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davlatshohbaxtiyorov/Desktop/ai-tahlilchisi/deliverables/"/>
    </mc:Choice>
  </mc:AlternateContent>
  <xr:revisionPtr revIDLastSave="0" documentId="13_ncr:1_{EDDDAF57-97A4-0B4E-8A14-334D37AE1BFA}" xr6:coauthVersionLast="47" xr6:coauthVersionMax="47" xr10:uidLastSave="{00000000-0000-0000-0000-000000000000}"/>
  <bookViews>
    <workbookView xWindow="0" yWindow="0" windowWidth="29400" windowHeight="19120" xr2:uid="{00000000-000D-0000-FFFF-FFFF00000000}"/>
  </bookViews>
  <sheets>
    <sheet name="Natijalar" sheetId="1" r:id="rId1"/>
    <sheet name="Kirish" sheetId="2" r:id="rId2"/>
    <sheet name="Parametrlar" sheetId="3" r:id="rId3"/>
    <sheet name="Hisob_A_Sotish" sheetId="4" r:id="rId4"/>
    <sheet name="Hisob_B_Ijara" sheetId="5" r:id="rId5"/>
    <sheet name="Hisob_C_Gibrid" sheetId="6" r:id="rId6"/>
    <sheet name="Investor" sheetId="7" r:id="rId7"/>
    <sheet name="Operator" sheetId="8" r:id="rId8"/>
    <sheet name="Tekshiruv" sheetId="9" r:id="rId9"/>
    <sheet name="Izohlar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9" l="1"/>
  <c r="D21" i="9"/>
  <c r="E20" i="9"/>
  <c r="D20" i="9"/>
  <c r="E19" i="9"/>
  <c r="D19" i="9"/>
  <c r="E18" i="9"/>
  <c r="D18" i="9"/>
  <c r="B14" i="9"/>
  <c r="B10" i="9"/>
  <c r="B12" i="9" s="1"/>
  <c r="B9" i="9"/>
  <c r="B8" i="9"/>
  <c r="D7" i="9"/>
  <c r="B13" i="9" s="1"/>
  <c r="C7" i="9"/>
  <c r="D8" i="9" s="1"/>
  <c r="D6" i="9"/>
  <c r="B11" i="9" s="1"/>
  <c r="C6" i="9"/>
  <c r="D5" i="9"/>
  <c r="C5" i="9"/>
  <c r="B20" i="8"/>
  <c r="B19" i="8"/>
  <c r="D12" i="8"/>
  <c r="C12" i="8"/>
  <c r="C11" i="8"/>
  <c r="D10" i="8"/>
  <c r="D11" i="8" s="1"/>
  <c r="C10" i="8"/>
  <c r="B10" i="8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H45" i="7"/>
  <c r="G45" i="7"/>
  <c r="F45" i="7"/>
  <c r="AO44" i="7"/>
  <c r="AN44" i="7"/>
  <c r="AM44" i="7"/>
  <c r="AL44" i="7"/>
  <c r="AK44" i="7"/>
  <c r="AJ44" i="7"/>
  <c r="AI44" i="7"/>
  <c r="AH44" i="7"/>
  <c r="AG44" i="7"/>
  <c r="AF44" i="7"/>
  <c r="AE44" i="7"/>
  <c r="AD44" i="7"/>
  <c r="AC44" i="7"/>
  <c r="AB44" i="7"/>
  <c r="AA44" i="7"/>
  <c r="Z44" i="7"/>
  <c r="Y44" i="7"/>
  <c r="X44" i="7"/>
  <c r="W44" i="7"/>
  <c r="V44" i="7"/>
  <c r="U44" i="7"/>
  <c r="T44" i="7"/>
  <c r="R44" i="7"/>
  <c r="Q44" i="7"/>
  <c r="P44" i="7"/>
  <c r="O44" i="7"/>
  <c r="N44" i="7"/>
  <c r="M44" i="7"/>
  <c r="L44" i="7"/>
  <c r="K44" i="7"/>
  <c r="J44" i="7"/>
  <c r="H44" i="7"/>
  <c r="G44" i="7"/>
  <c r="F44" i="7"/>
  <c r="C37" i="7"/>
  <c r="B37" i="7"/>
  <c r="B26" i="9" s="1"/>
  <c r="C27" i="7"/>
  <c r="B27" i="7"/>
  <c r="B28" i="9" s="1"/>
  <c r="C26" i="7"/>
  <c r="C29" i="7" s="1"/>
  <c r="B26" i="7"/>
  <c r="B29" i="7" s="1"/>
  <c r="B30" i="9" s="1"/>
  <c r="C24" i="7"/>
  <c r="B24" i="7"/>
  <c r="C23" i="7"/>
  <c r="B23" i="7"/>
  <c r="FP85" i="6"/>
  <c r="FO85" i="6"/>
  <c r="FN85" i="6"/>
  <c r="FM85" i="6"/>
  <c r="FL85" i="6"/>
  <c r="FK85" i="6"/>
  <c r="FJ85" i="6"/>
  <c r="FI85" i="6"/>
  <c r="FH85" i="6"/>
  <c r="FG85" i="6"/>
  <c r="FF85" i="6"/>
  <c r="FE85" i="6"/>
  <c r="FD85" i="6"/>
  <c r="FC85" i="6"/>
  <c r="FB85" i="6"/>
  <c r="FA85" i="6"/>
  <c r="EZ85" i="6"/>
  <c r="EY85" i="6"/>
  <c r="EX85" i="6"/>
  <c r="EW85" i="6"/>
  <c r="EV85" i="6"/>
  <c r="EU85" i="6"/>
  <c r="ET85" i="6"/>
  <c r="ES85" i="6"/>
  <c r="ER85" i="6"/>
  <c r="EQ85" i="6"/>
  <c r="EP85" i="6"/>
  <c r="EO85" i="6"/>
  <c r="EN85" i="6"/>
  <c r="EM85" i="6"/>
  <c r="EL85" i="6"/>
  <c r="EK85" i="6"/>
  <c r="EJ85" i="6"/>
  <c r="EI85" i="6"/>
  <c r="EH85" i="6"/>
  <c r="EG85" i="6"/>
  <c r="EF85" i="6"/>
  <c r="EE85" i="6"/>
  <c r="ED85" i="6"/>
  <c r="EC85" i="6"/>
  <c r="EB85" i="6"/>
  <c r="EA85" i="6"/>
  <c r="DZ85" i="6"/>
  <c r="DY85" i="6"/>
  <c r="DX85" i="6"/>
  <c r="DW85" i="6"/>
  <c r="DV85" i="6"/>
  <c r="DU85" i="6"/>
  <c r="DT85" i="6"/>
  <c r="DS85" i="6"/>
  <c r="DR85" i="6"/>
  <c r="DQ85" i="6"/>
  <c r="DP85" i="6"/>
  <c r="DO85" i="6"/>
  <c r="DN85" i="6"/>
  <c r="DM85" i="6"/>
  <c r="DL85" i="6"/>
  <c r="DK85" i="6"/>
  <c r="DJ85" i="6"/>
  <c r="DI85" i="6"/>
  <c r="DH85" i="6"/>
  <c r="DG85" i="6"/>
  <c r="DF85" i="6"/>
  <c r="DE85" i="6"/>
  <c r="DD85" i="6"/>
  <c r="DC85" i="6"/>
  <c r="DB85" i="6"/>
  <c r="DA85" i="6"/>
  <c r="CZ85" i="6"/>
  <c r="CY85" i="6"/>
  <c r="CX85" i="6"/>
  <c r="CW85" i="6"/>
  <c r="CV85" i="6"/>
  <c r="CU85" i="6"/>
  <c r="CT85" i="6"/>
  <c r="CS85" i="6"/>
  <c r="CR85" i="6"/>
  <c r="CQ85" i="6"/>
  <c r="CP85" i="6"/>
  <c r="CO85" i="6"/>
  <c r="CN85" i="6"/>
  <c r="CM85" i="6"/>
  <c r="CL85" i="6"/>
  <c r="CK85" i="6"/>
  <c r="CJ85" i="6"/>
  <c r="CI85" i="6"/>
  <c r="CH85" i="6"/>
  <c r="CG85" i="6"/>
  <c r="CF85" i="6"/>
  <c r="CE85" i="6"/>
  <c r="CD85" i="6"/>
  <c r="CC85" i="6"/>
  <c r="CB85" i="6"/>
  <c r="CA85" i="6"/>
  <c r="BZ85" i="6"/>
  <c r="BY85" i="6"/>
  <c r="BX85" i="6"/>
  <c r="BW85" i="6"/>
  <c r="BV85" i="6"/>
  <c r="BU85" i="6"/>
  <c r="BT85" i="6"/>
  <c r="BS85" i="6"/>
  <c r="BR85" i="6"/>
  <c r="BQ85" i="6"/>
  <c r="BP85" i="6"/>
  <c r="BO85" i="6"/>
  <c r="BN85" i="6"/>
  <c r="BM85" i="6"/>
  <c r="BL85" i="6"/>
  <c r="BK85" i="6"/>
  <c r="BJ85" i="6"/>
  <c r="BI85" i="6"/>
  <c r="BH85" i="6"/>
  <c r="BG85" i="6"/>
  <c r="BF85" i="6"/>
  <c r="BE85" i="6"/>
  <c r="BD85" i="6"/>
  <c r="BC85" i="6"/>
  <c r="BB85" i="6"/>
  <c r="BA85" i="6"/>
  <c r="AZ85" i="6"/>
  <c r="AY85" i="6"/>
  <c r="AX85" i="6"/>
  <c r="AW85" i="6"/>
  <c r="AV85" i="6"/>
  <c r="AU85" i="6"/>
  <c r="AT85" i="6"/>
  <c r="AS85" i="6"/>
  <c r="AR85" i="6"/>
  <c r="AQ85" i="6"/>
  <c r="AP85" i="6"/>
  <c r="AO85" i="6"/>
  <c r="AN85" i="6"/>
  <c r="AM85" i="6"/>
  <c r="AL85" i="6"/>
  <c r="AK85" i="6"/>
  <c r="AJ85" i="6"/>
  <c r="AI85" i="6"/>
  <c r="AH85" i="6"/>
  <c r="AG85" i="6"/>
  <c r="AF85" i="6"/>
  <c r="AE85" i="6"/>
  <c r="AD85" i="6"/>
  <c r="AC85" i="6"/>
  <c r="AB85" i="6"/>
  <c r="AA85" i="6"/>
  <c r="Z85" i="6"/>
  <c r="Y85" i="6"/>
  <c r="X85" i="6"/>
  <c r="W85" i="6"/>
  <c r="V85" i="6"/>
  <c r="U85" i="6"/>
  <c r="T85" i="6"/>
  <c r="S85" i="6"/>
  <c r="R85" i="6"/>
  <c r="Q85" i="6"/>
  <c r="P85" i="6"/>
  <c r="O85" i="6"/>
  <c r="N85" i="6"/>
  <c r="M85" i="6"/>
  <c r="L85" i="6"/>
  <c r="K85" i="6"/>
  <c r="J85" i="6"/>
  <c r="I85" i="6"/>
  <c r="H85" i="6"/>
  <c r="G85" i="6"/>
  <c r="F85" i="6"/>
  <c r="E85" i="6"/>
  <c r="D85" i="6"/>
  <c r="D83" i="6"/>
  <c r="FP52" i="6"/>
  <c r="FO52" i="6"/>
  <c r="FN52" i="6"/>
  <c r="FM52" i="6"/>
  <c r="FL52" i="6"/>
  <c r="FK52" i="6"/>
  <c r="FJ52" i="6"/>
  <c r="FI52" i="6"/>
  <c r="FH52" i="6"/>
  <c r="FG52" i="6"/>
  <c r="FF52" i="6"/>
  <c r="FE52" i="6"/>
  <c r="FD52" i="6"/>
  <c r="FC52" i="6"/>
  <c r="FB52" i="6"/>
  <c r="FA52" i="6"/>
  <c r="EZ52" i="6"/>
  <c r="EY52" i="6"/>
  <c r="EX52" i="6"/>
  <c r="EW52" i="6"/>
  <c r="EV52" i="6"/>
  <c r="EU52" i="6"/>
  <c r="ET52" i="6"/>
  <c r="ES52" i="6"/>
  <c r="ER52" i="6"/>
  <c r="EQ52" i="6"/>
  <c r="EP52" i="6"/>
  <c r="EO52" i="6"/>
  <c r="EN52" i="6"/>
  <c r="EM52" i="6"/>
  <c r="EL52" i="6"/>
  <c r="EK52" i="6"/>
  <c r="EJ52" i="6"/>
  <c r="EI52" i="6"/>
  <c r="EH52" i="6"/>
  <c r="EG52" i="6"/>
  <c r="EF52" i="6"/>
  <c r="EE52" i="6"/>
  <c r="ED52" i="6"/>
  <c r="EC52" i="6"/>
  <c r="EB52" i="6"/>
  <c r="EA52" i="6"/>
  <c r="DZ52" i="6"/>
  <c r="DY52" i="6"/>
  <c r="DX52" i="6"/>
  <c r="DW52" i="6"/>
  <c r="DV52" i="6"/>
  <c r="DU52" i="6"/>
  <c r="DT52" i="6"/>
  <c r="DS52" i="6"/>
  <c r="DR52" i="6"/>
  <c r="DQ52" i="6"/>
  <c r="DP52" i="6"/>
  <c r="DO52" i="6"/>
  <c r="DN52" i="6"/>
  <c r="DM52" i="6"/>
  <c r="DL52" i="6"/>
  <c r="DK52" i="6"/>
  <c r="DJ52" i="6"/>
  <c r="DI52" i="6"/>
  <c r="DH52" i="6"/>
  <c r="DG52" i="6"/>
  <c r="DF52" i="6"/>
  <c r="DE52" i="6"/>
  <c r="DD52" i="6"/>
  <c r="DC52" i="6"/>
  <c r="DB52" i="6"/>
  <c r="DA52" i="6"/>
  <c r="CZ52" i="6"/>
  <c r="CY52" i="6"/>
  <c r="CX52" i="6"/>
  <c r="CW52" i="6"/>
  <c r="CV52" i="6"/>
  <c r="CU52" i="6"/>
  <c r="CT52" i="6"/>
  <c r="CS52" i="6"/>
  <c r="CR52" i="6"/>
  <c r="CQ52" i="6"/>
  <c r="CP52" i="6"/>
  <c r="CO52" i="6"/>
  <c r="CN52" i="6"/>
  <c r="CM52" i="6"/>
  <c r="CL52" i="6"/>
  <c r="CK52" i="6"/>
  <c r="CJ52" i="6"/>
  <c r="CI52" i="6"/>
  <c r="CH52" i="6"/>
  <c r="CG52" i="6"/>
  <c r="CF52" i="6"/>
  <c r="CE52" i="6"/>
  <c r="CD52" i="6"/>
  <c r="CC52" i="6"/>
  <c r="CB52" i="6"/>
  <c r="CA52" i="6"/>
  <c r="BZ52" i="6"/>
  <c r="BY52" i="6"/>
  <c r="BX52" i="6"/>
  <c r="BW52" i="6"/>
  <c r="BV52" i="6"/>
  <c r="BU52" i="6"/>
  <c r="BT52" i="6"/>
  <c r="BS52" i="6"/>
  <c r="BR52" i="6"/>
  <c r="BQ52" i="6"/>
  <c r="BP52" i="6"/>
  <c r="BO52" i="6"/>
  <c r="BN52" i="6"/>
  <c r="BM52" i="6"/>
  <c r="BL52" i="6"/>
  <c r="BK52" i="6"/>
  <c r="BJ52" i="6"/>
  <c r="BI52" i="6"/>
  <c r="BH52" i="6"/>
  <c r="BG52" i="6"/>
  <c r="BF52" i="6"/>
  <c r="BE52" i="6"/>
  <c r="BD52" i="6"/>
  <c r="BC52" i="6"/>
  <c r="BB52" i="6"/>
  <c r="BA52" i="6"/>
  <c r="AZ52" i="6"/>
  <c r="AY52" i="6"/>
  <c r="AX52" i="6"/>
  <c r="AW52" i="6"/>
  <c r="AV52" i="6"/>
  <c r="AU52" i="6"/>
  <c r="AT52" i="6"/>
  <c r="AS52" i="6"/>
  <c r="AR52" i="6"/>
  <c r="AQ52" i="6"/>
  <c r="AP52" i="6"/>
  <c r="AO52" i="6"/>
  <c r="AN52" i="6"/>
  <c r="AM52" i="6"/>
  <c r="AL52" i="6"/>
  <c r="AK52" i="6"/>
  <c r="AJ52" i="6"/>
  <c r="AI52" i="6"/>
  <c r="AH52" i="6"/>
  <c r="AG52" i="6"/>
  <c r="AF52" i="6"/>
  <c r="AE52" i="6"/>
  <c r="AD52" i="6"/>
  <c r="AC52" i="6"/>
  <c r="AB52" i="6"/>
  <c r="AA52" i="6"/>
  <c r="Z52" i="6"/>
  <c r="Y52" i="6"/>
  <c r="X52" i="6"/>
  <c r="W52" i="6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D50" i="6"/>
  <c r="FP19" i="6"/>
  <c r="FO19" i="6"/>
  <c r="FN19" i="6"/>
  <c r="FM19" i="6"/>
  <c r="FL19" i="6"/>
  <c r="FK19" i="6"/>
  <c r="FJ19" i="6"/>
  <c r="FI19" i="6"/>
  <c r="FH19" i="6"/>
  <c r="FG19" i="6"/>
  <c r="FF19" i="6"/>
  <c r="FE19" i="6"/>
  <c r="FD19" i="6"/>
  <c r="FC19" i="6"/>
  <c r="FB19" i="6"/>
  <c r="FA19" i="6"/>
  <c r="EZ19" i="6"/>
  <c r="EY19" i="6"/>
  <c r="EX19" i="6"/>
  <c r="EW19" i="6"/>
  <c r="EV19" i="6"/>
  <c r="EU19" i="6"/>
  <c r="ET19" i="6"/>
  <c r="ES19" i="6"/>
  <c r="ER19" i="6"/>
  <c r="EQ19" i="6"/>
  <c r="EP19" i="6"/>
  <c r="EO19" i="6"/>
  <c r="EN19" i="6"/>
  <c r="EM19" i="6"/>
  <c r="EL19" i="6"/>
  <c r="EK19" i="6"/>
  <c r="EJ19" i="6"/>
  <c r="EI19" i="6"/>
  <c r="EH19" i="6"/>
  <c r="EG19" i="6"/>
  <c r="EF19" i="6"/>
  <c r="EE19" i="6"/>
  <c r="ED19" i="6"/>
  <c r="EC19" i="6"/>
  <c r="EB19" i="6"/>
  <c r="EA19" i="6"/>
  <c r="DZ19" i="6"/>
  <c r="DY19" i="6"/>
  <c r="DX19" i="6"/>
  <c r="DW19" i="6"/>
  <c r="DV19" i="6"/>
  <c r="DU19" i="6"/>
  <c r="DT19" i="6"/>
  <c r="DS19" i="6"/>
  <c r="DR19" i="6"/>
  <c r="DQ19" i="6"/>
  <c r="DP19" i="6"/>
  <c r="DO19" i="6"/>
  <c r="DN19" i="6"/>
  <c r="DM19" i="6"/>
  <c r="DL19" i="6"/>
  <c r="DK19" i="6"/>
  <c r="DJ19" i="6"/>
  <c r="DI19" i="6"/>
  <c r="DH19" i="6"/>
  <c r="DG19" i="6"/>
  <c r="DF19" i="6"/>
  <c r="DE19" i="6"/>
  <c r="DD19" i="6"/>
  <c r="DC19" i="6"/>
  <c r="DB19" i="6"/>
  <c r="DA19" i="6"/>
  <c r="CZ19" i="6"/>
  <c r="CY19" i="6"/>
  <c r="CX19" i="6"/>
  <c r="CW19" i="6"/>
  <c r="CV19" i="6"/>
  <c r="CU19" i="6"/>
  <c r="CT19" i="6"/>
  <c r="CS19" i="6"/>
  <c r="CR19" i="6"/>
  <c r="CQ19" i="6"/>
  <c r="CP19" i="6"/>
  <c r="CO19" i="6"/>
  <c r="CN19" i="6"/>
  <c r="CM19" i="6"/>
  <c r="CL19" i="6"/>
  <c r="CK19" i="6"/>
  <c r="CJ19" i="6"/>
  <c r="CI19" i="6"/>
  <c r="CH19" i="6"/>
  <c r="CG19" i="6"/>
  <c r="CF19" i="6"/>
  <c r="CE19" i="6"/>
  <c r="CD19" i="6"/>
  <c r="CC19" i="6"/>
  <c r="CB19" i="6"/>
  <c r="CA19" i="6"/>
  <c r="BZ19" i="6"/>
  <c r="BY19" i="6"/>
  <c r="BX19" i="6"/>
  <c r="BW19" i="6"/>
  <c r="BV19" i="6"/>
  <c r="BU19" i="6"/>
  <c r="BT19" i="6"/>
  <c r="BS19" i="6"/>
  <c r="BR19" i="6"/>
  <c r="BQ19" i="6"/>
  <c r="BP19" i="6"/>
  <c r="BO19" i="6"/>
  <c r="BN19" i="6"/>
  <c r="BM19" i="6"/>
  <c r="BL19" i="6"/>
  <c r="BK19" i="6"/>
  <c r="BJ19" i="6"/>
  <c r="BI19" i="6"/>
  <c r="BH19" i="6"/>
  <c r="BG19" i="6"/>
  <c r="BF19" i="6"/>
  <c r="BE19" i="6"/>
  <c r="BD19" i="6"/>
  <c r="BC19" i="6"/>
  <c r="BB19" i="6"/>
  <c r="BA19" i="6"/>
  <c r="AZ19" i="6"/>
  <c r="AY19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D17" i="6"/>
  <c r="FI6" i="6"/>
  <c r="FH6" i="6"/>
  <c r="FF6" i="6"/>
  <c r="EZ6" i="6"/>
  <c r="ES6" i="6"/>
  <c r="ER6" i="6"/>
  <c r="EJ6" i="6"/>
  <c r="EI6" i="6"/>
  <c r="EH6" i="6"/>
  <c r="DT6" i="6"/>
  <c r="DS6" i="6"/>
  <c r="DR6" i="6"/>
  <c r="DM6" i="6"/>
  <c r="DL6" i="6"/>
  <c r="CW6" i="6"/>
  <c r="CV6" i="6"/>
  <c r="CT6" i="6"/>
  <c r="CN6" i="6"/>
  <c r="CF6" i="6"/>
  <c r="BX6" i="6"/>
  <c r="BW6" i="6"/>
  <c r="BV6" i="6"/>
  <c r="BH6" i="6"/>
  <c r="BG6" i="6"/>
  <c r="BF6" i="6"/>
  <c r="BA6" i="6"/>
  <c r="AZ6" i="6"/>
  <c r="AK6" i="6"/>
  <c r="AJ6" i="6"/>
  <c r="AH6" i="6"/>
  <c r="AB6" i="6"/>
  <c r="T6" i="6"/>
  <c r="L6" i="6"/>
  <c r="K6" i="6"/>
  <c r="J6" i="6"/>
  <c r="FP5" i="6"/>
  <c r="FP6" i="6" s="1"/>
  <c r="FO5" i="6"/>
  <c r="FO6" i="6" s="1"/>
  <c r="FN5" i="6"/>
  <c r="FN6" i="6" s="1"/>
  <c r="FM5" i="6"/>
  <c r="FM6" i="6" s="1"/>
  <c r="FL5" i="6"/>
  <c r="FL6" i="6" s="1"/>
  <c r="FK5" i="6"/>
  <c r="FK6" i="6" s="1"/>
  <c r="FJ5" i="6"/>
  <c r="FJ6" i="6" s="1"/>
  <c r="FI5" i="6"/>
  <c r="FH5" i="6"/>
  <c r="FG5" i="6"/>
  <c r="FG6" i="6" s="1"/>
  <c r="FF5" i="6"/>
  <c r="FE5" i="6"/>
  <c r="FE6" i="6" s="1"/>
  <c r="FD5" i="6"/>
  <c r="FD6" i="6" s="1"/>
  <c r="FC5" i="6"/>
  <c r="FC6" i="6" s="1"/>
  <c r="FB5" i="6"/>
  <c r="FB6" i="6" s="1"/>
  <c r="FA5" i="6"/>
  <c r="FA6" i="6" s="1"/>
  <c r="EZ5" i="6"/>
  <c r="EY5" i="6"/>
  <c r="EY6" i="6" s="1"/>
  <c r="EX5" i="6"/>
  <c r="EX6" i="6" s="1"/>
  <c r="EW5" i="6"/>
  <c r="EW6" i="6" s="1"/>
  <c r="EV5" i="6"/>
  <c r="EV6" i="6" s="1"/>
  <c r="EU5" i="6"/>
  <c r="EU6" i="6" s="1"/>
  <c r="ET5" i="6"/>
  <c r="ET6" i="6" s="1"/>
  <c r="ES5" i="6"/>
  <c r="ER5" i="6"/>
  <c r="EQ5" i="6"/>
  <c r="EQ6" i="6" s="1"/>
  <c r="EP5" i="6"/>
  <c r="EP6" i="6" s="1"/>
  <c r="EO5" i="6"/>
  <c r="EO6" i="6" s="1"/>
  <c r="EN5" i="6"/>
  <c r="EN6" i="6" s="1"/>
  <c r="EM5" i="6"/>
  <c r="EM6" i="6" s="1"/>
  <c r="EL5" i="6"/>
  <c r="EL6" i="6" s="1"/>
  <c r="EK5" i="6"/>
  <c r="EK6" i="6" s="1"/>
  <c r="EJ5" i="6"/>
  <c r="EI5" i="6"/>
  <c r="EH5" i="6"/>
  <c r="EG5" i="6"/>
  <c r="EG6" i="6" s="1"/>
  <c r="EF5" i="6"/>
  <c r="EF6" i="6" s="1"/>
  <c r="EE5" i="6"/>
  <c r="EE6" i="6" s="1"/>
  <c r="ED5" i="6"/>
  <c r="ED6" i="6" s="1"/>
  <c r="EC5" i="6"/>
  <c r="EC6" i="6" s="1"/>
  <c r="EB5" i="6"/>
  <c r="EB6" i="6" s="1"/>
  <c r="EA5" i="6"/>
  <c r="EA6" i="6" s="1"/>
  <c r="DZ5" i="6"/>
  <c r="DZ6" i="6" s="1"/>
  <c r="DY5" i="6"/>
  <c r="DY6" i="6" s="1"/>
  <c r="DX5" i="6"/>
  <c r="DX6" i="6" s="1"/>
  <c r="DW5" i="6"/>
  <c r="DW6" i="6" s="1"/>
  <c r="DV5" i="6"/>
  <c r="DV6" i="6" s="1"/>
  <c r="DU5" i="6"/>
  <c r="DU6" i="6" s="1"/>
  <c r="DT5" i="6"/>
  <c r="DS5" i="6"/>
  <c r="DR5" i="6"/>
  <c r="DQ5" i="6"/>
  <c r="DQ6" i="6" s="1"/>
  <c r="DP5" i="6"/>
  <c r="DP6" i="6" s="1"/>
  <c r="DO5" i="6"/>
  <c r="DO6" i="6" s="1"/>
  <c r="DN5" i="6"/>
  <c r="DN6" i="6" s="1"/>
  <c r="DM5" i="6"/>
  <c r="DL5" i="6"/>
  <c r="DK5" i="6"/>
  <c r="DK6" i="6" s="1"/>
  <c r="DJ5" i="6"/>
  <c r="DJ6" i="6" s="1"/>
  <c r="DI5" i="6"/>
  <c r="DI6" i="6" s="1"/>
  <c r="DH5" i="6"/>
  <c r="DH6" i="6" s="1"/>
  <c r="DG5" i="6"/>
  <c r="DG6" i="6" s="1"/>
  <c r="DF5" i="6"/>
  <c r="DF6" i="6" s="1"/>
  <c r="DE5" i="6"/>
  <c r="DE6" i="6" s="1"/>
  <c r="DD5" i="6"/>
  <c r="DD6" i="6" s="1"/>
  <c r="DC5" i="6"/>
  <c r="DC6" i="6" s="1"/>
  <c r="DB5" i="6"/>
  <c r="DB6" i="6" s="1"/>
  <c r="DA5" i="6"/>
  <c r="DA6" i="6" s="1"/>
  <c r="CZ5" i="6"/>
  <c r="CZ6" i="6" s="1"/>
  <c r="CY5" i="6"/>
  <c r="CY6" i="6" s="1"/>
  <c r="CX5" i="6"/>
  <c r="CX6" i="6" s="1"/>
  <c r="CW5" i="6"/>
  <c r="CV5" i="6"/>
  <c r="CU5" i="6"/>
  <c r="CU6" i="6" s="1"/>
  <c r="CT5" i="6"/>
  <c r="CS5" i="6"/>
  <c r="CS6" i="6" s="1"/>
  <c r="CR5" i="6"/>
  <c r="CR6" i="6" s="1"/>
  <c r="CQ5" i="6"/>
  <c r="CQ6" i="6" s="1"/>
  <c r="CP5" i="6"/>
  <c r="CP6" i="6" s="1"/>
  <c r="CO5" i="6"/>
  <c r="CO6" i="6" s="1"/>
  <c r="CN5" i="6"/>
  <c r="CM5" i="6"/>
  <c r="CM6" i="6" s="1"/>
  <c r="CL5" i="6"/>
  <c r="CL6" i="6" s="1"/>
  <c r="CK5" i="6"/>
  <c r="CK6" i="6" s="1"/>
  <c r="CJ5" i="6"/>
  <c r="CJ6" i="6" s="1"/>
  <c r="CI5" i="6"/>
  <c r="CI6" i="6" s="1"/>
  <c r="CH5" i="6"/>
  <c r="CH6" i="6" s="1"/>
  <c r="CG5" i="6"/>
  <c r="CG6" i="6" s="1"/>
  <c r="CF5" i="6"/>
  <c r="CE5" i="6"/>
  <c r="CE6" i="6" s="1"/>
  <c r="CD5" i="6"/>
  <c r="CD6" i="6" s="1"/>
  <c r="CC5" i="6"/>
  <c r="CC6" i="6" s="1"/>
  <c r="CB5" i="6"/>
  <c r="CB6" i="6" s="1"/>
  <c r="CA5" i="6"/>
  <c r="CA6" i="6" s="1"/>
  <c r="BZ5" i="6"/>
  <c r="BZ6" i="6" s="1"/>
  <c r="BY5" i="6"/>
  <c r="BY6" i="6" s="1"/>
  <c r="BX5" i="6"/>
  <c r="BW5" i="6"/>
  <c r="BV5" i="6"/>
  <c r="BU5" i="6"/>
  <c r="BU6" i="6" s="1"/>
  <c r="BT5" i="6"/>
  <c r="BT6" i="6" s="1"/>
  <c r="BS5" i="6"/>
  <c r="BS6" i="6" s="1"/>
  <c r="BR5" i="6"/>
  <c r="BR6" i="6" s="1"/>
  <c r="BQ5" i="6"/>
  <c r="BQ6" i="6" s="1"/>
  <c r="BP5" i="6"/>
  <c r="BP6" i="6" s="1"/>
  <c r="BO5" i="6"/>
  <c r="BO6" i="6" s="1"/>
  <c r="BN5" i="6"/>
  <c r="BN6" i="6" s="1"/>
  <c r="BM5" i="6"/>
  <c r="BM6" i="6" s="1"/>
  <c r="BL5" i="6"/>
  <c r="BL6" i="6" s="1"/>
  <c r="BK5" i="6"/>
  <c r="BK6" i="6" s="1"/>
  <c r="BJ5" i="6"/>
  <c r="BJ6" i="6" s="1"/>
  <c r="BI5" i="6"/>
  <c r="BI6" i="6" s="1"/>
  <c r="BH5" i="6"/>
  <c r="BG5" i="6"/>
  <c r="BF5" i="6"/>
  <c r="BE5" i="6"/>
  <c r="BE6" i="6" s="1"/>
  <c r="BD5" i="6"/>
  <c r="BD6" i="6" s="1"/>
  <c r="BC5" i="6"/>
  <c r="BC6" i="6" s="1"/>
  <c r="BB5" i="6"/>
  <c r="BB6" i="6" s="1"/>
  <c r="BA5" i="6"/>
  <c r="AZ5" i="6"/>
  <c r="AY5" i="6"/>
  <c r="AY6" i="6" s="1"/>
  <c r="AX5" i="6"/>
  <c r="AX6" i="6" s="1"/>
  <c r="AW5" i="6"/>
  <c r="AW6" i="6" s="1"/>
  <c r="AV5" i="6"/>
  <c r="AV6" i="6" s="1"/>
  <c r="AU5" i="6"/>
  <c r="AU6" i="6" s="1"/>
  <c r="AT5" i="6"/>
  <c r="AT6" i="6" s="1"/>
  <c r="AS5" i="6"/>
  <c r="AS6" i="6" s="1"/>
  <c r="AR5" i="6"/>
  <c r="AR6" i="6" s="1"/>
  <c r="AQ5" i="6"/>
  <c r="AQ6" i="6" s="1"/>
  <c r="AP5" i="6"/>
  <c r="AP6" i="6" s="1"/>
  <c r="AO5" i="6"/>
  <c r="AO6" i="6" s="1"/>
  <c r="AN5" i="6"/>
  <c r="AN6" i="6" s="1"/>
  <c r="AM5" i="6"/>
  <c r="AM6" i="6" s="1"/>
  <c r="AL5" i="6"/>
  <c r="AL6" i="6" s="1"/>
  <c r="AK5" i="6"/>
  <c r="AJ5" i="6"/>
  <c r="AI5" i="6"/>
  <c r="AI6" i="6" s="1"/>
  <c r="AH5" i="6"/>
  <c r="AG5" i="6"/>
  <c r="AG6" i="6" s="1"/>
  <c r="AF5" i="6"/>
  <c r="AF6" i="6" s="1"/>
  <c r="AE5" i="6"/>
  <c r="AE6" i="6" s="1"/>
  <c r="AD5" i="6"/>
  <c r="AD6" i="6" s="1"/>
  <c r="AC5" i="6"/>
  <c r="AC6" i="6" s="1"/>
  <c r="AB5" i="6"/>
  <c r="AA5" i="6"/>
  <c r="AA6" i="6" s="1"/>
  <c r="Z5" i="6"/>
  <c r="Z6" i="6" s="1"/>
  <c r="Y5" i="6"/>
  <c r="Y6" i="6" s="1"/>
  <c r="X5" i="6"/>
  <c r="X6" i="6" s="1"/>
  <c r="W5" i="6"/>
  <c r="W6" i="6" s="1"/>
  <c r="V5" i="6"/>
  <c r="V6" i="6" s="1"/>
  <c r="U5" i="6"/>
  <c r="U6" i="6" s="1"/>
  <c r="T5" i="6"/>
  <c r="S5" i="6"/>
  <c r="S6" i="6" s="1"/>
  <c r="R5" i="6"/>
  <c r="R6" i="6" s="1"/>
  <c r="Q5" i="6"/>
  <c r="Q6" i="6" s="1"/>
  <c r="P5" i="6"/>
  <c r="P6" i="6" s="1"/>
  <c r="O5" i="6"/>
  <c r="O6" i="6" s="1"/>
  <c r="N5" i="6"/>
  <c r="N6" i="6" s="1"/>
  <c r="M5" i="6"/>
  <c r="M6" i="6" s="1"/>
  <c r="L5" i="6"/>
  <c r="K5" i="6"/>
  <c r="J5" i="6"/>
  <c r="I5" i="6"/>
  <c r="I6" i="6" s="1"/>
  <c r="H5" i="6"/>
  <c r="H6" i="6" s="1"/>
  <c r="G5" i="6"/>
  <c r="G6" i="6" s="1"/>
  <c r="F5" i="6"/>
  <c r="F6" i="6" s="1"/>
  <c r="E5" i="6"/>
  <c r="E6" i="6" s="1"/>
  <c r="D5" i="6"/>
  <c r="D6" i="6" s="1"/>
  <c r="FP85" i="5"/>
  <c r="FO85" i="5"/>
  <c r="FN85" i="5"/>
  <c r="FM85" i="5"/>
  <c r="FL85" i="5"/>
  <c r="FK85" i="5"/>
  <c r="FJ85" i="5"/>
  <c r="FI85" i="5"/>
  <c r="FH85" i="5"/>
  <c r="FG85" i="5"/>
  <c r="FF85" i="5"/>
  <c r="FE85" i="5"/>
  <c r="FD85" i="5"/>
  <c r="FC85" i="5"/>
  <c r="FB85" i="5"/>
  <c r="FA85" i="5"/>
  <c r="EZ85" i="5"/>
  <c r="EY85" i="5"/>
  <c r="EX85" i="5"/>
  <c r="EW85" i="5"/>
  <c r="EV85" i="5"/>
  <c r="EU85" i="5"/>
  <c r="ET85" i="5"/>
  <c r="ES85" i="5"/>
  <c r="ER85" i="5"/>
  <c r="EQ85" i="5"/>
  <c r="EP85" i="5"/>
  <c r="EO85" i="5"/>
  <c r="EN85" i="5"/>
  <c r="EM85" i="5"/>
  <c r="EL85" i="5"/>
  <c r="EK85" i="5"/>
  <c r="EJ85" i="5"/>
  <c r="EI85" i="5"/>
  <c r="EH85" i="5"/>
  <c r="EG85" i="5"/>
  <c r="EF85" i="5"/>
  <c r="EE85" i="5"/>
  <c r="ED85" i="5"/>
  <c r="EC85" i="5"/>
  <c r="EB85" i="5"/>
  <c r="EA85" i="5"/>
  <c r="DZ85" i="5"/>
  <c r="DY85" i="5"/>
  <c r="DX85" i="5"/>
  <c r="DW85" i="5"/>
  <c r="DV85" i="5"/>
  <c r="DU85" i="5"/>
  <c r="DT85" i="5"/>
  <c r="DS85" i="5"/>
  <c r="DR85" i="5"/>
  <c r="DQ85" i="5"/>
  <c r="DP85" i="5"/>
  <c r="DO85" i="5"/>
  <c r="DN85" i="5"/>
  <c r="DM85" i="5"/>
  <c r="DL85" i="5"/>
  <c r="DK85" i="5"/>
  <c r="DJ85" i="5"/>
  <c r="DI85" i="5"/>
  <c r="DH85" i="5"/>
  <c r="DG85" i="5"/>
  <c r="DF85" i="5"/>
  <c r="DE85" i="5"/>
  <c r="DD85" i="5"/>
  <c r="DC85" i="5"/>
  <c r="DB85" i="5"/>
  <c r="DA85" i="5"/>
  <c r="CZ85" i="5"/>
  <c r="CY85" i="5"/>
  <c r="CX85" i="5"/>
  <c r="CW85" i="5"/>
  <c r="CV85" i="5"/>
  <c r="CU85" i="5"/>
  <c r="CT85" i="5"/>
  <c r="CS85" i="5"/>
  <c r="CR85" i="5"/>
  <c r="CQ85" i="5"/>
  <c r="CP85" i="5"/>
  <c r="CO85" i="5"/>
  <c r="CN85" i="5"/>
  <c r="CM85" i="5"/>
  <c r="CL85" i="5"/>
  <c r="CK85" i="5"/>
  <c r="CJ85" i="5"/>
  <c r="CI85" i="5"/>
  <c r="CH85" i="5"/>
  <c r="CG85" i="5"/>
  <c r="CF85" i="5"/>
  <c r="CE85" i="5"/>
  <c r="CD85" i="5"/>
  <c r="CC85" i="5"/>
  <c r="CB85" i="5"/>
  <c r="CA85" i="5"/>
  <c r="BZ85" i="5"/>
  <c r="BY85" i="5"/>
  <c r="BX85" i="5"/>
  <c r="BW85" i="5"/>
  <c r="BV85" i="5"/>
  <c r="BU85" i="5"/>
  <c r="BT85" i="5"/>
  <c r="BS85" i="5"/>
  <c r="BR85" i="5"/>
  <c r="BQ85" i="5"/>
  <c r="BP85" i="5"/>
  <c r="BO85" i="5"/>
  <c r="BN85" i="5"/>
  <c r="BM85" i="5"/>
  <c r="BL85" i="5"/>
  <c r="BK85" i="5"/>
  <c r="BJ85" i="5"/>
  <c r="BI85" i="5"/>
  <c r="BH85" i="5"/>
  <c r="BG85" i="5"/>
  <c r="BF85" i="5"/>
  <c r="BE85" i="5"/>
  <c r="BD85" i="5"/>
  <c r="BC85" i="5"/>
  <c r="BB85" i="5"/>
  <c r="BA85" i="5"/>
  <c r="AZ85" i="5"/>
  <c r="AY85" i="5"/>
  <c r="AX85" i="5"/>
  <c r="AW85" i="5"/>
  <c r="AV85" i="5"/>
  <c r="AU85" i="5"/>
  <c r="AT85" i="5"/>
  <c r="AS85" i="5"/>
  <c r="AR85" i="5"/>
  <c r="AQ85" i="5"/>
  <c r="AP85" i="5"/>
  <c r="AO85" i="5"/>
  <c r="AN85" i="5"/>
  <c r="AM85" i="5"/>
  <c r="AL85" i="5"/>
  <c r="AK85" i="5"/>
  <c r="AJ85" i="5"/>
  <c r="AI85" i="5"/>
  <c r="AH85" i="5"/>
  <c r="AG85" i="5"/>
  <c r="AF85" i="5"/>
  <c r="AE85" i="5"/>
  <c r="AD85" i="5"/>
  <c r="AC85" i="5"/>
  <c r="AB85" i="5"/>
  <c r="AA85" i="5"/>
  <c r="Z85" i="5"/>
  <c r="Y85" i="5"/>
  <c r="X85" i="5"/>
  <c r="W85" i="5"/>
  <c r="V85" i="5"/>
  <c r="U85" i="5"/>
  <c r="T85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D83" i="5"/>
  <c r="FP52" i="5"/>
  <c r="FO52" i="5"/>
  <c r="FN52" i="5"/>
  <c r="FM52" i="5"/>
  <c r="FL52" i="5"/>
  <c r="FK52" i="5"/>
  <c r="FJ52" i="5"/>
  <c r="FI52" i="5"/>
  <c r="FH52" i="5"/>
  <c r="FG52" i="5"/>
  <c r="FF52" i="5"/>
  <c r="FE52" i="5"/>
  <c r="FD52" i="5"/>
  <c r="FC52" i="5"/>
  <c r="FB52" i="5"/>
  <c r="FA52" i="5"/>
  <c r="EZ52" i="5"/>
  <c r="EY52" i="5"/>
  <c r="EX52" i="5"/>
  <c r="EW52" i="5"/>
  <c r="EV52" i="5"/>
  <c r="EU52" i="5"/>
  <c r="ET52" i="5"/>
  <c r="ES52" i="5"/>
  <c r="ER52" i="5"/>
  <c r="EQ52" i="5"/>
  <c r="EP52" i="5"/>
  <c r="EO52" i="5"/>
  <c r="EN52" i="5"/>
  <c r="EM52" i="5"/>
  <c r="EL52" i="5"/>
  <c r="EK52" i="5"/>
  <c r="EJ52" i="5"/>
  <c r="EI52" i="5"/>
  <c r="EH52" i="5"/>
  <c r="EG52" i="5"/>
  <c r="EF52" i="5"/>
  <c r="EE52" i="5"/>
  <c r="ED52" i="5"/>
  <c r="EC52" i="5"/>
  <c r="EB52" i="5"/>
  <c r="EA52" i="5"/>
  <c r="DZ52" i="5"/>
  <c r="DY52" i="5"/>
  <c r="DX52" i="5"/>
  <c r="DW52" i="5"/>
  <c r="DV52" i="5"/>
  <c r="DU52" i="5"/>
  <c r="DT52" i="5"/>
  <c r="DS52" i="5"/>
  <c r="DR52" i="5"/>
  <c r="DQ52" i="5"/>
  <c r="DP52" i="5"/>
  <c r="DO52" i="5"/>
  <c r="DN52" i="5"/>
  <c r="DM52" i="5"/>
  <c r="DL52" i="5"/>
  <c r="DK52" i="5"/>
  <c r="DJ52" i="5"/>
  <c r="DI52" i="5"/>
  <c r="DH52" i="5"/>
  <c r="DG52" i="5"/>
  <c r="DF52" i="5"/>
  <c r="DE52" i="5"/>
  <c r="DD52" i="5"/>
  <c r="DC52" i="5"/>
  <c r="DB52" i="5"/>
  <c r="DA52" i="5"/>
  <c r="CZ52" i="5"/>
  <c r="CY52" i="5"/>
  <c r="CX52" i="5"/>
  <c r="CW52" i="5"/>
  <c r="CV52" i="5"/>
  <c r="CU52" i="5"/>
  <c r="CT52" i="5"/>
  <c r="CS52" i="5"/>
  <c r="CR52" i="5"/>
  <c r="CQ52" i="5"/>
  <c r="CP52" i="5"/>
  <c r="CO52" i="5"/>
  <c r="CN52" i="5"/>
  <c r="CM52" i="5"/>
  <c r="CL52" i="5"/>
  <c r="CK52" i="5"/>
  <c r="CJ52" i="5"/>
  <c r="CI52" i="5"/>
  <c r="CH52" i="5"/>
  <c r="CG52" i="5"/>
  <c r="CF52" i="5"/>
  <c r="CE52" i="5"/>
  <c r="CD52" i="5"/>
  <c r="CC52" i="5"/>
  <c r="CB52" i="5"/>
  <c r="CA52" i="5"/>
  <c r="BZ52" i="5"/>
  <c r="BY52" i="5"/>
  <c r="BX52" i="5"/>
  <c r="BW52" i="5"/>
  <c r="BV52" i="5"/>
  <c r="BU52" i="5"/>
  <c r="BT52" i="5"/>
  <c r="BS52" i="5"/>
  <c r="BR52" i="5"/>
  <c r="BQ52" i="5"/>
  <c r="BP52" i="5"/>
  <c r="BO52" i="5"/>
  <c r="BN52" i="5"/>
  <c r="BM52" i="5"/>
  <c r="BL52" i="5"/>
  <c r="BK52" i="5"/>
  <c r="BJ52" i="5"/>
  <c r="BI52" i="5"/>
  <c r="BH52" i="5"/>
  <c r="BG52" i="5"/>
  <c r="BF52" i="5"/>
  <c r="BE52" i="5"/>
  <c r="BD52" i="5"/>
  <c r="BC52" i="5"/>
  <c r="BB52" i="5"/>
  <c r="BA52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L52" i="5"/>
  <c r="AK52" i="5"/>
  <c r="AJ52" i="5"/>
  <c r="AI52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D50" i="5"/>
  <c r="FP19" i="5"/>
  <c r="FO19" i="5"/>
  <c r="FN19" i="5"/>
  <c r="FM19" i="5"/>
  <c r="FL19" i="5"/>
  <c r="FK19" i="5"/>
  <c r="FJ19" i="5"/>
  <c r="FI19" i="5"/>
  <c r="FH19" i="5"/>
  <c r="FG19" i="5"/>
  <c r="FF19" i="5"/>
  <c r="FE19" i="5"/>
  <c r="FD19" i="5"/>
  <c r="FC19" i="5"/>
  <c r="FB19" i="5"/>
  <c r="FA19" i="5"/>
  <c r="EZ19" i="5"/>
  <c r="EY19" i="5"/>
  <c r="EX19" i="5"/>
  <c r="EW19" i="5"/>
  <c r="EV19" i="5"/>
  <c r="EU19" i="5"/>
  <c r="ET19" i="5"/>
  <c r="ES19" i="5"/>
  <c r="ER19" i="5"/>
  <c r="EQ19" i="5"/>
  <c r="EP19" i="5"/>
  <c r="EO19" i="5"/>
  <c r="EN19" i="5"/>
  <c r="EM19" i="5"/>
  <c r="EL19" i="5"/>
  <c r="EK19" i="5"/>
  <c r="EJ19" i="5"/>
  <c r="EI19" i="5"/>
  <c r="EH19" i="5"/>
  <c r="EG19" i="5"/>
  <c r="EF19" i="5"/>
  <c r="EE19" i="5"/>
  <c r="ED19" i="5"/>
  <c r="EC19" i="5"/>
  <c r="EB19" i="5"/>
  <c r="EA19" i="5"/>
  <c r="DZ19" i="5"/>
  <c r="DY19" i="5"/>
  <c r="DX19" i="5"/>
  <c r="DW19" i="5"/>
  <c r="DV19" i="5"/>
  <c r="DU19" i="5"/>
  <c r="DT19" i="5"/>
  <c r="DS19" i="5"/>
  <c r="DR19" i="5"/>
  <c r="DQ19" i="5"/>
  <c r="DP19" i="5"/>
  <c r="DO19" i="5"/>
  <c r="DN19" i="5"/>
  <c r="DM19" i="5"/>
  <c r="DL19" i="5"/>
  <c r="DK19" i="5"/>
  <c r="DJ19" i="5"/>
  <c r="DI19" i="5"/>
  <c r="DH19" i="5"/>
  <c r="DG19" i="5"/>
  <c r="DF19" i="5"/>
  <c r="DE19" i="5"/>
  <c r="DD19" i="5"/>
  <c r="DC19" i="5"/>
  <c r="DB19" i="5"/>
  <c r="DA19" i="5"/>
  <c r="CZ19" i="5"/>
  <c r="CY19" i="5"/>
  <c r="CX19" i="5"/>
  <c r="CW19" i="5"/>
  <c r="CV19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Y19" i="5"/>
  <c r="BX19" i="5"/>
  <c r="BW19" i="5"/>
  <c r="BV19" i="5"/>
  <c r="BU19" i="5"/>
  <c r="BT19" i="5"/>
  <c r="BS19" i="5"/>
  <c r="BR19" i="5"/>
  <c r="BQ19" i="5"/>
  <c r="BP19" i="5"/>
  <c r="BO19" i="5"/>
  <c r="BN19" i="5"/>
  <c r="BM19" i="5"/>
  <c r="BL19" i="5"/>
  <c r="BK19" i="5"/>
  <c r="BJ19" i="5"/>
  <c r="BI19" i="5"/>
  <c r="BH19" i="5"/>
  <c r="BG19" i="5"/>
  <c r="BF19" i="5"/>
  <c r="BE19" i="5"/>
  <c r="BD19" i="5"/>
  <c r="BC19" i="5"/>
  <c r="BB19" i="5"/>
  <c r="BA19" i="5"/>
  <c r="AZ19" i="5"/>
  <c r="AY19" i="5"/>
  <c r="AX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D17" i="5"/>
  <c r="FG6" i="5"/>
  <c r="FE6" i="5"/>
  <c r="FD6" i="5"/>
  <c r="EZ6" i="5"/>
  <c r="EJ6" i="5"/>
  <c r="EH6" i="5"/>
  <c r="DT6" i="5"/>
  <c r="DQ6" i="5"/>
  <c r="DP6" i="5"/>
  <c r="DL6" i="5"/>
  <c r="CU6" i="5"/>
  <c r="CS6" i="5"/>
  <c r="CR6" i="5"/>
  <c r="BU6" i="5"/>
  <c r="BT6" i="5"/>
  <c r="BO6" i="5"/>
  <c r="AZ6" i="5"/>
  <c r="AY6" i="5"/>
  <c r="AW6" i="5"/>
  <c r="AB6" i="5"/>
  <c r="AA6" i="5"/>
  <c r="L6" i="5"/>
  <c r="J6" i="5"/>
  <c r="I6" i="5"/>
  <c r="FP5" i="5"/>
  <c r="FP6" i="5" s="1"/>
  <c r="FO5" i="5"/>
  <c r="FO6" i="5" s="1"/>
  <c r="FN5" i="5"/>
  <c r="FN6" i="5" s="1"/>
  <c r="FM5" i="5"/>
  <c r="FM6" i="5" s="1"/>
  <c r="FL5" i="5"/>
  <c r="FL6" i="5" s="1"/>
  <c r="FK5" i="5"/>
  <c r="FK6" i="5" s="1"/>
  <c r="FJ5" i="5"/>
  <c r="FJ6" i="5" s="1"/>
  <c r="FI5" i="5"/>
  <c r="FI6" i="5" s="1"/>
  <c r="FH5" i="5"/>
  <c r="FH6" i="5" s="1"/>
  <c r="FG5" i="5"/>
  <c r="FF5" i="5"/>
  <c r="FF6" i="5" s="1"/>
  <c r="FE5" i="5"/>
  <c r="FD5" i="5"/>
  <c r="FC5" i="5"/>
  <c r="FC6" i="5" s="1"/>
  <c r="FB5" i="5"/>
  <c r="FB6" i="5" s="1"/>
  <c r="FA5" i="5"/>
  <c r="FA6" i="5" s="1"/>
  <c r="EZ5" i="5"/>
  <c r="EY5" i="5"/>
  <c r="EY6" i="5" s="1"/>
  <c r="EX5" i="5"/>
  <c r="EX6" i="5" s="1"/>
  <c r="EW5" i="5"/>
  <c r="EW6" i="5" s="1"/>
  <c r="EV5" i="5"/>
  <c r="EV6" i="5" s="1"/>
  <c r="EU5" i="5"/>
  <c r="EU6" i="5" s="1"/>
  <c r="ET5" i="5"/>
  <c r="ET6" i="5" s="1"/>
  <c r="ES5" i="5"/>
  <c r="ES6" i="5" s="1"/>
  <c r="ER5" i="5"/>
  <c r="ER6" i="5" s="1"/>
  <c r="EQ5" i="5"/>
  <c r="EQ6" i="5" s="1"/>
  <c r="EP5" i="5"/>
  <c r="EP6" i="5" s="1"/>
  <c r="EO5" i="5"/>
  <c r="EO6" i="5" s="1"/>
  <c r="EN5" i="5"/>
  <c r="EN6" i="5" s="1"/>
  <c r="EM5" i="5"/>
  <c r="EM6" i="5" s="1"/>
  <c r="EL5" i="5"/>
  <c r="EL6" i="5" s="1"/>
  <c r="EK5" i="5"/>
  <c r="EK6" i="5" s="1"/>
  <c r="EJ5" i="5"/>
  <c r="EI5" i="5"/>
  <c r="EI6" i="5" s="1"/>
  <c r="EH5" i="5"/>
  <c r="EG5" i="5"/>
  <c r="EG6" i="5" s="1"/>
  <c r="EF5" i="5"/>
  <c r="EF6" i="5" s="1"/>
  <c r="EE5" i="5"/>
  <c r="EE6" i="5" s="1"/>
  <c r="ED5" i="5"/>
  <c r="ED6" i="5" s="1"/>
  <c r="EC5" i="5"/>
  <c r="EC6" i="5" s="1"/>
  <c r="EB5" i="5"/>
  <c r="EB6" i="5" s="1"/>
  <c r="EA5" i="5"/>
  <c r="EA6" i="5" s="1"/>
  <c r="DZ5" i="5"/>
  <c r="DZ6" i="5" s="1"/>
  <c r="DY5" i="5"/>
  <c r="DY6" i="5" s="1"/>
  <c r="DX5" i="5"/>
  <c r="DX6" i="5" s="1"/>
  <c r="DW5" i="5"/>
  <c r="DW6" i="5" s="1"/>
  <c r="DV5" i="5"/>
  <c r="DV6" i="5" s="1"/>
  <c r="DU5" i="5"/>
  <c r="DU6" i="5" s="1"/>
  <c r="DT5" i="5"/>
  <c r="DS5" i="5"/>
  <c r="DS6" i="5" s="1"/>
  <c r="DR5" i="5"/>
  <c r="DR6" i="5" s="1"/>
  <c r="DQ5" i="5"/>
  <c r="DP5" i="5"/>
  <c r="DO5" i="5"/>
  <c r="DO6" i="5" s="1"/>
  <c r="DN5" i="5"/>
  <c r="DN6" i="5" s="1"/>
  <c r="DM5" i="5"/>
  <c r="DM6" i="5" s="1"/>
  <c r="DL5" i="5"/>
  <c r="DK5" i="5"/>
  <c r="DK6" i="5" s="1"/>
  <c r="DJ5" i="5"/>
  <c r="DJ6" i="5" s="1"/>
  <c r="DI5" i="5"/>
  <c r="DI6" i="5" s="1"/>
  <c r="DH5" i="5"/>
  <c r="DH6" i="5" s="1"/>
  <c r="DG5" i="5"/>
  <c r="DG6" i="5" s="1"/>
  <c r="DF5" i="5"/>
  <c r="DF6" i="5" s="1"/>
  <c r="DE5" i="5"/>
  <c r="DE6" i="5" s="1"/>
  <c r="DD5" i="5"/>
  <c r="DD6" i="5" s="1"/>
  <c r="DC5" i="5"/>
  <c r="DC6" i="5" s="1"/>
  <c r="DB5" i="5"/>
  <c r="DB6" i="5" s="1"/>
  <c r="DA5" i="5"/>
  <c r="DA6" i="5" s="1"/>
  <c r="CZ5" i="5"/>
  <c r="CZ6" i="5" s="1"/>
  <c r="CY5" i="5"/>
  <c r="CY6" i="5" s="1"/>
  <c r="CX5" i="5"/>
  <c r="CX6" i="5" s="1"/>
  <c r="CW5" i="5"/>
  <c r="CW6" i="5" s="1"/>
  <c r="CV5" i="5"/>
  <c r="CV6" i="5" s="1"/>
  <c r="CU5" i="5"/>
  <c r="CT5" i="5"/>
  <c r="CT6" i="5" s="1"/>
  <c r="CS5" i="5"/>
  <c r="CR5" i="5"/>
  <c r="CQ5" i="5"/>
  <c r="CQ6" i="5" s="1"/>
  <c r="CP5" i="5"/>
  <c r="CP6" i="5" s="1"/>
  <c r="CO5" i="5"/>
  <c r="CO6" i="5" s="1"/>
  <c r="CN5" i="5"/>
  <c r="CN6" i="5" s="1"/>
  <c r="CM5" i="5"/>
  <c r="CM6" i="5" s="1"/>
  <c r="CL5" i="5"/>
  <c r="CL6" i="5" s="1"/>
  <c r="CK5" i="5"/>
  <c r="CK6" i="5" s="1"/>
  <c r="CJ5" i="5"/>
  <c r="CJ6" i="5" s="1"/>
  <c r="CI5" i="5"/>
  <c r="CI6" i="5" s="1"/>
  <c r="CH5" i="5"/>
  <c r="CH6" i="5" s="1"/>
  <c r="CG5" i="5"/>
  <c r="CG6" i="5" s="1"/>
  <c r="CF5" i="5"/>
  <c r="CF6" i="5" s="1"/>
  <c r="CE5" i="5"/>
  <c r="CE6" i="5" s="1"/>
  <c r="CD5" i="5"/>
  <c r="CD6" i="5" s="1"/>
  <c r="CC5" i="5"/>
  <c r="CC6" i="5" s="1"/>
  <c r="CB5" i="5"/>
  <c r="CB6" i="5" s="1"/>
  <c r="CA5" i="5"/>
  <c r="CA6" i="5" s="1"/>
  <c r="BZ5" i="5"/>
  <c r="BZ6" i="5" s="1"/>
  <c r="BY5" i="5"/>
  <c r="BY6" i="5" s="1"/>
  <c r="BX5" i="5"/>
  <c r="BX6" i="5" s="1"/>
  <c r="BW5" i="5"/>
  <c r="BW6" i="5" s="1"/>
  <c r="BV5" i="5"/>
  <c r="BV6" i="5" s="1"/>
  <c r="BU5" i="5"/>
  <c r="BT5" i="5"/>
  <c r="BS5" i="5"/>
  <c r="BS6" i="5" s="1"/>
  <c r="BR5" i="5"/>
  <c r="BR6" i="5" s="1"/>
  <c r="BQ5" i="5"/>
  <c r="BQ6" i="5" s="1"/>
  <c r="BP5" i="5"/>
  <c r="BP6" i="5" s="1"/>
  <c r="BO5" i="5"/>
  <c r="BN5" i="5"/>
  <c r="BN6" i="5" s="1"/>
  <c r="BM5" i="5"/>
  <c r="BM6" i="5" s="1"/>
  <c r="BL5" i="5"/>
  <c r="BL6" i="5" s="1"/>
  <c r="BK5" i="5"/>
  <c r="BK6" i="5" s="1"/>
  <c r="BJ5" i="5"/>
  <c r="BJ6" i="5" s="1"/>
  <c r="BI5" i="5"/>
  <c r="BI6" i="5" s="1"/>
  <c r="BH5" i="5"/>
  <c r="BH6" i="5" s="1"/>
  <c r="BG5" i="5"/>
  <c r="BG6" i="5" s="1"/>
  <c r="BF5" i="5"/>
  <c r="BF6" i="5" s="1"/>
  <c r="BE5" i="5"/>
  <c r="BE6" i="5" s="1"/>
  <c r="BD5" i="5"/>
  <c r="BD6" i="5" s="1"/>
  <c r="BC5" i="5"/>
  <c r="BC6" i="5" s="1"/>
  <c r="BB5" i="5"/>
  <c r="BB6" i="5" s="1"/>
  <c r="BA5" i="5"/>
  <c r="BA6" i="5" s="1"/>
  <c r="AZ5" i="5"/>
  <c r="AY5" i="5"/>
  <c r="AX5" i="5"/>
  <c r="AX6" i="5" s="1"/>
  <c r="AW5" i="5"/>
  <c r="AV5" i="5"/>
  <c r="AV6" i="5" s="1"/>
  <c r="AU5" i="5"/>
  <c r="AU6" i="5" s="1"/>
  <c r="AT5" i="5"/>
  <c r="AT6" i="5" s="1"/>
  <c r="AS5" i="5"/>
  <c r="AS6" i="5" s="1"/>
  <c r="AR5" i="5"/>
  <c r="AR6" i="5" s="1"/>
  <c r="AQ5" i="5"/>
  <c r="AQ6" i="5" s="1"/>
  <c r="AP5" i="5"/>
  <c r="AP6" i="5" s="1"/>
  <c r="AO5" i="5"/>
  <c r="AO6" i="5" s="1"/>
  <c r="AN5" i="5"/>
  <c r="AN6" i="5" s="1"/>
  <c r="AM5" i="5"/>
  <c r="AM6" i="5" s="1"/>
  <c r="AL5" i="5"/>
  <c r="AL6" i="5" s="1"/>
  <c r="AK5" i="5"/>
  <c r="AK6" i="5" s="1"/>
  <c r="AJ5" i="5"/>
  <c r="AJ6" i="5" s="1"/>
  <c r="AI5" i="5"/>
  <c r="AI6" i="5" s="1"/>
  <c r="AH5" i="5"/>
  <c r="AH6" i="5" s="1"/>
  <c r="AG5" i="5"/>
  <c r="AG6" i="5" s="1"/>
  <c r="AF5" i="5"/>
  <c r="AF6" i="5" s="1"/>
  <c r="AE5" i="5"/>
  <c r="AE6" i="5" s="1"/>
  <c r="AD5" i="5"/>
  <c r="AD6" i="5" s="1"/>
  <c r="AC5" i="5"/>
  <c r="AC6" i="5" s="1"/>
  <c r="AB5" i="5"/>
  <c r="AA5" i="5"/>
  <c r="Z5" i="5"/>
  <c r="Z6" i="5" s="1"/>
  <c r="Y5" i="5"/>
  <c r="Y6" i="5" s="1"/>
  <c r="X5" i="5"/>
  <c r="X6" i="5" s="1"/>
  <c r="W5" i="5"/>
  <c r="W6" i="5" s="1"/>
  <c r="V5" i="5"/>
  <c r="V6" i="5" s="1"/>
  <c r="U5" i="5"/>
  <c r="U6" i="5" s="1"/>
  <c r="T5" i="5"/>
  <c r="T6" i="5" s="1"/>
  <c r="S5" i="5"/>
  <c r="S6" i="5" s="1"/>
  <c r="R5" i="5"/>
  <c r="R6" i="5" s="1"/>
  <c r="Q5" i="5"/>
  <c r="Q6" i="5" s="1"/>
  <c r="P5" i="5"/>
  <c r="P6" i="5" s="1"/>
  <c r="O5" i="5"/>
  <c r="O6" i="5" s="1"/>
  <c r="N5" i="5"/>
  <c r="N6" i="5" s="1"/>
  <c r="M5" i="5"/>
  <c r="M6" i="5" s="1"/>
  <c r="L5" i="5"/>
  <c r="K5" i="5"/>
  <c r="K6" i="5" s="1"/>
  <c r="J5" i="5"/>
  <c r="I5" i="5"/>
  <c r="H5" i="5"/>
  <c r="H6" i="5" s="1"/>
  <c r="G5" i="5"/>
  <c r="G6" i="5" s="1"/>
  <c r="F5" i="5"/>
  <c r="F6" i="5" s="1"/>
  <c r="E5" i="5"/>
  <c r="E6" i="5" s="1"/>
  <c r="D5" i="5"/>
  <c r="D6" i="5" s="1"/>
  <c r="FP85" i="4"/>
  <c r="FO85" i="4"/>
  <c r="FN85" i="4"/>
  <c r="FM85" i="4"/>
  <c r="FL85" i="4"/>
  <c r="FK85" i="4"/>
  <c r="FJ85" i="4"/>
  <c r="FI85" i="4"/>
  <c r="FH85" i="4"/>
  <c r="FG85" i="4"/>
  <c r="FF85" i="4"/>
  <c r="FE85" i="4"/>
  <c r="FD85" i="4"/>
  <c r="FC85" i="4"/>
  <c r="FB85" i="4"/>
  <c r="FA85" i="4"/>
  <c r="EZ85" i="4"/>
  <c r="EY85" i="4"/>
  <c r="EX85" i="4"/>
  <c r="EW85" i="4"/>
  <c r="EV85" i="4"/>
  <c r="EU85" i="4"/>
  <c r="ET85" i="4"/>
  <c r="ES85" i="4"/>
  <c r="ER85" i="4"/>
  <c r="EQ85" i="4"/>
  <c r="EP85" i="4"/>
  <c r="EO85" i="4"/>
  <c r="EN85" i="4"/>
  <c r="EM85" i="4"/>
  <c r="EL85" i="4"/>
  <c r="EK85" i="4"/>
  <c r="EJ85" i="4"/>
  <c r="EI85" i="4"/>
  <c r="EH85" i="4"/>
  <c r="EG85" i="4"/>
  <c r="EF85" i="4"/>
  <c r="EE85" i="4"/>
  <c r="ED85" i="4"/>
  <c r="EC85" i="4"/>
  <c r="EB85" i="4"/>
  <c r="EA85" i="4"/>
  <c r="DZ85" i="4"/>
  <c r="DY85" i="4"/>
  <c r="DX85" i="4"/>
  <c r="DW85" i="4"/>
  <c r="DV85" i="4"/>
  <c r="DU85" i="4"/>
  <c r="DT85" i="4"/>
  <c r="DS85" i="4"/>
  <c r="DR85" i="4"/>
  <c r="DQ85" i="4"/>
  <c r="DP85" i="4"/>
  <c r="DO85" i="4"/>
  <c r="DN85" i="4"/>
  <c r="DM85" i="4"/>
  <c r="DL85" i="4"/>
  <c r="DK85" i="4"/>
  <c r="DJ85" i="4"/>
  <c r="DI85" i="4"/>
  <c r="DH85" i="4"/>
  <c r="DG85" i="4"/>
  <c r="DF85" i="4"/>
  <c r="DE85" i="4"/>
  <c r="DD85" i="4"/>
  <c r="DC85" i="4"/>
  <c r="DB85" i="4"/>
  <c r="DA85" i="4"/>
  <c r="CZ85" i="4"/>
  <c r="CY85" i="4"/>
  <c r="CX85" i="4"/>
  <c r="CW85" i="4"/>
  <c r="CV85" i="4"/>
  <c r="CU85" i="4"/>
  <c r="CT85" i="4"/>
  <c r="CS85" i="4"/>
  <c r="CR85" i="4"/>
  <c r="CQ85" i="4"/>
  <c r="CP85" i="4"/>
  <c r="CO85" i="4"/>
  <c r="CN85" i="4"/>
  <c r="CM85" i="4"/>
  <c r="CL85" i="4"/>
  <c r="CK85" i="4"/>
  <c r="CJ85" i="4"/>
  <c r="CI85" i="4"/>
  <c r="CH85" i="4"/>
  <c r="CG85" i="4"/>
  <c r="CF85" i="4"/>
  <c r="CE85" i="4"/>
  <c r="CD85" i="4"/>
  <c r="CC85" i="4"/>
  <c r="CB85" i="4"/>
  <c r="CA85" i="4"/>
  <c r="BZ85" i="4"/>
  <c r="BY85" i="4"/>
  <c r="BX85" i="4"/>
  <c r="BW85" i="4"/>
  <c r="BV85" i="4"/>
  <c r="BU85" i="4"/>
  <c r="BT85" i="4"/>
  <c r="BS85" i="4"/>
  <c r="BR85" i="4"/>
  <c r="BQ85" i="4"/>
  <c r="BP85" i="4"/>
  <c r="BO85" i="4"/>
  <c r="BN85" i="4"/>
  <c r="BM85" i="4"/>
  <c r="BL85" i="4"/>
  <c r="BK85" i="4"/>
  <c r="BJ85" i="4"/>
  <c r="BI85" i="4"/>
  <c r="BH85" i="4"/>
  <c r="BG85" i="4"/>
  <c r="BF85" i="4"/>
  <c r="BE85" i="4"/>
  <c r="BD85" i="4"/>
  <c r="BC85" i="4"/>
  <c r="BB85" i="4"/>
  <c r="BA85" i="4"/>
  <c r="AZ85" i="4"/>
  <c r="AY85" i="4"/>
  <c r="AX85" i="4"/>
  <c r="AW85" i="4"/>
  <c r="AV85" i="4"/>
  <c r="AU85" i="4"/>
  <c r="AT85" i="4"/>
  <c r="AS85" i="4"/>
  <c r="AR85" i="4"/>
  <c r="AQ85" i="4"/>
  <c r="AP85" i="4"/>
  <c r="AO85" i="4"/>
  <c r="AN85" i="4"/>
  <c r="AM85" i="4"/>
  <c r="AL85" i="4"/>
  <c r="AK85" i="4"/>
  <c r="AJ85" i="4"/>
  <c r="AI85" i="4"/>
  <c r="AH85" i="4"/>
  <c r="AG85" i="4"/>
  <c r="AF85" i="4"/>
  <c r="AE85" i="4"/>
  <c r="AD85" i="4"/>
  <c r="AC85" i="4"/>
  <c r="AB85" i="4"/>
  <c r="AA85" i="4"/>
  <c r="Z85" i="4"/>
  <c r="Y85" i="4"/>
  <c r="X85" i="4"/>
  <c r="W85" i="4"/>
  <c r="V85" i="4"/>
  <c r="U85" i="4"/>
  <c r="T85" i="4"/>
  <c r="S85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D85" i="4"/>
  <c r="D83" i="4"/>
  <c r="FP52" i="4"/>
  <c r="FO52" i="4"/>
  <c r="FN52" i="4"/>
  <c r="FM52" i="4"/>
  <c r="FL52" i="4"/>
  <c r="FK52" i="4"/>
  <c r="FJ52" i="4"/>
  <c r="FI52" i="4"/>
  <c r="FH52" i="4"/>
  <c r="FG52" i="4"/>
  <c r="FF52" i="4"/>
  <c r="FE52" i="4"/>
  <c r="FD52" i="4"/>
  <c r="FC52" i="4"/>
  <c r="FB52" i="4"/>
  <c r="FA52" i="4"/>
  <c r="EZ52" i="4"/>
  <c r="EY52" i="4"/>
  <c r="EX52" i="4"/>
  <c r="EW52" i="4"/>
  <c r="EV52" i="4"/>
  <c r="EU52" i="4"/>
  <c r="ET52" i="4"/>
  <c r="ES52" i="4"/>
  <c r="ER52" i="4"/>
  <c r="EQ52" i="4"/>
  <c r="EP52" i="4"/>
  <c r="EO52" i="4"/>
  <c r="EN52" i="4"/>
  <c r="EM52" i="4"/>
  <c r="EL52" i="4"/>
  <c r="EK52" i="4"/>
  <c r="EJ52" i="4"/>
  <c r="EI52" i="4"/>
  <c r="EH52" i="4"/>
  <c r="EG52" i="4"/>
  <c r="EF52" i="4"/>
  <c r="EE52" i="4"/>
  <c r="ED52" i="4"/>
  <c r="EC52" i="4"/>
  <c r="EB52" i="4"/>
  <c r="EA52" i="4"/>
  <c r="DZ52" i="4"/>
  <c r="DY52" i="4"/>
  <c r="DX52" i="4"/>
  <c r="DW52" i="4"/>
  <c r="DV52" i="4"/>
  <c r="DU52" i="4"/>
  <c r="DT52" i="4"/>
  <c r="DS52" i="4"/>
  <c r="DR52" i="4"/>
  <c r="DQ52" i="4"/>
  <c r="DP52" i="4"/>
  <c r="DO52" i="4"/>
  <c r="DN52" i="4"/>
  <c r="DM52" i="4"/>
  <c r="DL52" i="4"/>
  <c r="DK52" i="4"/>
  <c r="DJ52" i="4"/>
  <c r="DI52" i="4"/>
  <c r="DH52" i="4"/>
  <c r="DG52" i="4"/>
  <c r="DF52" i="4"/>
  <c r="DE52" i="4"/>
  <c r="DD52" i="4"/>
  <c r="DC52" i="4"/>
  <c r="DB52" i="4"/>
  <c r="DA52" i="4"/>
  <c r="CZ52" i="4"/>
  <c r="CY52" i="4"/>
  <c r="CX52" i="4"/>
  <c r="CW52" i="4"/>
  <c r="CV52" i="4"/>
  <c r="CU52" i="4"/>
  <c r="CT52" i="4"/>
  <c r="CS52" i="4"/>
  <c r="CR52" i="4"/>
  <c r="CQ52" i="4"/>
  <c r="CP52" i="4"/>
  <c r="CO52" i="4"/>
  <c r="CN52" i="4"/>
  <c r="CM52" i="4"/>
  <c r="CL52" i="4"/>
  <c r="CK52" i="4"/>
  <c r="CJ52" i="4"/>
  <c r="CI52" i="4"/>
  <c r="CH52" i="4"/>
  <c r="CG52" i="4"/>
  <c r="CF52" i="4"/>
  <c r="CE52" i="4"/>
  <c r="CD52" i="4"/>
  <c r="CC52" i="4"/>
  <c r="CB52" i="4"/>
  <c r="CA52" i="4"/>
  <c r="BZ52" i="4"/>
  <c r="BY52" i="4"/>
  <c r="BX52" i="4"/>
  <c r="BW52" i="4"/>
  <c r="BV52" i="4"/>
  <c r="BU52" i="4"/>
  <c r="BT52" i="4"/>
  <c r="BS52" i="4"/>
  <c r="BR52" i="4"/>
  <c r="BQ52" i="4"/>
  <c r="BP52" i="4"/>
  <c r="BO52" i="4"/>
  <c r="BN52" i="4"/>
  <c r="BM52" i="4"/>
  <c r="BL52" i="4"/>
  <c r="BK52" i="4"/>
  <c r="BJ52" i="4"/>
  <c r="BI52" i="4"/>
  <c r="BH52" i="4"/>
  <c r="BG52" i="4"/>
  <c r="BF52" i="4"/>
  <c r="BE52" i="4"/>
  <c r="BD52" i="4"/>
  <c r="BC52" i="4"/>
  <c r="BB52" i="4"/>
  <c r="BA52" i="4"/>
  <c r="AZ52" i="4"/>
  <c r="AY52" i="4"/>
  <c r="AX52" i="4"/>
  <c r="AW52" i="4"/>
  <c r="AV52" i="4"/>
  <c r="AU52" i="4"/>
  <c r="AT52" i="4"/>
  <c r="AS52" i="4"/>
  <c r="AR52" i="4"/>
  <c r="AQ52" i="4"/>
  <c r="AP52" i="4"/>
  <c r="AO52" i="4"/>
  <c r="AN52" i="4"/>
  <c r="AM52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D50" i="4"/>
  <c r="FP19" i="4"/>
  <c r="FO19" i="4"/>
  <c r="FN19" i="4"/>
  <c r="FM19" i="4"/>
  <c r="FL19" i="4"/>
  <c r="FK19" i="4"/>
  <c r="FJ19" i="4"/>
  <c r="FI19" i="4"/>
  <c r="FH19" i="4"/>
  <c r="FG19" i="4"/>
  <c r="FF19" i="4"/>
  <c r="FE19" i="4"/>
  <c r="FD19" i="4"/>
  <c r="FC19" i="4"/>
  <c r="FB19" i="4"/>
  <c r="FA19" i="4"/>
  <c r="EZ19" i="4"/>
  <c r="EY19" i="4"/>
  <c r="EX19" i="4"/>
  <c r="EW19" i="4"/>
  <c r="EV19" i="4"/>
  <c r="EU19" i="4"/>
  <c r="ET19" i="4"/>
  <c r="ES19" i="4"/>
  <c r="ER19" i="4"/>
  <c r="EQ19" i="4"/>
  <c r="EP19" i="4"/>
  <c r="EO19" i="4"/>
  <c r="EN19" i="4"/>
  <c r="EM19" i="4"/>
  <c r="EL19" i="4"/>
  <c r="EK19" i="4"/>
  <c r="EJ19" i="4"/>
  <c r="EI19" i="4"/>
  <c r="EH19" i="4"/>
  <c r="EG19" i="4"/>
  <c r="EF19" i="4"/>
  <c r="EE19" i="4"/>
  <c r="ED19" i="4"/>
  <c r="EC19" i="4"/>
  <c r="EB19" i="4"/>
  <c r="EA19" i="4"/>
  <c r="DZ19" i="4"/>
  <c r="DY19" i="4"/>
  <c r="DX19" i="4"/>
  <c r="DW19" i="4"/>
  <c r="DV19" i="4"/>
  <c r="DU19" i="4"/>
  <c r="DT19" i="4"/>
  <c r="DS19" i="4"/>
  <c r="DR19" i="4"/>
  <c r="DQ19" i="4"/>
  <c r="DP19" i="4"/>
  <c r="DO19" i="4"/>
  <c r="DN19" i="4"/>
  <c r="DM19" i="4"/>
  <c r="DL19" i="4"/>
  <c r="DK19" i="4"/>
  <c r="DJ19" i="4"/>
  <c r="DI19" i="4"/>
  <c r="DH19" i="4"/>
  <c r="DG19" i="4"/>
  <c r="DF19" i="4"/>
  <c r="DE19" i="4"/>
  <c r="DD19" i="4"/>
  <c r="DC19" i="4"/>
  <c r="DB19" i="4"/>
  <c r="DA19" i="4"/>
  <c r="CZ19" i="4"/>
  <c r="CY19" i="4"/>
  <c r="CX19" i="4"/>
  <c r="CW19" i="4"/>
  <c r="CV19" i="4"/>
  <c r="CU19" i="4"/>
  <c r="CT19" i="4"/>
  <c r="CS19" i="4"/>
  <c r="CR19" i="4"/>
  <c r="CQ19" i="4"/>
  <c r="CP19" i="4"/>
  <c r="CO19" i="4"/>
  <c r="CN19" i="4"/>
  <c r="CM19" i="4"/>
  <c r="CL19" i="4"/>
  <c r="CK19" i="4"/>
  <c r="CJ19" i="4"/>
  <c r="CI19" i="4"/>
  <c r="CH19" i="4"/>
  <c r="CG19" i="4"/>
  <c r="CF19" i="4"/>
  <c r="CE19" i="4"/>
  <c r="CD19" i="4"/>
  <c r="CC19" i="4"/>
  <c r="CB19" i="4"/>
  <c r="CA19" i="4"/>
  <c r="BZ19" i="4"/>
  <c r="BY19" i="4"/>
  <c r="BX19" i="4"/>
  <c r="BW19" i="4"/>
  <c r="BV19" i="4"/>
  <c r="BU19" i="4"/>
  <c r="BT19" i="4"/>
  <c r="BS19" i="4"/>
  <c r="BR19" i="4"/>
  <c r="BQ19" i="4"/>
  <c r="BP19" i="4"/>
  <c r="BO19" i="4"/>
  <c r="BN19" i="4"/>
  <c r="BM19" i="4"/>
  <c r="BL19" i="4"/>
  <c r="BK19" i="4"/>
  <c r="BJ19" i="4"/>
  <c r="BI19" i="4"/>
  <c r="BH19" i="4"/>
  <c r="BG19" i="4"/>
  <c r="BF19" i="4"/>
  <c r="BE19" i="4"/>
  <c r="BD19" i="4"/>
  <c r="BC19" i="4"/>
  <c r="BB19" i="4"/>
  <c r="BA19" i="4"/>
  <c r="AZ19" i="4"/>
  <c r="AY19" i="4"/>
  <c r="AX19" i="4"/>
  <c r="AW19" i="4"/>
  <c r="AV19" i="4"/>
  <c r="AU19" i="4"/>
  <c r="AT19" i="4"/>
  <c r="AS19" i="4"/>
  <c r="AR19" i="4"/>
  <c r="AQ19" i="4"/>
  <c r="AP19" i="4"/>
  <c r="AO19" i="4"/>
  <c r="AN19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D17" i="4"/>
  <c r="FO6" i="4"/>
  <c r="EZ6" i="4"/>
  <c r="EW6" i="4"/>
  <c r="EP6" i="4"/>
  <c r="EO6" i="4"/>
  <c r="EI6" i="4"/>
  <c r="DT6" i="4"/>
  <c r="DS6" i="4"/>
  <c r="DQ6" i="4"/>
  <c r="DJ6" i="4"/>
  <c r="CN6" i="4"/>
  <c r="CM6" i="4"/>
  <c r="CK6" i="4"/>
  <c r="CC6" i="4"/>
  <c r="BW6" i="4"/>
  <c r="BH6" i="4"/>
  <c r="BE6" i="4"/>
  <c r="AW6" i="4"/>
  <c r="AQ6" i="4"/>
  <c r="AB6" i="4"/>
  <c r="Y6" i="4"/>
  <c r="Q6" i="4"/>
  <c r="L6" i="4"/>
  <c r="FP5" i="4"/>
  <c r="FP6" i="4" s="1"/>
  <c r="FO5" i="4"/>
  <c r="FN5" i="4"/>
  <c r="FN6" i="4" s="1"/>
  <c r="FM5" i="4"/>
  <c r="FM6" i="4" s="1"/>
  <c r="FL5" i="4"/>
  <c r="FL6" i="4" s="1"/>
  <c r="FK5" i="4"/>
  <c r="FK6" i="4" s="1"/>
  <c r="FJ5" i="4"/>
  <c r="FJ6" i="4" s="1"/>
  <c r="FI5" i="4"/>
  <c r="FI6" i="4" s="1"/>
  <c r="FH5" i="4"/>
  <c r="FH6" i="4" s="1"/>
  <c r="FG5" i="4"/>
  <c r="FG6" i="4" s="1"/>
  <c r="FF5" i="4"/>
  <c r="FF6" i="4" s="1"/>
  <c r="FE5" i="4"/>
  <c r="FE6" i="4" s="1"/>
  <c r="FD5" i="4"/>
  <c r="FD6" i="4" s="1"/>
  <c r="FC5" i="4"/>
  <c r="FC6" i="4" s="1"/>
  <c r="FB5" i="4"/>
  <c r="FB6" i="4" s="1"/>
  <c r="FA5" i="4"/>
  <c r="FA6" i="4" s="1"/>
  <c r="EZ5" i="4"/>
  <c r="EY5" i="4"/>
  <c r="EY6" i="4" s="1"/>
  <c r="EX5" i="4"/>
  <c r="EX6" i="4" s="1"/>
  <c r="EW5" i="4"/>
  <c r="EV5" i="4"/>
  <c r="EV6" i="4" s="1"/>
  <c r="EU5" i="4"/>
  <c r="EU6" i="4" s="1"/>
  <c r="ET5" i="4"/>
  <c r="ET6" i="4" s="1"/>
  <c r="ES5" i="4"/>
  <c r="ES6" i="4" s="1"/>
  <c r="ER5" i="4"/>
  <c r="ER6" i="4" s="1"/>
  <c r="EQ5" i="4"/>
  <c r="EQ6" i="4" s="1"/>
  <c r="EP5" i="4"/>
  <c r="EO5" i="4"/>
  <c r="EN5" i="4"/>
  <c r="EN6" i="4" s="1"/>
  <c r="EM5" i="4"/>
  <c r="EM6" i="4" s="1"/>
  <c r="EL5" i="4"/>
  <c r="EL6" i="4" s="1"/>
  <c r="EK5" i="4"/>
  <c r="EK6" i="4" s="1"/>
  <c r="EJ5" i="4"/>
  <c r="EJ6" i="4" s="1"/>
  <c r="EI5" i="4"/>
  <c r="EH5" i="4"/>
  <c r="EH6" i="4" s="1"/>
  <c r="EG5" i="4"/>
  <c r="EG6" i="4" s="1"/>
  <c r="EF5" i="4"/>
  <c r="EF6" i="4" s="1"/>
  <c r="EE5" i="4"/>
  <c r="EE6" i="4" s="1"/>
  <c r="ED5" i="4"/>
  <c r="ED6" i="4" s="1"/>
  <c r="EC5" i="4"/>
  <c r="EC6" i="4" s="1"/>
  <c r="EB5" i="4"/>
  <c r="EB6" i="4" s="1"/>
  <c r="EA5" i="4"/>
  <c r="EA6" i="4" s="1"/>
  <c r="DZ5" i="4"/>
  <c r="DZ6" i="4" s="1"/>
  <c r="DY5" i="4"/>
  <c r="DY6" i="4" s="1"/>
  <c r="DX5" i="4"/>
  <c r="DX6" i="4" s="1"/>
  <c r="DW5" i="4"/>
  <c r="DW6" i="4" s="1"/>
  <c r="DV5" i="4"/>
  <c r="DV6" i="4" s="1"/>
  <c r="DU5" i="4"/>
  <c r="DU6" i="4" s="1"/>
  <c r="DT5" i="4"/>
  <c r="DS5" i="4"/>
  <c r="DR5" i="4"/>
  <c r="DR6" i="4" s="1"/>
  <c r="DQ5" i="4"/>
  <c r="DP5" i="4"/>
  <c r="DP6" i="4" s="1"/>
  <c r="DO5" i="4"/>
  <c r="DO6" i="4" s="1"/>
  <c r="DN5" i="4"/>
  <c r="DN6" i="4" s="1"/>
  <c r="DM5" i="4"/>
  <c r="DM6" i="4" s="1"/>
  <c r="DL5" i="4"/>
  <c r="DL6" i="4" s="1"/>
  <c r="DK5" i="4"/>
  <c r="DK6" i="4" s="1"/>
  <c r="DJ5" i="4"/>
  <c r="DI5" i="4"/>
  <c r="DI6" i="4" s="1"/>
  <c r="DH5" i="4"/>
  <c r="DH6" i="4" s="1"/>
  <c r="DG5" i="4"/>
  <c r="DG6" i="4" s="1"/>
  <c r="DF5" i="4"/>
  <c r="DF6" i="4" s="1"/>
  <c r="DE5" i="4"/>
  <c r="DE6" i="4" s="1"/>
  <c r="DD5" i="4"/>
  <c r="DD6" i="4" s="1"/>
  <c r="DC5" i="4"/>
  <c r="DC6" i="4" s="1"/>
  <c r="DB5" i="4"/>
  <c r="DB6" i="4" s="1"/>
  <c r="DA5" i="4"/>
  <c r="DA6" i="4" s="1"/>
  <c r="CZ5" i="4"/>
  <c r="CZ6" i="4" s="1"/>
  <c r="CY5" i="4"/>
  <c r="CY6" i="4" s="1"/>
  <c r="CX5" i="4"/>
  <c r="CX6" i="4" s="1"/>
  <c r="CW5" i="4"/>
  <c r="CW6" i="4" s="1"/>
  <c r="CV5" i="4"/>
  <c r="CV6" i="4" s="1"/>
  <c r="CU5" i="4"/>
  <c r="CU6" i="4" s="1"/>
  <c r="CT5" i="4"/>
  <c r="CT6" i="4" s="1"/>
  <c r="CS5" i="4"/>
  <c r="CS6" i="4" s="1"/>
  <c r="CR5" i="4"/>
  <c r="CR6" i="4" s="1"/>
  <c r="CQ5" i="4"/>
  <c r="CQ6" i="4" s="1"/>
  <c r="CP5" i="4"/>
  <c r="CP6" i="4" s="1"/>
  <c r="CO5" i="4"/>
  <c r="CO6" i="4" s="1"/>
  <c r="CN5" i="4"/>
  <c r="CM5" i="4"/>
  <c r="CL5" i="4"/>
  <c r="CL6" i="4" s="1"/>
  <c r="CK5" i="4"/>
  <c r="CJ5" i="4"/>
  <c r="CJ6" i="4" s="1"/>
  <c r="CI5" i="4"/>
  <c r="CI6" i="4" s="1"/>
  <c r="CH5" i="4"/>
  <c r="CH6" i="4" s="1"/>
  <c r="CG5" i="4"/>
  <c r="CG6" i="4" s="1"/>
  <c r="CF5" i="4"/>
  <c r="CF6" i="4" s="1"/>
  <c r="CE5" i="4"/>
  <c r="CE6" i="4" s="1"/>
  <c r="CD5" i="4"/>
  <c r="CD6" i="4" s="1"/>
  <c r="CC5" i="4"/>
  <c r="CB5" i="4"/>
  <c r="CB6" i="4" s="1"/>
  <c r="CA5" i="4"/>
  <c r="CA6" i="4" s="1"/>
  <c r="BZ5" i="4"/>
  <c r="BZ6" i="4" s="1"/>
  <c r="BY5" i="4"/>
  <c r="BY6" i="4" s="1"/>
  <c r="BX5" i="4"/>
  <c r="BX6" i="4" s="1"/>
  <c r="BW5" i="4"/>
  <c r="BV5" i="4"/>
  <c r="BV6" i="4" s="1"/>
  <c r="BU5" i="4"/>
  <c r="BU6" i="4" s="1"/>
  <c r="BT5" i="4"/>
  <c r="BT6" i="4" s="1"/>
  <c r="BS5" i="4"/>
  <c r="BS6" i="4" s="1"/>
  <c r="BR5" i="4"/>
  <c r="BR6" i="4" s="1"/>
  <c r="BQ5" i="4"/>
  <c r="BQ6" i="4" s="1"/>
  <c r="BP5" i="4"/>
  <c r="BP6" i="4" s="1"/>
  <c r="BO5" i="4"/>
  <c r="BO6" i="4" s="1"/>
  <c r="BN5" i="4"/>
  <c r="BN6" i="4" s="1"/>
  <c r="BM5" i="4"/>
  <c r="BM6" i="4" s="1"/>
  <c r="BL5" i="4"/>
  <c r="BL6" i="4" s="1"/>
  <c r="BK5" i="4"/>
  <c r="BK6" i="4" s="1"/>
  <c r="BJ5" i="4"/>
  <c r="BJ6" i="4" s="1"/>
  <c r="BI5" i="4"/>
  <c r="BI6" i="4" s="1"/>
  <c r="BH5" i="4"/>
  <c r="BG5" i="4"/>
  <c r="BG6" i="4" s="1"/>
  <c r="BF5" i="4"/>
  <c r="BF6" i="4" s="1"/>
  <c r="BE5" i="4"/>
  <c r="BD5" i="4"/>
  <c r="BD6" i="4" s="1"/>
  <c r="BC5" i="4"/>
  <c r="BC6" i="4" s="1"/>
  <c r="BB5" i="4"/>
  <c r="BB6" i="4" s="1"/>
  <c r="BA5" i="4"/>
  <c r="BA6" i="4" s="1"/>
  <c r="AZ5" i="4"/>
  <c r="AZ6" i="4" s="1"/>
  <c r="AY5" i="4"/>
  <c r="AY6" i="4" s="1"/>
  <c r="AX5" i="4"/>
  <c r="AX6" i="4" s="1"/>
  <c r="AW5" i="4"/>
  <c r="AV5" i="4"/>
  <c r="AV6" i="4" s="1"/>
  <c r="AU5" i="4"/>
  <c r="AU6" i="4" s="1"/>
  <c r="AT5" i="4"/>
  <c r="AT6" i="4" s="1"/>
  <c r="AS5" i="4"/>
  <c r="AS6" i="4" s="1"/>
  <c r="AR5" i="4"/>
  <c r="AR6" i="4" s="1"/>
  <c r="AQ5" i="4"/>
  <c r="AP5" i="4"/>
  <c r="AP6" i="4" s="1"/>
  <c r="AO5" i="4"/>
  <c r="AO6" i="4" s="1"/>
  <c r="AN5" i="4"/>
  <c r="AN6" i="4" s="1"/>
  <c r="AM5" i="4"/>
  <c r="AM6" i="4" s="1"/>
  <c r="AL5" i="4"/>
  <c r="AL6" i="4" s="1"/>
  <c r="AK5" i="4"/>
  <c r="AK6" i="4" s="1"/>
  <c r="AJ5" i="4"/>
  <c r="AJ6" i="4" s="1"/>
  <c r="AI5" i="4"/>
  <c r="AI6" i="4" s="1"/>
  <c r="AH5" i="4"/>
  <c r="AH6" i="4" s="1"/>
  <c r="AG5" i="4"/>
  <c r="AG6" i="4" s="1"/>
  <c r="AF5" i="4"/>
  <c r="AF6" i="4" s="1"/>
  <c r="AE5" i="4"/>
  <c r="AE6" i="4" s="1"/>
  <c r="AD5" i="4"/>
  <c r="AD6" i="4" s="1"/>
  <c r="AC5" i="4"/>
  <c r="AC6" i="4" s="1"/>
  <c r="AB5" i="4"/>
  <c r="AA5" i="4"/>
  <c r="AA6" i="4" s="1"/>
  <c r="Z5" i="4"/>
  <c r="Z6" i="4" s="1"/>
  <c r="Y5" i="4"/>
  <c r="X5" i="4"/>
  <c r="X6" i="4" s="1"/>
  <c r="W5" i="4"/>
  <c r="W6" i="4" s="1"/>
  <c r="V5" i="4"/>
  <c r="V6" i="4" s="1"/>
  <c r="U5" i="4"/>
  <c r="U6" i="4" s="1"/>
  <c r="T5" i="4"/>
  <c r="T6" i="4" s="1"/>
  <c r="S5" i="4"/>
  <c r="S6" i="4" s="1"/>
  <c r="R5" i="4"/>
  <c r="R6" i="4" s="1"/>
  <c r="Q5" i="4"/>
  <c r="P5" i="4"/>
  <c r="P6" i="4" s="1"/>
  <c r="O5" i="4"/>
  <c r="O6" i="4" s="1"/>
  <c r="N5" i="4"/>
  <c r="N6" i="4" s="1"/>
  <c r="M5" i="4"/>
  <c r="M6" i="4" s="1"/>
  <c r="L5" i="4"/>
  <c r="K5" i="4"/>
  <c r="K6" i="4" s="1"/>
  <c r="J5" i="4"/>
  <c r="J6" i="4" s="1"/>
  <c r="I5" i="4"/>
  <c r="I6" i="4" s="1"/>
  <c r="H5" i="4"/>
  <c r="H6" i="4" s="1"/>
  <c r="G5" i="4"/>
  <c r="G6" i="4" s="1"/>
  <c r="F5" i="4"/>
  <c r="F6" i="4" s="1"/>
  <c r="E5" i="4"/>
  <c r="E6" i="4" s="1"/>
  <c r="D5" i="4"/>
  <c r="D6" i="4" s="1"/>
  <c r="J16" i="3"/>
  <c r="I16" i="3"/>
  <c r="H16" i="3"/>
  <c r="G16" i="3"/>
  <c r="F16" i="3"/>
  <c r="E16" i="3"/>
  <c r="D16" i="3"/>
  <c r="C16" i="3"/>
  <c r="B16" i="3"/>
  <c r="J15" i="3"/>
  <c r="I15" i="3"/>
  <c r="H15" i="3"/>
  <c r="J13" i="3"/>
  <c r="I13" i="3"/>
  <c r="H13" i="3"/>
  <c r="G13" i="3"/>
  <c r="F13" i="3"/>
  <c r="E13" i="3"/>
  <c r="D13" i="3"/>
  <c r="C13" i="3"/>
  <c r="B13" i="3"/>
  <c r="J12" i="3"/>
  <c r="J18" i="3" s="1"/>
  <c r="I12" i="3"/>
  <c r="I18" i="3" s="1"/>
  <c r="H12" i="3"/>
  <c r="H18" i="3" s="1"/>
  <c r="G12" i="3"/>
  <c r="G18" i="3" s="1"/>
  <c r="F12" i="3"/>
  <c r="F18" i="3" s="1"/>
  <c r="E12" i="3"/>
  <c r="E18" i="3" s="1"/>
  <c r="D12" i="3"/>
  <c r="D18" i="3" s="1"/>
  <c r="C12" i="3"/>
  <c r="C18" i="3" s="1"/>
  <c r="B12" i="3"/>
  <c r="B18" i="3" s="1"/>
  <c r="J11" i="3"/>
  <c r="J14" i="3" s="1"/>
  <c r="I11" i="3"/>
  <c r="H11" i="3"/>
  <c r="G11" i="3"/>
  <c r="F11" i="3"/>
  <c r="E11" i="3"/>
  <c r="D11" i="3"/>
  <c r="C11" i="3"/>
  <c r="B11" i="3"/>
  <c r="B14" i="3" s="1"/>
  <c r="J10" i="3"/>
  <c r="I10" i="3"/>
  <c r="H10" i="3"/>
  <c r="G10" i="3"/>
  <c r="G15" i="3" s="1"/>
  <c r="F10" i="3"/>
  <c r="F15" i="3" s="1"/>
  <c r="E10" i="3"/>
  <c r="E15" i="3" s="1"/>
  <c r="D10" i="3"/>
  <c r="D15" i="3" s="1"/>
  <c r="C10" i="3"/>
  <c r="C15" i="3" s="1"/>
  <c r="B10" i="3"/>
  <c r="B15" i="3" s="1"/>
  <c r="J7" i="3"/>
  <c r="I7" i="3"/>
  <c r="H7" i="3"/>
  <c r="G7" i="3"/>
  <c r="F7" i="3"/>
  <c r="E7" i="3"/>
  <c r="D7" i="3"/>
  <c r="C7" i="3"/>
  <c r="B7" i="3"/>
  <c r="J6" i="3"/>
  <c r="J9" i="3" s="1"/>
  <c r="I6" i="3"/>
  <c r="I9" i="3" s="1"/>
  <c r="H6" i="3"/>
  <c r="H9" i="3" s="1"/>
  <c r="G6" i="3"/>
  <c r="G9" i="3" s="1"/>
  <c r="F6" i="3"/>
  <c r="F9" i="3" s="1"/>
  <c r="E6" i="3"/>
  <c r="E9" i="3" s="1"/>
  <c r="D6" i="3"/>
  <c r="D9" i="3" s="1"/>
  <c r="C6" i="3"/>
  <c r="C9" i="3" s="1"/>
  <c r="B6" i="3"/>
  <c r="B9" i="3" s="1"/>
  <c r="J5" i="3"/>
  <c r="I5" i="3"/>
  <c r="H5" i="3"/>
  <c r="G5" i="3"/>
  <c r="F5" i="3"/>
  <c r="E5" i="3"/>
  <c r="D5" i="3"/>
  <c r="C5" i="3"/>
  <c r="B5" i="3"/>
  <c r="J4" i="3"/>
  <c r="I4" i="3"/>
  <c r="I8" i="3" s="1"/>
  <c r="H4" i="3"/>
  <c r="H8" i="3" s="1"/>
  <c r="G4" i="3"/>
  <c r="G8" i="3" s="1"/>
  <c r="F4" i="3"/>
  <c r="F8" i="3" s="1"/>
  <c r="E4" i="3"/>
  <c r="E19" i="3" s="1"/>
  <c r="D4" i="3"/>
  <c r="C4" i="3"/>
  <c r="B4" i="3"/>
  <c r="D67" i="2"/>
  <c r="C67" i="2"/>
  <c r="B67" i="2"/>
  <c r="F17" i="3" s="1"/>
  <c r="E14" i="3" l="1"/>
  <c r="H19" i="3"/>
  <c r="B31" i="7"/>
  <c r="C14" i="3"/>
  <c r="C19" i="4"/>
  <c r="C31" i="7"/>
  <c r="D14" i="3"/>
  <c r="F14" i="3"/>
  <c r="H14" i="3"/>
  <c r="G17" i="3"/>
  <c r="B21" i="8"/>
  <c r="G14" i="3"/>
  <c r="I14" i="3"/>
  <c r="EX10" i="4"/>
  <c r="C8" i="9"/>
  <c r="FP53" i="6"/>
  <c r="FP54" i="6" s="1"/>
  <c r="FH53" i="6"/>
  <c r="FH54" i="6" s="1"/>
  <c r="EZ53" i="6"/>
  <c r="EZ54" i="6" s="1"/>
  <c r="FO53" i="6"/>
  <c r="FO54" i="6" s="1"/>
  <c r="FG53" i="6"/>
  <c r="FG54" i="6" s="1"/>
  <c r="EY53" i="6"/>
  <c r="EY54" i="6" s="1"/>
  <c r="FN53" i="6"/>
  <c r="FN54" i="6" s="1"/>
  <c r="FF53" i="6"/>
  <c r="FF54" i="6" s="1"/>
  <c r="EX53" i="6"/>
  <c r="EX54" i="6" s="1"/>
  <c r="EP53" i="6"/>
  <c r="EP54" i="6" s="1"/>
  <c r="FI53" i="6"/>
  <c r="FI54" i="6" s="1"/>
  <c r="FA53" i="6"/>
  <c r="FA54" i="6" s="1"/>
  <c r="FE53" i="6"/>
  <c r="FE54" i="6" s="1"/>
  <c r="ES53" i="6"/>
  <c r="ES54" i="6" s="1"/>
  <c r="EJ53" i="6"/>
  <c r="EJ54" i="6" s="1"/>
  <c r="EB53" i="6"/>
  <c r="EB54" i="6" s="1"/>
  <c r="DT53" i="6"/>
  <c r="DT54" i="6" s="1"/>
  <c r="DL53" i="6"/>
  <c r="DL54" i="6" s="1"/>
  <c r="DD53" i="6"/>
  <c r="DD54" i="6" s="1"/>
  <c r="CV53" i="6"/>
  <c r="CV54" i="6" s="1"/>
  <c r="CN53" i="6"/>
  <c r="CN54" i="6" s="1"/>
  <c r="CF53" i="6"/>
  <c r="CF54" i="6" s="1"/>
  <c r="BX53" i="6"/>
  <c r="BX54" i="6" s="1"/>
  <c r="BP53" i="6"/>
  <c r="BP54" i="6" s="1"/>
  <c r="BH53" i="6"/>
  <c r="BH54" i="6" s="1"/>
  <c r="AZ53" i="6"/>
  <c r="AZ54" i="6" s="1"/>
  <c r="AR53" i="6"/>
  <c r="AR54" i="6" s="1"/>
  <c r="AJ53" i="6"/>
  <c r="AJ54" i="6" s="1"/>
  <c r="AB53" i="6"/>
  <c r="AB54" i="6" s="1"/>
  <c r="T53" i="6"/>
  <c r="T54" i="6" s="1"/>
  <c r="L53" i="6"/>
  <c r="L54" i="6" s="1"/>
  <c r="D53" i="6"/>
  <c r="D54" i="6" s="1"/>
  <c r="FC51" i="6"/>
  <c r="CQ51" i="6"/>
  <c r="CI51" i="6"/>
  <c r="CA51" i="6"/>
  <c r="AU51" i="6"/>
  <c r="AE51" i="6"/>
  <c r="O51" i="6"/>
  <c r="FM50" i="6"/>
  <c r="FE50" i="6"/>
  <c r="EW50" i="6"/>
  <c r="EO50" i="6"/>
  <c r="EG50" i="6"/>
  <c r="DY50" i="6"/>
  <c r="DQ50" i="6"/>
  <c r="DI50" i="6"/>
  <c r="DA50" i="6"/>
  <c r="CS50" i="6"/>
  <c r="CK50" i="6"/>
  <c r="CC50" i="6"/>
  <c r="BU50" i="6"/>
  <c r="BM50" i="6"/>
  <c r="BE50" i="6"/>
  <c r="AW50" i="6"/>
  <c r="AO50" i="6"/>
  <c r="AG50" i="6"/>
  <c r="Y50" i="6"/>
  <c r="Q50" i="6"/>
  <c r="I50" i="6"/>
  <c r="FO49" i="6"/>
  <c r="FG49" i="6"/>
  <c r="EY49" i="6"/>
  <c r="EQ49" i="6"/>
  <c r="EI49" i="6"/>
  <c r="EA49" i="6"/>
  <c r="DS49" i="6"/>
  <c r="DK49" i="6"/>
  <c r="DC49" i="6"/>
  <c r="CU49" i="6"/>
  <c r="CM49" i="6"/>
  <c r="CE49" i="6"/>
  <c r="BW49" i="6"/>
  <c r="BO49" i="6"/>
  <c r="BG49" i="6"/>
  <c r="AY49" i="6"/>
  <c r="AQ49" i="6"/>
  <c r="AI49" i="6"/>
  <c r="AA49" i="6"/>
  <c r="FD53" i="6"/>
  <c r="FD54" i="6" s="1"/>
  <c r="ER53" i="6"/>
  <c r="ER54" i="6" s="1"/>
  <c r="EI53" i="6"/>
  <c r="EI54" i="6" s="1"/>
  <c r="EA53" i="6"/>
  <c r="EA54" i="6" s="1"/>
  <c r="DS53" i="6"/>
  <c r="DS54" i="6" s="1"/>
  <c r="DK53" i="6"/>
  <c r="DK54" i="6" s="1"/>
  <c r="DC53" i="6"/>
  <c r="DC54" i="6" s="1"/>
  <c r="CU53" i="6"/>
  <c r="CU54" i="6" s="1"/>
  <c r="CM53" i="6"/>
  <c r="CM54" i="6" s="1"/>
  <c r="CE53" i="6"/>
  <c r="CE54" i="6" s="1"/>
  <c r="BW53" i="6"/>
  <c r="BW54" i="6" s="1"/>
  <c r="BO53" i="6"/>
  <c r="BO54" i="6" s="1"/>
  <c r="BG53" i="6"/>
  <c r="BG54" i="6" s="1"/>
  <c r="AY53" i="6"/>
  <c r="AY54" i="6" s="1"/>
  <c r="AQ53" i="6"/>
  <c r="AQ54" i="6" s="1"/>
  <c r="AI53" i="6"/>
  <c r="AI54" i="6" s="1"/>
  <c r="AA53" i="6"/>
  <c r="AA54" i="6" s="1"/>
  <c r="S53" i="6"/>
  <c r="S54" i="6" s="1"/>
  <c r="K53" i="6"/>
  <c r="K54" i="6" s="1"/>
  <c r="FJ51" i="6"/>
  <c r="FB51" i="6"/>
  <c r="DV51" i="6"/>
  <c r="CX51" i="6"/>
  <c r="BJ51" i="6"/>
  <c r="AT51" i="6"/>
  <c r="AD51" i="6"/>
  <c r="FL50" i="6"/>
  <c r="FD50" i="6"/>
  <c r="EV50" i="6"/>
  <c r="EN50" i="6"/>
  <c r="EF50" i="6"/>
  <c r="DX50" i="6"/>
  <c r="DP50" i="6"/>
  <c r="DH50" i="6"/>
  <c r="CZ50" i="6"/>
  <c r="CR50" i="6"/>
  <c r="CJ50" i="6"/>
  <c r="CB50" i="6"/>
  <c r="BT50" i="6"/>
  <c r="BL50" i="6"/>
  <c r="BD50" i="6"/>
  <c r="AV50" i="6"/>
  <c r="AN50" i="6"/>
  <c r="AF50" i="6"/>
  <c r="X50" i="6"/>
  <c r="P50" i="6"/>
  <c r="H50" i="6"/>
  <c r="FN49" i="6"/>
  <c r="FF49" i="6"/>
  <c r="EX49" i="6"/>
  <c r="EP49" i="6"/>
  <c r="EH49" i="6"/>
  <c r="DZ49" i="6"/>
  <c r="DR49" i="6"/>
  <c r="DJ49" i="6"/>
  <c r="DB49" i="6"/>
  <c r="CT49" i="6"/>
  <c r="CL49" i="6"/>
  <c r="CD49" i="6"/>
  <c r="BV49" i="6"/>
  <c r="BN49" i="6"/>
  <c r="BF49" i="6"/>
  <c r="AX49" i="6"/>
  <c r="AP49" i="6"/>
  <c r="AH49" i="6"/>
  <c r="Z49" i="6"/>
  <c r="FC53" i="6"/>
  <c r="FC54" i="6" s="1"/>
  <c r="EQ53" i="6"/>
  <c r="EQ54" i="6" s="1"/>
  <c r="EH53" i="6"/>
  <c r="EH54" i="6" s="1"/>
  <c r="DZ53" i="6"/>
  <c r="DZ54" i="6" s="1"/>
  <c r="DR53" i="6"/>
  <c r="DR54" i="6" s="1"/>
  <c r="DJ53" i="6"/>
  <c r="DJ54" i="6" s="1"/>
  <c r="DB53" i="6"/>
  <c r="DB54" i="6" s="1"/>
  <c r="CT53" i="6"/>
  <c r="CT54" i="6" s="1"/>
  <c r="CL53" i="6"/>
  <c r="CL54" i="6" s="1"/>
  <c r="CD53" i="6"/>
  <c r="CD54" i="6" s="1"/>
  <c r="BV53" i="6"/>
  <c r="BV54" i="6" s="1"/>
  <c r="BN53" i="6"/>
  <c r="BN54" i="6" s="1"/>
  <c r="BF53" i="6"/>
  <c r="BF54" i="6" s="1"/>
  <c r="AX53" i="6"/>
  <c r="AX54" i="6" s="1"/>
  <c r="AP53" i="6"/>
  <c r="AP54" i="6" s="1"/>
  <c r="AH53" i="6"/>
  <c r="AH54" i="6" s="1"/>
  <c r="Z53" i="6"/>
  <c r="Z54" i="6" s="1"/>
  <c r="R53" i="6"/>
  <c r="R54" i="6" s="1"/>
  <c r="J53" i="6"/>
  <c r="J54" i="6" s="1"/>
  <c r="DU51" i="6"/>
  <c r="DM51" i="6"/>
  <c r="DE51" i="6"/>
  <c r="BI51" i="6"/>
  <c r="AS51" i="6"/>
  <c r="FK50" i="6"/>
  <c r="FC50" i="6"/>
  <c r="EU50" i="6"/>
  <c r="EM50" i="6"/>
  <c r="EE50" i="6"/>
  <c r="DW50" i="6"/>
  <c r="DO50" i="6"/>
  <c r="DG50" i="6"/>
  <c r="CY50" i="6"/>
  <c r="CQ50" i="6"/>
  <c r="CI50" i="6"/>
  <c r="CA50" i="6"/>
  <c r="BS50" i="6"/>
  <c r="BK50" i="6"/>
  <c r="BC50" i="6"/>
  <c r="AU50" i="6"/>
  <c r="AM50" i="6"/>
  <c r="AE50" i="6"/>
  <c r="W50" i="6"/>
  <c r="O50" i="6"/>
  <c r="G50" i="6"/>
  <c r="FM49" i="6"/>
  <c r="FE49" i="6"/>
  <c r="EW49" i="6"/>
  <c r="EO49" i="6"/>
  <c r="EG49" i="6"/>
  <c r="DY49" i="6"/>
  <c r="DQ49" i="6"/>
  <c r="DI49" i="6"/>
  <c r="DA49" i="6"/>
  <c r="CS49" i="6"/>
  <c r="CK49" i="6"/>
  <c r="CC49" i="6"/>
  <c r="BU49" i="6"/>
  <c r="BM49" i="6"/>
  <c r="BE49" i="6"/>
  <c r="AW49" i="6"/>
  <c r="FJ53" i="6"/>
  <c r="FJ54" i="6" s="1"/>
  <c r="ET53" i="6"/>
  <c r="ET54" i="6" s="1"/>
  <c r="EK53" i="6"/>
  <c r="EK54" i="6" s="1"/>
  <c r="EC53" i="6"/>
  <c r="EC54" i="6" s="1"/>
  <c r="DU53" i="6"/>
  <c r="DU54" i="6" s="1"/>
  <c r="DM53" i="6"/>
  <c r="DM54" i="6" s="1"/>
  <c r="DE53" i="6"/>
  <c r="DE54" i="6" s="1"/>
  <c r="CW53" i="6"/>
  <c r="CW54" i="6" s="1"/>
  <c r="CO53" i="6"/>
  <c r="CO54" i="6" s="1"/>
  <c r="CG53" i="6"/>
  <c r="CG54" i="6" s="1"/>
  <c r="BY53" i="6"/>
  <c r="BY54" i="6" s="1"/>
  <c r="BQ53" i="6"/>
  <c r="BQ54" i="6" s="1"/>
  <c r="BI53" i="6"/>
  <c r="BI54" i="6" s="1"/>
  <c r="BA53" i="6"/>
  <c r="BA54" i="6" s="1"/>
  <c r="AS53" i="6"/>
  <c r="AS54" i="6" s="1"/>
  <c r="AK53" i="6"/>
  <c r="AK54" i="6" s="1"/>
  <c r="AC53" i="6"/>
  <c r="AC54" i="6" s="1"/>
  <c r="U53" i="6"/>
  <c r="U54" i="6" s="1"/>
  <c r="M53" i="6"/>
  <c r="M54" i="6" s="1"/>
  <c r="E53" i="6"/>
  <c r="E54" i="6" s="1"/>
  <c r="FL51" i="6"/>
  <c r="FD51" i="6"/>
  <c r="DX51" i="6"/>
  <c r="DP51" i="6"/>
  <c r="BL51" i="6"/>
  <c r="BD51" i="6"/>
  <c r="AV51" i="6"/>
  <c r="AN51" i="6"/>
  <c r="AF51" i="6"/>
  <c r="FN50" i="6"/>
  <c r="FF50" i="6"/>
  <c r="EX50" i="6"/>
  <c r="EP50" i="6"/>
  <c r="EH50" i="6"/>
  <c r="DZ50" i="6"/>
  <c r="DR50" i="6"/>
  <c r="DJ50" i="6"/>
  <c r="DB50" i="6"/>
  <c r="CT50" i="6"/>
  <c r="CL50" i="6"/>
  <c r="CD50" i="6"/>
  <c r="BV50" i="6"/>
  <c r="BN50" i="6"/>
  <c r="BF50" i="6"/>
  <c r="AX50" i="6"/>
  <c r="AP50" i="6"/>
  <c r="AH50" i="6"/>
  <c r="EO53" i="6"/>
  <c r="EO54" i="6" s="1"/>
  <c r="DY53" i="6"/>
  <c r="DY54" i="6" s="1"/>
  <c r="DI53" i="6"/>
  <c r="DI54" i="6" s="1"/>
  <c r="CS53" i="6"/>
  <c r="CS54" i="6" s="1"/>
  <c r="CC53" i="6"/>
  <c r="CC54" i="6" s="1"/>
  <c r="BM53" i="6"/>
  <c r="BM54" i="6" s="1"/>
  <c r="AW53" i="6"/>
  <c r="AW54" i="6" s="1"/>
  <c r="AG53" i="6"/>
  <c r="AG54" i="6" s="1"/>
  <c r="Q53" i="6"/>
  <c r="Q54" i="6" s="1"/>
  <c r="FE51" i="6"/>
  <c r="EO51" i="6"/>
  <c r="CC51" i="6"/>
  <c r="BM51" i="6"/>
  <c r="AW51" i="6"/>
  <c r="Q51" i="6"/>
  <c r="FO50" i="6"/>
  <c r="EY50" i="6"/>
  <c r="EI50" i="6"/>
  <c r="DS50" i="6"/>
  <c r="DC50" i="6"/>
  <c r="CM50" i="6"/>
  <c r="BW50" i="6"/>
  <c r="BG50" i="6"/>
  <c r="AQ50" i="6"/>
  <c r="AA50" i="6"/>
  <c r="M50" i="6"/>
  <c r="FP49" i="6"/>
  <c r="FB49" i="6"/>
  <c r="EN49" i="6"/>
  <c r="EC49" i="6"/>
  <c r="DO49" i="6"/>
  <c r="DD49" i="6"/>
  <c r="CP49" i="6"/>
  <c r="CB49" i="6"/>
  <c r="BQ49" i="6"/>
  <c r="BC49" i="6"/>
  <c r="AR49" i="6"/>
  <c r="AF49" i="6"/>
  <c r="FO42" i="6"/>
  <c r="FG42" i="6"/>
  <c r="EY42" i="6"/>
  <c r="EQ42" i="6"/>
  <c r="EI42" i="6"/>
  <c r="EA42" i="6"/>
  <c r="DS42" i="6"/>
  <c r="DK42" i="6"/>
  <c r="DC42" i="6"/>
  <c r="CU42" i="6"/>
  <c r="CM42" i="6"/>
  <c r="CE42" i="6"/>
  <c r="BW42" i="6"/>
  <c r="BO42" i="6"/>
  <c r="BG42" i="6"/>
  <c r="AY42" i="6"/>
  <c r="AQ42" i="6"/>
  <c r="AI42" i="6"/>
  <c r="AA42" i="6"/>
  <c r="S42" i="6"/>
  <c r="K42" i="6"/>
  <c r="FM53" i="6"/>
  <c r="FM54" i="6" s="1"/>
  <c r="EN53" i="6"/>
  <c r="EN54" i="6" s="1"/>
  <c r="DX53" i="6"/>
  <c r="DX54" i="6" s="1"/>
  <c r="DH53" i="6"/>
  <c r="DH54" i="6" s="1"/>
  <c r="CR53" i="6"/>
  <c r="CR54" i="6" s="1"/>
  <c r="CB53" i="6"/>
  <c r="CB54" i="6" s="1"/>
  <c r="BL53" i="6"/>
  <c r="BL54" i="6" s="1"/>
  <c r="AV53" i="6"/>
  <c r="AV54" i="6" s="1"/>
  <c r="AF53" i="6"/>
  <c r="AF54" i="6" s="1"/>
  <c r="P53" i="6"/>
  <c r="P54" i="6" s="1"/>
  <c r="DD51" i="6"/>
  <c r="BX51" i="6"/>
  <c r="BH51" i="6"/>
  <c r="FJ50" i="6"/>
  <c r="ET50" i="6"/>
  <c r="ED50" i="6"/>
  <c r="DN50" i="6"/>
  <c r="CX50" i="6"/>
  <c r="CH50" i="6"/>
  <c r="BR50" i="6"/>
  <c r="BB50" i="6"/>
  <c r="AL50" i="6"/>
  <c r="Z50" i="6"/>
  <c r="L50" i="6"/>
  <c r="FL49" i="6"/>
  <c r="FA49" i="6"/>
  <c r="EM49" i="6"/>
  <c r="EB49" i="6"/>
  <c r="DN49" i="6"/>
  <c r="CZ49" i="6"/>
  <c r="CO49" i="6"/>
  <c r="CA49" i="6"/>
  <c r="BP49" i="6"/>
  <c r="BB49" i="6"/>
  <c r="AO49" i="6"/>
  <c r="AE49" i="6"/>
  <c r="FN42" i="6"/>
  <c r="FF42" i="6"/>
  <c r="EX42" i="6"/>
  <c r="EP42" i="6"/>
  <c r="EH42" i="6"/>
  <c r="DZ42" i="6"/>
  <c r="DR42" i="6"/>
  <c r="DJ42" i="6"/>
  <c r="DB42" i="6"/>
  <c r="CT42" i="6"/>
  <c r="CL42" i="6"/>
  <c r="CD42" i="6"/>
  <c r="BV42" i="6"/>
  <c r="BN42" i="6"/>
  <c r="BF42" i="6"/>
  <c r="AX42" i="6"/>
  <c r="AP42" i="6"/>
  <c r="AH42" i="6"/>
  <c r="Z42" i="6"/>
  <c r="R42" i="6"/>
  <c r="J42" i="6"/>
  <c r="FL53" i="6"/>
  <c r="FL54" i="6" s="1"/>
  <c r="EM53" i="6"/>
  <c r="EM54" i="6" s="1"/>
  <c r="DW53" i="6"/>
  <c r="DW54" i="6" s="1"/>
  <c r="DG53" i="6"/>
  <c r="DG54" i="6" s="1"/>
  <c r="CQ53" i="6"/>
  <c r="CQ54" i="6" s="1"/>
  <c r="CA53" i="6"/>
  <c r="CA54" i="6" s="1"/>
  <c r="BK53" i="6"/>
  <c r="BK54" i="6" s="1"/>
  <c r="AU53" i="6"/>
  <c r="AU54" i="6" s="1"/>
  <c r="AE53" i="6"/>
  <c r="AE54" i="6" s="1"/>
  <c r="O53" i="6"/>
  <c r="O54" i="6" s="1"/>
  <c r="FO51" i="6"/>
  <c r="EY51" i="6"/>
  <c r="DS51" i="6"/>
  <c r="DC51" i="6"/>
  <c r="AA51" i="6"/>
  <c r="FI50" i="6"/>
  <c r="ES50" i="6"/>
  <c r="EC50" i="6"/>
  <c r="DM50" i="6"/>
  <c r="CW50" i="6"/>
  <c r="CG50" i="6"/>
  <c r="BQ50" i="6"/>
  <c r="BA50" i="6"/>
  <c r="AK50" i="6"/>
  <c r="V50" i="6"/>
  <c r="K50" i="6"/>
  <c r="FK49" i="6"/>
  <c r="EZ49" i="6"/>
  <c r="EL49" i="6"/>
  <c r="DX49" i="6"/>
  <c r="DM49" i="6"/>
  <c r="CY49" i="6"/>
  <c r="CN49" i="6"/>
  <c r="BZ49" i="6"/>
  <c r="BL49" i="6"/>
  <c r="BA49" i="6"/>
  <c r="AN49" i="6"/>
  <c r="AD49" i="6"/>
  <c r="FM42" i="6"/>
  <c r="FE42" i="6"/>
  <c r="EW42" i="6"/>
  <c r="EO42" i="6"/>
  <c r="EG42" i="6"/>
  <c r="DY42" i="6"/>
  <c r="DQ42" i="6"/>
  <c r="DI42" i="6"/>
  <c r="DA42" i="6"/>
  <c r="CS42" i="6"/>
  <c r="CK42" i="6"/>
  <c r="CC42" i="6"/>
  <c r="BU42" i="6"/>
  <c r="BM42" i="6"/>
  <c r="BE42" i="6"/>
  <c r="AW42" i="6"/>
  <c r="AO42" i="6"/>
  <c r="AG42" i="6"/>
  <c r="Y42" i="6"/>
  <c r="Q42" i="6"/>
  <c r="I42" i="6"/>
  <c r="EU53" i="6"/>
  <c r="EU54" i="6" s="1"/>
  <c r="ED53" i="6"/>
  <c r="ED54" i="6" s="1"/>
  <c r="DN53" i="6"/>
  <c r="DN54" i="6" s="1"/>
  <c r="CX53" i="6"/>
  <c r="CX54" i="6" s="1"/>
  <c r="CH53" i="6"/>
  <c r="CH54" i="6" s="1"/>
  <c r="BR53" i="6"/>
  <c r="BR54" i="6" s="1"/>
  <c r="BB53" i="6"/>
  <c r="BB54" i="6" s="1"/>
  <c r="AL53" i="6"/>
  <c r="AL54" i="6" s="1"/>
  <c r="V53" i="6"/>
  <c r="V54" i="6" s="1"/>
  <c r="F53" i="6"/>
  <c r="F54" i="6" s="1"/>
  <c r="FF51" i="6"/>
  <c r="CD51" i="6"/>
  <c r="BN51" i="6"/>
  <c r="AX51" i="6"/>
  <c r="AH51" i="6"/>
  <c r="R51" i="6"/>
  <c r="FP50" i="6"/>
  <c r="EZ50" i="6"/>
  <c r="EJ50" i="6"/>
  <c r="DT50" i="6"/>
  <c r="DD50" i="6"/>
  <c r="CN50" i="6"/>
  <c r="BX50" i="6"/>
  <c r="BH50" i="6"/>
  <c r="AR50" i="6"/>
  <c r="AB50" i="6"/>
  <c r="N50" i="6"/>
  <c r="FC49" i="6"/>
  <c r="ER49" i="6"/>
  <c r="ED49" i="6"/>
  <c r="DP49" i="6"/>
  <c r="DE49" i="6"/>
  <c r="CQ49" i="6"/>
  <c r="CF49" i="6"/>
  <c r="BR49" i="6"/>
  <c r="BD49" i="6"/>
  <c r="AS49" i="6"/>
  <c r="AG49" i="6"/>
  <c r="FP42" i="6"/>
  <c r="FH42" i="6"/>
  <c r="EZ42" i="6"/>
  <c r="ER42" i="6"/>
  <c r="EJ42" i="6"/>
  <c r="EB42" i="6"/>
  <c r="DT42" i="6"/>
  <c r="DL42" i="6"/>
  <c r="DD42" i="6"/>
  <c r="CV42" i="6"/>
  <c r="CN42" i="6"/>
  <c r="CF42" i="6"/>
  <c r="BX42" i="6"/>
  <c r="BP42" i="6"/>
  <c r="BH42" i="6"/>
  <c r="AZ42" i="6"/>
  <c r="AR42" i="6"/>
  <c r="AJ42" i="6"/>
  <c r="AB42" i="6"/>
  <c r="T42" i="6"/>
  <c r="L42" i="6"/>
  <c r="D42" i="6"/>
  <c r="FK53" i="6"/>
  <c r="FK54" i="6" s="1"/>
  <c r="DV53" i="6"/>
  <c r="DV54" i="6" s="1"/>
  <c r="CP53" i="6"/>
  <c r="CP54" i="6" s="1"/>
  <c r="BJ53" i="6"/>
  <c r="BJ54" i="6" s="1"/>
  <c r="AD53" i="6"/>
  <c r="AD54" i="6" s="1"/>
  <c r="EQ51" i="6"/>
  <c r="CE51" i="6"/>
  <c r="AY51" i="6"/>
  <c r="S51" i="6"/>
  <c r="FA50" i="6"/>
  <c r="DU50" i="6"/>
  <c r="CO50" i="6"/>
  <c r="BI50" i="6"/>
  <c r="AC50" i="6"/>
  <c r="ES49" i="6"/>
  <c r="DT49" i="6"/>
  <c r="CR49" i="6"/>
  <c r="BS49" i="6"/>
  <c r="AT49" i="6"/>
  <c r="D49" i="6"/>
  <c r="FA42" i="6"/>
  <c r="EK42" i="6"/>
  <c r="DU42" i="6"/>
  <c r="DE42" i="6"/>
  <c r="CO42" i="6"/>
  <c r="BY42" i="6"/>
  <c r="BI42" i="6"/>
  <c r="AS42" i="6"/>
  <c r="AC42" i="6"/>
  <c r="M42" i="6"/>
  <c r="FB53" i="6"/>
  <c r="FB54" i="6" s="1"/>
  <c r="DQ53" i="6"/>
  <c r="DQ54" i="6" s="1"/>
  <c r="CK53" i="6"/>
  <c r="CK54" i="6" s="1"/>
  <c r="BE53" i="6"/>
  <c r="BE54" i="6" s="1"/>
  <c r="Y53" i="6"/>
  <c r="Y54" i="6" s="1"/>
  <c r="EH51" i="6"/>
  <c r="AP51" i="6"/>
  <c r="ER50" i="6"/>
  <c r="DL50" i="6"/>
  <c r="CF50" i="6"/>
  <c r="AZ50" i="6"/>
  <c r="U50" i="6"/>
  <c r="FJ49" i="6"/>
  <c r="EK49" i="6"/>
  <c r="DL49" i="6"/>
  <c r="CJ49" i="6"/>
  <c r="BK49" i="6"/>
  <c r="AM49" i="6"/>
  <c r="FL42" i="6"/>
  <c r="EV42" i="6"/>
  <c r="EF42" i="6"/>
  <c r="DP42" i="6"/>
  <c r="CZ42" i="6"/>
  <c r="CJ42" i="6"/>
  <c r="BT42" i="6"/>
  <c r="BD42" i="6"/>
  <c r="AN42" i="6"/>
  <c r="X42" i="6"/>
  <c r="H42" i="6"/>
  <c r="EW53" i="6"/>
  <c r="EW54" i="6" s="1"/>
  <c r="DP53" i="6"/>
  <c r="DP54" i="6" s="1"/>
  <c r="CJ53" i="6"/>
  <c r="CJ54" i="6" s="1"/>
  <c r="BD53" i="6"/>
  <c r="BD54" i="6" s="1"/>
  <c r="X53" i="6"/>
  <c r="X54" i="6" s="1"/>
  <c r="EG51" i="6"/>
  <c r="EQ50" i="6"/>
  <c r="DK50" i="6"/>
  <c r="CE50" i="6"/>
  <c r="AY50" i="6"/>
  <c r="T50" i="6"/>
  <c r="FI49" i="6"/>
  <c r="EJ49" i="6"/>
  <c r="DH49" i="6"/>
  <c r="CI49" i="6"/>
  <c r="BJ49" i="6"/>
  <c r="AL49" i="6"/>
  <c r="FK42" i="6"/>
  <c r="EU42" i="6"/>
  <c r="EE42" i="6"/>
  <c r="DO42" i="6"/>
  <c r="CY42" i="6"/>
  <c r="CI42" i="6"/>
  <c r="BS42" i="6"/>
  <c r="BC42" i="6"/>
  <c r="AM42" i="6"/>
  <c r="W42" i="6"/>
  <c r="G42" i="6"/>
  <c r="EV53" i="6"/>
  <c r="EV54" i="6" s="1"/>
  <c r="DO53" i="6"/>
  <c r="DO54" i="6" s="1"/>
  <c r="CI53" i="6"/>
  <c r="CI54" i="6" s="1"/>
  <c r="BC53" i="6"/>
  <c r="BC54" i="6" s="1"/>
  <c r="W53" i="6"/>
  <c r="W54" i="6" s="1"/>
  <c r="FH51" i="6"/>
  <c r="AJ51" i="6"/>
  <c r="EL50" i="6"/>
  <c r="DF50" i="6"/>
  <c r="BZ50" i="6"/>
  <c r="AT50" i="6"/>
  <c r="S50" i="6"/>
  <c r="FH49" i="6"/>
  <c r="EF49" i="6"/>
  <c r="DG49" i="6"/>
  <c r="CH49" i="6"/>
  <c r="BI49" i="6"/>
  <c r="AK49" i="6"/>
  <c r="EE53" i="6"/>
  <c r="EE54" i="6" s="1"/>
  <c r="CY53" i="6"/>
  <c r="CY54" i="6" s="1"/>
  <c r="BS53" i="6"/>
  <c r="BS54" i="6" s="1"/>
  <c r="AM53" i="6"/>
  <c r="AM54" i="6" s="1"/>
  <c r="G53" i="6"/>
  <c r="G54" i="6" s="1"/>
  <c r="ER51" i="6"/>
  <c r="AZ51" i="6"/>
  <c r="FB50" i="6"/>
  <c r="DV50" i="6"/>
  <c r="CP50" i="6"/>
  <c r="BJ50" i="6"/>
  <c r="AD50" i="6"/>
  <c r="E50" i="6"/>
  <c r="ET49" i="6"/>
  <c r="DU49" i="6"/>
  <c r="CV49" i="6"/>
  <c r="BT49" i="6"/>
  <c r="AU49" i="6"/>
  <c r="Y49" i="6"/>
  <c r="FB42" i="6"/>
  <c r="EL42" i="6"/>
  <c r="DV42" i="6"/>
  <c r="DF42" i="6"/>
  <c r="CP42" i="6"/>
  <c r="BZ42" i="6"/>
  <c r="BJ42" i="6"/>
  <c r="AT42" i="6"/>
  <c r="AD42" i="6"/>
  <c r="N42" i="6"/>
  <c r="EF53" i="6"/>
  <c r="EF54" i="6" s="1"/>
  <c r="AO53" i="6"/>
  <c r="AO54" i="6" s="1"/>
  <c r="EW51" i="6"/>
  <c r="BF51" i="6"/>
  <c r="EK50" i="6"/>
  <c r="BO50" i="6"/>
  <c r="FD49" i="6"/>
  <c r="CW49" i="6"/>
  <c r="AC49" i="6"/>
  <c r="FD42" i="6"/>
  <c r="DX42" i="6"/>
  <c r="CR42" i="6"/>
  <c r="BL42" i="6"/>
  <c r="AF42" i="6"/>
  <c r="DF53" i="6"/>
  <c r="DF54" i="6" s="1"/>
  <c r="AN53" i="6"/>
  <c r="AN54" i="6" s="1"/>
  <c r="EB50" i="6"/>
  <c r="AS50" i="6"/>
  <c r="EV49" i="6"/>
  <c r="CG49" i="6"/>
  <c r="AB49" i="6"/>
  <c r="FC42" i="6"/>
  <c r="DW42" i="6"/>
  <c r="CQ42" i="6"/>
  <c r="BK42" i="6"/>
  <c r="AE42" i="6"/>
  <c r="DA53" i="6"/>
  <c r="DA54" i="6" s="1"/>
  <c r="N53" i="6"/>
  <c r="N54" i="6" s="1"/>
  <c r="AI51" i="6"/>
  <c r="EA50" i="6"/>
  <c r="AJ50" i="6"/>
  <c r="EU49" i="6"/>
  <c r="BY49" i="6"/>
  <c r="ET42" i="6"/>
  <c r="DN42" i="6"/>
  <c r="CH42" i="6"/>
  <c r="BB42" i="6"/>
  <c r="V42" i="6"/>
  <c r="CZ53" i="6"/>
  <c r="CZ54" i="6" s="1"/>
  <c r="I53" i="6"/>
  <c r="I54" i="6" s="1"/>
  <c r="DQ51" i="6"/>
  <c r="Z51" i="6"/>
  <c r="DE50" i="6"/>
  <c r="AI50" i="6"/>
  <c r="EE49" i="6"/>
  <c r="BX49" i="6"/>
  <c r="ES42" i="6"/>
  <c r="DM42" i="6"/>
  <c r="CG42" i="6"/>
  <c r="BA42" i="6"/>
  <c r="U42" i="6"/>
  <c r="BZ53" i="6"/>
  <c r="BZ54" i="6" s="1"/>
  <c r="H53" i="6"/>
  <c r="H54" i="6" s="1"/>
  <c r="CV50" i="6"/>
  <c r="R50" i="6"/>
  <c r="DW49" i="6"/>
  <c r="BH49" i="6"/>
  <c r="EN42" i="6"/>
  <c r="DH42" i="6"/>
  <c r="CB42" i="6"/>
  <c r="AV42" i="6"/>
  <c r="P42" i="6"/>
  <c r="BU53" i="6"/>
  <c r="BU54" i="6" s="1"/>
  <c r="CL51" i="6"/>
  <c r="CU50" i="6"/>
  <c r="J50" i="6"/>
  <c r="DV49" i="6"/>
  <c r="AZ49" i="6"/>
  <c r="EM42" i="6"/>
  <c r="DG42" i="6"/>
  <c r="CA42" i="6"/>
  <c r="AU42" i="6"/>
  <c r="O42" i="6"/>
  <c r="EL53" i="6"/>
  <c r="EL54" i="6" s="1"/>
  <c r="BT53" i="6"/>
  <c r="BT54" i="6" s="1"/>
  <c r="CK51" i="6"/>
  <c r="FH50" i="6"/>
  <c r="BY50" i="6"/>
  <c r="F50" i="6"/>
  <c r="DF49" i="6"/>
  <c r="AV49" i="6"/>
  <c r="FJ42" i="6"/>
  <c r="ED42" i="6"/>
  <c r="CX42" i="6"/>
  <c r="BR42" i="6"/>
  <c r="AL42" i="6"/>
  <c r="F42" i="6"/>
  <c r="EG53" i="6"/>
  <c r="EG54" i="6" s="1"/>
  <c r="AT53" i="6"/>
  <c r="AT54" i="6" s="1"/>
  <c r="EX51" i="6"/>
  <c r="FG50" i="6"/>
  <c r="BP50" i="6"/>
  <c r="CX49" i="6"/>
  <c r="AJ49" i="6"/>
  <c r="FI42" i="6"/>
  <c r="EC42" i="6"/>
  <c r="CW42" i="6"/>
  <c r="BQ42" i="6"/>
  <c r="AK42" i="6"/>
  <c r="E42" i="6"/>
  <c r="I19" i="3"/>
  <c r="FJ43" i="5"/>
  <c r="FB43" i="5"/>
  <c r="ET43" i="5"/>
  <c r="EL43" i="5"/>
  <c r="ED43" i="5"/>
  <c r="DV43" i="5"/>
  <c r="DN43" i="5"/>
  <c r="DF43" i="5"/>
  <c r="CX43" i="5"/>
  <c r="CP43" i="5"/>
  <c r="CH43" i="5"/>
  <c r="BZ43" i="5"/>
  <c r="BR43" i="5"/>
  <c r="BJ43" i="5"/>
  <c r="BB43" i="5"/>
  <c r="AT43" i="5"/>
  <c r="AL43" i="5"/>
  <c r="AD43" i="5"/>
  <c r="V43" i="5"/>
  <c r="N43" i="5"/>
  <c r="F43" i="5"/>
  <c r="FK43" i="5"/>
  <c r="FC43" i="5"/>
  <c r="EU43" i="5"/>
  <c r="EM43" i="5"/>
  <c r="EE43" i="5"/>
  <c r="DW43" i="5"/>
  <c r="DO43" i="5"/>
  <c r="DG43" i="5"/>
  <c r="CY43" i="5"/>
  <c r="CQ43" i="5"/>
  <c r="CI43" i="5"/>
  <c r="CA43" i="5"/>
  <c r="BS43" i="5"/>
  <c r="BK43" i="5"/>
  <c r="BC43" i="5"/>
  <c r="AU43" i="5"/>
  <c r="AM43" i="5"/>
  <c r="AE43" i="5"/>
  <c r="W43" i="5"/>
  <c r="O43" i="5"/>
  <c r="G43" i="5"/>
  <c r="FP43" i="5"/>
  <c r="FF43" i="5"/>
  <c r="EV43" i="5"/>
  <c r="EJ43" i="5"/>
  <c r="DZ43" i="5"/>
  <c r="DP43" i="5"/>
  <c r="DD43" i="5"/>
  <c r="CT43" i="5"/>
  <c r="CJ43" i="5"/>
  <c r="BX43" i="5"/>
  <c r="BN43" i="5"/>
  <c r="BD43" i="5"/>
  <c r="AR43" i="5"/>
  <c r="AH43" i="5"/>
  <c r="X43" i="5"/>
  <c r="L43" i="5"/>
  <c r="FO43" i="5"/>
  <c r="FE43" i="5"/>
  <c r="ES43" i="5"/>
  <c r="EI43" i="5"/>
  <c r="DY43" i="5"/>
  <c r="DM43" i="5"/>
  <c r="DC43" i="5"/>
  <c r="CS43" i="5"/>
  <c r="CG43" i="5"/>
  <c r="BW43" i="5"/>
  <c r="BM43" i="5"/>
  <c r="BA43" i="5"/>
  <c r="AQ43" i="5"/>
  <c r="AG43" i="5"/>
  <c r="U43" i="5"/>
  <c r="K43" i="5"/>
  <c r="FN43" i="5"/>
  <c r="FD43" i="5"/>
  <c r="ER43" i="5"/>
  <c r="EH43" i="5"/>
  <c r="DX43" i="5"/>
  <c r="DL43" i="5"/>
  <c r="DB43" i="5"/>
  <c r="CR43" i="5"/>
  <c r="CF43" i="5"/>
  <c r="BV43" i="5"/>
  <c r="BL43" i="5"/>
  <c r="AZ43" i="5"/>
  <c r="AP43" i="5"/>
  <c r="AF43" i="5"/>
  <c r="T43" i="5"/>
  <c r="J43" i="5"/>
  <c r="FG43" i="5"/>
  <c r="EW43" i="5"/>
  <c r="EK43" i="5"/>
  <c r="EA43" i="5"/>
  <c r="DQ43" i="5"/>
  <c r="DE43" i="5"/>
  <c r="CU43" i="5"/>
  <c r="CK43" i="5"/>
  <c r="BY43" i="5"/>
  <c r="BO43" i="5"/>
  <c r="BE43" i="5"/>
  <c r="AS43" i="5"/>
  <c r="AI43" i="5"/>
  <c r="Y43" i="5"/>
  <c r="M43" i="5"/>
  <c r="FH43" i="5"/>
  <c r="EN43" i="5"/>
  <c r="DR43" i="5"/>
  <c r="CV43" i="5"/>
  <c r="CB43" i="5"/>
  <c r="BF43" i="5"/>
  <c r="AJ43" i="5"/>
  <c r="P43" i="5"/>
  <c r="FA43" i="5"/>
  <c r="EG43" i="5"/>
  <c r="DK43" i="5"/>
  <c r="CO43" i="5"/>
  <c r="BU43" i="5"/>
  <c r="AY43" i="5"/>
  <c r="AC43" i="5"/>
  <c r="I43" i="5"/>
  <c r="EZ43" i="5"/>
  <c r="EF43" i="5"/>
  <c r="DJ43" i="5"/>
  <c r="CN43" i="5"/>
  <c r="BT43" i="5"/>
  <c r="AX43" i="5"/>
  <c r="AB43" i="5"/>
  <c r="H43" i="5"/>
  <c r="EY43" i="5"/>
  <c r="EC43" i="5"/>
  <c r="DI43" i="5"/>
  <c r="CM43" i="5"/>
  <c r="BQ43" i="5"/>
  <c r="AW43" i="5"/>
  <c r="AA43" i="5"/>
  <c r="E43" i="5"/>
  <c r="EX43" i="5"/>
  <c r="EB43" i="5"/>
  <c r="DH43" i="5"/>
  <c r="CL43" i="5"/>
  <c r="BP43" i="5"/>
  <c r="AV43" i="5"/>
  <c r="Z43" i="5"/>
  <c r="D43" i="5"/>
  <c r="FM43" i="5"/>
  <c r="EQ43" i="5"/>
  <c r="DU43" i="5"/>
  <c r="DA43" i="5"/>
  <c r="CE43" i="5"/>
  <c r="BI43" i="5"/>
  <c r="AO43" i="5"/>
  <c r="S43" i="5"/>
  <c r="FL43" i="5"/>
  <c r="EP43" i="5"/>
  <c r="DT43" i="5"/>
  <c r="CZ43" i="5"/>
  <c r="CD43" i="5"/>
  <c r="BH43" i="5"/>
  <c r="AN43" i="5"/>
  <c r="R43" i="5"/>
  <c r="FI43" i="5"/>
  <c r="EO43" i="5"/>
  <c r="DS43" i="5"/>
  <c r="CW43" i="5"/>
  <c r="CC43" i="5"/>
  <c r="BG43" i="5"/>
  <c r="AK43" i="5"/>
  <c r="Q43" i="5"/>
  <c r="E8" i="3"/>
  <c r="X9" i="4"/>
  <c r="BD9" i="4"/>
  <c r="CJ9" i="4"/>
  <c r="DP9" i="4"/>
  <c r="EV9" i="4"/>
  <c r="O10" i="4"/>
  <c r="AU10" i="4"/>
  <c r="CA10" i="4"/>
  <c r="DG10" i="4"/>
  <c r="EM10" i="4"/>
  <c r="EM11" i="4" s="1"/>
  <c r="BP16" i="4"/>
  <c r="DF16" i="4"/>
  <c r="ES16" i="4"/>
  <c r="BV17" i="4"/>
  <c r="FO20" i="4"/>
  <c r="FG20" i="4"/>
  <c r="EY20" i="4"/>
  <c r="EQ20" i="4"/>
  <c r="EI20" i="4"/>
  <c r="EA20" i="4"/>
  <c r="DS20" i="4"/>
  <c r="DK20" i="4"/>
  <c r="DC20" i="4"/>
  <c r="CU20" i="4"/>
  <c r="CM20" i="4"/>
  <c r="CE20" i="4"/>
  <c r="BW20" i="4"/>
  <c r="BO20" i="4"/>
  <c r="BG20" i="4"/>
  <c r="AY20" i="4"/>
  <c r="AQ20" i="4"/>
  <c r="AI20" i="4"/>
  <c r="AA20" i="4"/>
  <c r="S20" i="4"/>
  <c r="K20" i="4"/>
  <c r="FL17" i="4"/>
  <c r="FD17" i="4"/>
  <c r="EV17" i="4"/>
  <c r="EN17" i="4"/>
  <c r="EF17" i="4"/>
  <c r="DX17" i="4"/>
  <c r="DP17" i="4"/>
  <c r="DH17" i="4"/>
  <c r="CZ17" i="4"/>
  <c r="CR17" i="4"/>
  <c r="CJ17" i="4"/>
  <c r="CB17" i="4"/>
  <c r="BT17" i="4"/>
  <c r="BL17" i="4"/>
  <c r="BD17" i="4"/>
  <c r="AV17" i="4"/>
  <c r="AN17" i="4"/>
  <c r="AF17" i="4"/>
  <c r="X17" i="4"/>
  <c r="P17" i="4"/>
  <c r="H17" i="4"/>
  <c r="FN16" i="4"/>
  <c r="FF16" i="4"/>
  <c r="EX16" i="4"/>
  <c r="EP16" i="4"/>
  <c r="EH16" i="4"/>
  <c r="DZ16" i="4"/>
  <c r="DR16" i="4"/>
  <c r="DJ16" i="4"/>
  <c r="DB16" i="4"/>
  <c r="CT16" i="4"/>
  <c r="CL16" i="4"/>
  <c r="CD16" i="4"/>
  <c r="BV16" i="4"/>
  <c r="BN16" i="4"/>
  <c r="BF16" i="4"/>
  <c r="AX16" i="4"/>
  <c r="AP16" i="4"/>
  <c r="AH16" i="4"/>
  <c r="FJ9" i="4"/>
  <c r="FB9" i="4"/>
  <c r="ET9" i="4"/>
  <c r="EL9" i="4"/>
  <c r="ED9" i="4"/>
  <c r="DV9" i="4"/>
  <c r="DN9" i="4"/>
  <c r="DF9" i="4"/>
  <c r="CX9" i="4"/>
  <c r="CP9" i="4"/>
  <c r="CH9" i="4"/>
  <c r="BZ9" i="4"/>
  <c r="BR9" i="4"/>
  <c r="BJ9" i="4"/>
  <c r="BB9" i="4"/>
  <c r="AT9" i="4"/>
  <c r="AL9" i="4"/>
  <c r="AD9" i="4"/>
  <c r="V9" i="4"/>
  <c r="N9" i="4"/>
  <c r="F9" i="4"/>
  <c r="FN20" i="4"/>
  <c r="FF20" i="4"/>
  <c r="EX20" i="4"/>
  <c r="EP20" i="4"/>
  <c r="EH20" i="4"/>
  <c r="DZ20" i="4"/>
  <c r="DR20" i="4"/>
  <c r="DJ20" i="4"/>
  <c r="DB20" i="4"/>
  <c r="CT20" i="4"/>
  <c r="CL20" i="4"/>
  <c r="CD20" i="4"/>
  <c r="BV20" i="4"/>
  <c r="BN20" i="4"/>
  <c r="BF20" i="4"/>
  <c r="AX20" i="4"/>
  <c r="AP20" i="4"/>
  <c r="AH20" i="4"/>
  <c r="Z20" i="4"/>
  <c r="R20" i="4"/>
  <c r="J20" i="4"/>
  <c r="FK17" i="4"/>
  <c r="FC17" i="4"/>
  <c r="EU17" i="4"/>
  <c r="EM17" i="4"/>
  <c r="EE17" i="4"/>
  <c r="DW17" i="4"/>
  <c r="DO17" i="4"/>
  <c r="DG17" i="4"/>
  <c r="CY17" i="4"/>
  <c r="CQ17" i="4"/>
  <c r="CI17" i="4"/>
  <c r="CA17" i="4"/>
  <c r="BS17" i="4"/>
  <c r="BK17" i="4"/>
  <c r="BC17" i="4"/>
  <c r="AU17" i="4"/>
  <c r="AM17" i="4"/>
  <c r="W17" i="4"/>
  <c r="O17" i="4"/>
  <c r="G17" i="4"/>
  <c r="FM16" i="4"/>
  <c r="FE16" i="4"/>
  <c r="EW16" i="4"/>
  <c r="EO16" i="4"/>
  <c r="EG16" i="4"/>
  <c r="DY16" i="4"/>
  <c r="DQ16" i="4"/>
  <c r="DI16" i="4"/>
  <c r="DA16" i="4"/>
  <c r="CS16" i="4"/>
  <c r="CK16" i="4"/>
  <c r="CC16" i="4"/>
  <c r="BU16" i="4"/>
  <c r="BM16" i="4"/>
  <c r="BE16" i="4"/>
  <c r="AW16" i="4"/>
  <c r="AO16" i="4"/>
  <c r="AG16" i="4"/>
  <c r="FI9" i="4"/>
  <c r="FA9" i="4"/>
  <c r="ES9" i="4"/>
  <c r="EK9" i="4"/>
  <c r="EC9" i="4"/>
  <c r="DU9" i="4"/>
  <c r="DM9" i="4"/>
  <c r="DE9" i="4"/>
  <c r="CW9" i="4"/>
  <c r="CO9" i="4"/>
  <c r="CG9" i="4"/>
  <c r="BY9" i="4"/>
  <c r="BQ9" i="4"/>
  <c r="BI9" i="4"/>
  <c r="BA9" i="4"/>
  <c r="AS9" i="4"/>
  <c r="AK9" i="4"/>
  <c r="AC9" i="4"/>
  <c r="U9" i="4"/>
  <c r="M9" i="4"/>
  <c r="E9" i="4"/>
  <c r="FM20" i="4"/>
  <c r="FE20" i="4"/>
  <c r="EW20" i="4"/>
  <c r="EO20" i="4"/>
  <c r="EG20" i="4"/>
  <c r="DY20" i="4"/>
  <c r="DQ20" i="4"/>
  <c r="DI20" i="4"/>
  <c r="DA20" i="4"/>
  <c r="CS20" i="4"/>
  <c r="CK20" i="4"/>
  <c r="CC20" i="4"/>
  <c r="BU20" i="4"/>
  <c r="BM20" i="4"/>
  <c r="BE20" i="4"/>
  <c r="AW20" i="4"/>
  <c r="AO20" i="4"/>
  <c r="AG20" i="4"/>
  <c r="Y20" i="4"/>
  <c r="Q20" i="4"/>
  <c r="I20" i="4"/>
  <c r="FJ17" i="4"/>
  <c r="FB17" i="4"/>
  <c r="ET17" i="4"/>
  <c r="EL17" i="4"/>
  <c r="ED17" i="4"/>
  <c r="DV17" i="4"/>
  <c r="DN17" i="4"/>
  <c r="DF17" i="4"/>
  <c r="CX17" i="4"/>
  <c r="CP17" i="4"/>
  <c r="CH17" i="4"/>
  <c r="BZ17" i="4"/>
  <c r="BR17" i="4"/>
  <c r="BJ17" i="4"/>
  <c r="BB17" i="4"/>
  <c r="AT17" i="4"/>
  <c r="AL17" i="4"/>
  <c r="V17" i="4"/>
  <c r="N17" i="4"/>
  <c r="F17" i="4"/>
  <c r="FL16" i="4"/>
  <c r="FD16" i="4"/>
  <c r="EV16" i="4"/>
  <c r="EN16" i="4"/>
  <c r="EF16" i="4"/>
  <c r="DX16" i="4"/>
  <c r="DP16" i="4"/>
  <c r="DH16" i="4"/>
  <c r="CZ16" i="4"/>
  <c r="CR16" i="4"/>
  <c r="CJ16" i="4"/>
  <c r="CB16" i="4"/>
  <c r="BT16" i="4"/>
  <c r="BL16" i="4"/>
  <c r="BD16" i="4"/>
  <c r="AV16" i="4"/>
  <c r="AN16" i="4"/>
  <c r="AF16" i="4"/>
  <c r="FP9" i="4"/>
  <c r="FH9" i="4"/>
  <c r="EZ9" i="4"/>
  <c r="ER9" i="4"/>
  <c r="EJ9" i="4"/>
  <c r="EB9" i="4"/>
  <c r="DT9" i="4"/>
  <c r="DL9" i="4"/>
  <c r="DD9" i="4"/>
  <c r="CV9" i="4"/>
  <c r="CN9" i="4"/>
  <c r="CF9" i="4"/>
  <c r="BX9" i="4"/>
  <c r="BP9" i="4"/>
  <c r="BH9" i="4"/>
  <c r="AZ9" i="4"/>
  <c r="AR9" i="4"/>
  <c r="AJ9" i="4"/>
  <c r="AB9" i="4"/>
  <c r="T9" i="4"/>
  <c r="L9" i="4"/>
  <c r="D9" i="4"/>
  <c r="FP20" i="4"/>
  <c r="FH20" i="4"/>
  <c r="EZ20" i="4"/>
  <c r="ER20" i="4"/>
  <c r="EJ20" i="4"/>
  <c r="EB20" i="4"/>
  <c r="DT20" i="4"/>
  <c r="DL20" i="4"/>
  <c r="DD20" i="4"/>
  <c r="CV20" i="4"/>
  <c r="CN20" i="4"/>
  <c r="CF20" i="4"/>
  <c r="BX20" i="4"/>
  <c r="BP20" i="4"/>
  <c r="BH20" i="4"/>
  <c r="AZ20" i="4"/>
  <c r="AR20" i="4"/>
  <c r="AJ20" i="4"/>
  <c r="AB20" i="4"/>
  <c r="T20" i="4"/>
  <c r="L20" i="4"/>
  <c r="D20" i="4"/>
  <c r="FM17" i="4"/>
  <c r="FE17" i="4"/>
  <c r="EW17" i="4"/>
  <c r="EO17" i="4"/>
  <c r="EG17" i="4"/>
  <c r="DY17" i="4"/>
  <c r="DQ17" i="4"/>
  <c r="DI17" i="4"/>
  <c r="DA17" i="4"/>
  <c r="CS17" i="4"/>
  <c r="CK17" i="4"/>
  <c r="CC17" i="4"/>
  <c r="BU17" i="4"/>
  <c r="BM17" i="4"/>
  <c r="BE17" i="4"/>
  <c r="AW17" i="4"/>
  <c r="AO17" i="4"/>
  <c r="AG17" i="4"/>
  <c r="Y17" i="4"/>
  <c r="Q17" i="4"/>
  <c r="I17" i="4"/>
  <c r="FO16" i="4"/>
  <c r="FG16" i="4"/>
  <c r="EY16" i="4"/>
  <c r="EQ16" i="4"/>
  <c r="EI16" i="4"/>
  <c r="EA16" i="4"/>
  <c r="DS16" i="4"/>
  <c r="DK16" i="4"/>
  <c r="DC16" i="4"/>
  <c r="CU16" i="4"/>
  <c r="CM16" i="4"/>
  <c r="CE16" i="4"/>
  <c r="BW16" i="4"/>
  <c r="BO16" i="4"/>
  <c r="BG16" i="4"/>
  <c r="AY16" i="4"/>
  <c r="AQ16" i="4"/>
  <c r="AI16" i="4"/>
  <c r="FK9" i="4"/>
  <c r="FC9" i="4"/>
  <c r="EU9" i="4"/>
  <c r="EM9" i="4"/>
  <c r="EE9" i="4"/>
  <c r="DW9" i="4"/>
  <c r="DO9" i="4"/>
  <c r="DG9" i="4"/>
  <c r="CY9" i="4"/>
  <c r="CQ9" i="4"/>
  <c r="CI9" i="4"/>
  <c r="CA9" i="4"/>
  <c r="BS9" i="4"/>
  <c r="BK9" i="4"/>
  <c r="BC9" i="4"/>
  <c r="AU9" i="4"/>
  <c r="AM9" i="4"/>
  <c r="AE9" i="4"/>
  <c r="W9" i="4"/>
  <c r="O9" i="4"/>
  <c r="G9" i="4"/>
  <c r="FL20" i="4"/>
  <c r="EV20" i="4"/>
  <c r="EF20" i="4"/>
  <c r="DP20" i="4"/>
  <c r="CZ20" i="4"/>
  <c r="CJ20" i="4"/>
  <c r="BT20" i="4"/>
  <c r="BD20" i="4"/>
  <c r="AN20" i="4"/>
  <c r="X20" i="4"/>
  <c r="H20" i="4"/>
  <c r="FF17" i="4"/>
  <c r="EP17" i="4"/>
  <c r="DZ17" i="4"/>
  <c r="DJ17" i="4"/>
  <c r="CT17" i="4"/>
  <c r="CD17" i="4"/>
  <c r="BN17" i="4"/>
  <c r="AX17" i="4"/>
  <c r="AH17" i="4"/>
  <c r="R17" i="4"/>
  <c r="FP16" i="4"/>
  <c r="EZ16" i="4"/>
  <c r="EJ16" i="4"/>
  <c r="DT16" i="4"/>
  <c r="DD16" i="4"/>
  <c r="CN16" i="4"/>
  <c r="BX16" i="4"/>
  <c r="BH16" i="4"/>
  <c r="AR16" i="4"/>
  <c r="FD9" i="4"/>
  <c r="EN9" i="4"/>
  <c r="DX9" i="4"/>
  <c r="DH9" i="4"/>
  <c r="CR9" i="4"/>
  <c r="CB9" i="4"/>
  <c r="BL9" i="4"/>
  <c r="AV9" i="4"/>
  <c r="AF9" i="4"/>
  <c r="P9" i="4"/>
  <c r="FK20" i="4"/>
  <c r="EU20" i="4"/>
  <c r="EE20" i="4"/>
  <c r="DO20" i="4"/>
  <c r="CY20" i="4"/>
  <c r="CI20" i="4"/>
  <c r="BS20" i="4"/>
  <c r="BC20" i="4"/>
  <c r="AM20" i="4"/>
  <c r="W20" i="4"/>
  <c r="G20" i="4"/>
  <c r="FA17" i="4"/>
  <c r="EK17" i="4"/>
  <c r="DU17" i="4"/>
  <c r="DE17" i="4"/>
  <c r="CO17" i="4"/>
  <c r="BY17" i="4"/>
  <c r="BI17" i="4"/>
  <c r="AS17" i="4"/>
  <c r="M17" i="4"/>
  <c r="FK16" i="4"/>
  <c r="EU16" i="4"/>
  <c r="EE16" i="4"/>
  <c r="DO16" i="4"/>
  <c r="CY16" i="4"/>
  <c r="CI16" i="4"/>
  <c r="BS16" i="4"/>
  <c r="BC16" i="4"/>
  <c r="AM16" i="4"/>
  <c r="FO9" i="4"/>
  <c r="EY9" i="4"/>
  <c r="EI9" i="4"/>
  <c r="DS9" i="4"/>
  <c r="DC9" i="4"/>
  <c r="CM9" i="4"/>
  <c r="BW9" i="4"/>
  <c r="BG9" i="4"/>
  <c r="AQ9" i="4"/>
  <c r="AA9" i="4"/>
  <c r="K9" i="4"/>
  <c r="FJ20" i="4"/>
  <c r="ET20" i="4"/>
  <c r="ED20" i="4"/>
  <c r="DN20" i="4"/>
  <c r="CX20" i="4"/>
  <c r="CH20" i="4"/>
  <c r="BR20" i="4"/>
  <c r="BB20" i="4"/>
  <c r="AL20" i="4"/>
  <c r="V20" i="4"/>
  <c r="F20" i="4"/>
  <c r="FP17" i="4"/>
  <c r="EZ17" i="4"/>
  <c r="EJ17" i="4"/>
  <c r="DT17" i="4"/>
  <c r="DD17" i="4"/>
  <c r="CN17" i="4"/>
  <c r="BX17" i="4"/>
  <c r="BH17" i="4"/>
  <c r="AR17" i="4"/>
  <c r="AB17" i="4"/>
  <c r="L17" i="4"/>
  <c r="FJ16" i="4"/>
  <c r="ET16" i="4"/>
  <c r="ED16" i="4"/>
  <c r="DN16" i="4"/>
  <c r="CX16" i="4"/>
  <c r="CH16" i="4"/>
  <c r="BR16" i="4"/>
  <c r="BB16" i="4"/>
  <c r="AL16" i="4"/>
  <c r="FN9" i="4"/>
  <c r="EX9" i="4"/>
  <c r="EH9" i="4"/>
  <c r="DR9" i="4"/>
  <c r="DB9" i="4"/>
  <c r="CL9" i="4"/>
  <c r="BV9" i="4"/>
  <c r="BF9" i="4"/>
  <c r="AP9" i="4"/>
  <c r="Z9" i="4"/>
  <c r="J9" i="4"/>
  <c r="FI20" i="4"/>
  <c r="ES20" i="4"/>
  <c r="EC20" i="4"/>
  <c r="DM20" i="4"/>
  <c r="CW20" i="4"/>
  <c r="CG20" i="4"/>
  <c r="BQ20" i="4"/>
  <c r="BA20" i="4"/>
  <c r="AK20" i="4"/>
  <c r="U20" i="4"/>
  <c r="E20" i="4"/>
  <c r="FO17" i="4"/>
  <c r="EY17" i="4"/>
  <c r="EI17" i="4"/>
  <c r="DS17" i="4"/>
  <c r="DC17" i="4"/>
  <c r="CM17" i="4"/>
  <c r="BW17" i="4"/>
  <c r="BG17" i="4"/>
  <c r="AQ17" i="4"/>
  <c r="AA17" i="4"/>
  <c r="K17" i="4"/>
  <c r="FI16" i="4"/>
  <c r="FD20" i="4"/>
  <c r="EN20" i="4"/>
  <c r="DX20" i="4"/>
  <c r="DH20" i="4"/>
  <c r="CR20" i="4"/>
  <c r="CB20" i="4"/>
  <c r="BL20" i="4"/>
  <c r="AV20" i="4"/>
  <c r="AF20" i="4"/>
  <c r="P20" i="4"/>
  <c r="FC20" i="4"/>
  <c r="EM20" i="4"/>
  <c r="DW20" i="4"/>
  <c r="DG20" i="4"/>
  <c r="CQ20" i="4"/>
  <c r="CA20" i="4"/>
  <c r="BK20" i="4"/>
  <c r="AU20" i="4"/>
  <c r="AE20" i="4"/>
  <c r="O20" i="4"/>
  <c r="FI17" i="4"/>
  <c r="ES17" i="4"/>
  <c r="EC17" i="4"/>
  <c r="DM17" i="4"/>
  <c r="CW17" i="4"/>
  <c r="CG17" i="4"/>
  <c r="BQ17" i="4"/>
  <c r="BA17" i="4"/>
  <c r="AK17" i="4"/>
  <c r="U17" i="4"/>
  <c r="E17" i="4"/>
  <c r="FC16" i="4"/>
  <c r="EM16" i="4"/>
  <c r="DW16" i="4"/>
  <c r="DG16" i="4"/>
  <c r="CQ16" i="4"/>
  <c r="CA16" i="4"/>
  <c r="BK16" i="4"/>
  <c r="AU16" i="4"/>
  <c r="FB20" i="4"/>
  <c r="EL20" i="4"/>
  <c r="DV20" i="4"/>
  <c r="DF20" i="4"/>
  <c r="CP20" i="4"/>
  <c r="BZ20" i="4"/>
  <c r="BJ20" i="4"/>
  <c r="AT20" i="4"/>
  <c r="AD20" i="4"/>
  <c r="N20" i="4"/>
  <c r="FH17" i="4"/>
  <c r="ER17" i="4"/>
  <c r="EB17" i="4"/>
  <c r="DL17" i="4"/>
  <c r="CV17" i="4"/>
  <c r="CF17" i="4"/>
  <c r="BP17" i="4"/>
  <c r="AZ17" i="4"/>
  <c r="AJ17" i="4"/>
  <c r="T17" i="4"/>
  <c r="FA20" i="4"/>
  <c r="EK20" i="4"/>
  <c r="DU20" i="4"/>
  <c r="DE20" i="4"/>
  <c r="CO20" i="4"/>
  <c r="BY20" i="4"/>
  <c r="BI20" i="4"/>
  <c r="AS20" i="4"/>
  <c r="AC20" i="4"/>
  <c r="M20" i="4"/>
  <c r="FG17" i="4"/>
  <c r="EQ17" i="4"/>
  <c r="EA17" i="4"/>
  <c r="DK17" i="4"/>
  <c r="CU17" i="4"/>
  <c r="CE17" i="4"/>
  <c r="BO17" i="4"/>
  <c r="AY17" i="4"/>
  <c r="AI17" i="4"/>
  <c r="S17" i="4"/>
  <c r="FA16" i="4"/>
  <c r="EK16" i="4"/>
  <c r="DU16" i="4"/>
  <c r="DE16" i="4"/>
  <c r="CO16" i="4"/>
  <c r="BY16" i="4"/>
  <c r="BI16" i="4"/>
  <c r="AS16" i="4"/>
  <c r="FE9" i="4"/>
  <c r="EO9" i="4"/>
  <c r="DY9" i="4"/>
  <c r="DI9" i="4"/>
  <c r="CS9" i="4"/>
  <c r="CC9" i="4"/>
  <c r="BM9" i="4"/>
  <c r="AW9" i="4"/>
  <c r="AG9" i="4"/>
  <c r="Q9" i="4"/>
  <c r="FP86" i="6"/>
  <c r="FH86" i="6"/>
  <c r="EZ86" i="6"/>
  <c r="ER86" i="6"/>
  <c r="EJ86" i="6"/>
  <c r="EB86" i="6"/>
  <c r="DT86" i="6"/>
  <c r="DL86" i="6"/>
  <c r="DD86" i="6"/>
  <c r="CV86" i="6"/>
  <c r="CN86" i="6"/>
  <c r="CF86" i="6"/>
  <c r="BX86" i="6"/>
  <c r="BP86" i="6"/>
  <c r="BH86" i="6"/>
  <c r="AZ86" i="6"/>
  <c r="AR86" i="6"/>
  <c r="AJ86" i="6"/>
  <c r="AB86" i="6"/>
  <c r="T86" i="6"/>
  <c r="L86" i="6"/>
  <c r="D86" i="6"/>
  <c r="FO86" i="6"/>
  <c r="FG86" i="6"/>
  <c r="EY86" i="6"/>
  <c r="EQ86" i="6"/>
  <c r="EI86" i="6"/>
  <c r="EA86" i="6"/>
  <c r="DS86" i="6"/>
  <c r="DK86" i="6"/>
  <c r="DC86" i="6"/>
  <c r="CU86" i="6"/>
  <c r="CM86" i="6"/>
  <c r="CE86" i="6"/>
  <c r="BW86" i="6"/>
  <c r="BO86" i="6"/>
  <c r="BG86" i="6"/>
  <c r="AY86" i="6"/>
  <c r="AQ86" i="6"/>
  <c r="AI86" i="6"/>
  <c r="AA86" i="6"/>
  <c r="S86" i="6"/>
  <c r="K86" i="6"/>
  <c r="FN86" i="6"/>
  <c r="FF86" i="6"/>
  <c r="EX86" i="6"/>
  <c r="EP86" i="6"/>
  <c r="EH86" i="6"/>
  <c r="DZ86" i="6"/>
  <c r="DR86" i="6"/>
  <c r="DJ86" i="6"/>
  <c r="DB86" i="6"/>
  <c r="CT86" i="6"/>
  <c r="CL86" i="6"/>
  <c r="CD86" i="6"/>
  <c r="BV86" i="6"/>
  <c r="BN86" i="6"/>
  <c r="BF86" i="6"/>
  <c r="AX86" i="6"/>
  <c r="AP86" i="6"/>
  <c r="AH86" i="6"/>
  <c r="Z86" i="6"/>
  <c r="R86" i="6"/>
  <c r="J86" i="6"/>
  <c r="FI84" i="6"/>
  <c r="FI86" i="6"/>
  <c r="FA86" i="6"/>
  <c r="ES86" i="6"/>
  <c r="EK86" i="6"/>
  <c r="EC86" i="6"/>
  <c r="DU86" i="6"/>
  <c r="DM86" i="6"/>
  <c r="DE86" i="6"/>
  <c r="CW86" i="6"/>
  <c r="CO86" i="6"/>
  <c r="CG86" i="6"/>
  <c r="BY86" i="6"/>
  <c r="BQ86" i="6"/>
  <c r="BI86" i="6"/>
  <c r="BA86" i="6"/>
  <c r="AS86" i="6"/>
  <c r="AK86" i="6"/>
  <c r="AC86" i="6"/>
  <c r="U86" i="6"/>
  <c r="M86" i="6"/>
  <c r="E86" i="6"/>
  <c r="FD86" i="6"/>
  <c r="EN86" i="6"/>
  <c r="DX86" i="6"/>
  <c r="DH86" i="6"/>
  <c r="CR86" i="6"/>
  <c r="CB86" i="6"/>
  <c r="BL86" i="6"/>
  <c r="AV86" i="6"/>
  <c r="AF86" i="6"/>
  <c r="P86" i="6"/>
  <c r="FE84" i="6"/>
  <c r="CC84" i="6"/>
  <c r="AW84" i="6"/>
  <c r="Q84" i="6"/>
  <c r="FO83" i="6"/>
  <c r="FG83" i="6"/>
  <c r="EY83" i="6"/>
  <c r="EQ83" i="6"/>
  <c r="EI83" i="6"/>
  <c r="EA83" i="6"/>
  <c r="DS83" i="6"/>
  <c r="DK83" i="6"/>
  <c r="DC83" i="6"/>
  <c r="CU83" i="6"/>
  <c r="CM83" i="6"/>
  <c r="CE83" i="6"/>
  <c r="BW83" i="6"/>
  <c r="BO83" i="6"/>
  <c r="BG83" i="6"/>
  <c r="AY83" i="6"/>
  <c r="AQ83" i="6"/>
  <c r="AI83" i="6"/>
  <c r="AA83" i="6"/>
  <c r="S83" i="6"/>
  <c r="K83" i="6"/>
  <c r="FI82" i="6"/>
  <c r="FA82" i="6"/>
  <c r="ES82" i="6"/>
  <c r="EK82" i="6"/>
  <c r="EC82" i="6"/>
  <c r="DU82" i="6"/>
  <c r="DM82" i="6"/>
  <c r="DE82" i="6"/>
  <c r="CW82" i="6"/>
  <c r="CO82" i="6"/>
  <c r="CG82" i="6"/>
  <c r="BY82" i="6"/>
  <c r="BQ82" i="6"/>
  <c r="BI82" i="6"/>
  <c r="BA82" i="6"/>
  <c r="AS82" i="6"/>
  <c r="AK82" i="6"/>
  <c r="AC82" i="6"/>
  <c r="U82" i="6"/>
  <c r="FM75" i="6"/>
  <c r="FE75" i="6"/>
  <c r="EW75" i="6"/>
  <c r="EO75" i="6"/>
  <c r="EG75" i="6"/>
  <c r="DY75" i="6"/>
  <c r="DQ75" i="6"/>
  <c r="DI75" i="6"/>
  <c r="DA75" i="6"/>
  <c r="CS75" i="6"/>
  <c r="CK75" i="6"/>
  <c r="CC75" i="6"/>
  <c r="BU75" i="6"/>
  <c r="BM75" i="6"/>
  <c r="BE75" i="6"/>
  <c r="AW75" i="6"/>
  <c r="AO75" i="6"/>
  <c r="AG75" i="6"/>
  <c r="Y75" i="6"/>
  <c r="Q75" i="6"/>
  <c r="I75" i="6"/>
  <c r="FC86" i="6"/>
  <c r="EM86" i="6"/>
  <c r="DW86" i="6"/>
  <c r="DG86" i="6"/>
  <c r="CQ86" i="6"/>
  <c r="CA86" i="6"/>
  <c r="BK86" i="6"/>
  <c r="AU86" i="6"/>
  <c r="AE86" i="6"/>
  <c r="O86" i="6"/>
  <c r="FD84" i="6"/>
  <c r="EN84" i="6"/>
  <c r="DX84" i="6"/>
  <c r="AF84" i="6"/>
  <c r="FN83" i="6"/>
  <c r="FF83" i="6"/>
  <c r="EX83" i="6"/>
  <c r="EP83" i="6"/>
  <c r="EH83" i="6"/>
  <c r="DZ83" i="6"/>
  <c r="DR83" i="6"/>
  <c r="DJ83" i="6"/>
  <c r="DB83" i="6"/>
  <c r="CT83" i="6"/>
  <c r="CL83" i="6"/>
  <c r="CD83" i="6"/>
  <c r="BV83" i="6"/>
  <c r="BN83" i="6"/>
  <c r="BF83" i="6"/>
  <c r="AX83" i="6"/>
  <c r="AP83" i="6"/>
  <c r="AH83" i="6"/>
  <c r="Z83" i="6"/>
  <c r="R83" i="6"/>
  <c r="J83" i="6"/>
  <c r="FP82" i="6"/>
  <c r="FH82" i="6"/>
  <c r="EZ82" i="6"/>
  <c r="ER82" i="6"/>
  <c r="EJ82" i="6"/>
  <c r="EB82" i="6"/>
  <c r="DT82" i="6"/>
  <c r="DL82" i="6"/>
  <c r="DD82" i="6"/>
  <c r="CV82" i="6"/>
  <c r="CN82" i="6"/>
  <c r="CF82" i="6"/>
  <c r="BX82" i="6"/>
  <c r="BP82" i="6"/>
  <c r="BH82" i="6"/>
  <c r="AZ82" i="6"/>
  <c r="AR82" i="6"/>
  <c r="AJ82" i="6"/>
  <c r="AB82" i="6"/>
  <c r="T82" i="6"/>
  <c r="D82" i="6"/>
  <c r="FL75" i="6"/>
  <c r="FD75" i="6"/>
  <c r="EV75" i="6"/>
  <c r="EN75" i="6"/>
  <c r="EF75" i="6"/>
  <c r="DX75" i="6"/>
  <c r="DP75" i="6"/>
  <c r="DH75" i="6"/>
  <c r="CZ75" i="6"/>
  <c r="CR75" i="6"/>
  <c r="CJ75" i="6"/>
  <c r="CB75" i="6"/>
  <c r="BT75" i="6"/>
  <c r="BL75" i="6"/>
  <c r="BD75" i="6"/>
  <c r="AV75" i="6"/>
  <c r="AN75" i="6"/>
  <c r="AF75" i="6"/>
  <c r="X75" i="6"/>
  <c r="P75" i="6"/>
  <c r="H75" i="6"/>
  <c r="FB86" i="6"/>
  <c r="EL86" i="6"/>
  <c r="DV86" i="6"/>
  <c r="DF86" i="6"/>
  <c r="CP86" i="6"/>
  <c r="BZ86" i="6"/>
  <c r="BJ86" i="6"/>
  <c r="AT86" i="6"/>
  <c r="AD86" i="6"/>
  <c r="N86" i="6"/>
  <c r="EU84" i="6"/>
  <c r="EE84" i="6"/>
  <c r="DO84" i="6"/>
  <c r="G84" i="6"/>
  <c r="FM83" i="6"/>
  <c r="FE83" i="6"/>
  <c r="EW83" i="6"/>
  <c r="EO83" i="6"/>
  <c r="EG83" i="6"/>
  <c r="DY83" i="6"/>
  <c r="DQ83" i="6"/>
  <c r="DI83" i="6"/>
  <c r="DA83" i="6"/>
  <c r="CS83" i="6"/>
  <c r="CK83" i="6"/>
  <c r="CC83" i="6"/>
  <c r="BU83" i="6"/>
  <c r="BM83" i="6"/>
  <c r="BE83" i="6"/>
  <c r="AW83" i="6"/>
  <c r="AO83" i="6"/>
  <c r="AG83" i="6"/>
  <c r="Y83" i="6"/>
  <c r="Q83" i="6"/>
  <c r="I83" i="6"/>
  <c r="FO82" i="6"/>
  <c r="FG82" i="6"/>
  <c r="EY82" i="6"/>
  <c r="EQ82" i="6"/>
  <c r="EI82" i="6"/>
  <c r="EA82" i="6"/>
  <c r="DS82" i="6"/>
  <c r="DK82" i="6"/>
  <c r="DC82" i="6"/>
  <c r="CU82" i="6"/>
  <c r="CM82" i="6"/>
  <c r="CE82" i="6"/>
  <c r="BW82" i="6"/>
  <c r="BO82" i="6"/>
  <c r="BG82" i="6"/>
  <c r="AY82" i="6"/>
  <c r="AQ82" i="6"/>
  <c r="AI82" i="6"/>
  <c r="AA82" i="6"/>
  <c r="S82" i="6"/>
  <c r="FK75" i="6"/>
  <c r="FC75" i="6"/>
  <c r="EU75" i="6"/>
  <c r="EM75" i="6"/>
  <c r="EE75" i="6"/>
  <c r="DW75" i="6"/>
  <c r="DO75" i="6"/>
  <c r="DG75" i="6"/>
  <c r="CY75" i="6"/>
  <c r="CQ75" i="6"/>
  <c r="CI75" i="6"/>
  <c r="CA75" i="6"/>
  <c r="BS75" i="6"/>
  <c r="BK75" i="6"/>
  <c r="BC75" i="6"/>
  <c r="AU75" i="6"/>
  <c r="AM75" i="6"/>
  <c r="AE75" i="6"/>
  <c r="W75" i="6"/>
  <c r="O75" i="6"/>
  <c r="G75" i="6"/>
  <c r="FM86" i="6"/>
  <c r="EW86" i="6"/>
  <c r="EG86" i="6"/>
  <c r="DQ86" i="6"/>
  <c r="DA86" i="6"/>
  <c r="CK86" i="6"/>
  <c r="BU86" i="6"/>
  <c r="BE86" i="6"/>
  <c r="AO86" i="6"/>
  <c r="Y86" i="6"/>
  <c r="I86" i="6"/>
  <c r="FL86" i="6"/>
  <c r="EV86" i="6"/>
  <c r="EF86" i="6"/>
  <c r="DP86" i="6"/>
  <c r="CZ86" i="6"/>
  <c r="CJ86" i="6"/>
  <c r="BT86" i="6"/>
  <c r="BD86" i="6"/>
  <c r="AN86" i="6"/>
  <c r="X86" i="6"/>
  <c r="H86" i="6"/>
  <c r="FK86" i="6"/>
  <c r="EU86" i="6"/>
  <c r="EE86" i="6"/>
  <c r="DO86" i="6"/>
  <c r="CY86" i="6"/>
  <c r="CI86" i="6"/>
  <c r="BS86" i="6"/>
  <c r="BC86" i="6"/>
  <c r="AM86" i="6"/>
  <c r="W86" i="6"/>
  <c r="G86" i="6"/>
  <c r="EZ84" i="6"/>
  <c r="DT84" i="6"/>
  <c r="DD84" i="6"/>
  <c r="CN84" i="6"/>
  <c r="FJ86" i="6"/>
  <c r="ET86" i="6"/>
  <c r="ED86" i="6"/>
  <c r="DN86" i="6"/>
  <c r="CX86" i="6"/>
  <c r="CH86" i="6"/>
  <c r="BR86" i="6"/>
  <c r="BB86" i="6"/>
  <c r="AL86" i="6"/>
  <c r="V86" i="6"/>
  <c r="F86" i="6"/>
  <c r="EA84" i="6"/>
  <c r="FE86" i="6"/>
  <c r="EO86" i="6"/>
  <c r="DY86" i="6"/>
  <c r="DI86" i="6"/>
  <c r="CS86" i="6"/>
  <c r="CC86" i="6"/>
  <c r="BM86" i="6"/>
  <c r="AW86" i="6"/>
  <c r="AG86" i="6"/>
  <c r="Q86" i="6"/>
  <c r="EX84" i="6"/>
  <c r="EH84" i="6"/>
  <c r="Z84" i="6"/>
  <c r="J84" i="6"/>
  <c r="FP83" i="6"/>
  <c r="FH83" i="6"/>
  <c r="EZ83" i="6"/>
  <c r="ER83" i="6"/>
  <c r="EJ83" i="6"/>
  <c r="EB83" i="6"/>
  <c r="DT83" i="6"/>
  <c r="DL83" i="6"/>
  <c r="DD83" i="6"/>
  <c r="CV83" i="6"/>
  <c r="CN83" i="6"/>
  <c r="CF83" i="6"/>
  <c r="BX83" i="6"/>
  <c r="BP83" i="6"/>
  <c r="BH83" i="6"/>
  <c r="AZ83" i="6"/>
  <c r="AR83" i="6"/>
  <c r="AJ83" i="6"/>
  <c r="AB83" i="6"/>
  <c r="T83" i="6"/>
  <c r="L83" i="6"/>
  <c r="FJ82" i="6"/>
  <c r="FB82" i="6"/>
  <c r="ET82" i="6"/>
  <c r="EL82" i="6"/>
  <c r="ED82" i="6"/>
  <c r="DV82" i="6"/>
  <c r="DN82" i="6"/>
  <c r="DF82" i="6"/>
  <c r="CX82" i="6"/>
  <c r="CP82" i="6"/>
  <c r="CH82" i="6"/>
  <c r="BZ82" i="6"/>
  <c r="BR82" i="6"/>
  <c r="BJ82" i="6"/>
  <c r="BB82" i="6"/>
  <c r="AT82" i="6"/>
  <c r="AL82" i="6"/>
  <c r="AD82" i="6"/>
  <c r="V82" i="6"/>
  <c r="FN75" i="6"/>
  <c r="FF75" i="6"/>
  <c r="EX75" i="6"/>
  <c r="EP75" i="6"/>
  <c r="EH75" i="6"/>
  <c r="DZ75" i="6"/>
  <c r="DR75" i="6"/>
  <c r="DJ75" i="6"/>
  <c r="DB75" i="6"/>
  <c r="CT75" i="6"/>
  <c r="CL75" i="6"/>
  <c r="CD75" i="6"/>
  <c r="BV75" i="6"/>
  <c r="BN75" i="6"/>
  <c r="BF75" i="6"/>
  <c r="AX75" i="6"/>
  <c r="AP75" i="6"/>
  <c r="AH75" i="6"/>
  <c r="Z75" i="6"/>
  <c r="R75" i="6"/>
  <c r="J75" i="6"/>
  <c r="CP84" i="6"/>
  <c r="BI84" i="6"/>
  <c r="AC84" i="6"/>
  <c r="FK83" i="6"/>
  <c r="EU83" i="6"/>
  <c r="EE83" i="6"/>
  <c r="DO83" i="6"/>
  <c r="CY83" i="6"/>
  <c r="CI83" i="6"/>
  <c r="BS83" i="6"/>
  <c r="BC83" i="6"/>
  <c r="AM83" i="6"/>
  <c r="W83" i="6"/>
  <c r="G83" i="6"/>
  <c r="FF82" i="6"/>
  <c r="EP82" i="6"/>
  <c r="DZ82" i="6"/>
  <c r="DJ82" i="6"/>
  <c r="CT82" i="6"/>
  <c r="CD82" i="6"/>
  <c r="BN82" i="6"/>
  <c r="AX82" i="6"/>
  <c r="AH82" i="6"/>
  <c r="FJ75" i="6"/>
  <c r="ET75" i="6"/>
  <c r="ED75" i="6"/>
  <c r="DN75" i="6"/>
  <c r="CX75" i="6"/>
  <c r="CH75" i="6"/>
  <c r="BR75" i="6"/>
  <c r="BB75" i="6"/>
  <c r="AL75" i="6"/>
  <c r="V75" i="6"/>
  <c r="F75" i="6"/>
  <c r="ES84" i="6"/>
  <c r="CO84" i="6"/>
  <c r="BH84" i="6"/>
  <c r="FJ83" i="6"/>
  <c r="ET83" i="6"/>
  <c r="ED83" i="6"/>
  <c r="DN83" i="6"/>
  <c r="CX83" i="6"/>
  <c r="CH83" i="6"/>
  <c r="BR83" i="6"/>
  <c r="BB83" i="6"/>
  <c r="AL83" i="6"/>
  <c r="V83" i="6"/>
  <c r="F83" i="6"/>
  <c r="FE82" i="6"/>
  <c r="EO82" i="6"/>
  <c r="DY82" i="6"/>
  <c r="DI82" i="6"/>
  <c r="CS82" i="6"/>
  <c r="CC82" i="6"/>
  <c r="BM82" i="6"/>
  <c r="AW82" i="6"/>
  <c r="AG82" i="6"/>
  <c r="FI75" i="6"/>
  <c r="ES75" i="6"/>
  <c r="EC75" i="6"/>
  <c r="DM75" i="6"/>
  <c r="CW75" i="6"/>
  <c r="CG75" i="6"/>
  <c r="BQ75" i="6"/>
  <c r="BA75" i="6"/>
  <c r="AK75" i="6"/>
  <c r="U75" i="6"/>
  <c r="E75" i="6"/>
  <c r="CM84" i="6"/>
  <c r="FI83" i="6"/>
  <c r="ES83" i="6"/>
  <c r="EC83" i="6"/>
  <c r="DM83" i="6"/>
  <c r="CW83" i="6"/>
  <c r="CG83" i="6"/>
  <c r="BQ83" i="6"/>
  <c r="BA83" i="6"/>
  <c r="AK83" i="6"/>
  <c r="U83" i="6"/>
  <c r="E83" i="6"/>
  <c r="C83" i="6" s="1"/>
  <c r="FD82" i="6"/>
  <c r="EN82" i="6"/>
  <c r="DX82" i="6"/>
  <c r="DH82" i="6"/>
  <c r="CR82" i="6"/>
  <c r="CB82" i="6"/>
  <c r="BL82" i="6"/>
  <c r="AV82" i="6"/>
  <c r="AF82" i="6"/>
  <c r="FH75" i="6"/>
  <c r="ER75" i="6"/>
  <c r="EB75" i="6"/>
  <c r="DL75" i="6"/>
  <c r="CV75" i="6"/>
  <c r="CF75" i="6"/>
  <c r="BP75" i="6"/>
  <c r="AZ75" i="6"/>
  <c r="AJ75" i="6"/>
  <c r="T75" i="6"/>
  <c r="D75" i="6"/>
  <c r="BJ84" i="6"/>
  <c r="AD84" i="6"/>
  <c r="FL83" i="6"/>
  <c r="EV83" i="6"/>
  <c r="EF83" i="6"/>
  <c r="DP83" i="6"/>
  <c r="CZ83" i="6"/>
  <c r="CJ83" i="6"/>
  <c r="BT83" i="6"/>
  <c r="BD83" i="6"/>
  <c r="AN83" i="6"/>
  <c r="X83" i="6"/>
  <c r="H83" i="6"/>
  <c r="FK82" i="6"/>
  <c r="EU82" i="6"/>
  <c r="EE82" i="6"/>
  <c r="DO82" i="6"/>
  <c r="CY82" i="6"/>
  <c r="CI82" i="6"/>
  <c r="BS82" i="6"/>
  <c r="BC82" i="6"/>
  <c r="AM82" i="6"/>
  <c r="W82" i="6"/>
  <c r="FO75" i="6"/>
  <c r="EY75" i="6"/>
  <c r="EI75" i="6"/>
  <c r="DS75" i="6"/>
  <c r="DC75" i="6"/>
  <c r="CM75" i="6"/>
  <c r="BW75" i="6"/>
  <c r="BG75" i="6"/>
  <c r="AQ75" i="6"/>
  <c r="AA75" i="6"/>
  <c r="K75" i="6"/>
  <c r="CG84" i="6"/>
  <c r="FC83" i="6"/>
  <c r="DW83" i="6"/>
  <c r="CQ83" i="6"/>
  <c r="BK83" i="6"/>
  <c r="AE83" i="6"/>
  <c r="FN82" i="6"/>
  <c r="EH82" i="6"/>
  <c r="DB82" i="6"/>
  <c r="BV82" i="6"/>
  <c r="AP82" i="6"/>
  <c r="EL75" i="6"/>
  <c r="DF75" i="6"/>
  <c r="BZ75" i="6"/>
  <c r="AT75" i="6"/>
  <c r="N75" i="6"/>
  <c r="T84" i="6"/>
  <c r="FB83" i="6"/>
  <c r="DV83" i="6"/>
  <c r="CP83" i="6"/>
  <c r="BJ83" i="6"/>
  <c r="AD83" i="6"/>
  <c r="FM82" i="6"/>
  <c r="EG82" i="6"/>
  <c r="DA82" i="6"/>
  <c r="BU82" i="6"/>
  <c r="AO82" i="6"/>
  <c r="EK75" i="6"/>
  <c r="DE75" i="6"/>
  <c r="BY75" i="6"/>
  <c r="AS75" i="6"/>
  <c r="M75" i="6"/>
  <c r="CE84" i="6"/>
  <c r="S84" i="6"/>
  <c r="FA83" i="6"/>
  <c r="DU83" i="6"/>
  <c r="CO83" i="6"/>
  <c r="BI83" i="6"/>
  <c r="AC83" i="6"/>
  <c r="FL82" i="6"/>
  <c r="EF82" i="6"/>
  <c r="CZ82" i="6"/>
  <c r="BT82" i="6"/>
  <c r="AN82" i="6"/>
  <c r="FP75" i="6"/>
  <c r="EJ75" i="6"/>
  <c r="DD75" i="6"/>
  <c r="BX75" i="6"/>
  <c r="AR75" i="6"/>
  <c r="L75" i="6"/>
  <c r="EK84" i="6"/>
  <c r="FD83" i="6"/>
  <c r="DX83" i="6"/>
  <c r="CR83" i="6"/>
  <c r="BL83" i="6"/>
  <c r="AF83" i="6"/>
  <c r="EM82" i="6"/>
  <c r="DG82" i="6"/>
  <c r="CA82" i="6"/>
  <c r="AU82" i="6"/>
  <c r="EQ75" i="6"/>
  <c r="DK75" i="6"/>
  <c r="CE75" i="6"/>
  <c r="AY75" i="6"/>
  <c r="S75" i="6"/>
  <c r="AK84" i="6"/>
  <c r="EM83" i="6"/>
  <c r="CA83" i="6"/>
  <c r="O83" i="6"/>
  <c r="DW82" i="6"/>
  <c r="BK82" i="6"/>
  <c r="FG75" i="6"/>
  <c r="CU75" i="6"/>
  <c r="AI75" i="6"/>
  <c r="EL83" i="6"/>
  <c r="BZ83" i="6"/>
  <c r="N83" i="6"/>
  <c r="DR82" i="6"/>
  <c r="BF82" i="6"/>
  <c r="FB75" i="6"/>
  <c r="CP75" i="6"/>
  <c r="AD75" i="6"/>
  <c r="EK83" i="6"/>
  <c r="BY83" i="6"/>
  <c r="M83" i="6"/>
  <c r="DQ82" i="6"/>
  <c r="BE82" i="6"/>
  <c r="FA75" i="6"/>
  <c r="CO75" i="6"/>
  <c r="AC75" i="6"/>
  <c r="DH83" i="6"/>
  <c r="AV83" i="6"/>
  <c r="DP82" i="6"/>
  <c r="BD82" i="6"/>
  <c r="EZ75" i="6"/>
  <c r="CN75" i="6"/>
  <c r="AB75" i="6"/>
  <c r="E84" i="6"/>
  <c r="DG83" i="6"/>
  <c r="AU83" i="6"/>
  <c r="FC82" i="6"/>
  <c r="CQ82" i="6"/>
  <c r="AE82" i="6"/>
  <c r="EA75" i="6"/>
  <c r="BO75" i="6"/>
  <c r="FJ84" i="6"/>
  <c r="DF83" i="6"/>
  <c r="AT83" i="6"/>
  <c r="EX82" i="6"/>
  <c r="CL82" i="6"/>
  <c r="Z82" i="6"/>
  <c r="DV75" i="6"/>
  <c r="BJ75" i="6"/>
  <c r="EN83" i="6"/>
  <c r="CB83" i="6"/>
  <c r="P83" i="6"/>
  <c r="EV82" i="6"/>
  <c r="CJ82" i="6"/>
  <c r="X82" i="6"/>
  <c r="DT75" i="6"/>
  <c r="BH75" i="6"/>
  <c r="AS83" i="6"/>
  <c r="EW82" i="6"/>
  <c r="DE83" i="6"/>
  <c r="CK82" i="6"/>
  <c r="Y82" i="6"/>
  <c r="DU75" i="6"/>
  <c r="BI75" i="6"/>
  <c r="J19" i="3"/>
  <c r="FJ76" i="5"/>
  <c r="FB76" i="5"/>
  <c r="ET76" i="5"/>
  <c r="EL76" i="5"/>
  <c r="ED76" i="5"/>
  <c r="DV76" i="5"/>
  <c r="DN76" i="5"/>
  <c r="DF76" i="5"/>
  <c r="CX76" i="5"/>
  <c r="CP76" i="5"/>
  <c r="CH76" i="5"/>
  <c r="BZ76" i="5"/>
  <c r="BR76" i="5"/>
  <c r="BJ76" i="5"/>
  <c r="BB76" i="5"/>
  <c r="AT76" i="5"/>
  <c r="AL76" i="5"/>
  <c r="AD76" i="5"/>
  <c r="V76" i="5"/>
  <c r="N76" i="5"/>
  <c r="F76" i="5"/>
  <c r="FI76" i="5"/>
  <c r="FA76" i="5"/>
  <c r="ES76" i="5"/>
  <c r="EK76" i="5"/>
  <c r="EC76" i="5"/>
  <c r="DU76" i="5"/>
  <c r="DM76" i="5"/>
  <c r="DE76" i="5"/>
  <c r="CW76" i="5"/>
  <c r="CO76" i="5"/>
  <c r="CG76" i="5"/>
  <c r="BY76" i="5"/>
  <c r="BQ76" i="5"/>
  <c r="BI76" i="5"/>
  <c r="BA76" i="5"/>
  <c r="AS76" i="5"/>
  <c r="AK76" i="5"/>
  <c r="AC76" i="5"/>
  <c r="U76" i="5"/>
  <c r="M76" i="5"/>
  <c r="E76" i="5"/>
  <c r="FP76" i="5"/>
  <c r="FH76" i="5"/>
  <c r="EZ76" i="5"/>
  <c r="ER76" i="5"/>
  <c r="EJ76" i="5"/>
  <c r="EB76" i="5"/>
  <c r="DT76" i="5"/>
  <c r="DL76" i="5"/>
  <c r="DD76" i="5"/>
  <c r="CV76" i="5"/>
  <c r="CN76" i="5"/>
  <c r="CF76" i="5"/>
  <c r="BX76" i="5"/>
  <c r="BP76" i="5"/>
  <c r="BH76" i="5"/>
  <c r="AZ76" i="5"/>
  <c r="AR76" i="5"/>
  <c r="AJ76" i="5"/>
  <c r="AB76" i="5"/>
  <c r="T76" i="5"/>
  <c r="L76" i="5"/>
  <c r="D76" i="5"/>
  <c r="FK76" i="5"/>
  <c r="FC76" i="5"/>
  <c r="EU76" i="5"/>
  <c r="EM76" i="5"/>
  <c r="EE76" i="5"/>
  <c r="DW76" i="5"/>
  <c r="DO76" i="5"/>
  <c r="DG76" i="5"/>
  <c r="CY76" i="5"/>
  <c r="CQ76" i="5"/>
  <c r="CI76" i="5"/>
  <c r="CA76" i="5"/>
  <c r="BS76" i="5"/>
  <c r="BK76" i="5"/>
  <c r="BC76" i="5"/>
  <c r="AU76" i="5"/>
  <c r="AM76" i="5"/>
  <c r="AE76" i="5"/>
  <c r="W76" i="5"/>
  <c r="O76" i="5"/>
  <c r="G76" i="5"/>
  <c r="FO76" i="5"/>
  <c r="EY76" i="5"/>
  <c r="EI76" i="5"/>
  <c r="DS76" i="5"/>
  <c r="DC76" i="5"/>
  <c r="CM76" i="5"/>
  <c r="BW76" i="5"/>
  <c r="BG76" i="5"/>
  <c r="AQ76" i="5"/>
  <c r="AA76" i="5"/>
  <c r="K76" i="5"/>
  <c r="FN76" i="5"/>
  <c r="EX76" i="5"/>
  <c r="EH76" i="5"/>
  <c r="DR76" i="5"/>
  <c r="DB76" i="5"/>
  <c r="CL76" i="5"/>
  <c r="BV76" i="5"/>
  <c r="BF76" i="5"/>
  <c r="AP76" i="5"/>
  <c r="Z76" i="5"/>
  <c r="J76" i="5"/>
  <c r="FM76" i="5"/>
  <c r="EW76" i="5"/>
  <c r="EG76" i="5"/>
  <c r="DQ76" i="5"/>
  <c r="DA76" i="5"/>
  <c r="CK76" i="5"/>
  <c r="BU76" i="5"/>
  <c r="BE76" i="5"/>
  <c r="AO76" i="5"/>
  <c r="Y76" i="5"/>
  <c r="I76" i="5"/>
  <c r="FD76" i="5"/>
  <c r="EN76" i="5"/>
  <c r="DX76" i="5"/>
  <c r="DH76" i="5"/>
  <c r="CR76" i="5"/>
  <c r="CB76" i="5"/>
  <c r="BL76" i="5"/>
  <c r="AV76" i="5"/>
  <c r="AF76" i="5"/>
  <c r="P76" i="5"/>
  <c r="FF76" i="5"/>
  <c r="DZ76" i="5"/>
  <c r="CT76" i="5"/>
  <c r="BN76" i="5"/>
  <c r="AH76" i="5"/>
  <c r="FE76" i="5"/>
  <c r="DY76" i="5"/>
  <c r="CS76" i="5"/>
  <c r="BM76" i="5"/>
  <c r="AG76" i="5"/>
  <c r="EV76" i="5"/>
  <c r="DP76" i="5"/>
  <c r="CJ76" i="5"/>
  <c r="BD76" i="5"/>
  <c r="X76" i="5"/>
  <c r="EQ76" i="5"/>
  <c r="DK76" i="5"/>
  <c r="CE76" i="5"/>
  <c r="AY76" i="5"/>
  <c r="S76" i="5"/>
  <c r="EP76" i="5"/>
  <c r="DJ76" i="5"/>
  <c r="CD76" i="5"/>
  <c r="AX76" i="5"/>
  <c r="R76" i="5"/>
  <c r="EO76" i="5"/>
  <c r="DI76" i="5"/>
  <c r="CC76" i="5"/>
  <c r="AW76" i="5"/>
  <c r="Q76" i="5"/>
  <c r="FL76" i="5"/>
  <c r="EF76" i="5"/>
  <c r="CZ76" i="5"/>
  <c r="BT76" i="5"/>
  <c r="AN76" i="5"/>
  <c r="H76" i="5"/>
  <c r="FG76" i="5"/>
  <c r="EA76" i="5"/>
  <c r="CU76" i="5"/>
  <c r="BO76" i="5"/>
  <c r="AI76" i="5"/>
  <c r="Y9" i="4"/>
  <c r="BE9" i="4"/>
  <c r="CK9" i="4"/>
  <c r="DQ9" i="4"/>
  <c r="EW9" i="4"/>
  <c r="P10" i="4"/>
  <c r="AV10" i="4"/>
  <c r="AV11" i="4" s="1"/>
  <c r="CB10" i="4"/>
  <c r="DH10" i="4"/>
  <c r="DH11" i="4" s="1"/>
  <c r="EN10" i="4"/>
  <c r="BQ16" i="4"/>
  <c r="DL16" i="4"/>
  <c r="FB16" i="4"/>
  <c r="CL17" i="4"/>
  <c r="FL53" i="4"/>
  <c r="FD53" i="4"/>
  <c r="EV53" i="4"/>
  <c r="EN53" i="4"/>
  <c r="EF53" i="4"/>
  <c r="DX53" i="4"/>
  <c r="DP53" i="4"/>
  <c r="DH53" i="4"/>
  <c r="CZ53" i="4"/>
  <c r="CR53" i="4"/>
  <c r="CJ53" i="4"/>
  <c r="CB53" i="4"/>
  <c r="BT53" i="4"/>
  <c r="BL53" i="4"/>
  <c r="BD53" i="4"/>
  <c r="AV53" i="4"/>
  <c r="AN53" i="4"/>
  <c r="AF53" i="4"/>
  <c r="X53" i="4"/>
  <c r="P53" i="4"/>
  <c r="H53" i="4"/>
  <c r="FK53" i="4"/>
  <c r="FC53" i="4"/>
  <c r="EU53" i="4"/>
  <c r="EM53" i="4"/>
  <c r="EE53" i="4"/>
  <c r="DW53" i="4"/>
  <c r="DO53" i="4"/>
  <c r="DG53" i="4"/>
  <c r="CY53" i="4"/>
  <c r="CQ53" i="4"/>
  <c r="CI53" i="4"/>
  <c r="CA53" i="4"/>
  <c r="BS53" i="4"/>
  <c r="BK53" i="4"/>
  <c r="BC53" i="4"/>
  <c r="AU53" i="4"/>
  <c r="AM53" i="4"/>
  <c r="AE53" i="4"/>
  <c r="W53" i="4"/>
  <c r="O53" i="4"/>
  <c r="G53" i="4"/>
  <c r="FP50" i="4"/>
  <c r="FH50" i="4"/>
  <c r="EZ50" i="4"/>
  <c r="ER50" i="4"/>
  <c r="EJ50" i="4"/>
  <c r="EB50" i="4"/>
  <c r="DT50" i="4"/>
  <c r="DL50" i="4"/>
  <c r="DD50" i="4"/>
  <c r="CV50" i="4"/>
  <c r="CN50" i="4"/>
  <c r="CF50" i="4"/>
  <c r="BX50" i="4"/>
  <c r="FO53" i="4"/>
  <c r="FE53" i="4"/>
  <c r="ES53" i="4"/>
  <c r="EI53" i="4"/>
  <c r="DY53" i="4"/>
  <c r="DM53" i="4"/>
  <c r="DC53" i="4"/>
  <c r="CS53" i="4"/>
  <c r="CG53" i="4"/>
  <c r="BW53" i="4"/>
  <c r="BM53" i="4"/>
  <c r="BA53" i="4"/>
  <c r="AQ53" i="4"/>
  <c r="AG53" i="4"/>
  <c r="U53" i="4"/>
  <c r="K53" i="4"/>
  <c r="FL50" i="4"/>
  <c r="FC50" i="4"/>
  <c r="ET50" i="4"/>
  <c r="EK50" i="4"/>
  <c r="EA50" i="4"/>
  <c r="DR50" i="4"/>
  <c r="DI50" i="4"/>
  <c r="CZ50" i="4"/>
  <c r="CQ50" i="4"/>
  <c r="CH50" i="4"/>
  <c r="BY50" i="4"/>
  <c r="BP50" i="4"/>
  <c r="BH50" i="4"/>
  <c r="AZ50" i="4"/>
  <c r="AR50" i="4"/>
  <c r="AJ50" i="4"/>
  <c r="AB50" i="4"/>
  <c r="T50" i="4"/>
  <c r="L50" i="4"/>
  <c r="FJ49" i="4"/>
  <c r="FB49" i="4"/>
  <c r="ET49" i="4"/>
  <c r="EL49" i="4"/>
  <c r="ED49" i="4"/>
  <c r="DV49" i="4"/>
  <c r="DN49" i="4"/>
  <c r="DF49" i="4"/>
  <c r="CX49" i="4"/>
  <c r="CP49" i="4"/>
  <c r="CH49" i="4"/>
  <c r="BZ49" i="4"/>
  <c r="BR49" i="4"/>
  <c r="BJ49" i="4"/>
  <c r="BB49" i="4"/>
  <c r="AT49" i="4"/>
  <c r="AL49" i="4"/>
  <c r="AD49" i="4"/>
  <c r="FN42" i="4"/>
  <c r="FF42" i="4"/>
  <c r="EX42" i="4"/>
  <c r="EP42" i="4"/>
  <c r="EH42" i="4"/>
  <c r="DZ42" i="4"/>
  <c r="DR42" i="4"/>
  <c r="DJ42" i="4"/>
  <c r="DB42" i="4"/>
  <c r="CT42" i="4"/>
  <c r="CL42" i="4"/>
  <c r="CD42" i="4"/>
  <c r="BV42" i="4"/>
  <c r="BN42" i="4"/>
  <c r="BF42" i="4"/>
  <c r="AX42" i="4"/>
  <c r="AP42" i="4"/>
  <c r="AH42" i="4"/>
  <c r="Z42" i="4"/>
  <c r="R42" i="4"/>
  <c r="J42" i="4"/>
  <c r="FN53" i="4"/>
  <c r="FB53" i="4"/>
  <c r="ER53" i="4"/>
  <c r="EH53" i="4"/>
  <c r="DV53" i="4"/>
  <c r="DL53" i="4"/>
  <c r="DB53" i="4"/>
  <c r="CP53" i="4"/>
  <c r="CF53" i="4"/>
  <c r="BV53" i="4"/>
  <c r="BJ53" i="4"/>
  <c r="AZ53" i="4"/>
  <c r="AP53" i="4"/>
  <c r="AD53" i="4"/>
  <c r="T53" i="4"/>
  <c r="J53" i="4"/>
  <c r="FK50" i="4"/>
  <c r="FB50" i="4"/>
  <c r="ES50" i="4"/>
  <c r="EI50" i="4"/>
  <c r="DZ50" i="4"/>
  <c r="DQ50" i="4"/>
  <c r="DH50" i="4"/>
  <c r="CY50" i="4"/>
  <c r="CP50" i="4"/>
  <c r="CG50" i="4"/>
  <c r="BW50" i="4"/>
  <c r="BO50" i="4"/>
  <c r="BG50" i="4"/>
  <c r="AY50" i="4"/>
  <c r="AQ50" i="4"/>
  <c r="AI50" i="4"/>
  <c r="AA50" i="4"/>
  <c r="S50" i="4"/>
  <c r="K50" i="4"/>
  <c r="FI49" i="4"/>
  <c r="FA49" i="4"/>
  <c r="ES49" i="4"/>
  <c r="EK49" i="4"/>
  <c r="EC49" i="4"/>
  <c r="DU49" i="4"/>
  <c r="DM49" i="4"/>
  <c r="DE49" i="4"/>
  <c r="CW49" i="4"/>
  <c r="CO49" i="4"/>
  <c r="CG49" i="4"/>
  <c r="BY49" i="4"/>
  <c r="BQ49" i="4"/>
  <c r="BI49" i="4"/>
  <c r="BA49" i="4"/>
  <c r="AS49" i="4"/>
  <c r="AK49" i="4"/>
  <c r="AC49" i="4"/>
  <c r="FM42" i="4"/>
  <c r="FE42" i="4"/>
  <c r="EW42" i="4"/>
  <c r="EO42" i="4"/>
  <c r="EG42" i="4"/>
  <c r="DY42" i="4"/>
  <c r="DQ42" i="4"/>
  <c r="DI42" i="4"/>
  <c r="DA42" i="4"/>
  <c r="CS42" i="4"/>
  <c r="CK42" i="4"/>
  <c r="CC42" i="4"/>
  <c r="BU42" i="4"/>
  <c r="BM42" i="4"/>
  <c r="BE42" i="4"/>
  <c r="AW42" i="4"/>
  <c r="AO42" i="4"/>
  <c r="AG42" i="4"/>
  <c r="Y42" i="4"/>
  <c r="Q42" i="4"/>
  <c r="I42" i="4"/>
  <c r="FM53" i="4"/>
  <c r="FA53" i="4"/>
  <c r="EQ53" i="4"/>
  <c r="EG53" i="4"/>
  <c r="DU53" i="4"/>
  <c r="DK53" i="4"/>
  <c r="DA53" i="4"/>
  <c r="CO53" i="4"/>
  <c r="CE53" i="4"/>
  <c r="BU53" i="4"/>
  <c r="BI53" i="4"/>
  <c r="AY53" i="4"/>
  <c r="AO53" i="4"/>
  <c r="AC53" i="4"/>
  <c r="S53" i="4"/>
  <c r="I53" i="4"/>
  <c r="FJ50" i="4"/>
  <c r="FA50" i="4"/>
  <c r="EQ50" i="4"/>
  <c r="EH50" i="4"/>
  <c r="DY50" i="4"/>
  <c r="DP50" i="4"/>
  <c r="DG50" i="4"/>
  <c r="CX50" i="4"/>
  <c r="CO50" i="4"/>
  <c r="CE50" i="4"/>
  <c r="BV50" i="4"/>
  <c r="BN50" i="4"/>
  <c r="BF50" i="4"/>
  <c r="AX50" i="4"/>
  <c r="AP50" i="4"/>
  <c r="AH50" i="4"/>
  <c r="Z50" i="4"/>
  <c r="R50" i="4"/>
  <c r="J50" i="4"/>
  <c r="FP49" i="4"/>
  <c r="FH49" i="4"/>
  <c r="EZ49" i="4"/>
  <c r="ER49" i="4"/>
  <c r="EJ49" i="4"/>
  <c r="EB49" i="4"/>
  <c r="DT49" i="4"/>
  <c r="DL49" i="4"/>
  <c r="DD49" i="4"/>
  <c r="CV49" i="4"/>
  <c r="CN49" i="4"/>
  <c r="CF49" i="4"/>
  <c r="BX49" i="4"/>
  <c r="BP49" i="4"/>
  <c r="BH49" i="4"/>
  <c r="AZ49" i="4"/>
  <c r="AR49" i="4"/>
  <c r="AJ49" i="4"/>
  <c r="AB49" i="4"/>
  <c r="D49" i="4"/>
  <c r="FL42" i="4"/>
  <c r="FD42" i="4"/>
  <c r="EV42" i="4"/>
  <c r="EN42" i="4"/>
  <c r="EF42" i="4"/>
  <c r="DX42" i="4"/>
  <c r="DP42" i="4"/>
  <c r="DH42" i="4"/>
  <c r="CZ42" i="4"/>
  <c r="CR42" i="4"/>
  <c r="CJ42" i="4"/>
  <c r="CB42" i="4"/>
  <c r="BT42" i="4"/>
  <c r="BL42" i="4"/>
  <c r="BD42" i="4"/>
  <c r="AV42" i="4"/>
  <c r="AN42" i="4"/>
  <c r="AF42" i="4"/>
  <c r="X42" i="4"/>
  <c r="P42" i="4"/>
  <c r="H42" i="4"/>
  <c r="FJ53" i="4"/>
  <c r="EZ53" i="4"/>
  <c r="EP53" i="4"/>
  <c r="ED53" i="4"/>
  <c r="DT53" i="4"/>
  <c r="DJ53" i="4"/>
  <c r="CX53" i="4"/>
  <c r="CN53" i="4"/>
  <c r="CD53" i="4"/>
  <c r="BR53" i="4"/>
  <c r="BH53" i="4"/>
  <c r="AX53" i="4"/>
  <c r="AL53" i="4"/>
  <c r="AB53" i="4"/>
  <c r="R53" i="4"/>
  <c r="F53" i="4"/>
  <c r="FI50" i="4"/>
  <c r="EY50" i="4"/>
  <c r="EP50" i="4"/>
  <c r="EG50" i="4"/>
  <c r="DX50" i="4"/>
  <c r="DO50" i="4"/>
  <c r="DF50" i="4"/>
  <c r="CW50" i="4"/>
  <c r="CM50" i="4"/>
  <c r="CD50" i="4"/>
  <c r="BU50" i="4"/>
  <c r="BM50" i="4"/>
  <c r="BE50" i="4"/>
  <c r="AW50" i="4"/>
  <c r="AO50" i="4"/>
  <c r="AG50" i="4"/>
  <c r="Y50" i="4"/>
  <c r="Q50" i="4"/>
  <c r="I50" i="4"/>
  <c r="FO49" i="4"/>
  <c r="FG49" i="4"/>
  <c r="EY49" i="4"/>
  <c r="EQ49" i="4"/>
  <c r="EI49" i="4"/>
  <c r="EA49" i="4"/>
  <c r="DS49" i="4"/>
  <c r="DK49" i="4"/>
  <c r="DC49" i="4"/>
  <c r="CU49" i="4"/>
  <c r="CM49" i="4"/>
  <c r="CE49" i="4"/>
  <c r="BW49" i="4"/>
  <c r="BO49" i="4"/>
  <c r="BG49" i="4"/>
  <c r="AY49" i="4"/>
  <c r="AQ49" i="4"/>
  <c r="AI49" i="4"/>
  <c r="AA49" i="4"/>
  <c r="FI53" i="4"/>
  <c r="EY53" i="4"/>
  <c r="EO53" i="4"/>
  <c r="EC53" i="4"/>
  <c r="DS53" i="4"/>
  <c r="DI53" i="4"/>
  <c r="CW53" i="4"/>
  <c r="CM53" i="4"/>
  <c r="CC53" i="4"/>
  <c r="BQ53" i="4"/>
  <c r="BG53" i="4"/>
  <c r="AW53" i="4"/>
  <c r="AK53" i="4"/>
  <c r="AA53" i="4"/>
  <c r="Q53" i="4"/>
  <c r="E53" i="4"/>
  <c r="FG50" i="4"/>
  <c r="EX50" i="4"/>
  <c r="EO50" i="4"/>
  <c r="EF50" i="4"/>
  <c r="DW50" i="4"/>
  <c r="DN50" i="4"/>
  <c r="DE50" i="4"/>
  <c r="CU50" i="4"/>
  <c r="CL50" i="4"/>
  <c r="CC50" i="4"/>
  <c r="BT50" i="4"/>
  <c r="BL50" i="4"/>
  <c r="BD50" i="4"/>
  <c r="AV50" i="4"/>
  <c r="AN50" i="4"/>
  <c r="AF50" i="4"/>
  <c r="X50" i="4"/>
  <c r="P50" i="4"/>
  <c r="H50" i="4"/>
  <c r="FN49" i="4"/>
  <c r="FF49" i="4"/>
  <c r="EX49" i="4"/>
  <c r="EP49" i="4"/>
  <c r="EH49" i="4"/>
  <c r="DZ49" i="4"/>
  <c r="DR49" i="4"/>
  <c r="DJ49" i="4"/>
  <c r="DB49" i="4"/>
  <c r="CT49" i="4"/>
  <c r="CL49" i="4"/>
  <c r="CD49" i="4"/>
  <c r="BV49" i="4"/>
  <c r="BN49" i="4"/>
  <c r="BF49" i="4"/>
  <c r="AX49" i="4"/>
  <c r="AP49" i="4"/>
  <c r="AH49" i="4"/>
  <c r="Z49" i="4"/>
  <c r="FH53" i="4"/>
  <c r="EX53" i="4"/>
  <c r="EL53" i="4"/>
  <c r="EB53" i="4"/>
  <c r="DR53" i="4"/>
  <c r="DF53" i="4"/>
  <c r="CV53" i="4"/>
  <c r="CL53" i="4"/>
  <c r="BZ53" i="4"/>
  <c r="BP53" i="4"/>
  <c r="BF53" i="4"/>
  <c r="AT53" i="4"/>
  <c r="AJ53" i="4"/>
  <c r="Z53" i="4"/>
  <c r="N53" i="4"/>
  <c r="D53" i="4"/>
  <c r="FO50" i="4"/>
  <c r="FF50" i="4"/>
  <c r="EW50" i="4"/>
  <c r="EN50" i="4"/>
  <c r="EE50" i="4"/>
  <c r="DV50" i="4"/>
  <c r="DM50" i="4"/>
  <c r="DC50" i="4"/>
  <c r="CT50" i="4"/>
  <c r="CK50" i="4"/>
  <c r="CB50" i="4"/>
  <c r="BS50" i="4"/>
  <c r="BK50" i="4"/>
  <c r="BC50" i="4"/>
  <c r="AU50" i="4"/>
  <c r="AM50" i="4"/>
  <c r="AE50" i="4"/>
  <c r="W50" i="4"/>
  <c r="O50" i="4"/>
  <c r="G50" i="4"/>
  <c r="FM49" i="4"/>
  <c r="FE49" i="4"/>
  <c r="EW49" i="4"/>
  <c r="EO49" i="4"/>
  <c r="EG49" i="4"/>
  <c r="DY49" i="4"/>
  <c r="DQ49" i="4"/>
  <c r="DI49" i="4"/>
  <c r="DA49" i="4"/>
  <c r="CS49" i="4"/>
  <c r="CK49" i="4"/>
  <c r="CC49" i="4"/>
  <c r="BU49" i="4"/>
  <c r="BM49" i="4"/>
  <c r="BE49" i="4"/>
  <c r="AW49" i="4"/>
  <c r="AO49" i="4"/>
  <c r="AG49" i="4"/>
  <c r="Y49" i="4"/>
  <c r="FP53" i="4"/>
  <c r="FF53" i="4"/>
  <c r="ET53" i="4"/>
  <c r="EJ53" i="4"/>
  <c r="DZ53" i="4"/>
  <c r="DN53" i="4"/>
  <c r="DD53" i="4"/>
  <c r="CT53" i="4"/>
  <c r="CH53" i="4"/>
  <c r="BX53" i="4"/>
  <c r="BN53" i="4"/>
  <c r="BB53" i="4"/>
  <c r="AR53" i="4"/>
  <c r="AH53" i="4"/>
  <c r="V53" i="4"/>
  <c r="L53" i="4"/>
  <c r="FM50" i="4"/>
  <c r="FD50" i="4"/>
  <c r="EU50" i="4"/>
  <c r="EL50" i="4"/>
  <c r="EC50" i="4"/>
  <c r="DS50" i="4"/>
  <c r="DJ50" i="4"/>
  <c r="DA50" i="4"/>
  <c r="CR50" i="4"/>
  <c r="CI50" i="4"/>
  <c r="BZ50" i="4"/>
  <c r="BQ50" i="4"/>
  <c r="BI50" i="4"/>
  <c r="BA50" i="4"/>
  <c r="AS50" i="4"/>
  <c r="AK50" i="4"/>
  <c r="AC50" i="4"/>
  <c r="U50" i="4"/>
  <c r="M50" i="4"/>
  <c r="E50" i="4"/>
  <c r="FK49" i="4"/>
  <c r="FC49" i="4"/>
  <c r="EU49" i="4"/>
  <c r="EM49" i="4"/>
  <c r="EE49" i="4"/>
  <c r="DW49" i="4"/>
  <c r="DO49" i="4"/>
  <c r="DG49" i="4"/>
  <c r="CY49" i="4"/>
  <c r="CQ49" i="4"/>
  <c r="CI49" i="4"/>
  <c r="CA49" i="4"/>
  <c r="BS49" i="4"/>
  <c r="BK49" i="4"/>
  <c r="BC49" i="4"/>
  <c r="AU49" i="4"/>
  <c r="AM49" i="4"/>
  <c r="AE49" i="4"/>
  <c r="FO42" i="4"/>
  <c r="FG42" i="4"/>
  <c r="EY42" i="4"/>
  <c r="EQ42" i="4"/>
  <c r="EI42" i="4"/>
  <c r="EA42" i="4"/>
  <c r="DS42" i="4"/>
  <c r="DK42" i="4"/>
  <c r="DC42" i="4"/>
  <c r="CU42" i="4"/>
  <c r="CM42" i="4"/>
  <c r="CE42" i="4"/>
  <c r="BW42" i="4"/>
  <c r="BO42" i="4"/>
  <c r="BG42" i="4"/>
  <c r="AY42" i="4"/>
  <c r="AQ42" i="4"/>
  <c r="AI42" i="4"/>
  <c r="AA42" i="4"/>
  <c r="S42" i="4"/>
  <c r="K42" i="4"/>
  <c r="CU53" i="4"/>
  <c r="M53" i="4"/>
  <c r="ED50" i="4"/>
  <c r="BJ50" i="4"/>
  <c r="DH49" i="4"/>
  <c r="AV49" i="4"/>
  <c r="FK42" i="4"/>
  <c r="EU42" i="4"/>
  <c r="EE42" i="4"/>
  <c r="DO42" i="4"/>
  <c r="CY42" i="4"/>
  <c r="CI42" i="4"/>
  <c r="BS42" i="4"/>
  <c r="BC42" i="4"/>
  <c r="AM42" i="4"/>
  <c r="W42" i="4"/>
  <c r="G42" i="4"/>
  <c r="CK53" i="4"/>
  <c r="DU50" i="4"/>
  <c r="BB50" i="4"/>
  <c r="FL49" i="4"/>
  <c r="CZ49" i="4"/>
  <c r="AN49" i="4"/>
  <c r="FJ42" i="4"/>
  <c r="ET42" i="4"/>
  <c r="ED42" i="4"/>
  <c r="DN42" i="4"/>
  <c r="CX42" i="4"/>
  <c r="CH42" i="4"/>
  <c r="BR42" i="4"/>
  <c r="BB42" i="4"/>
  <c r="AL42" i="4"/>
  <c r="V42" i="4"/>
  <c r="F42" i="4"/>
  <c r="FG53" i="4"/>
  <c r="BY53" i="4"/>
  <c r="DK50" i="4"/>
  <c r="AT50" i="4"/>
  <c r="FD49" i="4"/>
  <c r="CR49" i="4"/>
  <c r="AF49" i="4"/>
  <c r="FI42" i="4"/>
  <c r="ES42" i="4"/>
  <c r="EC42" i="4"/>
  <c r="DM42" i="4"/>
  <c r="CW42" i="4"/>
  <c r="CG42" i="4"/>
  <c r="BQ42" i="4"/>
  <c r="BA42" i="4"/>
  <c r="AK42" i="4"/>
  <c r="U42" i="4"/>
  <c r="E42" i="4"/>
  <c r="EW53" i="4"/>
  <c r="BO53" i="4"/>
  <c r="DB50" i="4"/>
  <c r="AL50" i="4"/>
  <c r="EV49" i="4"/>
  <c r="CJ49" i="4"/>
  <c r="FH42" i="4"/>
  <c r="ER42" i="4"/>
  <c r="EB42" i="4"/>
  <c r="DL42" i="4"/>
  <c r="CV42" i="4"/>
  <c r="CF42" i="4"/>
  <c r="BP42" i="4"/>
  <c r="AZ42" i="4"/>
  <c r="AJ42" i="4"/>
  <c r="T42" i="4"/>
  <c r="D42" i="4"/>
  <c r="EK53" i="4"/>
  <c r="BE53" i="4"/>
  <c r="FN50" i="4"/>
  <c r="CS50" i="4"/>
  <c r="AD50" i="4"/>
  <c r="EN49" i="4"/>
  <c r="CB49" i="4"/>
  <c r="FC42" i="4"/>
  <c r="EM42" i="4"/>
  <c r="DW42" i="4"/>
  <c r="DG42" i="4"/>
  <c r="CQ42" i="4"/>
  <c r="CA42" i="4"/>
  <c r="BK42" i="4"/>
  <c r="AU42" i="4"/>
  <c r="AE42" i="4"/>
  <c r="O42" i="4"/>
  <c r="EA53" i="4"/>
  <c r="AS53" i="4"/>
  <c r="FE50" i="4"/>
  <c r="CJ50" i="4"/>
  <c r="V50" i="4"/>
  <c r="EF49" i="4"/>
  <c r="BT49" i="4"/>
  <c r="FB42" i="4"/>
  <c r="EL42" i="4"/>
  <c r="DV42" i="4"/>
  <c r="DF42" i="4"/>
  <c r="CP42" i="4"/>
  <c r="BZ42" i="4"/>
  <c r="BJ42" i="4"/>
  <c r="AT42" i="4"/>
  <c r="AD42" i="4"/>
  <c r="N42" i="4"/>
  <c r="DQ53" i="4"/>
  <c r="AI53" i="4"/>
  <c r="EV50" i="4"/>
  <c r="CA50" i="4"/>
  <c r="N50" i="4"/>
  <c r="DX49" i="4"/>
  <c r="BL49" i="4"/>
  <c r="FA42" i="4"/>
  <c r="EK42" i="4"/>
  <c r="DU42" i="4"/>
  <c r="DE42" i="4"/>
  <c r="CO42" i="4"/>
  <c r="BY42" i="4"/>
  <c r="BI42" i="4"/>
  <c r="AS42" i="4"/>
  <c r="AC42" i="4"/>
  <c r="M42" i="4"/>
  <c r="DE53" i="4"/>
  <c r="Y53" i="4"/>
  <c r="EM50" i="4"/>
  <c r="BR50" i="4"/>
  <c r="F50" i="4"/>
  <c r="DP49" i="4"/>
  <c r="BD49" i="4"/>
  <c r="FP42" i="4"/>
  <c r="EZ42" i="4"/>
  <c r="EJ42" i="4"/>
  <c r="DT42" i="4"/>
  <c r="DD42" i="4"/>
  <c r="CN42" i="4"/>
  <c r="BX42" i="4"/>
  <c r="BH42" i="4"/>
  <c r="AR42" i="4"/>
  <c r="AB42" i="4"/>
  <c r="L42" i="4"/>
  <c r="FJ10" i="6"/>
  <c r="FB10" i="6"/>
  <c r="ET10" i="6"/>
  <c r="EL10" i="6"/>
  <c r="ED10" i="6"/>
  <c r="DV10" i="6"/>
  <c r="DN10" i="6"/>
  <c r="DF10" i="6"/>
  <c r="CX10" i="6"/>
  <c r="CP10" i="6"/>
  <c r="CH10" i="6"/>
  <c r="BZ10" i="6"/>
  <c r="BR10" i="6"/>
  <c r="BJ10" i="6"/>
  <c r="BB10" i="6"/>
  <c r="AT10" i="6"/>
  <c r="AL10" i="6"/>
  <c r="AD10" i="6"/>
  <c r="V10" i="6"/>
  <c r="N10" i="6"/>
  <c r="F10" i="6"/>
  <c r="FI10" i="6"/>
  <c r="FA10" i="6"/>
  <c r="ES10" i="6"/>
  <c r="EK10" i="6"/>
  <c r="EC10" i="6"/>
  <c r="DU10" i="6"/>
  <c r="DM10" i="6"/>
  <c r="DE10" i="6"/>
  <c r="CW10" i="6"/>
  <c r="CO10" i="6"/>
  <c r="CG10" i="6"/>
  <c r="BY10" i="6"/>
  <c r="BQ10" i="6"/>
  <c r="BI10" i="6"/>
  <c r="BA10" i="6"/>
  <c r="AS10" i="6"/>
  <c r="AS11" i="6" s="1"/>
  <c r="AK10" i="6"/>
  <c r="AC10" i="6"/>
  <c r="U10" i="6"/>
  <c r="M10" i="6"/>
  <c r="E10" i="6"/>
  <c r="FP10" i="6"/>
  <c r="FH10" i="6"/>
  <c r="EZ10" i="6"/>
  <c r="ER10" i="6"/>
  <c r="EJ10" i="6"/>
  <c r="EB10" i="6"/>
  <c r="DT10" i="6"/>
  <c r="DL10" i="6"/>
  <c r="DD10" i="6"/>
  <c r="CV10" i="6"/>
  <c r="CN10" i="6"/>
  <c r="CF10" i="6"/>
  <c r="BX10" i="6"/>
  <c r="BP10" i="6"/>
  <c r="BH10" i="6"/>
  <c r="AZ10" i="6"/>
  <c r="AR10" i="6"/>
  <c r="AJ10" i="6"/>
  <c r="AB10" i="6"/>
  <c r="T10" i="6"/>
  <c r="L10" i="6"/>
  <c r="D10" i="6"/>
  <c r="FK10" i="6"/>
  <c r="FC10" i="6"/>
  <c r="EU10" i="6"/>
  <c r="EM10" i="6"/>
  <c r="EE10" i="6"/>
  <c r="DW10" i="6"/>
  <c r="DO10" i="6"/>
  <c r="DG10" i="6"/>
  <c r="CY10" i="6"/>
  <c r="CQ10" i="6"/>
  <c r="CI10" i="6"/>
  <c r="CA10" i="6"/>
  <c r="BS10" i="6"/>
  <c r="BK10" i="6"/>
  <c r="BC10" i="6"/>
  <c r="AU10" i="6"/>
  <c r="AM10" i="6"/>
  <c r="AE10" i="6"/>
  <c r="W10" i="6"/>
  <c r="O10" i="6"/>
  <c r="G10" i="6"/>
  <c r="FE10" i="6"/>
  <c r="EO10" i="6"/>
  <c r="DY10" i="6"/>
  <c r="DI10" i="6"/>
  <c r="CS10" i="6"/>
  <c r="CC10" i="6"/>
  <c r="BM10" i="6"/>
  <c r="AW10" i="6"/>
  <c r="AG10" i="6"/>
  <c r="Q10" i="6"/>
  <c r="FD10" i="6"/>
  <c r="EN10" i="6"/>
  <c r="DX10" i="6"/>
  <c r="DH10" i="6"/>
  <c r="CR10" i="6"/>
  <c r="CB10" i="6"/>
  <c r="BL10" i="6"/>
  <c r="AV10" i="6"/>
  <c r="AF10" i="6"/>
  <c r="P10" i="6"/>
  <c r="FO10" i="6"/>
  <c r="EY10" i="6"/>
  <c r="EI10" i="6"/>
  <c r="DS10" i="6"/>
  <c r="DC10" i="6"/>
  <c r="CM10" i="6"/>
  <c r="BW10" i="6"/>
  <c r="BG10" i="6"/>
  <c r="AQ10" i="6"/>
  <c r="AA10" i="6"/>
  <c r="K10" i="6"/>
  <c r="FF10" i="6"/>
  <c r="EP10" i="6"/>
  <c r="DZ10" i="6"/>
  <c r="DJ10" i="6"/>
  <c r="CT10" i="6"/>
  <c r="CD10" i="6"/>
  <c r="BN10" i="6"/>
  <c r="AX10" i="6"/>
  <c r="AH10" i="6"/>
  <c r="R10" i="6"/>
  <c r="EW10" i="6"/>
  <c r="DQ10" i="6"/>
  <c r="CK10" i="6"/>
  <c r="BE10" i="6"/>
  <c r="Y10" i="6"/>
  <c r="EV10" i="6"/>
  <c r="DP10" i="6"/>
  <c r="DP11" i="6" s="1"/>
  <c r="CJ10" i="6"/>
  <c r="BD10" i="6"/>
  <c r="X10" i="6"/>
  <c r="EQ10" i="6"/>
  <c r="DK10" i="6"/>
  <c r="CE10" i="6"/>
  <c r="AY10" i="6"/>
  <c r="S10" i="6"/>
  <c r="FM10" i="6"/>
  <c r="EG10" i="6"/>
  <c r="DA10" i="6"/>
  <c r="BU10" i="6"/>
  <c r="AO10" i="6"/>
  <c r="I10" i="6"/>
  <c r="FL10" i="6"/>
  <c r="EF10" i="6"/>
  <c r="CZ10" i="6"/>
  <c r="BT10" i="6"/>
  <c r="AN10" i="6"/>
  <c r="H10" i="6"/>
  <c r="FG10" i="6"/>
  <c r="EA10" i="6"/>
  <c r="CU10" i="6"/>
  <c r="BO10" i="6"/>
  <c r="AI10" i="6"/>
  <c r="EX10" i="6"/>
  <c r="DR10" i="6"/>
  <c r="CL10" i="6"/>
  <c r="BF10" i="6"/>
  <c r="Z10" i="6"/>
  <c r="FN10" i="6"/>
  <c r="EH10" i="6"/>
  <c r="DB10" i="6"/>
  <c r="BV10" i="6"/>
  <c r="AP10" i="6"/>
  <c r="J10" i="6"/>
  <c r="AH9" i="4"/>
  <c r="BN9" i="4"/>
  <c r="CT9" i="4"/>
  <c r="DZ9" i="4"/>
  <c r="FF9" i="4"/>
  <c r="Y10" i="4"/>
  <c r="BE10" i="4"/>
  <c r="CK10" i="4"/>
  <c r="DQ10" i="4"/>
  <c r="EW10" i="4"/>
  <c r="AJ16" i="4"/>
  <c r="BZ16" i="4"/>
  <c r="DM16" i="4"/>
  <c r="FH16" i="4"/>
  <c r="DB17" i="4"/>
  <c r="FM86" i="4"/>
  <c r="FE86" i="4"/>
  <c r="EW86" i="4"/>
  <c r="EO86" i="4"/>
  <c r="EG86" i="4"/>
  <c r="DY86" i="4"/>
  <c r="DQ86" i="4"/>
  <c r="DI86" i="4"/>
  <c r="DA86" i="4"/>
  <c r="CS86" i="4"/>
  <c r="CK86" i="4"/>
  <c r="CC86" i="4"/>
  <c r="BU86" i="4"/>
  <c r="BM86" i="4"/>
  <c r="BE86" i="4"/>
  <c r="AW86" i="4"/>
  <c r="AO86" i="4"/>
  <c r="AG86" i="4"/>
  <c r="Y86" i="4"/>
  <c r="Q86" i="4"/>
  <c r="I86" i="4"/>
  <c r="FJ83" i="4"/>
  <c r="FB83" i="4"/>
  <c r="ET83" i="4"/>
  <c r="EL83" i="4"/>
  <c r="ED83" i="4"/>
  <c r="DV83" i="4"/>
  <c r="DN83" i="4"/>
  <c r="DF83" i="4"/>
  <c r="CX83" i="4"/>
  <c r="CP83" i="4"/>
  <c r="CH83" i="4"/>
  <c r="BZ83" i="4"/>
  <c r="BR83" i="4"/>
  <c r="BJ83" i="4"/>
  <c r="BB83" i="4"/>
  <c r="AT83" i="4"/>
  <c r="AL83" i="4"/>
  <c r="AD83" i="4"/>
  <c r="V83" i="4"/>
  <c r="N83" i="4"/>
  <c r="F83" i="4"/>
  <c r="FL82" i="4"/>
  <c r="FD82" i="4"/>
  <c r="EV82" i="4"/>
  <c r="EN82" i="4"/>
  <c r="EF82" i="4"/>
  <c r="DX82" i="4"/>
  <c r="DP82" i="4"/>
  <c r="DH82" i="4"/>
  <c r="CZ82" i="4"/>
  <c r="CR82" i="4"/>
  <c r="CJ82" i="4"/>
  <c r="CB82" i="4"/>
  <c r="BT82" i="4"/>
  <c r="BL82" i="4"/>
  <c r="BD82" i="4"/>
  <c r="AV82" i="4"/>
  <c r="AN82" i="4"/>
  <c r="AF82" i="4"/>
  <c r="X82" i="4"/>
  <c r="FH86" i="4"/>
  <c r="EY86" i="4"/>
  <c r="EP86" i="4"/>
  <c r="EF86" i="4"/>
  <c r="DW86" i="4"/>
  <c r="DN86" i="4"/>
  <c r="DE86" i="4"/>
  <c r="CV86" i="4"/>
  <c r="CM86" i="4"/>
  <c r="CD86" i="4"/>
  <c r="BT86" i="4"/>
  <c r="BK86" i="4"/>
  <c r="BB86" i="4"/>
  <c r="AS86" i="4"/>
  <c r="AJ86" i="4"/>
  <c r="AA86" i="4"/>
  <c r="R86" i="4"/>
  <c r="H86" i="4"/>
  <c r="EM84" i="4"/>
  <c r="DU84" i="4"/>
  <c r="FP86" i="4"/>
  <c r="FG86" i="4"/>
  <c r="EX86" i="4"/>
  <c r="EN86" i="4"/>
  <c r="EE86" i="4"/>
  <c r="DV86" i="4"/>
  <c r="DM86" i="4"/>
  <c r="DD86" i="4"/>
  <c r="CU86" i="4"/>
  <c r="CL86" i="4"/>
  <c r="CB86" i="4"/>
  <c r="BS86" i="4"/>
  <c r="BJ86" i="4"/>
  <c r="BA86" i="4"/>
  <c r="AR86" i="4"/>
  <c r="AI86" i="4"/>
  <c r="Z86" i="4"/>
  <c r="P86" i="4"/>
  <c r="G86" i="4"/>
  <c r="FJ86" i="4"/>
  <c r="FA86" i="4"/>
  <c r="ER86" i="4"/>
  <c r="EI86" i="4"/>
  <c r="DZ86" i="4"/>
  <c r="DP86" i="4"/>
  <c r="DG86" i="4"/>
  <c r="CX86" i="4"/>
  <c r="CO86" i="4"/>
  <c r="CF86" i="4"/>
  <c r="BW86" i="4"/>
  <c r="BN86" i="4"/>
  <c r="BD86" i="4"/>
  <c r="AU86" i="4"/>
  <c r="AL86" i="4"/>
  <c r="AC86" i="4"/>
  <c r="T86" i="4"/>
  <c r="K86" i="4"/>
  <c r="FD86" i="4"/>
  <c r="EQ86" i="4"/>
  <c r="EB86" i="4"/>
  <c r="DL86" i="4"/>
  <c r="CY86" i="4"/>
  <c r="CI86" i="4"/>
  <c r="BV86" i="4"/>
  <c r="BG86" i="4"/>
  <c r="AQ86" i="4"/>
  <c r="AD86" i="4"/>
  <c r="N86" i="4"/>
  <c r="FO83" i="4"/>
  <c r="FF83" i="4"/>
  <c r="EW83" i="4"/>
  <c r="EN83" i="4"/>
  <c r="EE83" i="4"/>
  <c r="DU83" i="4"/>
  <c r="DL83" i="4"/>
  <c r="DC83" i="4"/>
  <c r="CT83" i="4"/>
  <c r="CK83" i="4"/>
  <c r="CB83" i="4"/>
  <c r="BS83" i="4"/>
  <c r="BI83" i="4"/>
  <c r="AZ83" i="4"/>
  <c r="AQ83" i="4"/>
  <c r="AH83" i="4"/>
  <c r="Y83" i="4"/>
  <c r="P83" i="4"/>
  <c r="G83" i="4"/>
  <c r="FK82" i="4"/>
  <c r="FB82" i="4"/>
  <c r="ES82" i="4"/>
  <c r="EJ82" i="4"/>
  <c r="EA82" i="4"/>
  <c r="DR82" i="4"/>
  <c r="FC86" i="4"/>
  <c r="EM86" i="4"/>
  <c r="EA86" i="4"/>
  <c r="DK86" i="4"/>
  <c r="CW86" i="4"/>
  <c r="CH86" i="4"/>
  <c r="BR86" i="4"/>
  <c r="BF86" i="4"/>
  <c r="AP86" i="4"/>
  <c r="AB86" i="4"/>
  <c r="M86" i="4"/>
  <c r="FO86" i="4"/>
  <c r="FB86" i="4"/>
  <c r="EL86" i="4"/>
  <c r="FL86" i="4"/>
  <c r="ES86" i="4"/>
  <c r="DT86" i="4"/>
  <c r="DB86" i="4"/>
  <c r="CG86" i="4"/>
  <c r="BO86" i="4"/>
  <c r="AV86" i="4"/>
  <c r="X86" i="4"/>
  <c r="F86" i="4"/>
  <c r="FH83" i="4"/>
  <c r="EX83" i="4"/>
  <c r="EM83" i="4"/>
  <c r="EB83" i="4"/>
  <c r="DR83" i="4"/>
  <c r="DH83" i="4"/>
  <c r="CW83" i="4"/>
  <c r="CM83" i="4"/>
  <c r="CC83" i="4"/>
  <c r="BQ83" i="4"/>
  <c r="BG83" i="4"/>
  <c r="AW83" i="4"/>
  <c r="AM83" i="4"/>
  <c r="AB83" i="4"/>
  <c r="R83" i="4"/>
  <c r="H83" i="4"/>
  <c r="FJ82" i="4"/>
  <c r="EZ82" i="4"/>
  <c r="EP82" i="4"/>
  <c r="EE82" i="4"/>
  <c r="DU82" i="4"/>
  <c r="DK82" i="4"/>
  <c r="DB82" i="4"/>
  <c r="CS82" i="4"/>
  <c r="CI82" i="4"/>
  <c r="BZ82" i="4"/>
  <c r="BQ82" i="4"/>
  <c r="BH82" i="4"/>
  <c r="AY82" i="4"/>
  <c r="AP82" i="4"/>
  <c r="AG82" i="4"/>
  <c r="W82" i="4"/>
  <c r="E82" i="4"/>
  <c r="FK75" i="4"/>
  <c r="FC75" i="4"/>
  <c r="EU75" i="4"/>
  <c r="EM75" i="4"/>
  <c r="EE75" i="4"/>
  <c r="DW75" i="4"/>
  <c r="DO75" i="4"/>
  <c r="DG75" i="4"/>
  <c r="CY75" i="4"/>
  <c r="CQ75" i="4"/>
  <c r="CI75" i="4"/>
  <c r="CA75" i="4"/>
  <c r="BS75" i="4"/>
  <c r="BK75" i="4"/>
  <c r="BC75" i="4"/>
  <c r="AU75" i="4"/>
  <c r="AM75" i="4"/>
  <c r="AE75" i="4"/>
  <c r="W75" i="4"/>
  <c r="O75" i="4"/>
  <c r="G75" i="4"/>
  <c r="FK86" i="4"/>
  <c r="EK86" i="4"/>
  <c r="DS86" i="4"/>
  <c r="CZ86" i="4"/>
  <c r="CE86" i="4"/>
  <c r="BL86" i="4"/>
  <c r="AT86" i="4"/>
  <c r="W86" i="4"/>
  <c r="E86" i="4"/>
  <c r="FG83" i="4"/>
  <c r="EV83" i="4"/>
  <c r="EK83" i="4"/>
  <c r="EA83" i="4"/>
  <c r="DQ83" i="4"/>
  <c r="DG83" i="4"/>
  <c r="CV83" i="4"/>
  <c r="CL83" i="4"/>
  <c r="CA83" i="4"/>
  <c r="BP83" i="4"/>
  <c r="BF83" i="4"/>
  <c r="AV83" i="4"/>
  <c r="AK83" i="4"/>
  <c r="AA83" i="4"/>
  <c r="Q83" i="4"/>
  <c r="E83" i="4"/>
  <c r="FI82" i="4"/>
  <c r="EY82" i="4"/>
  <c r="EO82" i="4"/>
  <c r="ED82" i="4"/>
  <c r="DT82" i="4"/>
  <c r="DJ82" i="4"/>
  <c r="DA82" i="4"/>
  <c r="CQ82" i="4"/>
  <c r="CH82" i="4"/>
  <c r="BY82" i="4"/>
  <c r="BP82" i="4"/>
  <c r="BG82" i="4"/>
  <c r="AX82" i="4"/>
  <c r="AO82" i="4"/>
  <c r="AE82" i="4"/>
  <c r="V82" i="4"/>
  <c r="D82" i="4"/>
  <c r="FJ75" i="4"/>
  <c r="FB75" i="4"/>
  <c r="ET75" i="4"/>
  <c r="EL75" i="4"/>
  <c r="ED75" i="4"/>
  <c r="DV75" i="4"/>
  <c r="DN75" i="4"/>
  <c r="DF75" i="4"/>
  <c r="CX75" i="4"/>
  <c r="CP75" i="4"/>
  <c r="CH75" i="4"/>
  <c r="BZ75" i="4"/>
  <c r="BR75" i="4"/>
  <c r="BJ75" i="4"/>
  <c r="BB75" i="4"/>
  <c r="AT75" i="4"/>
  <c r="AL75" i="4"/>
  <c r="AD75" i="4"/>
  <c r="V75" i="4"/>
  <c r="N75" i="4"/>
  <c r="F75" i="4"/>
  <c r="FI86" i="4"/>
  <c r="EJ86" i="4"/>
  <c r="DR86" i="4"/>
  <c r="CT86" i="4"/>
  <c r="CA86" i="4"/>
  <c r="BI86" i="4"/>
  <c r="AN86" i="4"/>
  <c r="V86" i="4"/>
  <c r="D86" i="4"/>
  <c r="CC84" i="4"/>
  <c r="FP83" i="4"/>
  <c r="FE83" i="4"/>
  <c r="EU83" i="4"/>
  <c r="EJ83" i="4"/>
  <c r="DZ83" i="4"/>
  <c r="DP83" i="4"/>
  <c r="DE83" i="4"/>
  <c r="CU83" i="4"/>
  <c r="CJ83" i="4"/>
  <c r="BY83" i="4"/>
  <c r="BO83" i="4"/>
  <c r="BE83" i="4"/>
  <c r="AU83" i="4"/>
  <c r="AJ83" i="4"/>
  <c r="Z83" i="4"/>
  <c r="O83" i="4"/>
  <c r="FH82" i="4"/>
  <c r="EX82" i="4"/>
  <c r="EM82" i="4"/>
  <c r="EC82" i="4"/>
  <c r="DS82" i="4"/>
  <c r="DI82" i="4"/>
  <c r="CY82" i="4"/>
  <c r="CP82" i="4"/>
  <c r="CG82" i="4"/>
  <c r="BX82" i="4"/>
  <c r="BO82" i="4"/>
  <c r="BF82" i="4"/>
  <c r="AW82" i="4"/>
  <c r="AM82" i="4"/>
  <c r="AD82" i="4"/>
  <c r="U82" i="4"/>
  <c r="FI75" i="4"/>
  <c r="FA75" i="4"/>
  <c r="ES75" i="4"/>
  <c r="EK75" i="4"/>
  <c r="EC75" i="4"/>
  <c r="DU75" i="4"/>
  <c r="DM75" i="4"/>
  <c r="DE75" i="4"/>
  <c r="CW75" i="4"/>
  <c r="CO75" i="4"/>
  <c r="CG75" i="4"/>
  <c r="BY75" i="4"/>
  <c r="BQ75" i="4"/>
  <c r="BI75" i="4"/>
  <c r="BA75" i="4"/>
  <c r="AS75" i="4"/>
  <c r="AK75" i="4"/>
  <c r="AC75" i="4"/>
  <c r="U75" i="4"/>
  <c r="M75" i="4"/>
  <c r="E75" i="4"/>
  <c r="FF86" i="4"/>
  <c r="EH86" i="4"/>
  <c r="DO86" i="4"/>
  <c r="CR86" i="4"/>
  <c r="BZ86" i="4"/>
  <c r="BH86" i="4"/>
  <c r="AM86" i="4"/>
  <c r="U86" i="4"/>
  <c r="FN83" i="4"/>
  <c r="FD83" i="4"/>
  <c r="ES83" i="4"/>
  <c r="EI83" i="4"/>
  <c r="DY83" i="4"/>
  <c r="DO83" i="4"/>
  <c r="DD83" i="4"/>
  <c r="CS83" i="4"/>
  <c r="CI83" i="4"/>
  <c r="BX83" i="4"/>
  <c r="BN83" i="4"/>
  <c r="BD83" i="4"/>
  <c r="AS83" i="4"/>
  <c r="AI83" i="4"/>
  <c r="X83" i="4"/>
  <c r="M83" i="4"/>
  <c r="FG82" i="4"/>
  <c r="EW82" i="4"/>
  <c r="EL82" i="4"/>
  <c r="EB82" i="4"/>
  <c r="DQ82" i="4"/>
  <c r="DG82" i="4"/>
  <c r="CX82" i="4"/>
  <c r="CO82" i="4"/>
  <c r="CF82" i="4"/>
  <c r="BW82" i="4"/>
  <c r="BN82" i="4"/>
  <c r="BE82" i="4"/>
  <c r="AU82" i="4"/>
  <c r="AL82" i="4"/>
  <c r="AC82" i="4"/>
  <c r="T82" i="4"/>
  <c r="K82" i="4"/>
  <c r="FP75" i="4"/>
  <c r="FH75" i="4"/>
  <c r="EZ75" i="4"/>
  <c r="ER75" i="4"/>
  <c r="EJ75" i="4"/>
  <c r="EB75" i="4"/>
  <c r="DT75" i="4"/>
  <c r="DL75" i="4"/>
  <c r="DD75" i="4"/>
  <c r="CV75" i="4"/>
  <c r="CN75" i="4"/>
  <c r="EZ86" i="4"/>
  <c r="ED86" i="4"/>
  <c r="DJ86" i="4"/>
  <c r="CQ86" i="4"/>
  <c r="BY86" i="4"/>
  <c r="BC86" i="4"/>
  <c r="AK86" i="4"/>
  <c r="S86" i="4"/>
  <c r="FM83" i="4"/>
  <c r="FC83" i="4"/>
  <c r="ER83" i="4"/>
  <c r="EH83" i="4"/>
  <c r="DX83" i="4"/>
  <c r="DM83" i="4"/>
  <c r="DB83" i="4"/>
  <c r="CR83" i="4"/>
  <c r="CG83" i="4"/>
  <c r="BW83" i="4"/>
  <c r="BM83" i="4"/>
  <c r="BC83" i="4"/>
  <c r="AR83" i="4"/>
  <c r="AG83" i="4"/>
  <c r="W83" i="4"/>
  <c r="L83" i="4"/>
  <c r="FP82" i="4"/>
  <c r="FF82" i="4"/>
  <c r="EU82" i="4"/>
  <c r="EK82" i="4"/>
  <c r="DZ82" i="4"/>
  <c r="DO82" i="4"/>
  <c r="DF82" i="4"/>
  <c r="CW82" i="4"/>
  <c r="CN82" i="4"/>
  <c r="CE82" i="4"/>
  <c r="BV82" i="4"/>
  <c r="BM82" i="4"/>
  <c r="BC82" i="4"/>
  <c r="AT82" i="4"/>
  <c r="AK82" i="4"/>
  <c r="AB82" i="4"/>
  <c r="S82" i="4"/>
  <c r="FO75" i="4"/>
  <c r="FG75" i="4"/>
  <c r="EY75" i="4"/>
  <c r="EQ75" i="4"/>
  <c r="EI75" i="4"/>
  <c r="EA75" i="4"/>
  <c r="DS75" i="4"/>
  <c r="DK75" i="4"/>
  <c r="DC75" i="4"/>
  <c r="CU75" i="4"/>
  <c r="CM75" i="4"/>
  <c r="CE75" i="4"/>
  <c r="BW75" i="4"/>
  <c r="BO75" i="4"/>
  <c r="BG75" i="4"/>
  <c r="AY75" i="4"/>
  <c r="AQ75" i="4"/>
  <c r="AI75" i="4"/>
  <c r="AA75" i="4"/>
  <c r="S75" i="4"/>
  <c r="K75" i="4"/>
  <c r="EV86" i="4"/>
  <c r="EC86" i="4"/>
  <c r="DH86" i="4"/>
  <c r="CP86" i="4"/>
  <c r="BX86" i="4"/>
  <c r="AZ86" i="4"/>
  <c r="AH86" i="4"/>
  <c r="O86" i="4"/>
  <c r="FL83" i="4"/>
  <c r="FA83" i="4"/>
  <c r="EQ83" i="4"/>
  <c r="EG83" i="4"/>
  <c r="DW83" i="4"/>
  <c r="DK83" i="4"/>
  <c r="DA83" i="4"/>
  <c r="CQ83" i="4"/>
  <c r="CF83" i="4"/>
  <c r="BV83" i="4"/>
  <c r="BL83" i="4"/>
  <c r="BA83" i="4"/>
  <c r="AP83" i="4"/>
  <c r="AF83" i="4"/>
  <c r="U83" i="4"/>
  <c r="K83" i="4"/>
  <c r="FO82" i="4"/>
  <c r="FE82" i="4"/>
  <c r="ET82" i="4"/>
  <c r="EI82" i="4"/>
  <c r="DY82" i="4"/>
  <c r="DN82" i="4"/>
  <c r="DE82" i="4"/>
  <c r="CV82" i="4"/>
  <c r="CM82" i="4"/>
  <c r="CD82" i="4"/>
  <c r="BU82" i="4"/>
  <c r="BK82" i="4"/>
  <c r="BB82" i="4"/>
  <c r="AS82" i="4"/>
  <c r="AJ82" i="4"/>
  <c r="AA82" i="4"/>
  <c r="EU86" i="4"/>
  <c r="DX86" i="4"/>
  <c r="DF86" i="4"/>
  <c r="CN86" i="4"/>
  <c r="BQ86" i="4"/>
  <c r="AY86" i="4"/>
  <c r="AF86" i="4"/>
  <c r="L86" i="4"/>
  <c r="EX84" i="4"/>
  <c r="BY84" i="4"/>
  <c r="FK83" i="4"/>
  <c r="EZ83" i="4"/>
  <c r="EP83" i="4"/>
  <c r="EF83" i="4"/>
  <c r="DT83" i="4"/>
  <c r="DJ83" i="4"/>
  <c r="CZ83" i="4"/>
  <c r="CO83" i="4"/>
  <c r="CE83" i="4"/>
  <c r="BU83" i="4"/>
  <c r="BK83" i="4"/>
  <c r="AY83" i="4"/>
  <c r="AO83" i="4"/>
  <c r="AE83" i="4"/>
  <c r="T83" i="4"/>
  <c r="J83" i="4"/>
  <c r="FN82" i="4"/>
  <c r="FC82" i="4"/>
  <c r="ER82" i="4"/>
  <c r="EH82" i="4"/>
  <c r="DW82" i="4"/>
  <c r="DM82" i="4"/>
  <c r="FN86" i="4"/>
  <c r="ET86" i="4"/>
  <c r="DU86" i="4"/>
  <c r="DC86" i="4"/>
  <c r="CJ86" i="4"/>
  <c r="BP86" i="4"/>
  <c r="AX86" i="4"/>
  <c r="AE86" i="4"/>
  <c r="J86" i="4"/>
  <c r="EG84" i="4"/>
  <c r="DH84" i="4"/>
  <c r="FI83" i="4"/>
  <c r="EY83" i="4"/>
  <c r="EO83" i="4"/>
  <c r="EC83" i="4"/>
  <c r="DS83" i="4"/>
  <c r="DI83" i="4"/>
  <c r="CY83" i="4"/>
  <c r="CN83" i="4"/>
  <c r="CD83" i="4"/>
  <c r="BT83" i="4"/>
  <c r="BH83" i="4"/>
  <c r="AX83" i="4"/>
  <c r="AN83" i="4"/>
  <c r="AC83" i="4"/>
  <c r="S83" i="4"/>
  <c r="I83" i="4"/>
  <c r="FM82" i="4"/>
  <c r="FA82" i="4"/>
  <c r="EQ82" i="4"/>
  <c r="EG82" i="4"/>
  <c r="DV82" i="4"/>
  <c r="DL82" i="4"/>
  <c r="DC82" i="4"/>
  <c r="CT82" i="4"/>
  <c r="CK82" i="4"/>
  <c r="CA82" i="4"/>
  <c r="BR82" i="4"/>
  <c r="BI82" i="4"/>
  <c r="AZ82" i="4"/>
  <c r="AQ82" i="4"/>
  <c r="AH82" i="4"/>
  <c r="Y82" i="4"/>
  <c r="FL75" i="4"/>
  <c r="FD75" i="4"/>
  <c r="EV75" i="4"/>
  <c r="EN75" i="4"/>
  <c r="EF75" i="4"/>
  <c r="DX75" i="4"/>
  <c r="DP75" i="4"/>
  <c r="DH75" i="4"/>
  <c r="CZ75" i="4"/>
  <c r="CR75" i="4"/>
  <c r="CJ75" i="4"/>
  <c r="CB75" i="4"/>
  <c r="BT75" i="4"/>
  <c r="BL75" i="4"/>
  <c r="BD75" i="4"/>
  <c r="AV75" i="4"/>
  <c r="AN75" i="4"/>
  <c r="AF75" i="4"/>
  <c r="X75" i="4"/>
  <c r="P75" i="4"/>
  <c r="H75" i="4"/>
  <c r="BS82" i="4"/>
  <c r="EO75" i="4"/>
  <c r="DI75" i="4"/>
  <c r="CD75" i="4"/>
  <c r="BH75" i="4"/>
  <c r="AO75" i="4"/>
  <c r="R75" i="4"/>
  <c r="BJ82" i="4"/>
  <c r="FN75" i="4"/>
  <c r="EH75" i="4"/>
  <c r="DB75" i="4"/>
  <c r="CC75" i="4"/>
  <c r="BF75" i="4"/>
  <c r="AJ75" i="4"/>
  <c r="Q75" i="4"/>
  <c r="BA82" i="4"/>
  <c r="FM75" i="4"/>
  <c r="EG75" i="4"/>
  <c r="DA75" i="4"/>
  <c r="BX75" i="4"/>
  <c r="BE75" i="4"/>
  <c r="AH75" i="4"/>
  <c r="L75" i="4"/>
  <c r="D19" i="3"/>
  <c r="AR82" i="4"/>
  <c r="FF75" i="4"/>
  <c r="DZ75" i="4"/>
  <c r="CT75" i="4"/>
  <c r="BV75" i="4"/>
  <c r="AZ75" i="4"/>
  <c r="AG75" i="4"/>
  <c r="J75" i="4"/>
  <c r="DD82" i="4"/>
  <c r="AI82" i="4"/>
  <c r="FE75" i="4"/>
  <c r="DY75" i="4"/>
  <c r="CS75" i="4"/>
  <c r="BU75" i="4"/>
  <c r="AX75" i="4"/>
  <c r="AB75" i="4"/>
  <c r="I75" i="4"/>
  <c r="CU82" i="4"/>
  <c r="Z82" i="4"/>
  <c r="EX75" i="4"/>
  <c r="DR75" i="4"/>
  <c r="CL75" i="4"/>
  <c r="BP75" i="4"/>
  <c r="AW75" i="4"/>
  <c r="Z75" i="4"/>
  <c r="D75" i="4"/>
  <c r="CC82" i="4"/>
  <c r="EP75" i="4"/>
  <c r="DJ75" i="4"/>
  <c r="CF75" i="4"/>
  <c r="BM75" i="4"/>
  <c r="AP75" i="4"/>
  <c r="T75" i="4"/>
  <c r="AR75" i="4"/>
  <c r="Y75" i="4"/>
  <c r="CL82" i="4"/>
  <c r="EW75" i="4"/>
  <c r="DQ75" i="4"/>
  <c r="CK75" i="4"/>
  <c r="BN75" i="4"/>
  <c r="FN43" i="6"/>
  <c r="FF43" i="6"/>
  <c r="FF44" i="6" s="1"/>
  <c r="EX43" i="6"/>
  <c r="EX44" i="6" s="1"/>
  <c r="EX47" i="6" s="1"/>
  <c r="EP43" i="6"/>
  <c r="EH43" i="6"/>
  <c r="EH44" i="6" s="1"/>
  <c r="EH47" i="6" s="1"/>
  <c r="DZ43" i="6"/>
  <c r="DZ44" i="6" s="1"/>
  <c r="DR43" i="6"/>
  <c r="DR44" i="6" s="1"/>
  <c r="DJ43" i="6"/>
  <c r="DJ44" i="6" s="1"/>
  <c r="DB43" i="6"/>
  <c r="CT43" i="6"/>
  <c r="CT44" i="6" s="1"/>
  <c r="CL43" i="6"/>
  <c r="CL44" i="6" s="1"/>
  <c r="CL47" i="6" s="1"/>
  <c r="CD43" i="6"/>
  <c r="BV43" i="6"/>
  <c r="BV44" i="6" s="1"/>
  <c r="BV47" i="6" s="1"/>
  <c r="BN43" i="6"/>
  <c r="BN44" i="6" s="1"/>
  <c r="BF43" i="6"/>
  <c r="BF44" i="6" s="1"/>
  <c r="AX43" i="6"/>
  <c r="AX44" i="6" s="1"/>
  <c r="AP43" i="6"/>
  <c r="AH43" i="6"/>
  <c r="AH44" i="6" s="1"/>
  <c r="Z43" i="6"/>
  <c r="Z44" i="6" s="1"/>
  <c r="Z47" i="6" s="1"/>
  <c r="R43" i="6"/>
  <c r="J43" i="6"/>
  <c r="J44" i="6" s="1"/>
  <c r="J47" i="6" s="1"/>
  <c r="FM43" i="6"/>
  <c r="FM44" i="6" s="1"/>
  <c r="FE43" i="6"/>
  <c r="FE44" i="6" s="1"/>
  <c r="EW43" i="6"/>
  <c r="EW44" i="6" s="1"/>
  <c r="EO43" i="6"/>
  <c r="EG43" i="6"/>
  <c r="DY43" i="6"/>
  <c r="DY44" i="6" s="1"/>
  <c r="DY47" i="6" s="1"/>
  <c r="DQ43" i="6"/>
  <c r="DQ44" i="6" s="1"/>
  <c r="DI43" i="6"/>
  <c r="DI44" i="6" s="1"/>
  <c r="DI47" i="6" s="1"/>
  <c r="DA43" i="6"/>
  <c r="DA44" i="6" s="1"/>
  <c r="CS43" i="6"/>
  <c r="CS44" i="6" s="1"/>
  <c r="CK43" i="6"/>
  <c r="CK44" i="6" s="1"/>
  <c r="CC43" i="6"/>
  <c r="BU43" i="6"/>
  <c r="BM43" i="6"/>
  <c r="BM44" i="6" s="1"/>
  <c r="BM47" i="6" s="1"/>
  <c r="BE43" i="6"/>
  <c r="BE44" i="6" s="1"/>
  <c r="AW43" i="6"/>
  <c r="AW44" i="6" s="1"/>
  <c r="AW47" i="6" s="1"/>
  <c r="AO43" i="6"/>
  <c r="AO44" i="6" s="1"/>
  <c r="AG43" i="6"/>
  <c r="AG44" i="6" s="1"/>
  <c r="Y43" i="6"/>
  <c r="Y44" i="6" s="1"/>
  <c r="Q43" i="6"/>
  <c r="I43" i="6"/>
  <c r="FL43" i="6"/>
  <c r="FL44" i="6" s="1"/>
  <c r="FL47" i="6" s="1"/>
  <c r="FD43" i="6"/>
  <c r="EV43" i="6"/>
  <c r="EV44" i="6" s="1"/>
  <c r="EV47" i="6" s="1"/>
  <c r="EN43" i="6"/>
  <c r="EN44" i="6" s="1"/>
  <c r="EF43" i="6"/>
  <c r="EF44" i="6" s="1"/>
  <c r="DX43" i="6"/>
  <c r="DX44" i="6" s="1"/>
  <c r="DP43" i="6"/>
  <c r="DP44" i="6" s="1"/>
  <c r="DP47" i="6" s="1"/>
  <c r="DH43" i="6"/>
  <c r="CZ43" i="6"/>
  <c r="CZ44" i="6" s="1"/>
  <c r="CZ47" i="6" s="1"/>
  <c r="CR43" i="6"/>
  <c r="CJ43" i="6"/>
  <c r="CJ44" i="6" s="1"/>
  <c r="CJ47" i="6" s="1"/>
  <c r="CB43" i="6"/>
  <c r="CB44" i="6" s="1"/>
  <c r="BT43" i="6"/>
  <c r="BT44" i="6" s="1"/>
  <c r="BL43" i="6"/>
  <c r="BL44" i="6" s="1"/>
  <c r="BD43" i="6"/>
  <c r="AV43" i="6"/>
  <c r="AV44" i="6" s="1"/>
  <c r="AN43" i="6"/>
  <c r="AN44" i="6" s="1"/>
  <c r="AN47" i="6" s="1"/>
  <c r="AF43" i="6"/>
  <c r="X43" i="6"/>
  <c r="X44" i="6" s="1"/>
  <c r="X47" i="6" s="1"/>
  <c r="P43" i="6"/>
  <c r="P44" i="6" s="1"/>
  <c r="H43" i="6"/>
  <c r="H44" i="6" s="1"/>
  <c r="FO43" i="6"/>
  <c r="FO44" i="6" s="1"/>
  <c r="FG43" i="6"/>
  <c r="FG44" i="6" s="1"/>
  <c r="FG47" i="6" s="1"/>
  <c r="EY43" i="6"/>
  <c r="EY44" i="6" s="1"/>
  <c r="EQ43" i="6"/>
  <c r="EQ44" i="6" s="1"/>
  <c r="EQ47" i="6" s="1"/>
  <c r="EI43" i="6"/>
  <c r="EA43" i="6"/>
  <c r="EA44" i="6" s="1"/>
  <c r="EA47" i="6" s="1"/>
  <c r="DS43" i="6"/>
  <c r="DS44" i="6" s="1"/>
  <c r="DK43" i="6"/>
  <c r="DK44" i="6" s="1"/>
  <c r="DC43" i="6"/>
  <c r="DC44" i="6" s="1"/>
  <c r="CU43" i="6"/>
  <c r="CU44" i="6" s="1"/>
  <c r="CU47" i="6" s="1"/>
  <c r="CM43" i="6"/>
  <c r="CM44" i="6" s="1"/>
  <c r="CE43" i="6"/>
  <c r="CE44" i="6" s="1"/>
  <c r="CE47" i="6" s="1"/>
  <c r="BW43" i="6"/>
  <c r="BO43" i="6"/>
  <c r="BO44" i="6" s="1"/>
  <c r="BO47" i="6" s="1"/>
  <c r="BG43" i="6"/>
  <c r="BG44" i="6" s="1"/>
  <c r="AY43" i="6"/>
  <c r="AY44" i="6" s="1"/>
  <c r="AQ43" i="6"/>
  <c r="AQ44" i="6" s="1"/>
  <c r="AI43" i="6"/>
  <c r="AI44" i="6" s="1"/>
  <c r="AI47" i="6" s="1"/>
  <c r="AA43" i="6"/>
  <c r="AA44" i="6" s="1"/>
  <c r="S43" i="6"/>
  <c r="S44" i="6" s="1"/>
  <c r="S47" i="6" s="1"/>
  <c r="K43" i="6"/>
  <c r="FH43" i="6"/>
  <c r="FH44" i="6" s="1"/>
  <c r="FH47" i="6" s="1"/>
  <c r="ER43" i="6"/>
  <c r="ER44" i="6" s="1"/>
  <c r="EB43" i="6"/>
  <c r="EB44" i="6" s="1"/>
  <c r="DL43" i="6"/>
  <c r="DL44" i="6" s="1"/>
  <c r="CV43" i="6"/>
  <c r="CF43" i="6"/>
  <c r="CF44" i="6" s="1"/>
  <c r="BP43" i="6"/>
  <c r="AZ43" i="6"/>
  <c r="AJ43" i="6"/>
  <c r="AJ44" i="6" s="1"/>
  <c r="AJ47" i="6" s="1"/>
  <c r="T43" i="6"/>
  <c r="T44" i="6" s="1"/>
  <c r="D43" i="6"/>
  <c r="D44" i="6" s="1"/>
  <c r="FC43" i="6"/>
  <c r="FC44" i="6" s="1"/>
  <c r="EM43" i="6"/>
  <c r="EM44" i="6" s="1"/>
  <c r="EM47" i="6" s="1"/>
  <c r="DW43" i="6"/>
  <c r="DW44" i="6" s="1"/>
  <c r="DG43" i="6"/>
  <c r="CQ43" i="6"/>
  <c r="CA43" i="6"/>
  <c r="CA44" i="6" s="1"/>
  <c r="CA47" i="6" s="1"/>
  <c r="BK43" i="6"/>
  <c r="BK44" i="6" s="1"/>
  <c r="AU43" i="6"/>
  <c r="AU44" i="6" s="1"/>
  <c r="AE43" i="6"/>
  <c r="O43" i="6"/>
  <c r="FB43" i="6"/>
  <c r="FB44" i="6" s="1"/>
  <c r="EL43" i="6"/>
  <c r="DV43" i="6"/>
  <c r="DF43" i="6"/>
  <c r="CP43" i="6"/>
  <c r="CP44" i="6" s="1"/>
  <c r="BZ43" i="6"/>
  <c r="BZ44" i="6" s="1"/>
  <c r="BJ43" i="6"/>
  <c r="BJ44" i="6" s="1"/>
  <c r="AT43" i="6"/>
  <c r="AD43" i="6"/>
  <c r="AD44" i="6" s="1"/>
  <c r="N43" i="6"/>
  <c r="FI43" i="6"/>
  <c r="ES43" i="6"/>
  <c r="ES44" i="6" s="1"/>
  <c r="ES47" i="6" s="1"/>
  <c r="EC43" i="6"/>
  <c r="EC44" i="6" s="1"/>
  <c r="DM43" i="6"/>
  <c r="DM44" i="6" s="1"/>
  <c r="CW43" i="6"/>
  <c r="CG43" i="6"/>
  <c r="BQ43" i="6"/>
  <c r="BQ44" i="6" s="1"/>
  <c r="BA43" i="6"/>
  <c r="AK43" i="6"/>
  <c r="U43" i="6"/>
  <c r="U44" i="6" s="1"/>
  <c r="U47" i="6" s="1"/>
  <c r="E43" i="6"/>
  <c r="E44" i="6" s="1"/>
  <c r="EU43" i="6"/>
  <c r="EU44" i="6" s="1"/>
  <c r="DO43" i="6"/>
  <c r="CI43" i="6"/>
  <c r="BC43" i="6"/>
  <c r="BC44" i="6" s="1"/>
  <c r="W43" i="6"/>
  <c r="ET43" i="6"/>
  <c r="DN43" i="6"/>
  <c r="DN44" i="6" s="1"/>
  <c r="DN47" i="6" s="1"/>
  <c r="CH43" i="6"/>
  <c r="CH44" i="6" s="1"/>
  <c r="BB43" i="6"/>
  <c r="BB44" i="6" s="1"/>
  <c r="V43" i="6"/>
  <c r="V44" i="6" s="1"/>
  <c r="EK43" i="6"/>
  <c r="EK44" i="6" s="1"/>
  <c r="EK47" i="6" s="1"/>
  <c r="DE43" i="6"/>
  <c r="BY43" i="6"/>
  <c r="AS43" i="6"/>
  <c r="AS44" i="6" s="1"/>
  <c r="M43" i="6"/>
  <c r="M44" i="6" s="1"/>
  <c r="M47" i="6" s="1"/>
  <c r="FP43" i="6"/>
  <c r="FP44" i="6" s="1"/>
  <c r="EJ43" i="6"/>
  <c r="EJ44" i="6" s="1"/>
  <c r="DD43" i="6"/>
  <c r="DD44" i="6" s="1"/>
  <c r="BX43" i="6"/>
  <c r="BX44" i="6" s="1"/>
  <c r="BX47" i="6" s="1"/>
  <c r="AR43" i="6"/>
  <c r="L43" i="6"/>
  <c r="L44" i="6" s="1"/>
  <c r="L47" i="6" s="1"/>
  <c r="FK43" i="6"/>
  <c r="EE43" i="6"/>
  <c r="EE44" i="6" s="1"/>
  <c r="EE47" i="6" s="1"/>
  <c r="CY43" i="6"/>
  <c r="CY44" i="6" s="1"/>
  <c r="BS43" i="6"/>
  <c r="BS44" i="6" s="1"/>
  <c r="AM43" i="6"/>
  <c r="AM44" i="6" s="1"/>
  <c r="G43" i="6"/>
  <c r="G44" i="6" s="1"/>
  <c r="G47" i="6" s="1"/>
  <c r="FJ43" i="6"/>
  <c r="ED43" i="6"/>
  <c r="ED44" i="6" s="1"/>
  <c r="ED47" i="6" s="1"/>
  <c r="CX43" i="6"/>
  <c r="BR43" i="6"/>
  <c r="BR44" i="6" s="1"/>
  <c r="BR47" i="6" s="1"/>
  <c r="AL43" i="6"/>
  <c r="AL44" i="6" s="1"/>
  <c r="F43" i="6"/>
  <c r="F44" i="6" s="1"/>
  <c r="FA43" i="6"/>
  <c r="FA44" i="6" s="1"/>
  <c r="DU43" i="6"/>
  <c r="DU44" i="6" s="1"/>
  <c r="DU47" i="6" s="1"/>
  <c r="CO43" i="6"/>
  <c r="BI43" i="6"/>
  <c r="AC43" i="6"/>
  <c r="EZ43" i="6"/>
  <c r="EZ44" i="6" s="1"/>
  <c r="EZ47" i="6" s="1"/>
  <c r="DT43" i="6"/>
  <c r="DT44" i="6" s="1"/>
  <c r="CN43" i="6"/>
  <c r="CN44" i="6" s="1"/>
  <c r="BH43" i="6"/>
  <c r="BH44" i="6" s="1"/>
  <c r="AB43" i="6"/>
  <c r="AB44" i="6" s="1"/>
  <c r="AB47" i="6" s="1"/>
  <c r="AI9" i="4"/>
  <c r="BO9" i="4"/>
  <c r="CU9" i="4"/>
  <c r="EA9" i="4"/>
  <c r="FG9" i="4"/>
  <c r="Z10" i="4"/>
  <c r="Z11" i="4" s="1"/>
  <c r="BF10" i="4"/>
  <c r="BF11" i="4" s="1"/>
  <c r="CL10" i="4"/>
  <c r="CL11" i="4" s="1"/>
  <c r="DR10" i="4"/>
  <c r="AK16" i="4"/>
  <c r="CF16" i="4"/>
  <c r="DV16" i="4"/>
  <c r="DR17" i="4"/>
  <c r="FN20" i="5"/>
  <c r="FN21" i="5" s="1"/>
  <c r="FF20" i="5"/>
  <c r="FF21" i="5" s="1"/>
  <c r="EX20" i="5"/>
  <c r="EX21" i="5" s="1"/>
  <c r="EP20" i="5"/>
  <c r="EH20" i="5"/>
  <c r="DZ20" i="5"/>
  <c r="DR20" i="5"/>
  <c r="DR21" i="5" s="1"/>
  <c r="DJ20" i="5"/>
  <c r="DJ21" i="5" s="1"/>
  <c r="DB20" i="5"/>
  <c r="DB21" i="5" s="1"/>
  <c r="CT20" i="5"/>
  <c r="CT21" i="5" s="1"/>
  <c r="CL20" i="5"/>
  <c r="CL21" i="5" s="1"/>
  <c r="CD20" i="5"/>
  <c r="BV20" i="5"/>
  <c r="BN20" i="5"/>
  <c r="BF20" i="5"/>
  <c r="BF21" i="5" s="1"/>
  <c r="AX20" i="5"/>
  <c r="AX21" i="5" s="1"/>
  <c r="AP20" i="5"/>
  <c r="AP21" i="5" s="1"/>
  <c r="AH20" i="5"/>
  <c r="AH21" i="5" s="1"/>
  <c r="Z20" i="5"/>
  <c r="Z21" i="5" s="1"/>
  <c r="R20" i="5"/>
  <c r="J20" i="5"/>
  <c r="FI18" i="5"/>
  <c r="FA18" i="5"/>
  <c r="ES18" i="5"/>
  <c r="EK18" i="5"/>
  <c r="EC18" i="5"/>
  <c r="DU18" i="5"/>
  <c r="DM18" i="5"/>
  <c r="DE18" i="5"/>
  <c r="CW18" i="5"/>
  <c r="CO18" i="5"/>
  <c r="CG18" i="5"/>
  <c r="BY18" i="5"/>
  <c r="BQ18" i="5"/>
  <c r="BI18" i="5"/>
  <c r="BA18" i="5"/>
  <c r="AS18" i="5"/>
  <c r="AK18" i="5"/>
  <c r="AC18" i="5"/>
  <c r="U18" i="5"/>
  <c r="M18" i="5"/>
  <c r="E18" i="5"/>
  <c r="FK17" i="5"/>
  <c r="FC17" i="5"/>
  <c r="EU17" i="5"/>
  <c r="EM17" i="5"/>
  <c r="EE17" i="5"/>
  <c r="DW17" i="5"/>
  <c r="DO17" i="5"/>
  <c r="DG17" i="5"/>
  <c r="CY17" i="5"/>
  <c r="CQ17" i="5"/>
  <c r="CI17" i="5"/>
  <c r="CA17" i="5"/>
  <c r="BS17" i="5"/>
  <c r="BK17" i="5"/>
  <c r="BC17" i="5"/>
  <c r="AU17" i="5"/>
  <c r="AM17" i="5"/>
  <c r="W17" i="5"/>
  <c r="O17" i="5"/>
  <c r="G17" i="5"/>
  <c r="FM16" i="5"/>
  <c r="FE16" i="5"/>
  <c r="EW16" i="5"/>
  <c r="EO16" i="5"/>
  <c r="EG16" i="5"/>
  <c r="DY16" i="5"/>
  <c r="DQ16" i="5"/>
  <c r="DI16" i="5"/>
  <c r="DA16" i="5"/>
  <c r="CS16" i="5"/>
  <c r="CK16" i="5"/>
  <c r="CC16" i="5"/>
  <c r="BU16" i="5"/>
  <c r="BM16" i="5"/>
  <c r="BE16" i="5"/>
  <c r="AW16" i="5"/>
  <c r="AO16" i="5"/>
  <c r="AG16" i="5"/>
  <c r="FM20" i="5"/>
  <c r="FM21" i="5" s="1"/>
  <c r="FE20" i="5"/>
  <c r="FE21" i="5" s="1"/>
  <c r="EW20" i="5"/>
  <c r="EO20" i="5"/>
  <c r="EG20" i="5"/>
  <c r="DY20" i="5"/>
  <c r="DY21" i="5" s="1"/>
  <c r="DQ20" i="5"/>
  <c r="DQ21" i="5" s="1"/>
  <c r="DI20" i="5"/>
  <c r="DI21" i="5" s="1"/>
  <c r="DA20" i="5"/>
  <c r="DA21" i="5" s="1"/>
  <c r="CS20" i="5"/>
  <c r="CS21" i="5" s="1"/>
  <c r="CK20" i="5"/>
  <c r="CC20" i="5"/>
  <c r="BU20" i="5"/>
  <c r="BM20" i="5"/>
  <c r="BM21" i="5" s="1"/>
  <c r="BE20" i="5"/>
  <c r="BE21" i="5" s="1"/>
  <c r="AW20" i="5"/>
  <c r="AW21" i="5" s="1"/>
  <c r="AO20" i="5"/>
  <c r="AO21" i="5" s="1"/>
  <c r="AG20" i="5"/>
  <c r="AG21" i="5" s="1"/>
  <c r="Y20" i="5"/>
  <c r="Q20" i="5"/>
  <c r="I20" i="5"/>
  <c r="FP18" i="5"/>
  <c r="FH18" i="5"/>
  <c r="EZ18" i="5"/>
  <c r="ER18" i="5"/>
  <c r="EJ18" i="5"/>
  <c r="EB18" i="5"/>
  <c r="DT18" i="5"/>
  <c r="DL18" i="5"/>
  <c r="DD18" i="5"/>
  <c r="CV18" i="5"/>
  <c r="CN18" i="5"/>
  <c r="CF18" i="5"/>
  <c r="BX18" i="5"/>
  <c r="BP18" i="5"/>
  <c r="BH18" i="5"/>
  <c r="AZ18" i="5"/>
  <c r="AR18" i="5"/>
  <c r="AJ18" i="5"/>
  <c r="AB18" i="5"/>
  <c r="T18" i="5"/>
  <c r="L18" i="5"/>
  <c r="D18" i="5"/>
  <c r="FJ17" i="5"/>
  <c r="FB17" i="5"/>
  <c r="ET17" i="5"/>
  <c r="EL17" i="5"/>
  <c r="ED17" i="5"/>
  <c r="DV17" i="5"/>
  <c r="DN17" i="5"/>
  <c r="DF17" i="5"/>
  <c r="CX17" i="5"/>
  <c r="CP17" i="5"/>
  <c r="CH17" i="5"/>
  <c r="BZ17" i="5"/>
  <c r="BR17" i="5"/>
  <c r="BJ17" i="5"/>
  <c r="BB17" i="5"/>
  <c r="AT17" i="5"/>
  <c r="AL17" i="5"/>
  <c r="V17" i="5"/>
  <c r="N17" i="5"/>
  <c r="F17" i="5"/>
  <c r="FL16" i="5"/>
  <c r="FD16" i="5"/>
  <c r="EV16" i="5"/>
  <c r="EN16" i="5"/>
  <c r="EF16" i="5"/>
  <c r="DX16" i="5"/>
  <c r="DP16" i="5"/>
  <c r="DH16" i="5"/>
  <c r="CZ16" i="5"/>
  <c r="CR16" i="5"/>
  <c r="CJ16" i="5"/>
  <c r="CB16" i="5"/>
  <c r="BT16" i="5"/>
  <c r="BL16" i="5"/>
  <c r="BD16" i="5"/>
  <c r="AV16" i="5"/>
  <c r="AN16" i="5"/>
  <c r="AF16" i="5"/>
  <c r="FP9" i="5"/>
  <c r="FH9" i="5"/>
  <c r="EZ9" i="5"/>
  <c r="ER9" i="5"/>
  <c r="EJ9" i="5"/>
  <c r="EB9" i="5"/>
  <c r="DT9" i="5"/>
  <c r="DL9" i="5"/>
  <c r="DD9" i="5"/>
  <c r="FL20" i="5"/>
  <c r="FL21" i="5" s="1"/>
  <c r="FD20" i="5"/>
  <c r="FD21" i="5" s="1"/>
  <c r="EV20" i="5"/>
  <c r="EV21" i="5" s="1"/>
  <c r="EN20" i="5"/>
  <c r="EN21" i="5" s="1"/>
  <c r="EF20" i="5"/>
  <c r="EF21" i="5" s="1"/>
  <c r="DX20" i="5"/>
  <c r="DP20" i="5"/>
  <c r="DH20" i="5"/>
  <c r="CZ20" i="5"/>
  <c r="CZ21" i="5" s="1"/>
  <c r="CR20" i="5"/>
  <c r="CR21" i="5" s="1"/>
  <c r="CJ20" i="5"/>
  <c r="CJ21" i="5" s="1"/>
  <c r="CB20" i="5"/>
  <c r="CB21" i="5" s="1"/>
  <c r="BT20" i="5"/>
  <c r="BT21" i="5" s="1"/>
  <c r="BL20" i="5"/>
  <c r="BD20" i="5"/>
  <c r="AV20" i="5"/>
  <c r="AN20" i="5"/>
  <c r="AN21" i="5" s="1"/>
  <c r="AF20" i="5"/>
  <c r="AF21" i="5" s="1"/>
  <c r="X20" i="5"/>
  <c r="X21" i="5" s="1"/>
  <c r="P20" i="5"/>
  <c r="P21" i="5" s="1"/>
  <c r="H20" i="5"/>
  <c r="H21" i="5" s="1"/>
  <c r="FO18" i="5"/>
  <c r="FG18" i="5"/>
  <c r="EY18" i="5"/>
  <c r="EQ18" i="5"/>
  <c r="EI18" i="5"/>
  <c r="EA18" i="5"/>
  <c r="DS18" i="5"/>
  <c r="DK18" i="5"/>
  <c r="DC18" i="5"/>
  <c r="CU18" i="5"/>
  <c r="CM18" i="5"/>
  <c r="CE18" i="5"/>
  <c r="BW18" i="5"/>
  <c r="BO18" i="5"/>
  <c r="BG18" i="5"/>
  <c r="AY18" i="5"/>
  <c r="AQ18" i="5"/>
  <c r="AI18" i="5"/>
  <c r="AA18" i="5"/>
  <c r="S18" i="5"/>
  <c r="K18" i="5"/>
  <c r="FI17" i="5"/>
  <c r="FA17" i="5"/>
  <c r="ES17" i="5"/>
  <c r="EK17" i="5"/>
  <c r="EC17" i="5"/>
  <c r="DU17" i="5"/>
  <c r="DM17" i="5"/>
  <c r="DE17" i="5"/>
  <c r="CW17" i="5"/>
  <c r="CO17" i="5"/>
  <c r="CG17" i="5"/>
  <c r="BY17" i="5"/>
  <c r="BQ17" i="5"/>
  <c r="BI17" i="5"/>
  <c r="BA17" i="5"/>
  <c r="AS17" i="5"/>
  <c r="AK17" i="5"/>
  <c r="U17" i="5"/>
  <c r="M17" i="5"/>
  <c r="E17" i="5"/>
  <c r="FK16" i="5"/>
  <c r="FC16" i="5"/>
  <c r="EU16" i="5"/>
  <c r="EM16" i="5"/>
  <c r="EE16" i="5"/>
  <c r="DW16" i="5"/>
  <c r="DO16" i="5"/>
  <c r="DG16" i="5"/>
  <c r="CY16" i="5"/>
  <c r="CQ16" i="5"/>
  <c r="CI16" i="5"/>
  <c r="CA16" i="5"/>
  <c r="BS16" i="5"/>
  <c r="BK16" i="5"/>
  <c r="BC16" i="5"/>
  <c r="AU16" i="5"/>
  <c r="AM16" i="5"/>
  <c r="FO20" i="5"/>
  <c r="FG20" i="5"/>
  <c r="FG21" i="5" s="1"/>
  <c r="EY20" i="5"/>
  <c r="EY21" i="5" s="1"/>
  <c r="EQ20" i="5"/>
  <c r="EQ21" i="5" s="1"/>
  <c r="EI20" i="5"/>
  <c r="EI21" i="5" s="1"/>
  <c r="EA20" i="5"/>
  <c r="EA21" i="5" s="1"/>
  <c r="DS20" i="5"/>
  <c r="DK20" i="5"/>
  <c r="DC20" i="5"/>
  <c r="CU20" i="5"/>
  <c r="CU21" i="5" s="1"/>
  <c r="CM20" i="5"/>
  <c r="CM21" i="5" s="1"/>
  <c r="CE20" i="5"/>
  <c r="CE21" i="5" s="1"/>
  <c r="BW20" i="5"/>
  <c r="BW21" i="5" s="1"/>
  <c r="BO20" i="5"/>
  <c r="BO21" i="5" s="1"/>
  <c r="BG20" i="5"/>
  <c r="AY20" i="5"/>
  <c r="AQ20" i="5"/>
  <c r="AI20" i="5"/>
  <c r="AI21" i="5" s="1"/>
  <c r="AA20" i="5"/>
  <c r="AA21" i="5" s="1"/>
  <c r="S20" i="5"/>
  <c r="S21" i="5" s="1"/>
  <c r="K20" i="5"/>
  <c r="K21" i="5" s="1"/>
  <c r="FJ18" i="5"/>
  <c r="FB18" i="5"/>
  <c r="ET18" i="5"/>
  <c r="EL18" i="5"/>
  <c r="ED18" i="5"/>
  <c r="DV18" i="5"/>
  <c r="DN18" i="5"/>
  <c r="DF18" i="5"/>
  <c r="CX18" i="5"/>
  <c r="CP18" i="5"/>
  <c r="CH18" i="5"/>
  <c r="BZ18" i="5"/>
  <c r="BR18" i="5"/>
  <c r="BJ18" i="5"/>
  <c r="BB18" i="5"/>
  <c r="AT18" i="5"/>
  <c r="AL18" i="5"/>
  <c r="AD18" i="5"/>
  <c r="V18" i="5"/>
  <c r="N18" i="5"/>
  <c r="F18" i="5"/>
  <c r="FL17" i="5"/>
  <c r="FD17" i="5"/>
  <c r="EV17" i="5"/>
  <c r="EN17" i="5"/>
  <c r="EF17" i="5"/>
  <c r="DX17" i="5"/>
  <c r="DP17" i="5"/>
  <c r="DH17" i="5"/>
  <c r="CZ17" i="5"/>
  <c r="CR17" i="5"/>
  <c r="CJ17" i="5"/>
  <c r="CB17" i="5"/>
  <c r="BT17" i="5"/>
  <c r="BL17" i="5"/>
  <c r="BD17" i="5"/>
  <c r="AV17" i="5"/>
  <c r="AN17" i="5"/>
  <c r="AF17" i="5"/>
  <c r="X17" i="5"/>
  <c r="P17" i="5"/>
  <c r="H17" i="5"/>
  <c r="FN16" i="5"/>
  <c r="FF16" i="5"/>
  <c r="EX16" i="5"/>
  <c r="EP16" i="5"/>
  <c r="EH16" i="5"/>
  <c r="DZ16" i="5"/>
  <c r="DR16" i="5"/>
  <c r="DJ16" i="5"/>
  <c r="DB16" i="5"/>
  <c r="CT16" i="5"/>
  <c r="CL16" i="5"/>
  <c r="CD16" i="5"/>
  <c r="BV16" i="5"/>
  <c r="BN16" i="5"/>
  <c r="BF16" i="5"/>
  <c r="AX16" i="5"/>
  <c r="AP16" i="5"/>
  <c r="AH16" i="5"/>
  <c r="FH20" i="5"/>
  <c r="FH21" i="5" s="1"/>
  <c r="ER20" i="5"/>
  <c r="ER21" i="5" s="1"/>
  <c r="EB20" i="5"/>
  <c r="DL20" i="5"/>
  <c r="CV20" i="5"/>
  <c r="CF20" i="5"/>
  <c r="CF21" i="5" s="1"/>
  <c r="BP20" i="5"/>
  <c r="BP21" i="5" s="1"/>
  <c r="AZ20" i="5"/>
  <c r="AZ21" i="5" s="1"/>
  <c r="AJ20" i="5"/>
  <c r="AJ21" i="5" s="1"/>
  <c r="T20" i="5"/>
  <c r="T21" i="5" s="1"/>
  <c r="D20" i="5"/>
  <c r="FD18" i="5"/>
  <c r="EN18" i="5"/>
  <c r="DX18" i="5"/>
  <c r="DH18" i="5"/>
  <c r="CR18" i="5"/>
  <c r="CB18" i="5"/>
  <c r="BL18" i="5"/>
  <c r="AV18" i="5"/>
  <c r="AF18" i="5"/>
  <c r="P18" i="5"/>
  <c r="FN17" i="5"/>
  <c r="EX17" i="5"/>
  <c r="EH17" i="5"/>
  <c r="DR17" i="5"/>
  <c r="DB17" i="5"/>
  <c r="CL17" i="5"/>
  <c r="BV17" i="5"/>
  <c r="BF17" i="5"/>
  <c r="AP17" i="5"/>
  <c r="Z17" i="5"/>
  <c r="J17" i="5"/>
  <c r="FH16" i="5"/>
  <c r="ER16" i="5"/>
  <c r="EB16" i="5"/>
  <c r="DL16" i="5"/>
  <c r="CV16" i="5"/>
  <c r="CF16" i="5"/>
  <c r="BP16" i="5"/>
  <c r="AZ16" i="5"/>
  <c r="AJ16" i="5"/>
  <c r="D16" i="5"/>
  <c r="FJ9" i="5"/>
  <c r="FA9" i="5"/>
  <c r="EQ9" i="5"/>
  <c r="EH9" i="5"/>
  <c r="DY9" i="5"/>
  <c r="DP9" i="5"/>
  <c r="DG9" i="5"/>
  <c r="CX9" i="5"/>
  <c r="CP9" i="5"/>
  <c r="CH9" i="5"/>
  <c r="BZ9" i="5"/>
  <c r="BR9" i="5"/>
  <c r="BJ9" i="5"/>
  <c r="BB9" i="5"/>
  <c r="AT9" i="5"/>
  <c r="AL9" i="5"/>
  <c r="AD9" i="5"/>
  <c r="V9" i="5"/>
  <c r="N9" i="5"/>
  <c r="F9" i="5"/>
  <c r="FC20" i="5"/>
  <c r="FC21" i="5" s="1"/>
  <c r="EM20" i="5"/>
  <c r="EM21" i="5" s="1"/>
  <c r="DW20" i="5"/>
  <c r="DW21" i="5" s="1"/>
  <c r="DG20" i="5"/>
  <c r="DG21" i="5" s="1"/>
  <c r="CQ20" i="5"/>
  <c r="CA20" i="5"/>
  <c r="BK20" i="5"/>
  <c r="AU20" i="5"/>
  <c r="AU21" i="5" s="1"/>
  <c r="AE20" i="5"/>
  <c r="AE21" i="5" s="1"/>
  <c r="O20" i="5"/>
  <c r="O21" i="5" s="1"/>
  <c r="FC18" i="5"/>
  <c r="EM18" i="5"/>
  <c r="DW18" i="5"/>
  <c r="DG18" i="5"/>
  <c r="CQ18" i="5"/>
  <c r="CA18" i="5"/>
  <c r="BK18" i="5"/>
  <c r="AU18" i="5"/>
  <c r="AE18" i="5"/>
  <c r="O18" i="5"/>
  <c r="FM17" i="5"/>
  <c r="EW17" i="5"/>
  <c r="EG17" i="5"/>
  <c r="DQ17" i="5"/>
  <c r="DA17" i="5"/>
  <c r="CK17" i="5"/>
  <c r="BU17" i="5"/>
  <c r="BE17" i="5"/>
  <c r="AO17" i="5"/>
  <c r="Y17" i="5"/>
  <c r="I17" i="5"/>
  <c r="FG16" i="5"/>
  <c r="EQ16" i="5"/>
  <c r="EA16" i="5"/>
  <c r="DK16" i="5"/>
  <c r="CU16" i="5"/>
  <c r="CE16" i="5"/>
  <c r="BO16" i="5"/>
  <c r="AY16" i="5"/>
  <c r="AI16" i="5"/>
  <c r="FI9" i="5"/>
  <c r="EY9" i="5"/>
  <c r="EP9" i="5"/>
  <c r="EG9" i="5"/>
  <c r="DX9" i="5"/>
  <c r="DO9" i="5"/>
  <c r="DF9" i="5"/>
  <c r="CW9" i="5"/>
  <c r="CO9" i="5"/>
  <c r="CG9" i="5"/>
  <c r="BY9" i="5"/>
  <c r="BQ9" i="5"/>
  <c r="BI9" i="5"/>
  <c r="BA9" i="5"/>
  <c r="AS9" i="5"/>
  <c r="AK9" i="5"/>
  <c r="AC9" i="5"/>
  <c r="U9" i="5"/>
  <c r="M9" i="5"/>
  <c r="E9" i="5"/>
  <c r="FB20" i="5"/>
  <c r="EL20" i="5"/>
  <c r="DV20" i="5"/>
  <c r="DV21" i="5" s="1"/>
  <c r="DF20" i="5"/>
  <c r="DF21" i="5" s="1"/>
  <c r="CP20" i="5"/>
  <c r="CP21" i="5" s="1"/>
  <c r="BZ20" i="5"/>
  <c r="BZ21" i="5" s="1"/>
  <c r="BJ20" i="5"/>
  <c r="BJ21" i="5" s="1"/>
  <c r="AT20" i="5"/>
  <c r="AD20" i="5"/>
  <c r="N20" i="5"/>
  <c r="FN18" i="5"/>
  <c r="EX18" i="5"/>
  <c r="EH18" i="5"/>
  <c r="DR18" i="5"/>
  <c r="DB18" i="5"/>
  <c r="CL18" i="5"/>
  <c r="BV18" i="5"/>
  <c r="BF18" i="5"/>
  <c r="AP18" i="5"/>
  <c r="Z18" i="5"/>
  <c r="J18" i="5"/>
  <c r="FH17" i="5"/>
  <c r="ER17" i="5"/>
  <c r="EB17" i="5"/>
  <c r="DL17" i="5"/>
  <c r="CV17" i="5"/>
  <c r="CF17" i="5"/>
  <c r="BP17" i="5"/>
  <c r="AZ17" i="5"/>
  <c r="AJ17" i="5"/>
  <c r="T17" i="5"/>
  <c r="FB16" i="5"/>
  <c r="EL16" i="5"/>
  <c r="DV16" i="5"/>
  <c r="DF16" i="5"/>
  <c r="CP16" i="5"/>
  <c r="BZ16" i="5"/>
  <c r="BJ16" i="5"/>
  <c r="AT16" i="5"/>
  <c r="FG9" i="5"/>
  <c r="EX9" i="5"/>
  <c r="EO9" i="5"/>
  <c r="EF9" i="5"/>
  <c r="DW9" i="5"/>
  <c r="DN9" i="5"/>
  <c r="DE9" i="5"/>
  <c r="CV9" i="5"/>
  <c r="CN9" i="5"/>
  <c r="CF9" i="5"/>
  <c r="BX9" i="5"/>
  <c r="BP9" i="5"/>
  <c r="BH9" i="5"/>
  <c r="AZ9" i="5"/>
  <c r="AR9" i="5"/>
  <c r="AJ9" i="5"/>
  <c r="AB9" i="5"/>
  <c r="T9" i="5"/>
  <c r="L9" i="5"/>
  <c r="D9" i="5"/>
  <c r="FI20" i="5"/>
  <c r="FI21" i="5" s="1"/>
  <c r="ES20" i="5"/>
  <c r="ES21" i="5" s="1"/>
  <c r="EC20" i="5"/>
  <c r="EC21" i="5" s="1"/>
  <c r="DM20" i="5"/>
  <c r="DM21" i="5" s="1"/>
  <c r="CW20" i="5"/>
  <c r="CG20" i="5"/>
  <c r="BQ20" i="5"/>
  <c r="BA20" i="5"/>
  <c r="BA21" i="5" s="1"/>
  <c r="AK20" i="5"/>
  <c r="AK21" i="5" s="1"/>
  <c r="U20" i="5"/>
  <c r="U21" i="5" s="1"/>
  <c r="E20" i="5"/>
  <c r="E21" i="5" s="1"/>
  <c r="FE18" i="5"/>
  <c r="EO18" i="5"/>
  <c r="DY18" i="5"/>
  <c r="DI18" i="5"/>
  <c r="CS18" i="5"/>
  <c r="CC18" i="5"/>
  <c r="BM18" i="5"/>
  <c r="AW18" i="5"/>
  <c r="AG18" i="5"/>
  <c r="Q18" i="5"/>
  <c r="FO17" i="5"/>
  <c r="EY17" i="5"/>
  <c r="EI17" i="5"/>
  <c r="DS17" i="5"/>
  <c r="DC17" i="5"/>
  <c r="CM17" i="5"/>
  <c r="BW17" i="5"/>
  <c r="BG17" i="5"/>
  <c r="AQ17" i="5"/>
  <c r="AA17" i="5"/>
  <c r="K17" i="5"/>
  <c r="FI16" i="5"/>
  <c r="ES16" i="5"/>
  <c r="EC16" i="5"/>
  <c r="DM16" i="5"/>
  <c r="CW16" i="5"/>
  <c r="CG16" i="5"/>
  <c r="BQ16" i="5"/>
  <c r="BA16" i="5"/>
  <c r="AK16" i="5"/>
  <c r="FK9" i="5"/>
  <c r="FB9" i="5"/>
  <c r="ES9" i="5"/>
  <c r="EI9" i="5"/>
  <c r="DZ9" i="5"/>
  <c r="DQ9" i="5"/>
  <c r="DH9" i="5"/>
  <c r="CY9" i="5"/>
  <c r="CQ9" i="5"/>
  <c r="CI9" i="5"/>
  <c r="CA9" i="5"/>
  <c r="BS9" i="5"/>
  <c r="BK9" i="5"/>
  <c r="BC9" i="5"/>
  <c r="AU9" i="5"/>
  <c r="AM9" i="5"/>
  <c r="AE9" i="5"/>
  <c r="W9" i="5"/>
  <c r="O9" i="5"/>
  <c r="G9" i="5"/>
  <c r="EZ20" i="5"/>
  <c r="DT20" i="5"/>
  <c r="CN20" i="5"/>
  <c r="CN21" i="5" s="1"/>
  <c r="BH20" i="5"/>
  <c r="BH21" i="5" s="1"/>
  <c r="AB20" i="5"/>
  <c r="AB21" i="5" s="1"/>
  <c r="FM18" i="5"/>
  <c r="EG18" i="5"/>
  <c r="DA18" i="5"/>
  <c r="BU18" i="5"/>
  <c r="AO18" i="5"/>
  <c r="I18" i="5"/>
  <c r="EQ17" i="5"/>
  <c r="DK17" i="5"/>
  <c r="CE17" i="5"/>
  <c r="AY17" i="5"/>
  <c r="S17" i="5"/>
  <c r="FJ16" i="5"/>
  <c r="ED16" i="5"/>
  <c r="CX16" i="5"/>
  <c r="BR16" i="5"/>
  <c r="AL16" i="5"/>
  <c r="F16" i="5"/>
  <c r="FC9" i="5"/>
  <c r="EK9" i="5"/>
  <c r="DR9" i="5"/>
  <c r="CZ9" i="5"/>
  <c r="CJ9" i="5"/>
  <c r="BT9" i="5"/>
  <c r="BD9" i="5"/>
  <c r="AN9" i="5"/>
  <c r="X9" i="5"/>
  <c r="H9" i="5"/>
  <c r="EU20" i="5"/>
  <c r="DO20" i="5"/>
  <c r="CI20" i="5"/>
  <c r="CI21" i="5" s="1"/>
  <c r="BC20" i="5"/>
  <c r="BC21" i="5" s="1"/>
  <c r="W20" i="5"/>
  <c r="W21" i="5" s="1"/>
  <c r="FL18" i="5"/>
  <c r="EF18" i="5"/>
  <c r="CZ18" i="5"/>
  <c r="BT18" i="5"/>
  <c r="AN18" i="5"/>
  <c r="H18" i="5"/>
  <c r="EP17" i="5"/>
  <c r="DJ17" i="5"/>
  <c r="CD17" i="5"/>
  <c r="AX17" i="5"/>
  <c r="R17" i="5"/>
  <c r="FA16" i="5"/>
  <c r="DU16" i="5"/>
  <c r="CO16" i="5"/>
  <c r="BI16" i="5"/>
  <c r="FO9" i="5"/>
  <c r="EW9" i="5"/>
  <c r="EE9" i="5"/>
  <c r="DM9" i="5"/>
  <c r="CU9" i="5"/>
  <c r="CE9" i="5"/>
  <c r="BO9" i="5"/>
  <c r="AY9" i="5"/>
  <c r="AI9" i="5"/>
  <c r="S9" i="5"/>
  <c r="ET20" i="5"/>
  <c r="ET21" i="5" s="1"/>
  <c r="DN20" i="5"/>
  <c r="CH20" i="5"/>
  <c r="BB20" i="5"/>
  <c r="V20" i="5"/>
  <c r="V21" i="5" s="1"/>
  <c r="FK18" i="5"/>
  <c r="EE18" i="5"/>
  <c r="CY18" i="5"/>
  <c r="BS18" i="5"/>
  <c r="AM18" i="5"/>
  <c r="G18" i="5"/>
  <c r="EO17" i="5"/>
  <c r="DI17" i="5"/>
  <c r="CC17" i="5"/>
  <c r="AW17" i="5"/>
  <c r="Q17" i="5"/>
  <c r="EZ16" i="5"/>
  <c r="DT16" i="5"/>
  <c r="CN16" i="5"/>
  <c r="BH16" i="5"/>
  <c r="FN9" i="5"/>
  <c r="EV9" i="5"/>
  <c r="ED9" i="5"/>
  <c r="DK9" i="5"/>
  <c r="CT9" i="5"/>
  <c r="CD9" i="5"/>
  <c r="BN9" i="5"/>
  <c r="AX9" i="5"/>
  <c r="AH9" i="5"/>
  <c r="R9" i="5"/>
  <c r="FJ20" i="5"/>
  <c r="FJ21" i="5" s="1"/>
  <c r="ED20" i="5"/>
  <c r="ED21" i="5" s="1"/>
  <c r="CX20" i="5"/>
  <c r="CX21" i="5" s="1"/>
  <c r="BR20" i="5"/>
  <c r="AL20" i="5"/>
  <c r="F20" i="5"/>
  <c r="EU18" i="5"/>
  <c r="DO18" i="5"/>
  <c r="CI18" i="5"/>
  <c r="BC18" i="5"/>
  <c r="W18" i="5"/>
  <c r="FE17" i="5"/>
  <c r="DY17" i="5"/>
  <c r="CS17" i="5"/>
  <c r="BM17" i="5"/>
  <c r="AG17" i="5"/>
  <c r="FP16" i="5"/>
  <c r="EJ16" i="5"/>
  <c r="DD16" i="5"/>
  <c r="BX16" i="5"/>
  <c r="AR16" i="5"/>
  <c r="FE9" i="5"/>
  <c r="EM9" i="5"/>
  <c r="DU9" i="5"/>
  <c r="DB9" i="5"/>
  <c r="CL9" i="5"/>
  <c r="BV9" i="5"/>
  <c r="BF9" i="5"/>
  <c r="AP9" i="5"/>
  <c r="Z9" i="5"/>
  <c r="J9" i="5"/>
  <c r="FP20" i="5"/>
  <c r="FP21" i="5" s="1"/>
  <c r="DD20" i="5"/>
  <c r="DD21" i="5" s="1"/>
  <c r="AR20" i="5"/>
  <c r="AR21" i="5" s="1"/>
  <c r="EW18" i="5"/>
  <c r="CK18" i="5"/>
  <c r="Y18" i="5"/>
  <c r="EA17" i="5"/>
  <c r="BO17" i="5"/>
  <c r="DN16" i="5"/>
  <c r="BB16" i="5"/>
  <c r="FL9" i="5"/>
  <c r="EA9" i="5"/>
  <c r="CR9" i="5"/>
  <c r="BL9" i="5"/>
  <c r="AF9" i="5"/>
  <c r="FK20" i="5"/>
  <c r="FK21" i="5" s="1"/>
  <c r="CY20" i="5"/>
  <c r="CY21" i="5" s="1"/>
  <c r="AM20" i="5"/>
  <c r="AM21" i="5" s="1"/>
  <c r="EV18" i="5"/>
  <c r="CJ18" i="5"/>
  <c r="X18" i="5"/>
  <c r="DZ17" i="5"/>
  <c r="BN17" i="5"/>
  <c r="DE16" i="5"/>
  <c r="AS16" i="5"/>
  <c r="FF9" i="5"/>
  <c r="DV9" i="5"/>
  <c r="CM9" i="5"/>
  <c r="BG9" i="5"/>
  <c r="AA9" i="5"/>
  <c r="FA20" i="5"/>
  <c r="CO20" i="5"/>
  <c r="CO21" i="5" s="1"/>
  <c r="AC20" i="5"/>
  <c r="AC21" i="5" s="1"/>
  <c r="EP18" i="5"/>
  <c r="CD18" i="5"/>
  <c r="R18" i="5"/>
  <c r="DT17" i="5"/>
  <c r="BH17" i="5"/>
  <c r="FO16" i="5"/>
  <c r="DC16" i="5"/>
  <c r="AQ16" i="5"/>
  <c r="FD9" i="5"/>
  <c r="DS9" i="5"/>
  <c r="CK9" i="5"/>
  <c r="BE9" i="5"/>
  <c r="Y9" i="5"/>
  <c r="EK20" i="5"/>
  <c r="BY20" i="5"/>
  <c r="BY21" i="5" s="1"/>
  <c r="M20" i="5"/>
  <c r="M21" i="5" s="1"/>
  <c r="EE20" i="5"/>
  <c r="EE21" i="5" s="1"/>
  <c r="BS20" i="5"/>
  <c r="BS21" i="5" s="1"/>
  <c r="G20" i="5"/>
  <c r="G21" i="5" s="1"/>
  <c r="DP18" i="5"/>
  <c r="BD18" i="5"/>
  <c r="FF17" i="5"/>
  <c r="CT17" i="5"/>
  <c r="AH17" i="5"/>
  <c r="EK16" i="5"/>
  <c r="BY16" i="5"/>
  <c r="DU20" i="5"/>
  <c r="DU21" i="5" s="1"/>
  <c r="BI20" i="5"/>
  <c r="DJ18" i="5"/>
  <c r="AX18" i="5"/>
  <c r="EZ17" i="5"/>
  <c r="CN17" i="5"/>
  <c r="AB17" i="5"/>
  <c r="EI16" i="5"/>
  <c r="BW16" i="5"/>
  <c r="EL9" i="5"/>
  <c r="DA9" i="5"/>
  <c r="BU9" i="5"/>
  <c r="AO9" i="5"/>
  <c r="I9" i="5"/>
  <c r="L20" i="5"/>
  <c r="L21" i="5" s="1"/>
  <c r="AH18" i="5"/>
  <c r="AI17" i="5"/>
  <c r="BG16" i="5"/>
  <c r="DJ9" i="5"/>
  <c r="AW9" i="5"/>
  <c r="FP17" i="5"/>
  <c r="L17" i="5"/>
  <c r="DI9" i="5"/>
  <c r="AV9" i="5"/>
  <c r="FF18" i="5"/>
  <c r="FG17" i="5"/>
  <c r="DC9" i="5"/>
  <c r="AQ9" i="5"/>
  <c r="DZ18" i="5"/>
  <c r="EJ17" i="5"/>
  <c r="EY16" i="5"/>
  <c r="FM9" i="5"/>
  <c r="CS9" i="5"/>
  <c r="AG9" i="5"/>
  <c r="EJ20" i="5"/>
  <c r="DQ18" i="5"/>
  <c r="DD17" i="5"/>
  <c r="ET16" i="5"/>
  <c r="EU9" i="5"/>
  <c r="CC9" i="5"/>
  <c r="Q9" i="5"/>
  <c r="DE20" i="5"/>
  <c r="CT18" i="5"/>
  <c r="CU17" i="5"/>
  <c r="DS16" i="5"/>
  <c r="ET9" i="5"/>
  <c r="CB9" i="5"/>
  <c r="P9" i="5"/>
  <c r="BX20" i="5"/>
  <c r="BN18" i="5"/>
  <c r="BX17" i="5"/>
  <c r="CM16" i="5"/>
  <c r="EN9" i="5"/>
  <c r="BW9" i="5"/>
  <c r="K9" i="5"/>
  <c r="AS20" i="5"/>
  <c r="AS21" i="5" s="1"/>
  <c r="BE18" i="5"/>
  <c r="AR17" i="5"/>
  <c r="CH16" i="5"/>
  <c r="EC9" i="5"/>
  <c r="BM9" i="5"/>
  <c r="FI10" i="4"/>
  <c r="FI11" i="4" s="1"/>
  <c r="FA10" i="4"/>
  <c r="FA11" i="4" s="1"/>
  <c r="ES10" i="4"/>
  <c r="ES11" i="4" s="1"/>
  <c r="EK10" i="4"/>
  <c r="EK11" i="4" s="1"/>
  <c r="EC10" i="4"/>
  <c r="EC11" i="4" s="1"/>
  <c r="DU10" i="4"/>
  <c r="DM10" i="4"/>
  <c r="DM11" i="4" s="1"/>
  <c r="DE10" i="4"/>
  <c r="CW10" i="4"/>
  <c r="CW11" i="4" s="1"/>
  <c r="CO10" i="4"/>
  <c r="CO11" i="4" s="1"/>
  <c r="CG10" i="4"/>
  <c r="CG11" i="4" s="1"/>
  <c r="BY10" i="4"/>
  <c r="BY11" i="4" s="1"/>
  <c r="BQ10" i="4"/>
  <c r="BQ11" i="4" s="1"/>
  <c r="BI10" i="4"/>
  <c r="BA10" i="4"/>
  <c r="BA11" i="4" s="1"/>
  <c r="AS10" i="4"/>
  <c r="AK10" i="4"/>
  <c r="AK11" i="4" s="1"/>
  <c r="AC10" i="4"/>
  <c r="AC11" i="4" s="1"/>
  <c r="U10" i="4"/>
  <c r="U11" i="4" s="1"/>
  <c r="M10" i="4"/>
  <c r="M11" i="4" s="1"/>
  <c r="E10" i="4"/>
  <c r="E11" i="4" s="1"/>
  <c r="FP10" i="4"/>
  <c r="FP11" i="4" s="1"/>
  <c r="FH10" i="4"/>
  <c r="FH11" i="4" s="1"/>
  <c r="EZ10" i="4"/>
  <c r="EZ11" i="4" s="1"/>
  <c r="ER10" i="4"/>
  <c r="ER11" i="4" s="1"/>
  <c r="EJ10" i="4"/>
  <c r="EJ11" i="4" s="1"/>
  <c r="EB10" i="4"/>
  <c r="EB11" i="4" s="1"/>
  <c r="DT10" i="4"/>
  <c r="DL10" i="4"/>
  <c r="DD10" i="4"/>
  <c r="DD11" i="4" s="1"/>
  <c r="CV10" i="4"/>
  <c r="CV11" i="4" s="1"/>
  <c r="CN10" i="4"/>
  <c r="CN11" i="4" s="1"/>
  <c r="CF10" i="4"/>
  <c r="CF11" i="4" s="1"/>
  <c r="BX10" i="4"/>
  <c r="BX11" i="4" s="1"/>
  <c r="BP10" i="4"/>
  <c r="BP11" i="4" s="1"/>
  <c r="BH10" i="4"/>
  <c r="AZ10" i="4"/>
  <c r="AR10" i="4"/>
  <c r="AR11" i="4" s="1"/>
  <c r="AJ10" i="4"/>
  <c r="AJ11" i="4" s="1"/>
  <c r="AB10" i="4"/>
  <c r="AB11" i="4" s="1"/>
  <c r="T10" i="4"/>
  <c r="T11" i="4" s="1"/>
  <c r="L10" i="4"/>
  <c r="L11" i="4" s="1"/>
  <c r="D10" i="4"/>
  <c r="D11" i="4" s="1"/>
  <c r="FO10" i="4"/>
  <c r="FG10" i="4"/>
  <c r="EY10" i="4"/>
  <c r="EQ10" i="4"/>
  <c r="EI10" i="4"/>
  <c r="EA10" i="4"/>
  <c r="DS10" i="4"/>
  <c r="DS11" i="4" s="1"/>
  <c r="DK10" i="4"/>
  <c r="DC10" i="4"/>
  <c r="CU10" i="4"/>
  <c r="CU11" i="4" s="1"/>
  <c r="CM10" i="4"/>
  <c r="CE10" i="4"/>
  <c r="CE11" i="4" s="1"/>
  <c r="BW10" i="4"/>
  <c r="BW11" i="4" s="1"/>
  <c r="BO10" i="4"/>
  <c r="BO11" i="4" s="1"/>
  <c r="BG10" i="4"/>
  <c r="BG11" i="4" s="1"/>
  <c r="AY10" i="4"/>
  <c r="AQ10" i="4"/>
  <c r="AI10" i="4"/>
  <c r="AI11" i="4" s="1"/>
  <c r="AA10" i="4"/>
  <c r="S10" i="4"/>
  <c r="S11" i="4" s="1"/>
  <c r="K10" i="4"/>
  <c r="FJ10" i="4"/>
  <c r="FJ11" i="4" s="1"/>
  <c r="FB10" i="4"/>
  <c r="FB11" i="4" s="1"/>
  <c r="ET10" i="4"/>
  <c r="ET11" i="4" s="1"/>
  <c r="EL10" i="4"/>
  <c r="EL11" i="4" s="1"/>
  <c r="ED10" i="4"/>
  <c r="ED11" i="4" s="1"/>
  <c r="DV10" i="4"/>
  <c r="DN10" i="4"/>
  <c r="DN11" i="4" s="1"/>
  <c r="DF10" i="4"/>
  <c r="CX10" i="4"/>
  <c r="CX11" i="4" s="1"/>
  <c r="CP10" i="4"/>
  <c r="CP11" i="4" s="1"/>
  <c r="CH10" i="4"/>
  <c r="CH11" i="4" s="1"/>
  <c r="BZ10" i="4"/>
  <c r="BZ11" i="4" s="1"/>
  <c r="BR10" i="4"/>
  <c r="BR11" i="4" s="1"/>
  <c r="BJ10" i="4"/>
  <c r="BB10" i="4"/>
  <c r="BB11" i="4" s="1"/>
  <c r="AT10" i="4"/>
  <c r="AL10" i="4"/>
  <c r="AL11" i="4" s="1"/>
  <c r="AD10" i="4"/>
  <c r="AD11" i="4" s="1"/>
  <c r="V10" i="4"/>
  <c r="V11" i="4" s="1"/>
  <c r="N10" i="4"/>
  <c r="N11" i="4" s="1"/>
  <c r="F10" i="4"/>
  <c r="F11" i="4" s="1"/>
  <c r="FK10" i="4"/>
  <c r="EU10" i="4"/>
  <c r="EU11" i="4" s="1"/>
  <c r="EE10" i="4"/>
  <c r="DO10" i="4"/>
  <c r="DO11" i="4" s="1"/>
  <c r="CY10" i="4"/>
  <c r="CY11" i="4" s="1"/>
  <c r="CI10" i="4"/>
  <c r="CI11" i="4" s="1"/>
  <c r="BS10" i="4"/>
  <c r="BC10" i="4"/>
  <c r="AM10" i="4"/>
  <c r="W10" i="4"/>
  <c r="W11" i="4" s="1"/>
  <c r="G10" i="4"/>
  <c r="FF10" i="4"/>
  <c r="EP10" i="4"/>
  <c r="DZ10" i="4"/>
  <c r="DZ11" i="4" s="1"/>
  <c r="DJ10" i="4"/>
  <c r="CT10" i="4"/>
  <c r="CD10" i="4"/>
  <c r="BN10" i="4"/>
  <c r="BN11" i="4" s="1"/>
  <c r="AX10" i="4"/>
  <c r="AH10" i="4"/>
  <c r="AH11" i="4" s="1"/>
  <c r="R10" i="4"/>
  <c r="FE10" i="4"/>
  <c r="FE11" i="4" s="1"/>
  <c r="EO10" i="4"/>
  <c r="DY10" i="4"/>
  <c r="DI10" i="4"/>
  <c r="CS10" i="4"/>
  <c r="CS11" i="4" s="1"/>
  <c r="CC10" i="4"/>
  <c r="CC11" i="4" s="1"/>
  <c r="BM10" i="4"/>
  <c r="BM11" i="4" s="1"/>
  <c r="AW10" i="4"/>
  <c r="AG10" i="4"/>
  <c r="AG11" i="4" s="1"/>
  <c r="Q10" i="4"/>
  <c r="FL10" i="4"/>
  <c r="EV10" i="4"/>
  <c r="EV11" i="4" s="1"/>
  <c r="EF10" i="4"/>
  <c r="EF11" i="4" s="1"/>
  <c r="DP10" i="4"/>
  <c r="DP11" i="4" s="1"/>
  <c r="CZ10" i="4"/>
  <c r="CJ10" i="4"/>
  <c r="CJ11" i="4" s="1"/>
  <c r="BT10" i="4"/>
  <c r="BD10" i="4"/>
  <c r="AN10" i="4"/>
  <c r="X10" i="4"/>
  <c r="H10" i="4"/>
  <c r="FL76" i="6"/>
  <c r="FL77" i="6" s="1"/>
  <c r="FD76" i="6"/>
  <c r="FD77" i="6" s="1"/>
  <c r="EV76" i="6"/>
  <c r="EV77" i="6" s="1"/>
  <c r="EN76" i="6"/>
  <c r="EN77" i="6" s="1"/>
  <c r="EF76" i="6"/>
  <c r="DX76" i="6"/>
  <c r="DX77" i="6" s="1"/>
  <c r="DP76" i="6"/>
  <c r="DH76" i="6"/>
  <c r="DH77" i="6" s="1"/>
  <c r="CZ76" i="6"/>
  <c r="CZ77" i="6" s="1"/>
  <c r="CR76" i="6"/>
  <c r="CR77" i="6" s="1"/>
  <c r="CJ76" i="6"/>
  <c r="CJ77" i="6" s="1"/>
  <c r="CB76" i="6"/>
  <c r="CB77" i="6" s="1"/>
  <c r="BT76" i="6"/>
  <c r="BL76" i="6"/>
  <c r="BL77" i="6" s="1"/>
  <c r="BD76" i="6"/>
  <c r="AV76" i="6"/>
  <c r="AV77" i="6" s="1"/>
  <c r="AN76" i="6"/>
  <c r="AN77" i="6" s="1"/>
  <c r="AF76" i="6"/>
  <c r="AF77" i="6" s="1"/>
  <c r="X76" i="6"/>
  <c r="X77" i="6" s="1"/>
  <c r="P76" i="6"/>
  <c r="P77" i="6" s="1"/>
  <c r="H76" i="6"/>
  <c r="FK76" i="6"/>
  <c r="FC76" i="6"/>
  <c r="EU76" i="6"/>
  <c r="EU77" i="6" s="1"/>
  <c r="EM76" i="6"/>
  <c r="EM77" i="6" s="1"/>
  <c r="EE76" i="6"/>
  <c r="EE77" i="6" s="1"/>
  <c r="DW76" i="6"/>
  <c r="DW77" i="6" s="1"/>
  <c r="DO76" i="6"/>
  <c r="DO77" i="6" s="1"/>
  <c r="DG76" i="6"/>
  <c r="CY76" i="6"/>
  <c r="CQ76" i="6"/>
  <c r="CI76" i="6"/>
  <c r="CI77" i="6" s="1"/>
  <c r="CA76" i="6"/>
  <c r="CA77" i="6" s="1"/>
  <c r="BS76" i="6"/>
  <c r="BS77" i="6" s="1"/>
  <c r="BK76" i="6"/>
  <c r="BK77" i="6" s="1"/>
  <c r="BC76" i="6"/>
  <c r="BC77" i="6" s="1"/>
  <c r="AU76" i="6"/>
  <c r="AM76" i="6"/>
  <c r="AE76" i="6"/>
  <c r="W76" i="6"/>
  <c r="W77" i="6" s="1"/>
  <c r="O76" i="6"/>
  <c r="O77" i="6" s="1"/>
  <c r="G76" i="6"/>
  <c r="G77" i="6" s="1"/>
  <c r="FJ76" i="6"/>
  <c r="FJ77" i="6" s="1"/>
  <c r="FB76" i="6"/>
  <c r="FB77" i="6" s="1"/>
  <c r="ET76" i="6"/>
  <c r="EL76" i="6"/>
  <c r="EL77" i="6" s="1"/>
  <c r="ED76" i="6"/>
  <c r="DV76" i="6"/>
  <c r="DV77" i="6" s="1"/>
  <c r="DN76" i="6"/>
  <c r="DN77" i="6" s="1"/>
  <c r="DF76" i="6"/>
  <c r="DF77" i="6" s="1"/>
  <c r="CX76" i="6"/>
  <c r="CX77" i="6" s="1"/>
  <c r="CP76" i="6"/>
  <c r="CH76" i="6"/>
  <c r="BZ76" i="6"/>
  <c r="BR76" i="6"/>
  <c r="BR77" i="6" s="1"/>
  <c r="BJ76" i="6"/>
  <c r="BJ77" i="6" s="1"/>
  <c r="BB76" i="6"/>
  <c r="BB77" i="6" s="1"/>
  <c r="AT76" i="6"/>
  <c r="AT77" i="6" s="1"/>
  <c r="AL76" i="6"/>
  <c r="AL77" i="6" s="1"/>
  <c r="AD76" i="6"/>
  <c r="AD77" i="6" s="1"/>
  <c r="V76" i="6"/>
  <c r="N76" i="6"/>
  <c r="F76" i="6"/>
  <c r="FM76" i="6"/>
  <c r="FE76" i="6"/>
  <c r="EW76" i="6"/>
  <c r="EW77" i="6" s="1"/>
  <c r="EO76" i="6"/>
  <c r="EO77" i="6" s="1"/>
  <c r="EG76" i="6"/>
  <c r="EG77" i="6" s="1"/>
  <c r="DY76" i="6"/>
  <c r="DQ76" i="6"/>
  <c r="DQ77" i="6" s="1"/>
  <c r="DI76" i="6"/>
  <c r="DA76" i="6"/>
  <c r="CS76" i="6"/>
  <c r="CK76" i="6"/>
  <c r="CK77" i="6" s="1"/>
  <c r="CC76" i="6"/>
  <c r="CC77" i="6" s="1"/>
  <c r="BU76" i="6"/>
  <c r="BU77" i="6" s="1"/>
  <c r="BM76" i="6"/>
  <c r="BE76" i="6"/>
  <c r="BE77" i="6" s="1"/>
  <c r="AW76" i="6"/>
  <c r="AO76" i="6"/>
  <c r="AG76" i="6"/>
  <c r="Y76" i="6"/>
  <c r="Y77" i="6" s="1"/>
  <c r="Q76" i="6"/>
  <c r="Q77" i="6" s="1"/>
  <c r="I76" i="6"/>
  <c r="I77" i="6" s="1"/>
  <c r="FA76" i="6"/>
  <c r="EK76" i="6"/>
  <c r="EK77" i="6" s="1"/>
  <c r="DU76" i="6"/>
  <c r="DU77" i="6" s="1"/>
  <c r="DE76" i="6"/>
  <c r="DE77" i="6" s="1"/>
  <c r="CO76" i="6"/>
  <c r="CO77" i="6" s="1"/>
  <c r="BY76" i="6"/>
  <c r="BY77" i="6" s="1"/>
  <c r="BI76" i="6"/>
  <c r="BI77" i="6" s="1"/>
  <c r="AS76" i="6"/>
  <c r="AS77" i="6" s="1"/>
  <c r="AC76" i="6"/>
  <c r="AC77" i="6" s="1"/>
  <c r="M76" i="6"/>
  <c r="M77" i="6" s="1"/>
  <c r="FP76" i="6"/>
  <c r="FP77" i="6" s="1"/>
  <c r="EZ76" i="6"/>
  <c r="EJ76" i="6"/>
  <c r="EJ77" i="6" s="1"/>
  <c r="DT76" i="6"/>
  <c r="DT77" i="6" s="1"/>
  <c r="DD76" i="6"/>
  <c r="DD77" i="6" s="1"/>
  <c r="CN76" i="6"/>
  <c r="CN77" i="6" s="1"/>
  <c r="BX76" i="6"/>
  <c r="BX77" i="6" s="1"/>
  <c r="BH76" i="6"/>
  <c r="BH77" i="6" s="1"/>
  <c r="AR76" i="6"/>
  <c r="AB76" i="6"/>
  <c r="AB77" i="6" s="1"/>
  <c r="L76" i="6"/>
  <c r="FO76" i="6"/>
  <c r="FO77" i="6" s="1"/>
  <c r="EY76" i="6"/>
  <c r="EY77" i="6" s="1"/>
  <c r="EI76" i="6"/>
  <c r="EI77" i="6" s="1"/>
  <c r="DS76" i="6"/>
  <c r="DC76" i="6"/>
  <c r="DC77" i="6" s="1"/>
  <c r="CM76" i="6"/>
  <c r="BW76" i="6"/>
  <c r="BW77" i="6" s="1"/>
  <c r="BG76" i="6"/>
  <c r="BG77" i="6" s="1"/>
  <c r="AQ76" i="6"/>
  <c r="AQ77" i="6" s="1"/>
  <c r="AA76" i="6"/>
  <c r="AA77" i="6" s="1"/>
  <c r="K76" i="6"/>
  <c r="K77" i="6" s="1"/>
  <c r="FF76" i="6"/>
  <c r="EP76" i="6"/>
  <c r="EP77" i="6" s="1"/>
  <c r="DZ76" i="6"/>
  <c r="DZ77" i="6" s="1"/>
  <c r="DJ76" i="6"/>
  <c r="DJ77" i="6" s="1"/>
  <c r="CT76" i="6"/>
  <c r="CD76" i="6"/>
  <c r="CD77" i="6" s="1"/>
  <c r="BN76" i="6"/>
  <c r="BN77" i="6" s="1"/>
  <c r="AX76" i="6"/>
  <c r="AX77" i="6" s="1"/>
  <c r="AH76" i="6"/>
  <c r="R76" i="6"/>
  <c r="R77" i="6" s="1"/>
  <c r="FI76" i="6"/>
  <c r="EC76" i="6"/>
  <c r="CW76" i="6"/>
  <c r="CW77" i="6" s="1"/>
  <c r="BQ76" i="6"/>
  <c r="BQ77" i="6" s="1"/>
  <c r="AK76" i="6"/>
  <c r="AK77" i="6" s="1"/>
  <c r="E76" i="6"/>
  <c r="E77" i="6" s="1"/>
  <c r="FH76" i="6"/>
  <c r="FH77" i="6" s="1"/>
  <c r="EB76" i="6"/>
  <c r="EB77" i="6" s="1"/>
  <c r="CV76" i="6"/>
  <c r="CV77" i="6" s="1"/>
  <c r="BP76" i="6"/>
  <c r="AJ76" i="6"/>
  <c r="AJ77" i="6" s="1"/>
  <c r="D76" i="6"/>
  <c r="D77" i="6" s="1"/>
  <c r="FG76" i="6"/>
  <c r="FG77" i="6" s="1"/>
  <c r="EA76" i="6"/>
  <c r="EA77" i="6" s="1"/>
  <c r="CU76" i="6"/>
  <c r="BO76" i="6"/>
  <c r="AI76" i="6"/>
  <c r="FN76" i="6"/>
  <c r="EH76" i="6"/>
  <c r="EH77" i="6" s="1"/>
  <c r="DB76" i="6"/>
  <c r="DB77" i="6" s="1"/>
  <c r="BV76" i="6"/>
  <c r="BV77" i="6" s="1"/>
  <c r="AP76" i="6"/>
  <c r="AP77" i="6" s="1"/>
  <c r="J76" i="6"/>
  <c r="J77" i="6" s="1"/>
  <c r="DR76" i="6"/>
  <c r="BF76" i="6"/>
  <c r="DM76" i="6"/>
  <c r="DM77" i="6" s="1"/>
  <c r="BA76" i="6"/>
  <c r="BA77" i="6" s="1"/>
  <c r="DL76" i="6"/>
  <c r="DL77" i="6" s="1"/>
  <c r="AZ76" i="6"/>
  <c r="DK76" i="6"/>
  <c r="DK77" i="6" s="1"/>
  <c r="AY76" i="6"/>
  <c r="EX76" i="6"/>
  <c r="CL76" i="6"/>
  <c r="Z76" i="6"/>
  <c r="ES76" i="6"/>
  <c r="ES77" i="6" s="1"/>
  <c r="CG76" i="6"/>
  <c r="CG77" i="6" s="1"/>
  <c r="U76" i="6"/>
  <c r="U77" i="6" s="1"/>
  <c r="EQ76" i="6"/>
  <c r="EQ77" i="6" s="1"/>
  <c r="CE76" i="6"/>
  <c r="CE77" i="6" s="1"/>
  <c r="S76" i="6"/>
  <c r="ER76" i="6"/>
  <c r="CF76" i="6"/>
  <c r="CF77" i="6" s="1"/>
  <c r="T76" i="6"/>
  <c r="T77" i="6" s="1"/>
  <c r="H9" i="4"/>
  <c r="AN9" i="4"/>
  <c r="BT9" i="4"/>
  <c r="CZ9" i="4"/>
  <c r="EF9" i="4"/>
  <c r="FL9" i="4"/>
  <c r="AE10" i="4"/>
  <c r="AE11" i="4" s="1"/>
  <c r="BK10" i="4"/>
  <c r="BK11" i="4" s="1"/>
  <c r="CQ10" i="4"/>
  <c r="CQ11" i="4" s="1"/>
  <c r="DW10" i="4"/>
  <c r="DW11" i="4" s="1"/>
  <c r="FC10" i="4"/>
  <c r="FC11" i="4" s="1"/>
  <c r="D16" i="4"/>
  <c r="AT16" i="4"/>
  <c r="CG16" i="4"/>
  <c r="EB16" i="4"/>
  <c r="J17" i="4"/>
  <c r="EH17" i="4"/>
  <c r="FP53" i="5"/>
  <c r="FP54" i="5" s="1"/>
  <c r="FH53" i="5"/>
  <c r="FH54" i="5" s="1"/>
  <c r="EZ53" i="5"/>
  <c r="EZ54" i="5" s="1"/>
  <c r="ER53" i="5"/>
  <c r="ER54" i="5" s="1"/>
  <c r="EJ53" i="5"/>
  <c r="EJ54" i="5" s="1"/>
  <c r="EB53" i="5"/>
  <c r="EB54" i="5" s="1"/>
  <c r="DT53" i="5"/>
  <c r="DT54" i="5" s="1"/>
  <c r="DL53" i="5"/>
  <c r="DL54" i="5" s="1"/>
  <c r="DD53" i="5"/>
  <c r="DD54" i="5" s="1"/>
  <c r="CV53" i="5"/>
  <c r="CV54" i="5" s="1"/>
  <c r="CN53" i="5"/>
  <c r="CN54" i="5" s="1"/>
  <c r="CF53" i="5"/>
  <c r="CF54" i="5" s="1"/>
  <c r="BX53" i="5"/>
  <c r="BX54" i="5" s="1"/>
  <c r="BP53" i="5"/>
  <c r="BP54" i="5" s="1"/>
  <c r="BH53" i="5"/>
  <c r="BH54" i="5" s="1"/>
  <c r="AZ53" i="5"/>
  <c r="AZ54" i="5" s="1"/>
  <c r="AR53" i="5"/>
  <c r="AR54" i="5" s="1"/>
  <c r="AJ53" i="5"/>
  <c r="AJ54" i="5" s="1"/>
  <c r="AB53" i="5"/>
  <c r="AB54" i="5" s="1"/>
  <c r="T53" i="5"/>
  <c r="T54" i="5" s="1"/>
  <c r="L53" i="5"/>
  <c r="L54" i="5" s="1"/>
  <c r="D53" i="5"/>
  <c r="D54" i="5" s="1"/>
  <c r="FM50" i="5"/>
  <c r="FE50" i="5"/>
  <c r="EW50" i="5"/>
  <c r="EO50" i="5"/>
  <c r="EG50" i="5"/>
  <c r="DY50" i="5"/>
  <c r="DQ50" i="5"/>
  <c r="DI50" i="5"/>
  <c r="DA50" i="5"/>
  <c r="CS50" i="5"/>
  <c r="CK50" i="5"/>
  <c r="CC50" i="5"/>
  <c r="BU50" i="5"/>
  <c r="BM50" i="5"/>
  <c r="BE50" i="5"/>
  <c r="AW50" i="5"/>
  <c r="AO50" i="5"/>
  <c r="AG50" i="5"/>
  <c r="Y50" i="5"/>
  <c r="Q50" i="5"/>
  <c r="I50" i="5"/>
  <c r="FO49" i="5"/>
  <c r="FG49" i="5"/>
  <c r="EY49" i="5"/>
  <c r="EQ49" i="5"/>
  <c r="EI49" i="5"/>
  <c r="EA49" i="5"/>
  <c r="DS49" i="5"/>
  <c r="DK49" i="5"/>
  <c r="DC49" i="5"/>
  <c r="CU49" i="5"/>
  <c r="CM49" i="5"/>
  <c r="CE49" i="5"/>
  <c r="BW49" i="5"/>
  <c r="BO49" i="5"/>
  <c r="BG49" i="5"/>
  <c r="AY49" i="5"/>
  <c r="AQ49" i="5"/>
  <c r="AI49" i="5"/>
  <c r="AA49" i="5"/>
  <c r="S49" i="5"/>
  <c r="K49" i="5"/>
  <c r="FK42" i="5"/>
  <c r="FC42" i="5"/>
  <c r="EU42" i="5"/>
  <c r="EM42" i="5"/>
  <c r="EE42" i="5"/>
  <c r="DW42" i="5"/>
  <c r="DO42" i="5"/>
  <c r="DG42" i="5"/>
  <c r="CY42" i="5"/>
  <c r="CQ42" i="5"/>
  <c r="CI42" i="5"/>
  <c r="CA42" i="5"/>
  <c r="BS42" i="5"/>
  <c r="BK42" i="5"/>
  <c r="BC42" i="5"/>
  <c r="AU42" i="5"/>
  <c r="AM42" i="5"/>
  <c r="AE42" i="5"/>
  <c r="W42" i="5"/>
  <c r="O42" i="5"/>
  <c r="G42" i="5"/>
  <c r="FO53" i="5"/>
  <c r="FO54" i="5" s="1"/>
  <c r="FG53" i="5"/>
  <c r="FG54" i="5" s="1"/>
  <c r="EY53" i="5"/>
  <c r="EY54" i="5" s="1"/>
  <c r="EQ53" i="5"/>
  <c r="EQ54" i="5" s="1"/>
  <c r="EI53" i="5"/>
  <c r="EI54" i="5" s="1"/>
  <c r="EA53" i="5"/>
  <c r="EA54" i="5" s="1"/>
  <c r="DS53" i="5"/>
  <c r="DS54" i="5" s="1"/>
  <c r="DK53" i="5"/>
  <c r="DK54" i="5" s="1"/>
  <c r="DC53" i="5"/>
  <c r="DC54" i="5" s="1"/>
  <c r="CU53" i="5"/>
  <c r="CU54" i="5" s="1"/>
  <c r="CM53" i="5"/>
  <c r="CM54" i="5" s="1"/>
  <c r="CE53" i="5"/>
  <c r="CE54" i="5" s="1"/>
  <c r="BW53" i="5"/>
  <c r="BW54" i="5" s="1"/>
  <c r="BO53" i="5"/>
  <c r="BO54" i="5" s="1"/>
  <c r="BG53" i="5"/>
  <c r="BG54" i="5" s="1"/>
  <c r="AY53" i="5"/>
  <c r="AY54" i="5" s="1"/>
  <c r="AQ53" i="5"/>
  <c r="AQ54" i="5" s="1"/>
  <c r="AI53" i="5"/>
  <c r="AI54" i="5" s="1"/>
  <c r="AA53" i="5"/>
  <c r="AA54" i="5" s="1"/>
  <c r="S53" i="5"/>
  <c r="S54" i="5" s="1"/>
  <c r="K53" i="5"/>
  <c r="K54" i="5" s="1"/>
  <c r="FL50" i="5"/>
  <c r="FD50" i="5"/>
  <c r="EV50" i="5"/>
  <c r="EN50" i="5"/>
  <c r="EF50" i="5"/>
  <c r="DX50" i="5"/>
  <c r="DP50" i="5"/>
  <c r="DH50" i="5"/>
  <c r="CZ50" i="5"/>
  <c r="CR50" i="5"/>
  <c r="CJ50" i="5"/>
  <c r="CB50" i="5"/>
  <c r="BT50" i="5"/>
  <c r="BL50" i="5"/>
  <c r="BD50" i="5"/>
  <c r="AV50" i="5"/>
  <c r="AN50" i="5"/>
  <c r="AF50" i="5"/>
  <c r="X50" i="5"/>
  <c r="P50" i="5"/>
  <c r="H50" i="5"/>
  <c r="FN49" i="5"/>
  <c r="FF49" i="5"/>
  <c r="EX49" i="5"/>
  <c r="EP49" i="5"/>
  <c r="EH49" i="5"/>
  <c r="DZ49" i="5"/>
  <c r="DR49" i="5"/>
  <c r="DJ49" i="5"/>
  <c r="DB49" i="5"/>
  <c r="CT49" i="5"/>
  <c r="CL49" i="5"/>
  <c r="CD49" i="5"/>
  <c r="BV49" i="5"/>
  <c r="BN49" i="5"/>
  <c r="BF49" i="5"/>
  <c r="AX49" i="5"/>
  <c r="AP49" i="5"/>
  <c r="AH49" i="5"/>
  <c r="Z49" i="5"/>
  <c r="R49" i="5"/>
  <c r="J49" i="5"/>
  <c r="FN53" i="5"/>
  <c r="FN54" i="5" s="1"/>
  <c r="FF53" i="5"/>
  <c r="FF54" i="5" s="1"/>
  <c r="EX53" i="5"/>
  <c r="EX54" i="5" s="1"/>
  <c r="EP53" i="5"/>
  <c r="EP54" i="5" s="1"/>
  <c r="EH53" i="5"/>
  <c r="EH54" i="5" s="1"/>
  <c r="DZ53" i="5"/>
  <c r="DZ54" i="5" s="1"/>
  <c r="DR53" i="5"/>
  <c r="DR54" i="5" s="1"/>
  <c r="DJ53" i="5"/>
  <c r="DJ54" i="5" s="1"/>
  <c r="DB53" i="5"/>
  <c r="DB54" i="5" s="1"/>
  <c r="CT53" i="5"/>
  <c r="CT54" i="5" s="1"/>
  <c r="CL53" i="5"/>
  <c r="CL54" i="5" s="1"/>
  <c r="CD53" i="5"/>
  <c r="CD54" i="5" s="1"/>
  <c r="BV53" i="5"/>
  <c r="BV54" i="5" s="1"/>
  <c r="BN53" i="5"/>
  <c r="BN54" i="5" s="1"/>
  <c r="BF53" i="5"/>
  <c r="BF54" i="5" s="1"/>
  <c r="AX53" i="5"/>
  <c r="AX54" i="5" s="1"/>
  <c r="AP53" i="5"/>
  <c r="AP54" i="5" s="1"/>
  <c r="AH53" i="5"/>
  <c r="AH54" i="5" s="1"/>
  <c r="Z53" i="5"/>
  <c r="Z54" i="5" s="1"/>
  <c r="R53" i="5"/>
  <c r="R54" i="5" s="1"/>
  <c r="J53" i="5"/>
  <c r="J54" i="5" s="1"/>
  <c r="FK50" i="5"/>
  <c r="FC50" i="5"/>
  <c r="EU50" i="5"/>
  <c r="EM50" i="5"/>
  <c r="EE50" i="5"/>
  <c r="DW50" i="5"/>
  <c r="DO50" i="5"/>
  <c r="DG50" i="5"/>
  <c r="CY50" i="5"/>
  <c r="CQ50" i="5"/>
  <c r="CI50" i="5"/>
  <c r="CA50" i="5"/>
  <c r="BS50" i="5"/>
  <c r="BK50" i="5"/>
  <c r="BC50" i="5"/>
  <c r="AU50" i="5"/>
  <c r="AM50" i="5"/>
  <c r="AE50" i="5"/>
  <c r="W50" i="5"/>
  <c r="O50" i="5"/>
  <c r="G50" i="5"/>
  <c r="FM49" i="5"/>
  <c r="FE49" i="5"/>
  <c r="EW49" i="5"/>
  <c r="EO49" i="5"/>
  <c r="EG49" i="5"/>
  <c r="DY49" i="5"/>
  <c r="DQ49" i="5"/>
  <c r="DI49" i="5"/>
  <c r="DA49" i="5"/>
  <c r="CS49" i="5"/>
  <c r="CK49" i="5"/>
  <c r="CC49" i="5"/>
  <c r="BU49" i="5"/>
  <c r="BM49" i="5"/>
  <c r="BE49" i="5"/>
  <c r="AW49" i="5"/>
  <c r="AO49" i="5"/>
  <c r="AG49" i="5"/>
  <c r="Y49" i="5"/>
  <c r="Q49" i="5"/>
  <c r="I49" i="5"/>
  <c r="FI53" i="5"/>
  <c r="FI54" i="5" s="1"/>
  <c r="FA53" i="5"/>
  <c r="FA54" i="5" s="1"/>
  <c r="ES53" i="5"/>
  <c r="ES54" i="5" s="1"/>
  <c r="EK53" i="5"/>
  <c r="EK54" i="5" s="1"/>
  <c r="EC53" i="5"/>
  <c r="EC54" i="5" s="1"/>
  <c r="DU53" i="5"/>
  <c r="DU54" i="5" s="1"/>
  <c r="DM53" i="5"/>
  <c r="DM54" i="5" s="1"/>
  <c r="DE53" i="5"/>
  <c r="DE54" i="5" s="1"/>
  <c r="CW53" i="5"/>
  <c r="CW54" i="5" s="1"/>
  <c r="CO53" i="5"/>
  <c r="CO54" i="5" s="1"/>
  <c r="CG53" i="5"/>
  <c r="CG54" i="5" s="1"/>
  <c r="BY53" i="5"/>
  <c r="BY54" i="5" s="1"/>
  <c r="BQ53" i="5"/>
  <c r="BQ54" i="5" s="1"/>
  <c r="BI53" i="5"/>
  <c r="BI54" i="5" s="1"/>
  <c r="BA53" i="5"/>
  <c r="BA54" i="5" s="1"/>
  <c r="AS53" i="5"/>
  <c r="AS54" i="5" s="1"/>
  <c r="AK53" i="5"/>
  <c r="AK54" i="5" s="1"/>
  <c r="AC53" i="5"/>
  <c r="AC54" i="5" s="1"/>
  <c r="U53" i="5"/>
  <c r="U54" i="5" s="1"/>
  <c r="M53" i="5"/>
  <c r="M54" i="5" s="1"/>
  <c r="E53" i="5"/>
  <c r="E54" i="5" s="1"/>
  <c r="FN50" i="5"/>
  <c r="FF50" i="5"/>
  <c r="EX50" i="5"/>
  <c r="EP50" i="5"/>
  <c r="EH50" i="5"/>
  <c r="DZ50" i="5"/>
  <c r="DR50" i="5"/>
  <c r="DJ50" i="5"/>
  <c r="DB50" i="5"/>
  <c r="CT50" i="5"/>
  <c r="CL50" i="5"/>
  <c r="CD50" i="5"/>
  <c r="BV50" i="5"/>
  <c r="BN50" i="5"/>
  <c r="BF50" i="5"/>
  <c r="AX50" i="5"/>
  <c r="AP50" i="5"/>
  <c r="AH50" i="5"/>
  <c r="Z50" i="5"/>
  <c r="R50" i="5"/>
  <c r="J50" i="5"/>
  <c r="FP49" i="5"/>
  <c r="FH49" i="5"/>
  <c r="EZ49" i="5"/>
  <c r="ER49" i="5"/>
  <c r="EJ49" i="5"/>
  <c r="EB49" i="5"/>
  <c r="DT49" i="5"/>
  <c r="DL49" i="5"/>
  <c r="DD49" i="5"/>
  <c r="CV49" i="5"/>
  <c r="CN49" i="5"/>
  <c r="CF49" i="5"/>
  <c r="BX49" i="5"/>
  <c r="BP49" i="5"/>
  <c r="BH49" i="5"/>
  <c r="AZ49" i="5"/>
  <c r="AR49" i="5"/>
  <c r="AJ49" i="5"/>
  <c r="AB49" i="5"/>
  <c r="T49" i="5"/>
  <c r="L49" i="5"/>
  <c r="D49" i="5"/>
  <c r="FL42" i="5"/>
  <c r="FD42" i="5"/>
  <c r="EV42" i="5"/>
  <c r="EN42" i="5"/>
  <c r="EF42" i="5"/>
  <c r="DX42" i="5"/>
  <c r="DP42" i="5"/>
  <c r="DH42" i="5"/>
  <c r="CZ42" i="5"/>
  <c r="CR42" i="5"/>
  <c r="CJ42" i="5"/>
  <c r="CB42" i="5"/>
  <c r="BT42" i="5"/>
  <c r="BL42" i="5"/>
  <c r="BD42" i="5"/>
  <c r="AV42" i="5"/>
  <c r="AN42" i="5"/>
  <c r="AF42" i="5"/>
  <c r="X42" i="5"/>
  <c r="P42" i="5"/>
  <c r="H42" i="5"/>
  <c r="FC53" i="5"/>
  <c r="FC54" i="5" s="1"/>
  <c r="EM53" i="5"/>
  <c r="EM54" i="5" s="1"/>
  <c r="DW53" i="5"/>
  <c r="DW54" i="5" s="1"/>
  <c r="DG53" i="5"/>
  <c r="DG54" i="5" s="1"/>
  <c r="CQ53" i="5"/>
  <c r="CQ54" i="5" s="1"/>
  <c r="CA53" i="5"/>
  <c r="CA54" i="5" s="1"/>
  <c r="BK53" i="5"/>
  <c r="BK54" i="5" s="1"/>
  <c r="AU53" i="5"/>
  <c r="AU54" i="5" s="1"/>
  <c r="AE53" i="5"/>
  <c r="AE54" i="5" s="1"/>
  <c r="O53" i="5"/>
  <c r="O54" i="5" s="1"/>
  <c r="FI50" i="5"/>
  <c r="ES50" i="5"/>
  <c r="EC50" i="5"/>
  <c r="DM50" i="5"/>
  <c r="CW50" i="5"/>
  <c r="CG50" i="5"/>
  <c r="BQ50" i="5"/>
  <c r="BA50" i="5"/>
  <c r="AK50" i="5"/>
  <c r="U50" i="5"/>
  <c r="E50" i="5"/>
  <c r="FC49" i="5"/>
  <c r="EM49" i="5"/>
  <c r="DW49" i="5"/>
  <c r="DG49" i="5"/>
  <c r="CQ49" i="5"/>
  <c r="CA49" i="5"/>
  <c r="BK49" i="5"/>
  <c r="AU49" i="5"/>
  <c r="AE49" i="5"/>
  <c r="O49" i="5"/>
  <c r="FO42" i="5"/>
  <c r="FE42" i="5"/>
  <c r="ES42" i="5"/>
  <c r="EI42" i="5"/>
  <c r="DY42" i="5"/>
  <c r="DM42" i="5"/>
  <c r="DC42" i="5"/>
  <c r="CS42" i="5"/>
  <c r="CG42" i="5"/>
  <c r="BW42" i="5"/>
  <c r="BM42" i="5"/>
  <c r="BA42" i="5"/>
  <c r="AQ42" i="5"/>
  <c r="AG42" i="5"/>
  <c r="U42" i="5"/>
  <c r="K42" i="5"/>
  <c r="FB53" i="5"/>
  <c r="FB54" i="5" s="1"/>
  <c r="EL53" i="5"/>
  <c r="EL54" i="5" s="1"/>
  <c r="DV53" i="5"/>
  <c r="DV54" i="5" s="1"/>
  <c r="DF53" i="5"/>
  <c r="DF54" i="5" s="1"/>
  <c r="CP53" i="5"/>
  <c r="CP54" i="5" s="1"/>
  <c r="BZ53" i="5"/>
  <c r="BZ54" i="5" s="1"/>
  <c r="BJ53" i="5"/>
  <c r="BJ54" i="5" s="1"/>
  <c r="AT53" i="5"/>
  <c r="AT54" i="5" s="1"/>
  <c r="AD53" i="5"/>
  <c r="AD54" i="5" s="1"/>
  <c r="N53" i="5"/>
  <c r="N54" i="5" s="1"/>
  <c r="FH50" i="5"/>
  <c r="ER50" i="5"/>
  <c r="EB50" i="5"/>
  <c r="DL50" i="5"/>
  <c r="CV50" i="5"/>
  <c r="CF50" i="5"/>
  <c r="BP50" i="5"/>
  <c r="AZ50" i="5"/>
  <c r="AJ50" i="5"/>
  <c r="T50" i="5"/>
  <c r="FB49" i="5"/>
  <c r="EL49" i="5"/>
  <c r="DV49" i="5"/>
  <c r="DF49" i="5"/>
  <c r="CP49" i="5"/>
  <c r="BZ49" i="5"/>
  <c r="BJ49" i="5"/>
  <c r="AT49" i="5"/>
  <c r="AD49" i="5"/>
  <c r="N49" i="5"/>
  <c r="FN42" i="5"/>
  <c r="FB42" i="5"/>
  <c r="ER42" i="5"/>
  <c r="EH42" i="5"/>
  <c r="DV42" i="5"/>
  <c r="DL42" i="5"/>
  <c r="DB42" i="5"/>
  <c r="CP42" i="5"/>
  <c r="CF42" i="5"/>
  <c r="BV42" i="5"/>
  <c r="BJ42" i="5"/>
  <c r="AZ42" i="5"/>
  <c r="AP42" i="5"/>
  <c r="AD42" i="5"/>
  <c r="T42" i="5"/>
  <c r="J42" i="5"/>
  <c r="FM53" i="5"/>
  <c r="FM54" i="5" s="1"/>
  <c r="EW53" i="5"/>
  <c r="EW54" i="5" s="1"/>
  <c r="EG53" i="5"/>
  <c r="EG54" i="5" s="1"/>
  <c r="DQ53" i="5"/>
  <c r="DQ54" i="5" s="1"/>
  <c r="DA53" i="5"/>
  <c r="DA54" i="5" s="1"/>
  <c r="CK53" i="5"/>
  <c r="CK54" i="5" s="1"/>
  <c r="BU53" i="5"/>
  <c r="BU54" i="5" s="1"/>
  <c r="BE53" i="5"/>
  <c r="BE54" i="5" s="1"/>
  <c r="AO53" i="5"/>
  <c r="AO54" i="5" s="1"/>
  <c r="Y53" i="5"/>
  <c r="Y54" i="5" s="1"/>
  <c r="I53" i="5"/>
  <c r="I54" i="5" s="1"/>
  <c r="FG50" i="5"/>
  <c r="EQ50" i="5"/>
  <c r="EA50" i="5"/>
  <c r="DK50" i="5"/>
  <c r="CU50" i="5"/>
  <c r="CE50" i="5"/>
  <c r="BO50" i="5"/>
  <c r="AY50" i="5"/>
  <c r="AI50" i="5"/>
  <c r="S50" i="5"/>
  <c r="FA49" i="5"/>
  <c r="EK49" i="5"/>
  <c r="DU49" i="5"/>
  <c r="DE49" i="5"/>
  <c r="CO49" i="5"/>
  <c r="BY49" i="5"/>
  <c r="BI49" i="5"/>
  <c r="AS49" i="5"/>
  <c r="AC49" i="5"/>
  <c r="M49" i="5"/>
  <c r="FM42" i="5"/>
  <c r="FA42" i="5"/>
  <c r="EQ42" i="5"/>
  <c r="EG42" i="5"/>
  <c r="DU42" i="5"/>
  <c r="DK42" i="5"/>
  <c r="DA42" i="5"/>
  <c r="CO42" i="5"/>
  <c r="CE42" i="5"/>
  <c r="BU42" i="5"/>
  <c r="BI42" i="5"/>
  <c r="AY42" i="5"/>
  <c r="AO42" i="5"/>
  <c r="AC42" i="5"/>
  <c r="S42" i="5"/>
  <c r="I42" i="5"/>
  <c r="FD53" i="5"/>
  <c r="FD54" i="5" s="1"/>
  <c r="EN53" i="5"/>
  <c r="EN54" i="5" s="1"/>
  <c r="DX53" i="5"/>
  <c r="DX54" i="5" s="1"/>
  <c r="DH53" i="5"/>
  <c r="DH54" i="5" s="1"/>
  <c r="CR53" i="5"/>
  <c r="CR54" i="5" s="1"/>
  <c r="CB53" i="5"/>
  <c r="CB54" i="5" s="1"/>
  <c r="BL53" i="5"/>
  <c r="BL54" i="5" s="1"/>
  <c r="AV53" i="5"/>
  <c r="AV54" i="5" s="1"/>
  <c r="AF53" i="5"/>
  <c r="AF54" i="5" s="1"/>
  <c r="P53" i="5"/>
  <c r="P54" i="5" s="1"/>
  <c r="FJ50" i="5"/>
  <c r="ET50" i="5"/>
  <c r="ED50" i="5"/>
  <c r="DN50" i="5"/>
  <c r="CX50" i="5"/>
  <c r="CH50" i="5"/>
  <c r="BR50" i="5"/>
  <c r="BB50" i="5"/>
  <c r="AL50" i="5"/>
  <c r="V50" i="5"/>
  <c r="F50" i="5"/>
  <c r="FD49" i="5"/>
  <c r="EN49" i="5"/>
  <c r="DX49" i="5"/>
  <c r="DH49" i="5"/>
  <c r="CR49" i="5"/>
  <c r="CB49" i="5"/>
  <c r="BL49" i="5"/>
  <c r="AV49" i="5"/>
  <c r="AF49" i="5"/>
  <c r="P49" i="5"/>
  <c r="FP42" i="5"/>
  <c r="FF42" i="5"/>
  <c r="ET42" i="5"/>
  <c r="EJ42" i="5"/>
  <c r="DZ42" i="5"/>
  <c r="DN42" i="5"/>
  <c r="DD42" i="5"/>
  <c r="CT42" i="5"/>
  <c r="CH42" i="5"/>
  <c r="BX42" i="5"/>
  <c r="BN42" i="5"/>
  <c r="BB42" i="5"/>
  <c r="AR42" i="5"/>
  <c r="AH42" i="5"/>
  <c r="V42" i="5"/>
  <c r="L42" i="5"/>
  <c r="EV53" i="5"/>
  <c r="EV54" i="5" s="1"/>
  <c r="DP53" i="5"/>
  <c r="DP54" i="5" s="1"/>
  <c r="CJ53" i="5"/>
  <c r="CJ54" i="5" s="1"/>
  <c r="BD53" i="5"/>
  <c r="BD54" i="5" s="1"/>
  <c r="X53" i="5"/>
  <c r="X54" i="5" s="1"/>
  <c r="EL50" i="5"/>
  <c r="DF50" i="5"/>
  <c r="BZ50" i="5"/>
  <c r="AT50" i="5"/>
  <c r="N50" i="5"/>
  <c r="FI49" i="5"/>
  <c r="EC49" i="5"/>
  <c r="CW49" i="5"/>
  <c r="BQ49" i="5"/>
  <c r="AK49" i="5"/>
  <c r="E49" i="5"/>
  <c r="FG42" i="5"/>
  <c r="EK42" i="5"/>
  <c r="DQ42" i="5"/>
  <c r="CU42" i="5"/>
  <c r="BY42" i="5"/>
  <c r="BE42" i="5"/>
  <c r="AI42" i="5"/>
  <c r="M42" i="5"/>
  <c r="EU53" i="5"/>
  <c r="EU54" i="5" s="1"/>
  <c r="DO53" i="5"/>
  <c r="DO54" i="5" s="1"/>
  <c r="CI53" i="5"/>
  <c r="CI54" i="5" s="1"/>
  <c r="BC53" i="5"/>
  <c r="BC54" i="5" s="1"/>
  <c r="W53" i="5"/>
  <c r="W54" i="5" s="1"/>
  <c r="EK50" i="5"/>
  <c r="DE50" i="5"/>
  <c r="BY50" i="5"/>
  <c r="AS50" i="5"/>
  <c r="M50" i="5"/>
  <c r="EV49" i="5"/>
  <c r="DP49" i="5"/>
  <c r="CJ49" i="5"/>
  <c r="BD49" i="5"/>
  <c r="X49" i="5"/>
  <c r="EZ42" i="5"/>
  <c r="ED42" i="5"/>
  <c r="DJ42" i="5"/>
  <c r="CN42" i="5"/>
  <c r="BR42" i="5"/>
  <c r="AX42" i="5"/>
  <c r="AB42" i="5"/>
  <c r="F42" i="5"/>
  <c r="ET53" i="5"/>
  <c r="ET54" i="5" s="1"/>
  <c r="DN53" i="5"/>
  <c r="DN54" i="5" s="1"/>
  <c r="CH53" i="5"/>
  <c r="CH54" i="5" s="1"/>
  <c r="BB53" i="5"/>
  <c r="BB54" i="5" s="1"/>
  <c r="V53" i="5"/>
  <c r="V54" i="5" s="1"/>
  <c r="FP50" i="5"/>
  <c r="EJ50" i="5"/>
  <c r="DD50" i="5"/>
  <c r="BX50" i="5"/>
  <c r="AR50" i="5"/>
  <c r="L50" i="5"/>
  <c r="EU49" i="5"/>
  <c r="DO49" i="5"/>
  <c r="CI49" i="5"/>
  <c r="BC49" i="5"/>
  <c r="W49" i="5"/>
  <c r="EY42" i="5"/>
  <c r="EC42" i="5"/>
  <c r="DI42" i="5"/>
  <c r="CM42" i="5"/>
  <c r="BQ42" i="5"/>
  <c r="AW42" i="5"/>
  <c r="AA42" i="5"/>
  <c r="E42" i="5"/>
  <c r="EO53" i="5"/>
  <c r="EO54" i="5" s="1"/>
  <c r="DI53" i="5"/>
  <c r="DI54" i="5" s="1"/>
  <c r="CC53" i="5"/>
  <c r="CC54" i="5" s="1"/>
  <c r="AW53" i="5"/>
  <c r="AW54" i="5" s="1"/>
  <c r="Q53" i="5"/>
  <c r="Q54" i="5" s="1"/>
  <c r="FO50" i="5"/>
  <c r="EI50" i="5"/>
  <c r="DC50" i="5"/>
  <c r="BW50" i="5"/>
  <c r="AQ50" i="5"/>
  <c r="K50" i="5"/>
  <c r="ET49" i="5"/>
  <c r="DN49" i="5"/>
  <c r="CH49" i="5"/>
  <c r="BB49" i="5"/>
  <c r="V49" i="5"/>
  <c r="EX42" i="5"/>
  <c r="EB42" i="5"/>
  <c r="DF42" i="5"/>
  <c r="CL42" i="5"/>
  <c r="BP42" i="5"/>
  <c r="AT42" i="5"/>
  <c r="Z42" i="5"/>
  <c r="D42" i="5"/>
  <c r="FL53" i="5"/>
  <c r="FL54" i="5" s="1"/>
  <c r="EF53" i="5"/>
  <c r="EF54" i="5" s="1"/>
  <c r="CZ53" i="5"/>
  <c r="CZ54" i="5" s="1"/>
  <c r="BT53" i="5"/>
  <c r="BT54" i="5" s="1"/>
  <c r="AN53" i="5"/>
  <c r="AN54" i="5" s="1"/>
  <c r="H53" i="5"/>
  <c r="H54" i="5" s="1"/>
  <c r="FB50" i="5"/>
  <c r="DV50" i="5"/>
  <c r="CP50" i="5"/>
  <c r="BJ50" i="5"/>
  <c r="AD50" i="5"/>
  <c r="ES49" i="5"/>
  <c r="DM49" i="5"/>
  <c r="CG49" i="5"/>
  <c r="BA49" i="5"/>
  <c r="U49" i="5"/>
  <c r="EW42" i="5"/>
  <c r="EA42" i="5"/>
  <c r="DE42" i="5"/>
  <c r="CK42" i="5"/>
  <c r="BO42" i="5"/>
  <c r="AS42" i="5"/>
  <c r="Y42" i="5"/>
  <c r="FK53" i="5"/>
  <c r="FK54" i="5" s="1"/>
  <c r="EE53" i="5"/>
  <c r="EE54" i="5" s="1"/>
  <c r="CY53" i="5"/>
  <c r="CY54" i="5" s="1"/>
  <c r="BS53" i="5"/>
  <c r="BS54" i="5" s="1"/>
  <c r="AM53" i="5"/>
  <c r="AM54" i="5" s="1"/>
  <c r="G53" i="5"/>
  <c r="G54" i="5" s="1"/>
  <c r="FA50" i="5"/>
  <c r="DU50" i="5"/>
  <c r="CO50" i="5"/>
  <c r="BI50" i="5"/>
  <c r="AC50" i="5"/>
  <c r="FL49" i="5"/>
  <c r="EF49" i="5"/>
  <c r="CZ49" i="5"/>
  <c r="BT49" i="5"/>
  <c r="AN49" i="5"/>
  <c r="H49" i="5"/>
  <c r="FJ42" i="5"/>
  <c r="EP42" i="5"/>
  <c r="DT42" i="5"/>
  <c r="CX42" i="5"/>
  <c r="CD42" i="5"/>
  <c r="BH42" i="5"/>
  <c r="AL42" i="5"/>
  <c r="R42" i="5"/>
  <c r="FJ53" i="5"/>
  <c r="FJ54" i="5" s="1"/>
  <c r="ED53" i="5"/>
  <c r="ED54" i="5" s="1"/>
  <c r="CX53" i="5"/>
  <c r="CX54" i="5" s="1"/>
  <c r="BR53" i="5"/>
  <c r="BR54" i="5" s="1"/>
  <c r="AL53" i="5"/>
  <c r="AL54" i="5" s="1"/>
  <c r="F53" i="5"/>
  <c r="F54" i="5" s="1"/>
  <c r="EZ50" i="5"/>
  <c r="DT50" i="5"/>
  <c r="CN50" i="5"/>
  <c r="BH50" i="5"/>
  <c r="AB50" i="5"/>
  <c r="FK49" i="5"/>
  <c r="EE49" i="5"/>
  <c r="CY49" i="5"/>
  <c r="BS49" i="5"/>
  <c r="AM49" i="5"/>
  <c r="G49" i="5"/>
  <c r="FI42" i="5"/>
  <c r="EO42" i="5"/>
  <c r="DS42" i="5"/>
  <c r="CW42" i="5"/>
  <c r="CC42" i="5"/>
  <c r="BG42" i="5"/>
  <c r="AK42" i="5"/>
  <c r="Q42" i="5"/>
  <c r="FE53" i="5"/>
  <c r="FE54" i="5" s="1"/>
  <c r="DY53" i="5"/>
  <c r="DY54" i="5" s="1"/>
  <c r="CS53" i="5"/>
  <c r="CS54" i="5" s="1"/>
  <c r="BM53" i="5"/>
  <c r="BM54" i="5" s="1"/>
  <c r="AG53" i="5"/>
  <c r="AG54" i="5" s="1"/>
  <c r="EY50" i="5"/>
  <c r="DS50" i="5"/>
  <c r="CM50" i="5"/>
  <c r="BG50" i="5"/>
  <c r="AA50" i="5"/>
  <c r="FJ49" i="5"/>
  <c r="ED49" i="5"/>
  <c r="CX49" i="5"/>
  <c r="BR49" i="5"/>
  <c r="AL49" i="5"/>
  <c r="F49" i="5"/>
  <c r="FH42" i="5"/>
  <c r="EL42" i="5"/>
  <c r="DR42" i="5"/>
  <c r="CV42" i="5"/>
  <c r="BZ42" i="5"/>
  <c r="BF42" i="5"/>
  <c r="AJ42" i="5"/>
  <c r="N42" i="5"/>
  <c r="F19" i="3"/>
  <c r="FK51" i="5" s="1"/>
  <c r="FM43" i="4"/>
  <c r="FM44" i="4" s="1"/>
  <c r="FE43" i="4"/>
  <c r="FE44" i="4" s="1"/>
  <c r="EW43" i="4"/>
  <c r="EW44" i="4" s="1"/>
  <c r="EO43" i="4"/>
  <c r="EO44" i="4" s="1"/>
  <c r="EG43" i="4"/>
  <c r="DY43" i="4"/>
  <c r="DY44" i="4" s="1"/>
  <c r="DQ43" i="4"/>
  <c r="DI43" i="4"/>
  <c r="DA43" i="4"/>
  <c r="DA44" i="4" s="1"/>
  <c r="CS43" i="4"/>
  <c r="CS44" i="4" s="1"/>
  <c r="CK43" i="4"/>
  <c r="CK44" i="4" s="1"/>
  <c r="CC43" i="4"/>
  <c r="CC44" i="4" s="1"/>
  <c r="BU43" i="4"/>
  <c r="BM43" i="4"/>
  <c r="BM44" i="4" s="1"/>
  <c r="BE43" i="4"/>
  <c r="AW43" i="4"/>
  <c r="AO43" i="4"/>
  <c r="AO44" i="4" s="1"/>
  <c r="AG43" i="4"/>
  <c r="AG44" i="4" s="1"/>
  <c r="Y43" i="4"/>
  <c r="Y44" i="4" s="1"/>
  <c r="Q43" i="4"/>
  <c r="Q44" i="4" s="1"/>
  <c r="I43" i="4"/>
  <c r="FL43" i="4"/>
  <c r="FD43" i="4"/>
  <c r="EV43" i="4"/>
  <c r="EN43" i="4"/>
  <c r="EF43" i="4"/>
  <c r="EF44" i="4" s="1"/>
  <c r="DX43" i="4"/>
  <c r="DX44" i="4" s="1"/>
  <c r="DP43" i="4"/>
  <c r="DP44" i="4" s="1"/>
  <c r="DH43" i="4"/>
  <c r="DH44" i="4" s="1"/>
  <c r="CZ43" i="4"/>
  <c r="CR43" i="4"/>
  <c r="CJ43" i="4"/>
  <c r="CB43" i="4"/>
  <c r="BT43" i="4"/>
  <c r="BT44" i="4" s="1"/>
  <c r="BL43" i="4"/>
  <c r="BL44" i="4" s="1"/>
  <c r="BD43" i="4"/>
  <c r="BD44" i="4" s="1"/>
  <c r="AV43" i="4"/>
  <c r="AV44" i="4" s="1"/>
  <c r="AN43" i="4"/>
  <c r="AF43" i="4"/>
  <c r="X43" i="4"/>
  <c r="P43" i="4"/>
  <c r="H43" i="4"/>
  <c r="H44" i="4" s="1"/>
  <c r="FK43" i="4"/>
  <c r="FK44" i="4" s="1"/>
  <c r="FC43" i="4"/>
  <c r="FC44" i="4" s="1"/>
  <c r="EU43" i="4"/>
  <c r="EU44" i="4" s="1"/>
  <c r="EM43" i="4"/>
  <c r="EE43" i="4"/>
  <c r="DW43" i="4"/>
  <c r="DO43" i="4"/>
  <c r="DO44" i="4" s="1"/>
  <c r="DG43" i="4"/>
  <c r="CY43" i="4"/>
  <c r="CY44" i="4" s="1"/>
  <c r="CQ43" i="4"/>
  <c r="CQ44" i="4" s="1"/>
  <c r="CI43" i="4"/>
  <c r="CI44" i="4" s="1"/>
  <c r="CA43" i="4"/>
  <c r="CA44" i="4" s="1"/>
  <c r="BS43" i="4"/>
  <c r="BK43" i="4"/>
  <c r="BK44" i="4" s="1"/>
  <c r="BC43" i="4"/>
  <c r="AU43" i="4"/>
  <c r="AU44" i="4" s="1"/>
  <c r="AM43" i="4"/>
  <c r="AM44" i="4" s="1"/>
  <c r="AE43" i="4"/>
  <c r="AE44" i="4" s="1"/>
  <c r="W43" i="4"/>
  <c r="W44" i="4" s="1"/>
  <c r="O43" i="4"/>
  <c r="G43" i="4"/>
  <c r="FJ43" i="4"/>
  <c r="FB43" i="4"/>
  <c r="ET43" i="4"/>
  <c r="EL43" i="4"/>
  <c r="ED43" i="4"/>
  <c r="ED44" i="4" s="1"/>
  <c r="DV43" i="4"/>
  <c r="DV44" i="4" s="1"/>
  <c r="DN43" i="4"/>
  <c r="DN44" i="4" s="1"/>
  <c r="FI43" i="4"/>
  <c r="FI44" i="4" s="1"/>
  <c r="FA43" i="4"/>
  <c r="FN43" i="4"/>
  <c r="FF43" i="4"/>
  <c r="EX43" i="4"/>
  <c r="EX44" i="4" s="1"/>
  <c r="EP43" i="4"/>
  <c r="EP44" i="4" s="1"/>
  <c r="EH43" i="4"/>
  <c r="EH44" i="4" s="1"/>
  <c r="DZ43" i="4"/>
  <c r="DZ44" i="4" s="1"/>
  <c r="DR43" i="4"/>
  <c r="DJ43" i="4"/>
  <c r="DB43" i="4"/>
  <c r="CT43" i="4"/>
  <c r="CL43" i="4"/>
  <c r="CL44" i="4" s="1"/>
  <c r="CD43" i="4"/>
  <c r="CD44" i="4" s="1"/>
  <c r="BV43" i="4"/>
  <c r="BV44" i="4" s="1"/>
  <c r="BN43" i="4"/>
  <c r="BN44" i="4" s="1"/>
  <c r="BF43" i="4"/>
  <c r="AX43" i="4"/>
  <c r="AP43" i="4"/>
  <c r="AH43" i="4"/>
  <c r="Z43" i="4"/>
  <c r="Z44" i="4" s="1"/>
  <c r="R43" i="4"/>
  <c r="R44" i="4" s="1"/>
  <c r="J43" i="4"/>
  <c r="J44" i="4" s="1"/>
  <c r="EY43" i="4"/>
  <c r="EB43" i="4"/>
  <c r="DF43" i="4"/>
  <c r="CP43" i="4"/>
  <c r="CP44" i="4" s="1"/>
  <c r="BZ43" i="4"/>
  <c r="BZ44" i="4" s="1"/>
  <c r="BJ43" i="4"/>
  <c r="BJ44" i="4" s="1"/>
  <c r="AT43" i="4"/>
  <c r="AT44" i="4" s="1"/>
  <c r="AD43" i="4"/>
  <c r="N43" i="4"/>
  <c r="N44" i="4" s="1"/>
  <c r="ES43" i="4"/>
  <c r="ES44" i="4" s="1"/>
  <c r="EA43" i="4"/>
  <c r="DE43" i="4"/>
  <c r="DE44" i="4" s="1"/>
  <c r="CO43" i="4"/>
  <c r="CO44" i="4" s="1"/>
  <c r="BY43" i="4"/>
  <c r="BY44" i="4" s="1"/>
  <c r="BI43" i="4"/>
  <c r="AS43" i="4"/>
  <c r="AC43" i="4"/>
  <c r="AC44" i="4" s="1"/>
  <c r="M43" i="4"/>
  <c r="ER43" i="4"/>
  <c r="ER44" i="4" s="1"/>
  <c r="DU43" i="4"/>
  <c r="DD43" i="4"/>
  <c r="DD44" i="4" s="1"/>
  <c r="CN43" i="4"/>
  <c r="BX43" i="4"/>
  <c r="BH43" i="4"/>
  <c r="BH44" i="4" s="1"/>
  <c r="AR43" i="4"/>
  <c r="AR44" i="4" s="1"/>
  <c r="AB43" i="4"/>
  <c r="L43" i="4"/>
  <c r="L44" i="4" s="1"/>
  <c r="FP43" i="4"/>
  <c r="EQ43" i="4"/>
  <c r="EQ44" i="4" s="1"/>
  <c r="DT43" i="4"/>
  <c r="DT44" i="4" s="1"/>
  <c r="DC43" i="4"/>
  <c r="DC44" i="4" s="1"/>
  <c r="CM43" i="4"/>
  <c r="BW43" i="4"/>
  <c r="BW44" i="4" s="1"/>
  <c r="BG43" i="4"/>
  <c r="BG44" i="4" s="1"/>
  <c r="AQ43" i="4"/>
  <c r="AQ44" i="4" s="1"/>
  <c r="AA43" i="4"/>
  <c r="K43" i="4"/>
  <c r="K44" i="4" s="1"/>
  <c r="FO43" i="4"/>
  <c r="FO44" i="4" s="1"/>
  <c r="EK43" i="4"/>
  <c r="EK44" i="4" s="1"/>
  <c r="DS43" i="4"/>
  <c r="DS44" i="4" s="1"/>
  <c r="CX43" i="4"/>
  <c r="CX44" i="4" s="1"/>
  <c r="CH43" i="4"/>
  <c r="BR43" i="4"/>
  <c r="BB43" i="4"/>
  <c r="AL43" i="4"/>
  <c r="AL44" i="4" s="1"/>
  <c r="V43" i="4"/>
  <c r="V44" i="4" s="1"/>
  <c r="F43" i="4"/>
  <c r="F44" i="4" s="1"/>
  <c r="FH43" i="4"/>
  <c r="FH44" i="4" s="1"/>
  <c r="EJ43" i="4"/>
  <c r="EJ44" i="4" s="1"/>
  <c r="DM43" i="4"/>
  <c r="CW43" i="4"/>
  <c r="CG43" i="4"/>
  <c r="BQ43" i="4"/>
  <c r="BQ44" i="4" s="1"/>
  <c r="BA43" i="4"/>
  <c r="BA44" i="4" s="1"/>
  <c r="AK43" i="4"/>
  <c r="AK44" i="4" s="1"/>
  <c r="U43" i="4"/>
  <c r="U44" i="4" s="1"/>
  <c r="E43" i="4"/>
  <c r="E44" i="4" s="1"/>
  <c r="FG43" i="4"/>
  <c r="EI43" i="4"/>
  <c r="DL43" i="4"/>
  <c r="CV43" i="4"/>
  <c r="CV44" i="4" s="1"/>
  <c r="CF43" i="4"/>
  <c r="CF44" i="4" s="1"/>
  <c r="BP43" i="4"/>
  <c r="BP44" i="4" s="1"/>
  <c r="AZ43" i="4"/>
  <c r="AZ44" i="4" s="1"/>
  <c r="AJ43" i="4"/>
  <c r="AJ44" i="4" s="1"/>
  <c r="T43" i="4"/>
  <c r="D43" i="4"/>
  <c r="EZ43" i="4"/>
  <c r="EC43" i="4"/>
  <c r="EC44" i="4" s="1"/>
  <c r="DK43" i="4"/>
  <c r="DK44" i="4" s="1"/>
  <c r="CU43" i="4"/>
  <c r="CU44" i="4" s="1"/>
  <c r="CE43" i="4"/>
  <c r="CE44" i="4" s="1"/>
  <c r="BO43" i="4"/>
  <c r="BO44" i="4" s="1"/>
  <c r="AY43" i="4"/>
  <c r="AY44" i="4" s="1"/>
  <c r="AI43" i="4"/>
  <c r="S43" i="4"/>
  <c r="B8" i="3"/>
  <c r="J8" i="3"/>
  <c r="I9" i="4"/>
  <c r="AO9" i="4"/>
  <c r="BU9" i="4"/>
  <c r="DA9" i="4"/>
  <c r="EG9" i="4"/>
  <c r="FM9" i="4"/>
  <c r="AF10" i="4"/>
  <c r="AF11" i="4" s="1"/>
  <c r="BL10" i="4"/>
  <c r="BL11" i="4" s="1"/>
  <c r="CR10" i="4"/>
  <c r="CR11" i="4" s="1"/>
  <c r="DX10" i="4"/>
  <c r="DX11" i="4" s="1"/>
  <c r="FD10" i="4"/>
  <c r="FD11" i="4" s="1"/>
  <c r="AZ16" i="4"/>
  <c r="CP16" i="4"/>
  <c r="EC16" i="4"/>
  <c r="Z17" i="4"/>
  <c r="EX17" i="4"/>
  <c r="J17" i="3"/>
  <c r="Q82" i="6" s="1"/>
  <c r="B17" i="3"/>
  <c r="N16" i="4" s="1"/>
  <c r="I17" i="3"/>
  <c r="H17" i="3"/>
  <c r="C17" i="3"/>
  <c r="E49" i="4" s="1"/>
  <c r="FP86" i="5"/>
  <c r="FP87" i="5" s="1"/>
  <c r="FH86" i="5"/>
  <c r="FH87" i="5" s="1"/>
  <c r="EZ86" i="5"/>
  <c r="EZ87" i="5" s="1"/>
  <c r="ER86" i="5"/>
  <c r="ER87" i="5" s="1"/>
  <c r="EJ86" i="5"/>
  <c r="EJ87" i="5" s="1"/>
  <c r="EB86" i="5"/>
  <c r="EB87" i="5" s="1"/>
  <c r="DT86" i="5"/>
  <c r="DT87" i="5" s="1"/>
  <c r="DL86" i="5"/>
  <c r="DL87" i="5" s="1"/>
  <c r="DD86" i="5"/>
  <c r="DD87" i="5" s="1"/>
  <c r="CV86" i="5"/>
  <c r="CV87" i="5" s="1"/>
  <c r="CN86" i="5"/>
  <c r="CN87" i="5" s="1"/>
  <c r="CF86" i="5"/>
  <c r="CF87" i="5" s="1"/>
  <c r="BX86" i="5"/>
  <c r="BX87" i="5" s="1"/>
  <c r="BP86" i="5"/>
  <c r="BP87" i="5" s="1"/>
  <c r="BH86" i="5"/>
  <c r="BH87" i="5" s="1"/>
  <c r="AZ86" i="5"/>
  <c r="AZ87" i="5" s="1"/>
  <c r="AR86" i="5"/>
  <c r="AR87" i="5" s="1"/>
  <c r="AJ86" i="5"/>
  <c r="AJ87" i="5" s="1"/>
  <c r="AB86" i="5"/>
  <c r="AB87" i="5" s="1"/>
  <c r="T86" i="5"/>
  <c r="T87" i="5" s="1"/>
  <c r="L86" i="5"/>
  <c r="L87" i="5" s="1"/>
  <c r="D86" i="5"/>
  <c r="D87" i="5" s="1"/>
  <c r="FM83" i="5"/>
  <c r="FE83" i="5"/>
  <c r="EW83" i="5"/>
  <c r="EO83" i="5"/>
  <c r="EG83" i="5"/>
  <c r="DY83" i="5"/>
  <c r="DQ83" i="5"/>
  <c r="DI83" i="5"/>
  <c r="DA83" i="5"/>
  <c r="CS83" i="5"/>
  <c r="CK83" i="5"/>
  <c r="CC83" i="5"/>
  <c r="BU83" i="5"/>
  <c r="BM83" i="5"/>
  <c r="BE83" i="5"/>
  <c r="AW83" i="5"/>
  <c r="AO83" i="5"/>
  <c r="AG83" i="5"/>
  <c r="Y83" i="5"/>
  <c r="Q83" i="5"/>
  <c r="I83" i="5"/>
  <c r="FO82" i="5"/>
  <c r="FG82" i="5"/>
  <c r="EY82" i="5"/>
  <c r="EQ82" i="5"/>
  <c r="EI82" i="5"/>
  <c r="EA82" i="5"/>
  <c r="DS82" i="5"/>
  <c r="DK82" i="5"/>
  <c r="DC82" i="5"/>
  <c r="CU82" i="5"/>
  <c r="CM82" i="5"/>
  <c r="CE82" i="5"/>
  <c r="BW82" i="5"/>
  <c r="BO82" i="5"/>
  <c r="BG82" i="5"/>
  <c r="AY82" i="5"/>
  <c r="AQ82" i="5"/>
  <c r="AI82" i="5"/>
  <c r="AA82" i="5"/>
  <c r="S82" i="5"/>
  <c r="K82" i="5"/>
  <c r="FO86" i="5"/>
  <c r="FO87" i="5" s="1"/>
  <c r="FG86" i="5"/>
  <c r="FG87" i="5" s="1"/>
  <c r="EY86" i="5"/>
  <c r="EY87" i="5" s="1"/>
  <c r="EQ86" i="5"/>
  <c r="EQ87" i="5" s="1"/>
  <c r="EI86" i="5"/>
  <c r="EI87" i="5" s="1"/>
  <c r="EA86" i="5"/>
  <c r="EA87" i="5" s="1"/>
  <c r="DS86" i="5"/>
  <c r="DS87" i="5" s="1"/>
  <c r="DK86" i="5"/>
  <c r="DK87" i="5" s="1"/>
  <c r="DC86" i="5"/>
  <c r="DC87" i="5" s="1"/>
  <c r="CU86" i="5"/>
  <c r="CU87" i="5" s="1"/>
  <c r="CM86" i="5"/>
  <c r="CM87" i="5" s="1"/>
  <c r="CE86" i="5"/>
  <c r="CE87" i="5" s="1"/>
  <c r="BW86" i="5"/>
  <c r="BW87" i="5" s="1"/>
  <c r="BO86" i="5"/>
  <c r="BO87" i="5" s="1"/>
  <c r="BG86" i="5"/>
  <c r="BG87" i="5" s="1"/>
  <c r="AY86" i="5"/>
  <c r="AY87" i="5" s="1"/>
  <c r="AQ86" i="5"/>
  <c r="AQ87" i="5" s="1"/>
  <c r="AI86" i="5"/>
  <c r="AI87" i="5" s="1"/>
  <c r="AA86" i="5"/>
  <c r="AA87" i="5" s="1"/>
  <c r="S86" i="5"/>
  <c r="S87" i="5" s="1"/>
  <c r="K86" i="5"/>
  <c r="K87" i="5" s="1"/>
  <c r="FL83" i="5"/>
  <c r="FD83" i="5"/>
  <c r="EV83" i="5"/>
  <c r="EN83" i="5"/>
  <c r="EF83" i="5"/>
  <c r="DX83" i="5"/>
  <c r="DP83" i="5"/>
  <c r="DH83" i="5"/>
  <c r="CZ83" i="5"/>
  <c r="CR83" i="5"/>
  <c r="CJ83" i="5"/>
  <c r="CB83" i="5"/>
  <c r="BT83" i="5"/>
  <c r="BL83" i="5"/>
  <c r="BD83" i="5"/>
  <c r="AV83" i="5"/>
  <c r="AN83" i="5"/>
  <c r="AF83" i="5"/>
  <c r="X83" i="5"/>
  <c r="P83" i="5"/>
  <c r="H83" i="5"/>
  <c r="FN82" i="5"/>
  <c r="FF82" i="5"/>
  <c r="EX82" i="5"/>
  <c r="EP82" i="5"/>
  <c r="EH82" i="5"/>
  <c r="DZ82" i="5"/>
  <c r="DR82" i="5"/>
  <c r="DJ82" i="5"/>
  <c r="DB82" i="5"/>
  <c r="CT82" i="5"/>
  <c r="CL82" i="5"/>
  <c r="CD82" i="5"/>
  <c r="BV82" i="5"/>
  <c r="BN82" i="5"/>
  <c r="BF82" i="5"/>
  <c r="AX82" i="5"/>
  <c r="AP82" i="5"/>
  <c r="AH82" i="5"/>
  <c r="Z82" i="5"/>
  <c r="R82" i="5"/>
  <c r="J82" i="5"/>
  <c r="FN86" i="5"/>
  <c r="FN87" i="5" s="1"/>
  <c r="FF86" i="5"/>
  <c r="FF87" i="5" s="1"/>
  <c r="EX86" i="5"/>
  <c r="EX87" i="5" s="1"/>
  <c r="EP86" i="5"/>
  <c r="EP87" i="5" s="1"/>
  <c r="EH86" i="5"/>
  <c r="EH87" i="5" s="1"/>
  <c r="DZ86" i="5"/>
  <c r="DZ87" i="5" s="1"/>
  <c r="DR86" i="5"/>
  <c r="DR87" i="5" s="1"/>
  <c r="DJ86" i="5"/>
  <c r="DJ87" i="5" s="1"/>
  <c r="DB86" i="5"/>
  <c r="DB87" i="5" s="1"/>
  <c r="CT86" i="5"/>
  <c r="CT87" i="5" s="1"/>
  <c r="CL86" i="5"/>
  <c r="CL87" i="5" s="1"/>
  <c r="CD86" i="5"/>
  <c r="CD87" i="5" s="1"/>
  <c r="BV86" i="5"/>
  <c r="BV87" i="5" s="1"/>
  <c r="BN86" i="5"/>
  <c r="BN87" i="5" s="1"/>
  <c r="BF86" i="5"/>
  <c r="BF87" i="5" s="1"/>
  <c r="AX86" i="5"/>
  <c r="AX87" i="5" s="1"/>
  <c r="AP86" i="5"/>
  <c r="AP87" i="5" s="1"/>
  <c r="AH86" i="5"/>
  <c r="AH87" i="5" s="1"/>
  <c r="Z86" i="5"/>
  <c r="Z87" i="5" s="1"/>
  <c r="R86" i="5"/>
  <c r="R87" i="5" s="1"/>
  <c r="J86" i="5"/>
  <c r="J87" i="5" s="1"/>
  <c r="FK83" i="5"/>
  <c r="FC83" i="5"/>
  <c r="EU83" i="5"/>
  <c r="EM83" i="5"/>
  <c r="EE83" i="5"/>
  <c r="DW83" i="5"/>
  <c r="DO83" i="5"/>
  <c r="DG83" i="5"/>
  <c r="CY83" i="5"/>
  <c r="CQ83" i="5"/>
  <c r="CI83" i="5"/>
  <c r="CA83" i="5"/>
  <c r="BS83" i="5"/>
  <c r="BK83" i="5"/>
  <c r="BC83" i="5"/>
  <c r="AU83" i="5"/>
  <c r="AM83" i="5"/>
  <c r="AE83" i="5"/>
  <c r="W83" i="5"/>
  <c r="O83" i="5"/>
  <c r="G83" i="5"/>
  <c r="FM82" i="5"/>
  <c r="FE82" i="5"/>
  <c r="EW82" i="5"/>
  <c r="EO82" i="5"/>
  <c r="EG82" i="5"/>
  <c r="DY82" i="5"/>
  <c r="DQ82" i="5"/>
  <c r="DI82" i="5"/>
  <c r="DA82" i="5"/>
  <c r="CS82" i="5"/>
  <c r="CK82" i="5"/>
  <c r="CC82" i="5"/>
  <c r="BU82" i="5"/>
  <c r="BM82" i="5"/>
  <c r="BE82" i="5"/>
  <c r="AW82" i="5"/>
  <c r="AO82" i="5"/>
  <c r="AG82" i="5"/>
  <c r="Y82" i="5"/>
  <c r="Q82" i="5"/>
  <c r="I82" i="5"/>
  <c r="FI86" i="5"/>
  <c r="FI87" i="5" s="1"/>
  <c r="FA86" i="5"/>
  <c r="FA87" i="5" s="1"/>
  <c r="ES86" i="5"/>
  <c r="ES87" i="5" s="1"/>
  <c r="EK86" i="5"/>
  <c r="EK87" i="5" s="1"/>
  <c r="EC86" i="5"/>
  <c r="EC87" i="5" s="1"/>
  <c r="DU86" i="5"/>
  <c r="DU87" i="5" s="1"/>
  <c r="DM86" i="5"/>
  <c r="DM87" i="5" s="1"/>
  <c r="DE86" i="5"/>
  <c r="DE87" i="5" s="1"/>
  <c r="CW86" i="5"/>
  <c r="CW87" i="5" s="1"/>
  <c r="CO86" i="5"/>
  <c r="CO87" i="5" s="1"/>
  <c r="CG86" i="5"/>
  <c r="CG87" i="5" s="1"/>
  <c r="BY86" i="5"/>
  <c r="BY87" i="5" s="1"/>
  <c r="BQ86" i="5"/>
  <c r="BQ87" i="5" s="1"/>
  <c r="BI86" i="5"/>
  <c r="BI87" i="5" s="1"/>
  <c r="BA86" i="5"/>
  <c r="BA87" i="5" s="1"/>
  <c r="AS86" i="5"/>
  <c r="AS87" i="5" s="1"/>
  <c r="AK86" i="5"/>
  <c r="AK87" i="5" s="1"/>
  <c r="AC86" i="5"/>
  <c r="AC87" i="5" s="1"/>
  <c r="U86" i="5"/>
  <c r="U87" i="5" s="1"/>
  <c r="M86" i="5"/>
  <c r="M87" i="5" s="1"/>
  <c r="E86" i="5"/>
  <c r="E87" i="5" s="1"/>
  <c r="FN83" i="5"/>
  <c r="FF83" i="5"/>
  <c r="EX83" i="5"/>
  <c r="EP83" i="5"/>
  <c r="EH83" i="5"/>
  <c r="DZ83" i="5"/>
  <c r="DR83" i="5"/>
  <c r="DJ83" i="5"/>
  <c r="DB83" i="5"/>
  <c r="CT83" i="5"/>
  <c r="CL83" i="5"/>
  <c r="CD83" i="5"/>
  <c r="BV83" i="5"/>
  <c r="BN83" i="5"/>
  <c r="BF83" i="5"/>
  <c r="AX83" i="5"/>
  <c r="AP83" i="5"/>
  <c r="AH83" i="5"/>
  <c r="Z83" i="5"/>
  <c r="R83" i="5"/>
  <c r="J83" i="5"/>
  <c r="FP82" i="5"/>
  <c r="FH82" i="5"/>
  <c r="EZ82" i="5"/>
  <c r="ER82" i="5"/>
  <c r="EJ82" i="5"/>
  <c r="EB82" i="5"/>
  <c r="DT82" i="5"/>
  <c r="DL82" i="5"/>
  <c r="DD82" i="5"/>
  <c r="CV82" i="5"/>
  <c r="CN82" i="5"/>
  <c r="CF82" i="5"/>
  <c r="BX82" i="5"/>
  <c r="BP82" i="5"/>
  <c r="BH82" i="5"/>
  <c r="AZ82" i="5"/>
  <c r="AR82" i="5"/>
  <c r="AJ82" i="5"/>
  <c r="AB82" i="5"/>
  <c r="T82" i="5"/>
  <c r="L82" i="5"/>
  <c r="D82" i="5"/>
  <c r="FJ86" i="5"/>
  <c r="FJ87" i="5" s="1"/>
  <c r="ET86" i="5"/>
  <c r="ET87" i="5" s="1"/>
  <c r="ED86" i="5"/>
  <c r="ED87" i="5" s="1"/>
  <c r="DN86" i="5"/>
  <c r="DN87" i="5" s="1"/>
  <c r="CX86" i="5"/>
  <c r="CX87" i="5" s="1"/>
  <c r="CH86" i="5"/>
  <c r="CH87" i="5" s="1"/>
  <c r="BR86" i="5"/>
  <c r="BR87" i="5" s="1"/>
  <c r="BB86" i="5"/>
  <c r="BB87" i="5" s="1"/>
  <c r="AL86" i="5"/>
  <c r="AL87" i="5" s="1"/>
  <c r="V86" i="5"/>
  <c r="V87" i="5" s="1"/>
  <c r="F86" i="5"/>
  <c r="F87" i="5" s="1"/>
  <c r="FP83" i="5"/>
  <c r="EZ83" i="5"/>
  <c r="EJ83" i="5"/>
  <c r="DT83" i="5"/>
  <c r="DD83" i="5"/>
  <c r="CN83" i="5"/>
  <c r="BX83" i="5"/>
  <c r="BH83" i="5"/>
  <c r="AR83" i="5"/>
  <c r="AB83" i="5"/>
  <c r="L83" i="5"/>
  <c r="FJ82" i="5"/>
  <c r="ET82" i="5"/>
  <c r="ED82" i="5"/>
  <c r="DN82" i="5"/>
  <c r="CX82" i="5"/>
  <c r="CH82" i="5"/>
  <c r="BR82" i="5"/>
  <c r="BB82" i="5"/>
  <c r="AL82" i="5"/>
  <c r="V82" i="5"/>
  <c r="F82" i="5"/>
  <c r="FK75" i="5"/>
  <c r="FC75" i="5"/>
  <c r="EU75" i="5"/>
  <c r="EM75" i="5"/>
  <c r="EE75" i="5"/>
  <c r="DW75" i="5"/>
  <c r="DO75" i="5"/>
  <c r="DG75" i="5"/>
  <c r="CY75" i="5"/>
  <c r="CQ75" i="5"/>
  <c r="CI75" i="5"/>
  <c r="CA75" i="5"/>
  <c r="BS75" i="5"/>
  <c r="BK75" i="5"/>
  <c r="BC75" i="5"/>
  <c r="AU75" i="5"/>
  <c r="AM75" i="5"/>
  <c r="AE75" i="5"/>
  <c r="W75" i="5"/>
  <c r="O75" i="5"/>
  <c r="G75" i="5"/>
  <c r="FE86" i="5"/>
  <c r="FE87" i="5" s="1"/>
  <c r="EO86" i="5"/>
  <c r="EO87" i="5" s="1"/>
  <c r="DY86" i="5"/>
  <c r="DY87" i="5" s="1"/>
  <c r="DI86" i="5"/>
  <c r="DI87" i="5" s="1"/>
  <c r="CS86" i="5"/>
  <c r="CS87" i="5" s="1"/>
  <c r="CC86" i="5"/>
  <c r="CC87" i="5" s="1"/>
  <c r="BM86" i="5"/>
  <c r="BM87" i="5" s="1"/>
  <c r="AW86" i="5"/>
  <c r="AW87" i="5" s="1"/>
  <c r="AG86" i="5"/>
  <c r="AG87" i="5" s="1"/>
  <c r="Q86" i="5"/>
  <c r="Q87" i="5" s="1"/>
  <c r="FO83" i="5"/>
  <c r="EY83" i="5"/>
  <c r="EI83" i="5"/>
  <c r="DS83" i="5"/>
  <c r="DC83" i="5"/>
  <c r="CM83" i="5"/>
  <c r="BW83" i="5"/>
  <c r="BG83" i="5"/>
  <c r="AQ83" i="5"/>
  <c r="AA83" i="5"/>
  <c r="K83" i="5"/>
  <c r="FI82" i="5"/>
  <c r="ES82" i="5"/>
  <c r="EC82" i="5"/>
  <c r="DM82" i="5"/>
  <c r="CW82" i="5"/>
  <c r="CG82" i="5"/>
  <c r="BQ82" i="5"/>
  <c r="BA82" i="5"/>
  <c r="AK82" i="5"/>
  <c r="U82" i="5"/>
  <c r="E82" i="5"/>
  <c r="FJ75" i="5"/>
  <c r="FB75" i="5"/>
  <c r="ET75" i="5"/>
  <c r="EL75" i="5"/>
  <c r="ED75" i="5"/>
  <c r="DV75" i="5"/>
  <c r="DN75" i="5"/>
  <c r="DF75" i="5"/>
  <c r="CX75" i="5"/>
  <c r="CP75" i="5"/>
  <c r="CH75" i="5"/>
  <c r="BZ75" i="5"/>
  <c r="BR75" i="5"/>
  <c r="BJ75" i="5"/>
  <c r="BB75" i="5"/>
  <c r="AT75" i="5"/>
  <c r="AL75" i="5"/>
  <c r="AD75" i="5"/>
  <c r="V75" i="5"/>
  <c r="N75" i="5"/>
  <c r="F75" i="5"/>
  <c r="FD86" i="5"/>
  <c r="FD87" i="5" s="1"/>
  <c r="EN86" i="5"/>
  <c r="EN87" i="5" s="1"/>
  <c r="DX86" i="5"/>
  <c r="DX87" i="5" s="1"/>
  <c r="DH86" i="5"/>
  <c r="DH87" i="5" s="1"/>
  <c r="CR86" i="5"/>
  <c r="CR87" i="5" s="1"/>
  <c r="CB86" i="5"/>
  <c r="CB87" i="5" s="1"/>
  <c r="BL86" i="5"/>
  <c r="BL87" i="5" s="1"/>
  <c r="AV86" i="5"/>
  <c r="AV87" i="5" s="1"/>
  <c r="AF86" i="5"/>
  <c r="AF87" i="5" s="1"/>
  <c r="P86" i="5"/>
  <c r="P87" i="5" s="1"/>
  <c r="FJ83" i="5"/>
  <c r="ET83" i="5"/>
  <c r="ED83" i="5"/>
  <c r="DN83" i="5"/>
  <c r="CX83" i="5"/>
  <c r="CH83" i="5"/>
  <c r="BR83" i="5"/>
  <c r="BB83" i="5"/>
  <c r="AL83" i="5"/>
  <c r="V83" i="5"/>
  <c r="F83" i="5"/>
  <c r="FD82" i="5"/>
  <c r="EN82" i="5"/>
  <c r="DX82" i="5"/>
  <c r="DH82" i="5"/>
  <c r="CR82" i="5"/>
  <c r="CB82" i="5"/>
  <c r="BL82" i="5"/>
  <c r="AV82" i="5"/>
  <c r="AF82" i="5"/>
  <c r="P82" i="5"/>
  <c r="FI75" i="5"/>
  <c r="FA75" i="5"/>
  <c r="ES75" i="5"/>
  <c r="EK75" i="5"/>
  <c r="EC75" i="5"/>
  <c r="DU75" i="5"/>
  <c r="DM75" i="5"/>
  <c r="DE75" i="5"/>
  <c r="CW75" i="5"/>
  <c r="CO75" i="5"/>
  <c r="CG75" i="5"/>
  <c r="BY75" i="5"/>
  <c r="BQ75" i="5"/>
  <c r="BI75" i="5"/>
  <c r="BA75" i="5"/>
  <c r="AS75" i="5"/>
  <c r="AK75" i="5"/>
  <c r="AC75" i="5"/>
  <c r="U75" i="5"/>
  <c r="M75" i="5"/>
  <c r="E75" i="5"/>
  <c r="FK86" i="5"/>
  <c r="FK87" i="5" s="1"/>
  <c r="EU86" i="5"/>
  <c r="EU87" i="5" s="1"/>
  <c r="EE86" i="5"/>
  <c r="EE87" i="5" s="1"/>
  <c r="DO86" i="5"/>
  <c r="DO87" i="5" s="1"/>
  <c r="CY86" i="5"/>
  <c r="CY87" i="5" s="1"/>
  <c r="CI86" i="5"/>
  <c r="CI87" i="5" s="1"/>
  <c r="BS86" i="5"/>
  <c r="BS87" i="5" s="1"/>
  <c r="BC86" i="5"/>
  <c r="BC87" i="5" s="1"/>
  <c r="AM86" i="5"/>
  <c r="AM87" i="5" s="1"/>
  <c r="W86" i="5"/>
  <c r="W87" i="5" s="1"/>
  <c r="G86" i="5"/>
  <c r="G87" i="5" s="1"/>
  <c r="FA83" i="5"/>
  <c r="EK83" i="5"/>
  <c r="DU83" i="5"/>
  <c r="DE83" i="5"/>
  <c r="CO83" i="5"/>
  <c r="BY83" i="5"/>
  <c r="BI83" i="5"/>
  <c r="AS83" i="5"/>
  <c r="AC83" i="5"/>
  <c r="M83" i="5"/>
  <c r="FK82" i="5"/>
  <c r="EU82" i="5"/>
  <c r="EE82" i="5"/>
  <c r="DO82" i="5"/>
  <c r="CY82" i="5"/>
  <c r="CI82" i="5"/>
  <c r="BS82" i="5"/>
  <c r="BC82" i="5"/>
  <c r="AM82" i="5"/>
  <c r="W82" i="5"/>
  <c r="G82" i="5"/>
  <c r="FL75" i="5"/>
  <c r="FD75" i="5"/>
  <c r="EV75" i="5"/>
  <c r="EN75" i="5"/>
  <c r="EF75" i="5"/>
  <c r="DX75" i="5"/>
  <c r="DP75" i="5"/>
  <c r="DH75" i="5"/>
  <c r="CZ75" i="5"/>
  <c r="CR75" i="5"/>
  <c r="CJ75" i="5"/>
  <c r="CB75" i="5"/>
  <c r="BT75" i="5"/>
  <c r="BL75" i="5"/>
  <c r="BD75" i="5"/>
  <c r="AV75" i="5"/>
  <c r="AN75" i="5"/>
  <c r="AF75" i="5"/>
  <c r="X75" i="5"/>
  <c r="P75" i="5"/>
  <c r="H75" i="5"/>
  <c r="FB86" i="5"/>
  <c r="FB87" i="5" s="1"/>
  <c r="DV86" i="5"/>
  <c r="DV87" i="5" s="1"/>
  <c r="CP86" i="5"/>
  <c r="CP87" i="5" s="1"/>
  <c r="BJ86" i="5"/>
  <c r="BJ87" i="5" s="1"/>
  <c r="AD86" i="5"/>
  <c r="AD87" i="5" s="1"/>
  <c r="ES83" i="5"/>
  <c r="DM83" i="5"/>
  <c r="CG83" i="5"/>
  <c r="BA83" i="5"/>
  <c r="U83" i="5"/>
  <c r="FC82" i="5"/>
  <c r="DW82" i="5"/>
  <c r="CQ82" i="5"/>
  <c r="BK82" i="5"/>
  <c r="AE82" i="5"/>
  <c r="FH75" i="5"/>
  <c r="ER75" i="5"/>
  <c r="EB75" i="5"/>
  <c r="DL75" i="5"/>
  <c r="CV75" i="5"/>
  <c r="CF75" i="5"/>
  <c r="BP75" i="5"/>
  <c r="AZ75" i="5"/>
  <c r="AJ75" i="5"/>
  <c r="T75" i="5"/>
  <c r="D75" i="5"/>
  <c r="EW86" i="5"/>
  <c r="EW87" i="5" s="1"/>
  <c r="DQ86" i="5"/>
  <c r="DQ87" i="5" s="1"/>
  <c r="CK86" i="5"/>
  <c r="CK87" i="5" s="1"/>
  <c r="BE86" i="5"/>
  <c r="BE87" i="5" s="1"/>
  <c r="Y86" i="5"/>
  <c r="Y87" i="5" s="1"/>
  <c r="ER83" i="5"/>
  <c r="DL83" i="5"/>
  <c r="CF83" i="5"/>
  <c r="AZ83" i="5"/>
  <c r="T83" i="5"/>
  <c r="FB82" i="5"/>
  <c r="DV82" i="5"/>
  <c r="CP82" i="5"/>
  <c r="BJ82" i="5"/>
  <c r="AD82" i="5"/>
  <c r="FG75" i="5"/>
  <c r="EQ75" i="5"/>
  <c r="EA75" i="5"/>
  <c r="DK75" i="5"/>
  <c r="CU75" i="5"/>
  <c r="CE75" i="5"/>
  <c r="BO75" i="5"/>
  <c r="AY75" i="5"/>
  <c r="AI75" i="5"/>
  <c r="S75" i="5"/>
  <c r="EV86" i="5"/>
  <c r="EV87" i="5" s="1"/>
  <c r="DP86" i="5"/>
  <c r="DP87" i="5" s="1"/>
  <c r="CJ86" i="5"/>
  <c r="CJ87" i="5" s="1"/>
  <c r="BD86" i="5"/>
  <c r="BD87" i="5" s="1"/>
  <c r="X86" i="5"/>
  <c r="X87" i="5" s="1"/>
  <c r="EQ83" i="5"/>
  <c r="DK83" i="5"/>
  <c r="CE83" i="5"/>
  <c r="AY83" i="5"/>
  <c r="S83" i="5"/>
  <c r="FA82" i="5"/>
  <c r="DU82" i="5"/>
  <c r="CO82" i="5"/>
  <c r="BI82" i="5"/>
  <c r="AC82" i="5"/>
  <c r="FF75" i="5"/>
  <c r="EP75" i="5"/>
  <c r="DZ75" i="5"/>
  <c r="DJ75" i="5"/>
  <c r="CT75" i="5"/>
  <c r="CD75" i="5"/>
  <c r="BN75" i="5"/>
  <c r="AX75" i="5"/>
  <c r="AH75" i="5"/>
  <c r="R75" i="5"/>
  <c r="FC86" i="5"/>
  <c r="FC87" i="5" s="1"/>
  <c r="DW86" i="5"/>
  <c r="DW87" i="5" s="1"/>
  <c r="CQ86" i="5"/>
  <c r="CQ87" i="5" s="1"/>
  <c r="BK86" i="5"/>
  <c r="BK87" i="5" s="1"/>
  <c r="AE86" i="5"/>
  <c r="AE87" i="5" s="1"/>
  <c r="FB83" i="5"/>
  <c r="DV83" i="5"/>
  <c r="CP83" i="5"/>
  <c r="BJ83" i="5"/>
  <c r="AD83" i="5"/>
  <c r="FL82" i="5"/>
  <c r="EF82" i="5"/>
  <c r="CZ82" i="5"/>
  <c r="BT82" i="5"/>
  <c r="AN82" i="5"/>
  <c r="H82" i="5"/>
  <c r="FM75" i="5"/>
  <c r="EW75" i="5"/>
  <c r="EG75" i="5"/>
  <c r="DQ75" i="5"/>
  <c r="DA75" i="5"/>
  <c r="CK75" i="5"/>
  <c r="BU75" i="5"/>
  <c r="BE75" i="5"/>
  <c r="AO75" i="5"/>
  <c r="Y75" i="5"/>
  <c r="I75" i="5"/>
  <c r="FL86" i="5"/>
  <c r="FL87" i="5" s="1"/>
  <c r="CZ86" i="5"/>
  <c r="CZ87" i="5" s="1"/>
  <c r="AN86" i="5"/>
  <c r="AN87" i="5" s="1"/>
  <c r="EB83" i="5"/>
  <c r="BP83" i="5"/>
  <c r="DF82" i="5"/>
  <c r="AT82" i="5"/>
  <c r="FO75" i="5"/>
  <c r="EI75" i="5"/>
  <c r="DC75" i="5"/>
  <c r="BW75" i="5"/>
  <c r="AQ75" i="5"/>
  <c r="K75" i="5"/>
  <c r="EM86" i="5"/>
  <c r="EM87" i="5" s="1"/>
  <c r="CA86" i="5"/>
  <c r="CA87" i="5" s="1"/>
  <c r="O86" i="5"/>
  <c r="O87" i="5" s="1"/>
  <c r="EA83" i="5"/>
  <c r="BO83" i="5"/>
  <c r="DE82" i="5"/>
  <c r="AS82" i="5"/>
  <c r="FN75" i="5"/>
  <c r="EH75" i="5"/>
  <c r="DB75" i="5"/>
  <c r="BV75" i="5"/>
  <c r="AP75" i="5"/>
  <c r="J75" i="5"/>
  <c r="EL86" i="5"/>
  <c r="EL87" i="5" s="1"/>
  <c r="BZ86" i="5"/>
  <c r="BZ87" i="5" s="1"/>
  <c r="N86" i="5"/>
  <c r="N87" i="5" s="1"/>
  <c r="DF83" i="5"/>
  <c r="AT83" i="5"/>
  <c r="EV82" i="5"/>
  <c r="CJ82" i="5"/>
  <c r="X82" i="5"/>
  <c r="FE75" i="5"/>
  <c r="DY75" i="5"/>
  <c r="CS75" i="5"/>
  <c r="BM75" i="5"/>
  <c r="AG75" i="5"/>
  <c r="EG86" i="5"/>
  <c r="EG87" i="5" s="1"/>
  <c r="BU86" i="5"/>
  <c r="BU87" i="5" s="1"/>
  <c r="I86" i="5"/>
  <c r="I87" i="5" s="1"/>
  <c r="FI83" i="5"/>
  <c r="CW83" i="5"/>
  <c r="AK83" i="5"/>
  <c r="EM82" i="5"/>
  <c r="CA82" i="5"/>
  <c r="O82" i="5"/>
  <c r="EZ75" i="5"/>
  <c r="DT75" i="5"/>
  <c r="CN75" i="5"/>
  <c r="BH75" i="5"/>
  <c r="AB75" i="5"/>
  <c r="EF86" i="5"/>
  <c r="EF87" i="5" s="1"/>
  <c r="BT86" i="5"/>
  <c r="BT87" i="5" s="1"/>
  <c r="H86" i="5"/>
  <c r="H87" i="5" s="1"/>
  <c r="FH83" i="5"/>
  <c r="CV83" i="5"/>
  <c r="AJ83" i="5"/>
  <c r="EL82" i="5"/>
  <c r="BZ82" i="5"/>
  <c r="N82" i="5"/>
  <c r="EY75" i="5"/>
  <c r="DS75" i="5"/>
  <c r="CM75" i="5"/>
  <c r="BG75" i="5"/>
  <c r="AA75" i="5"/>
  <c r="DG86" i="5"/>
  <c r="DG87" i="5" s="1"/>
  <c r="AU86" i="5"/>
  <c r="AU87" i="5" s="1"/>
  <c r="FG83" i="5"/>
  <c r="CU83" i="5"/>
  <c r="AI83" i="5"/>
  <c r="EK82" i="5"/>
  <c r="BY82" i="5"/>
  <c r="M82" i="5"/>
  <c r="EX75" i="5"/>
  <c r="DR75" i="5"/>
  <c r="CL75" i="5"/>
  <c r="BF75" i="5"/>
  <c r="Z75" i="5"/>
  <c r="DF86" i="5"/>
  <c r="DF87" i="5" s="1"/>
  <c r="AT86" i="5"/>
  <c r="AT87" i="5" s="1"/>
  <c r="EL83" i="5"/>
  <c r="BZ83" i="5"/>
  <c r="N83" i="5"/>
  <c r="DP82" i="5"/>
  <c r="BD82" i="5"/>
  <c r="EO75" i="5"/>
  <c r="DI75" i="5"/>
  <c r="CC75" i="5"/>
  <c r="AW75" i="5"/>
  <c r="Q75" i="5"/>
  <c r="FM86" i="5"/>
  <c r="FM87" i="5" s="1"/>
  <c r="DA86" i="5"/>
  <c r="DA87" i="5" s="1"/>
  <c r="AO86" i="5"/>
  <c r="AO87" i="5" s="1"/>
  <c r="EC83" i="5"/>
  <c r="BQ83" i="5"/>
  <c r="E83" i="5"/>
  <c r="DG82" i="5"/>
  <c r="AU82" i="5"/>
  <c r="FP75" i="5"/>
  <c r="EJ75" i="5"/>
  <c r="DD75" i="5"/>
  <c r="BX75" i="5"/>
  <c r="AR75" i="5"/>
  <c r="L75" i="5"/>
  <c r="G19" i="3"/>
  <c r="FK84" i="5" s="1"/>
  <c r="FJ76" i="4"/>
  <c r="FB76" i="4"/>
  <c r="FB77" i="4" s="1"/>
  <c r="ET76" i="4"/>
  <c r="EL76" i="4"/>
  <c r="ED76" i="4"/>
  <c r="DV76" i="4"/>
  <c r="DN76" i="4"/>
  <c r="DN77" i="4" s="1"/>
  <c r="DF76" i="4"/>
  <c r="CX76" i="4"/>
  <c r="CP76" i="4"/>
  <c r="CP77" i="4" s="1"/>
  <c r="CH76" i="4"/>
  <c r="BZ76" i="4"/>
  <c r="BR76" i="4"/>
  <c r="BJ76" i="4"/>
  <c r="BB76" i="4"/>
  <c r="BB77" i="4" s="1"/>
  <c r="AT76" i="4"/>
  <c r="AL76" i="4"/>
  <c r="AD76" i="4"/>
  <c r="AD77" i="4" s="1"/>
  <c r="V76" i="4"/>
  <c r="N76" i="4"/>
  <c r="F76" i="4"/>
  <c r="FI76" i="4"/>
  <c r="FI77" i="4" s="1"/>
  <c r="FA76" i="4"/>
  <c r="ES76" i="4"/>
  <c r="ES77" i="4" s="1"/>
  <c r="EK76" i="4"/>
  <c r="EK77" i="4" s="1"/>
  <c r="EC76" i="4"/>
  <c r="DU76" i="4"/>
  <c r="DM76" i="4"/>
  <c r="DE76" i="4"/>
  <c r="DE77" i="4" s="1"/>
  <c r="CW76" i="4"/>
  <c r="CW77" i="4" s="1"/>
  <c r="CO76" i="4"/>
  <c r="CG76" i="4"/>
  <c r="CG77" i="4" s="1"/>
  <c r="BY76" i="4"/>
  <c r="BY77" i="4" s="1"/>
  <c r="BQ76" i="4"/>
  <c r="BI76" i="4"/>
  <c r="BA76" i="4"/>
  <c r="AS76" i="4"/>
  <c r="AS77" i="4" s="1"/>
  <c r="AK76" i="4"/>
  <c r="AK77" i="4" s="1"/>
  <c r="AC76" i="4"/>
  <c r="U76" i="4"/>
  <c r="U77" i="4" s="1"/>
  <c r="M76" i="4"/>
  <c r="M77" i="4" s="1"/>
  <c r="E76" i="4"/>
  <c r="FP76" i="4"/>
  <c r="FP77" i="4" s="1"/>
  <c r="FH76" i="4"/>
  <c r="EZ76" i="4"/>
  <c r="ER76" i="4"/>
  <c r="ER77" i="4" s="1"/>
  <c r="EJ76" i="4"/>
  <c r="EJ77" i="4" s="1"/>
  <c r="EB76" i="4"/>
  <c r="EB77" i="4" s="1"/>
  <c r="DT76" i="4"/>
  <c r="DT77" i="4" s="1"/>
  <c r="DL76" i="4"/>
  <c r="DD76" i="4"/>
  <c r="DD77" i="4" s="1"/>
  <c r="CV76" i="4"/>
  <c r="CN76" i="4"/>
  <c r="CF76" i="4"/>
  <c r="BX76" i="4"/>
  <c r="BX77" i="4" s="1"/>
  <c r="BP76" i="4"/>
  <c r="BH76" i="4"/>
  <c r="BH77" i="4" s="1"/>
  <c r="AZ76" i="4"/>
  <c r="AR76" i="4"/>
  <c r="AR77" i="4" s="1"/>
  <c r="AJ76" i="4"/>
  <c r="AB76" i="4"/>
  <c r="T76" i="4"/>
  <c r="T77" i="4" s="1"/>
  <c r="L76" i="4"/>
  <c r="D76" i="4"/>
  <c r="D77" i="4" s="1"/>
  <c r="FO76" i="4"/>
  <c r="FG76" i="4"/>
  <c r="EY76" i="4"/>
  <c r="EQ76" i="4"/>
  <c r="EQ77" i="4" s="1"/>
  <c r="EI76" i="4"/>
  <c r="EI77" i="4" s="1"/>
  <c r="EA76" i="4"/>
  <c r="EA77" i="4" s="1"/>
  <c r="DS76" i="4"/>
  <c r="DS77" i="4" s="1"/>
  <c r="DK76" i="4"/>
  <c r="DK77" i="4" s="1"/>
  <c r="DC76" i="4"/>
  <c r="CU76" i="4"/>
  <c r="CM76" i="4"/>
  <c r="CE76" i="4"/>
  <c r="CE77" i="4" s="1"/>
  <c r="BW76" i="4"/>
  <c r="BW77" i="4" s="1"/>
  <c r="BO76" i="4"/>
  <c r="BO77" i="4" s="1"/>
  <c r="BG76" i="4"/>
  <c r="BG77" i="4" s="1"/>
  <c r="AY76" i="4"/>
  <c r="AY77" i="4" s="1"/>
  <c r="AQ76" i="4"/>
  <c r="AI76" i="4"/>
  <c r="AA76" i="4"/>
  <c r="S76" i="4"/>
  <c r="S77" i="4" s="1"/>
  <c r="K76" i="4"/>
  <c r="K77" i="4" s="1"/>
  <c r="FN76" i="4"/>
  <c r="FN77" i="4" s="1"/>
  <c r="FF76" i="4"/>
  <c r="FF77" i="4" s="1"/>
  <c r="EX76" i="4"/>
  <c r="EX77" i="4" s="1"/>
  <c r="EP76" i="4"/>
  <c r="EP77" i="4" s="1"/>
  <c r="EH76" i="4"/>
  <c r="EH77" i="4" s="1"/>
  <c r="DZ76" i="4"/>
  <c r="DZ77" i="4" s="1"/>
  <c r="DR76" i="4"/>
  <c r="DR77" i="4" s="1"/>
  <c r="DJ76" i="4"/>
  <c r="DB76" i="4"/>
  <c r="DB77" i="4" s="1"/>
  <c r="CT76" i="4"/>
  <c r="CT77" i="4" s="1"/>
  <c r="CL76" i="4"/>
  <c r="CD76" i="4"/>
  <c r="BV76" i="4"/>
  <c r="BV77" i="4" s="1"/>
  <c r="BN76" i="4"/>
  <c r="BF76" i="4"/>
  <c r="BF77" i="4" s="1"/>
  <c r="AX76" i="4"/>
  <c r="AP76" i="4"/>
  <c r="AH76" i="4"/>
  <c r="Z76" i="4"/>
  <c r="Z77" i="4" s="1"/>
  <c r="R76" i="4"/>
  <c r="J76" i="4"/>
  <c r="J77" i="4" s="1"/>
  <c r="FK76" i="4"/>
  <c r="FC76" i="4"/>
  <c r="EU76" i="4"/>
  <c r="EU77" i="4" s="1"/>
  <c r="EM76" i="4"/>
  <c r="EM77" i="4" s="1"/>
  <c r="EE76" i="4"/>
  <c r="EE77" i="4" s="1"/>
  <c r="DW76" i="4"/>
  <c r="DW77" i="4" s="1"/>
  <c r="DO76" i="4"/>
  <c r="DO77" i="4" s="1"/>
  <c r="DG76" i="4"/>
  <c r="CY76" i="4"/>
  <c r="CQ76" i="4"/>
  <c r="CI76" i="4"/>
  <c r="CI77" i="4" s="1"/>
  <c r="CA76" i="4"/>
  <c r="CA77" i="4" s="1"/>
  <c r="BS76" i="4"/>
  <c r="BS77" i="4" s="1"/>
  <c r="BK76" i="4"/>
  <c r="BK77" i="4" s="1"/>
  <c r="BC76" i="4"/>
  <c r="BC77" i="4" s="1"/>
  <c r="AU76" i="4"/>
  <c r="AM76" i="4"/>
  <c r="AE76" i="4"/>
  <c r="W76" i="4"/>
  <c r="W77" i="4" s="1"/>
  <c r="O76" i="4"/>
  <c r="O77" i="4" s="1"/>
  <c r="G76" i="4"/>
  <c r="G77" i="4" s="1"/>
  <c r="FL76" i="4"/>
  <c r="FL77" i="4" s="1"/>
  <c r="EF76" i="4"/>
  <c r="CZ76" i="4"/>
  <c r="BT76" i="4"/>
  <c r="AN76" i="4"/>
  <c r="H76" i="4"/>
  <c r="FE76" i="4"/>
  <c r="FE77" i="4" s="1"/>
  <c r="DY76" i="4"/>
  <c r="DY77" i="4" s="1"/>
  <c r="CS76" i="4"/>
  <c r="CS77" i="4" s="1"/>
  <c r="BM76" i="4"/>
  <c r="AG76" i="4"/>
  <c r="AG77" i="4" s="1"/>
  <c r="FD76" i="4"/>
  <c r="FD77" i="4" s="1"/>
  <c r="DX76" i="4"/>
  <c r="CR76" i="4"/>
  <c r="CR77" i="4" s="1"/>
  <c r="BL76" i="4"/>
  <c r="BL77" i="4" s="1"/>
  <c r="AF76" i="4"/>
  <c r="AF77" i="4" s="1"/>
  <c r="EW76" i="4"/>
  <c r="DQ76" i="4"/>
  <c r="CK76" i="4"/>
  <c r="CK77" i="4" s="1"/>
  <c r="BE76" i="4"/>
  <c r="BE77" i="4" s="1"/>
  <c r="Y76" i="4"/>
  <c r="EV76" i="4"/>
  <c r="DP76" i="4"/>
  <c r="DP77" i="4" s="1"/>
  <c r="CJ76" i="4"/>
  <c r="BD76" i="4"/>
  <c r="BD77" i="4" s="1"/>
  <c r="X76" i="4"/>
  <c r="EO76" i="4"/>
  <c r="EO77" i="4" s="1"/>
  <c r="DI76" i="4"/>
  <c r="DI77" i="4" s="1"/>
  <c r="CC76" i="4"/>
  <c r="AW76" i="4"/>
  <c r="Q76" i="4"/>
  <c r="FM76" i="4"/>
  <c r="FM77" i="4" s="1"/>
  <c r="EG76" i="4"/>
  <c r="EG77" i="4" s="1"/>
  <c r="DA76" i="4"/>
  <c r="DA77" i="4" s="1"/>
  <c r="BU76" i="4"/>
  <c r="AO76" i="4"/>
  <c r="I76" i="4"/>
  <c r="DH76" i="4"/>
  <c r="DH77" i="4" s="1"/>
  <c r="CB76" i="4"/>
  <c r="AV76" i="4"/>
  <c r="AV77" i="4" s="1"/>
  <c r="P76" i="4"/>
  <c r="EN76" i="4"/>
  <c r="C8" i="3"/>
  <c r="D17" i="3"/>
  <c r="H82" i="4" s="1"/>
  <c r="B19" i="3"/>
  <c r="ED18" i="4" s="1"/>
  <c r="R9" i="4"/>
  <c r="AX9" i="4"/>
  <c r="CD9" i="4"/>
  <c r="DJ9" i="4"/>
  <c r="EP9" i="4"/>
  <c r="I10" i="4"/>
  <c r="AO10" i="4"/>
  <c r="BU10" i="4"/>
  <c r="DA10" i="4"/>
  <c r="EG10" i="4"/>
  <c r="EG11" i="4" s="1"/>
  <c r="FM10" i="4"/>
  <c r="FM11" i="4" s="1"/>
  <c r="BA16" i="4"/>
  <c r="CV16" i="4"/>
  <c r="EL16" i="4"/>
  <c r="AP17" i="4"/>
  <c r="FN17" i="4"/>
  <c r="DX18" i="4"/>
  <c r="FP20" i="6"/>
  <c r="FP21" i="6" s="1"/>
  <c r="FH20" i="6"/>
  <c r="FH21" i="6" s="1"/>
  <c r="EZ20" i="6"/>
  <c r="EZ21" i="6" s="1"/>
  <c r="ER20" i="6"/>
  <c r="ER21" i="6" s="1"/>
  <c r="EJ20" i="6"/>
  <c r="EJ21" i="6" s="1"/>
  <c r="EB20" i="6"/>
  <c r="EB21" i="6" s="1"/>
  <c r="DT20" i="6"/>
  <c r="DT21" i="6" s="1"/>
  <c r="DL20" i="6"/>
  <c r="DL21" i="6" s="1"/>
  <c r="DD20" i="6"/>
  <c r="DD21" i="6" s="1"/>
  <c r="CV20" i="6"/>
  <c r="CV21" i="6" s="1"/>
  <c r="CN20" i="6"/>
  <c r="CN21" i="6" s="1"/>
  <c r="CF20" i="6"/>
  <c r="CF21" i="6" s="1"/>
  <c r="BX20" i="6"/>
  <c r="BX21" i="6" s="1"/>
  <c r="BP20" i="6"/>
  <c r="BP21" i="6" s="1"/>
  <c r="BH20" i="6"/>
  <c r="BH21" i="6" s="1"/>
  <c r="AZ20" i="6"/>
  <c r="AZ21" i="6" s="1"/>
  <c r="AR20" i="6"/>
  <c r="AR21" i="6" s="1"/>
  <c r="AJ20" i="6"/>
  <c r="AJ21" i="6" s="1"/>
  <c r="AB20" i="6"/>
  <c r="AB21" i="6" s="1"/>
  <c r="T20" i="6"/>
  <c r="T21" i="6" s="1"/>
  <c r="L20" i="6"/>
  <c r="L21" i="6" s="1"/>
  <c r="D20" i="6"/>
  <c r="D21" i="6" s="1"/>
  <c r="FK18" i="6"/>
  <c r="FC18" i="6"/>
  <c r="EU18" i="6"/>
  <c r="EM18" i="6"/>
  <c r="EE18" i="6"/>
  <c r="DW18" i="6"/>
  <c r="DO18" i="6"/>
  <c r="DG18" i="6"/>
  <c r="CY18" i="6"/>
  <c r="CQ18" i="6"/>
  <c r="CI18" i="6"/>
  <c r="CA18" i="6"/>
  <c r="BS18" i="6"/>
  <c r="BK18" i="6"/>
  <c r="BC18" i="6"/>
  <c r="AU18" i="6"/>
  <c r="AM18" i="6"/>
  <c r="AE18" i="6"/>
  <c r="W18" i="6"/>
  <c r="O18" i="6"/>
  <c r="G18" i="6"/>
  <c r="FM17" i="6"/>
  <c r="FE17" i="6"/>
  <c r="EW17" i="6"/>
  <c r="EO17" i="6"/>
  <c r="EG17" i="6"/>
  <c r="DY17" i="6"/>
  <c r="DQ17" i="6"/>
  <c r="DI17" i="6"/>
  <c r="DA17" i="6"/>
  <c r="CS17" i="6"/>
  <c r="CK17" i="6"/>
  <c r="CC17" i="6"/>
  <c r="BU17" i="6"/>
  <c r="BM17" i="6"/>
  <c r="BE17" i="6"/>
  <c r="AW17" i="6"/>
  <c r="AO17" i="6"/>
  <c r="AG17" i="6"/>
  <c r="Y17" i="6"/>
  <c r="Q17" i="6"/>
  <c r="I17" i="6"/>
  <c r="FO16" i="6"/>
  <c r="FG16" i="6"/>
  <c r="EY16" i="6"/>
  <c r="EQ16" i="6"/>
  <c r="EI16" i="6"/>
  <c r="EA16" i="6"/>
  <c r="DS16" i="6"/>
  <c r="DK16" i="6"/>
  <c r="DC16" i="6"/>
  <c r="CU16" i="6"/>
  <c r="CM16" i="6"/>
  <c r="CE16" i="6"/>
  <c r="BW16" i="6"/>
  <c r="BO16" i="6"/>
  <c r="BG16" i="6"/>
  <c r="AY16" i="6"/>
  <c r="AQ16" i="6"/>
  <c r="AI16" i="6"/>
  <c r="AA16" i="6"/>
  <c r="S16" i="6"/>
  <c r="K16" i="6"/>
  <c r="FK9" i="6"/>
  <c r="FC9" i="6"/>
  <c r="EU9" i="6"/>
  <c r="EM9" i="6"/>
  <c r="EE9" i="6"/>
  <c r="DW9" i="6"/>
  <c r="DO9" i="6"/>
  <c r="DG9" i="6"/>
  <c r="CY9" i="6"/>
  <c r="CQ9" i="6"/>
  <c r="CI9" i="6"/>
  <c r="CA9" i="6"/>
  <c r="BS9" i="6"/>
  <c r="BK9" i="6"/>
  <c r="BC9" i="6"/>
  <c r="AU9" i="6"/>
  <c r="AM9" i="6"/>
  <c r="AE9" i="6"/>
  <c r="W9" i="6"/>
  <c r="O9" i="6"/>
  <c r="G9" i="6"/>
  <c r="FO20" i="6"/>
  <c r="FO21" i="6" s="1"/>
  <c r="FG20" i="6"/>
  <c r="FG21" i="6" s="1"/>
  <c r="EY20" i="6"/>
  <c r="EY21" i="6" s="1"/>
  <c r="EQ20" i="6"/>
  <c r="EQ21" i="6" s="1"/>
  <c r="EI20" i="6"/>
  <c r="EI21" i="6" s="1"/>
  <c r="EA20" i="6"/>
  <c r="EA21" i="6" s="1"/>
  <c r="DS20" i="6"/>
  <c r="DS21" i="6" s="1"/>
  <c r="DK20" i="6"/>
  <c r="DK21" i="6" s="1"/>
  <c r="DC20" i="6"/>
  <c r="DC21" i="6" s="1"/>
  <c r="CU20" i="6"/>
  <c r="CU21" i="6" s="1"/>
  <c r="CM20" i="6"/>
  <c r="CM21" i="6" s="1"/>
  <c r="CE20" i="6"/>
  <c r="CE21" i="6" s="1"/>
  <c r="BW20" i="6"/>
  <c r="BW21" i="6" s="1"/>
  <c r="BO20" i="6"/>
  <c r="BO21" i="6" s="1"/>
  <c r="BG20" i="6"/>
  <c r="BG21" i="6" s="1"/>
  <c r="AY20" i="6"/>
  <c r="AY21" i="6" s="1"/>
  <c r="AQ20" i="6"/>
  <c r="AQ21" i="6" s="1"/>
  <c r="AI20" i="6"/>
  <c r="AI21" i="6" s="1"/>
  <c r="AA20" i="6"/>
  <c r="AA21" i="6" s="1"/>
  <c r="S20" i="6"/>
  <c r="S21" i="6" s="1"/>
  <c r="K20" i="6"/>
  <c r="K21" i="6" s="1"/>
  <c r="FJ18" i="6"/>
  <c r="FB18" i="6"/>
  <c r="ET18" i="6"/>
  <c r="EL18" i="6"/>
  <c r="ED18" i="6"/>
  <c r="DV18" i="6"/>
  <c r="DN18" i="6"/>
  <c r="DF18" i="6"/>
  <c r="CX18" i="6"/>
  <c r="CP18" i="6"/>
  <c r="CH18" i="6"/>
  <c r="BZ18" i="6"/>
  <c r="BR18" i="6"/>
  <c r="BJ18" i="6"/>
  <c r="BB18" i="6"/>
  <c r="AT18" i="6"/>
  <c r="AL18" i="6"/>
  <c r="AD18" i="6"/>
  <c r="V18" i="6"/>
  <c r="N18" i="6"/>
  <c r="F18" i="6"/>
  <c r="FL17" i="6"/>
  <c r="FD17" i="6"/>
  <c r="EV17" i="6"/>
  <c r="EN17" i="6"/>
  <c r="EF17" i="6"/>
  <c r="DX17" i="6"/>
  <c r="DP17" i="6"/>
  <c r="DH17" i="6"/>
  <c r="CZ17" i="6"/>
  <c r="CR17" i="6"/>
  <c r="CJ17" i="6"/>
  <c r="CB17" i="6"/>
  <c r="BT17" i="6"/>
  <c r="BL17" i="6"/>
  <c r="BD17" i="6"/>
  <c r="AV17" i="6"/>
  <c r="AN17" i="6"/>
  <c r="AF17" i="6"/>
  <c r="X17" i="6"/>
  <c r="P17" i="6"/>
  <c r="H17" i="6"/>
  <c r="FN16" i="6"/>
  <c r="FF16" i="6"/>
  <c r="EX16" i="6"/>
  <c r="EP16" i="6"/>
  <c r="EH16" i="6"/>
  <c r="DZ16" i="6"/>
  <c r="DR16" i="6"/>
  <c r="DJ16" i="6"/>
  <c r="DB16" i="6"/>
  <c r="CT16" i="6"/>
  <c r="CL16" i="6"/>
  <c r="CD16" i="6"/>
  <c r="BV16" i="6"/>
  <c r="BN16" i="6"/>
  <c r="BF16" i="6"/>
  <c r="AX16" i="6"/>
  <c r="AP16" i="6"/>
  <c r="AH16" i="6"/>
  <c r="Z16" i="6"/>
  <c r="R16" i="6"/>
  <c r="J16" i="6"/>
  <c r="FJ9" i="6"/>
  <c r="FB9" i="6"/>
  <c r="ET9" i="6"/>
  <c r="EL9" i="6"/>
  <c r="ED9" i="6"/>
  <c r="DV9" i="6"/>
  <c r="DN9" i="6"/>
  <c r="DF9" i="6"/>
  <c r="CX9" i="6"/>
  <c r="CP9" i="6"/>
  <c r="CH9" i="6"/>
  <c r="BZ9" i="6"/>
  <c r="BR9" i="6"/>
  <c r="BJ9" i="6"/>
  <c r="BB9" i="6"/>
  <c r="AT9" i="6"/>
  <c r="AL9" i="6"/>
  <c r="AD9" i="6"/>
  <c r="V9" i="6"/>
  <c r="N9" i="6"/>
  <c r="F9" i="6"/>
  <c r="FN20" i="6"/>
  <c r="FN21" i="6" s="1"/>
  <c r="FF20" i="6"/>
  <c r="FF21" i="6" s="1"/>
  <c r="EX20" i="6"/>
  <c r="EX21" i="6" s="1"/>
  <c r="EP20" i="6"/>
  <c r="EP21" i="6" s="1"/>
  <c r="EH20" i="6"/>
  <c r="EH21" i="6" s="1"/>
  <c r="DZ20" i="6"/>
  <c r="DZ21" i="6" s="1"/>
  <c r="DR20" i="6"/>
  <c r="DR21" i="6" s="1"/>
  <c r="DJ20" i="6"/>
  <c r="DJ21" i="6" s="1"/>
  <c r="DB20" i="6"/>
  <c r="DB21" i="6" s="1"/>
  <c r="CT20" i="6"/>
  <c r="CT21" i="6" s="1"/>
  <c r="CL20" i="6"/>
  <c r="CL21" i="6" s="1"/>
  <c r="CD20" i="6"/>
  <c r="CD21" i="6" s="1"/>
  <c r="BV20" i="6"/>
  <c r="BV21" i="6" s="1"/>
  <c r="BN20" i="6"/>
  <c r="BN21" i="6" s="1"/>
  <c r="BF20" i="6"/>
  <c r="BF21" i="6" s="1"/>
  <c r="AX20" i="6"/>
  <c r="AX21" i="6" s="1"/>
  <c r="AP20" i="6"/>
  <c r="AP21" i="6" s="1"/>
  <c r="AH20" i="6"/>
  <c r="AH21" i="6" s="1"/>
  <c r="Z20" i="6"/>
  <c r="Z21" i="6" s="1"/>
  <c r="R20" i="6"/>
  <c r="R21" i="6" s="1"/>
  <c r="J20" i="6"/>
  <c r="J21" i="6" s="1"/>
  <c r="FI18" i="6"/>
  <c r="FA18" i="6"/>
  <c r="ES18" i="6"/>
  <c r="EK18" i="6"/>
  <c r="EC18" i="6"/>
  <c r="DU18" i="6"/>
  <c r="DM18" i="6"/>
  <c r="DE18" i="6"/>
  <c r="CW18" i="6"/>
  <c r="CO18" i="6"/>
  <c r="CG18" i="6"/>
  <c r="BY18" i="6"/>
  <c r="BQ18" i="6"/>
  <c r="BI18" i="6"/>
  <c r="BA18" i="6"/>
  <c r="AS18" i="6"/>
  <c r="AK18" i="6"/>
  <c r="AC18" i="6"/>
  <c r="U18" i="6"/>
  <c r="M18" i="6"/>
  <c r="E18" i="6"/>
  <c r="FK17" i="6"/>
  <c r="FC17" i="6"/>
  <c r="EU17" i="6"/>
  <c r="EM17" i="6"/>
  <c r="EE17" i="6"/>
  <c r="DW17" i="6"/>
  <c r="DO17" i="6"/>
  <c r="DG17" i="6"/>
  <c r="CY17" i="6"/>
  <c r="CQ17" i="6"/>
  <c r="CI17" i="6"/>
  <c r="CA17" i="6"/>
  <c r="BS17" i="6"/>
  <c r="BK17" i="6"/>
  <c r="BC17" i="6"/>
  <c r="AU17" i="6"/>
  <c r="AM17" i="6"/>
  <c r="W17" i="6"/>
  <c r="O17" i="6"/>
  <c r="G17" i="6"/>
  <c r="FM16" i="6"/>
  <c r="FE16" i="6"/>
  <c r="EW16" i="6"/>
  <c r="EO16" i="6"/>
  <c r="EG16" i="6"/>
  <c r="DY16" i="6"/>
  <c r="DQ16" i="6"/>
  <c r="DI16" i="6"/>
  <c r="DA16" i="6"/>
  <c r="CS16" i="6"/>
  <c r="CK16" i="6"/>
  <c r="CC16" i="6"/>
  <c r="BU16" i="6"/>
  <c r="BM16" i="6"/>
  <c r="BE16" i="6"/>
  <c r="AW16" i="6"/>
  <c r="AO16" i="6"/>
  <c r="AG16" i="6"/>
  <c r="Y16" i="6"/>
  <c r="Q16" i="6"/>
  <c r="I16" i="6"/>
  <c r="FI9" i="6"/>
  <c r="FA9" i="6"/>
  <c r="ES9" i="6"/>
  <c r="EK9" i="6"/>
  <c r="EC9" i="6"/>
  <c r="DU9" i="6"/>
  <c r="DM9" i="6"/>
  <c r="DE9" i="6"/>
  <c r="CW9" i="6"/>
  <c r="CO9" i="6"/>
  <c r="CG9" i="6"/>
  <c r="BY9" i="6"/>
  <c r="BQ9" i="6"/>
  <c r="BI9" i="6"/>
  <c r="BA9" i="6"/>
  <c r="AS9" i="6"/>
  <c r="AK9" i="6"/>
  <c r="AC9" i="6"/>
  <c r="U9" i="6"/>
  <c r="M9" i="6"/>
  <c r="E9" i="6"/>
  <c r="FI20" i="6"/>
  <c r="FI21" i="6" s="1"/>
  <c r="FA20" i="6"/>
  <c r="FA21" i="6" s="1"/>
  <c r="ES20" i="6"/>
  <c r="ES21" i="6" s="1"/>
  <c r="EK20" i="6"/>
  <c r="EK21" i="6" s="1"/>
  <c r="EC20" i="6"/>
  <c r="EC21" i="6" s="1"/>
  <c r="DU20" i="6"/>
  <c r="DU21" i="6" s="1"/>
  <c r="DM20" i="6"/>
  <c r="DM21" i="6" s="1"/>
  <c r="DE20" i="6"/>
  <c r="DE21" i="6" s="1"/>
  <c r="CW20" i="6"/>
  <c r="CW21" i="6" s="1"/>
  <c r="CO20" i="6"/>
  <c r="CO21" i="6" s="1"/>
  <c r="CG20" i="6"/>
  <c r="CG21" i="6" s="1"/>
  <c r="BY20" i="6"/>
  <c r="BY21" i="6" s="1"/>
  <c r="BQ20" i="6"/>
  <c r="BQ21" i="6" s="1"/>
  <c r="BI20" i="6"/>
  <c r="BI21" i="6" s="1"/>
  <c r="BA20" i="6"/>
  <c r="BA21" i="6" s="1"/>
  <c r="AS20" i="6"/>
  <c r="AS21" i="6" s="1"/>
  <c r="AK20" i="6"/>
  <c r="AK21" i="6" s="1"/>
  <c r="AC20" i="6"/>
  <c r="AC21" i="6" s="1"/>
  <c r="U20" i="6"/>
  <c r="U21" i="6" s="1"/>
  <c r="M20" i="6"/>
  <c r="M21" i="6" s="1"/>
  <c r="E20" i="6"/>
  <c r="E21" i="6" s="1"/>
  <c r="FL18" i="6"/>
  <c r="FD18" i="6"/>
  <c r="EV18" i="6"/>
  <c r="EN18" i="6"/>
  <c r="EF18" i="6"/>
  <c r="DX18" i="6"/>
  <c r="DP18" i="6"/>
  <c r="DH18" i="6"/>
  <c r="CZ18" i="6"/>
  <c r="CR18" i="6"/>
  <c r="CJ18" i="6"/>
  <c r="CB18" i="6"/>
  <c r="BT18" i="6"/>
  <c r="BL18" i="6"/>
  <c r="BD18" i="6"/>
  <c r="AV18" i="6"/>
  <c r="AN18" i="6"/>
  <c r="AF18" i="6"/>
  <c r="X18" i="6"/>
  <c r="P18" i="6"/>
  <c r="H18" i="6"/>
  <c r="FN17" i="6"/>
  <c r="FF17" i="6"/>
  <c r="EX17" i="6"/>
  <c r="EP17" i="6"/>
  <c r="EH17" i="6"/>
  <c r="DZ17" i="6"/>
  <c r="DR17" i="6"/>
  <c r="DJ17" i="6"/>
  <c r="DB17" i="6"/>
  <c r="CT17" i="6"/>
  <c r="CL17" i="6"/>
  <c r="CD17" i="6"/>
  <c r="BV17" i="6"/>
  <c r="BN17" i="6"/>
  <c r="BF17" i="6"/>
  <c r="AX17" i="6"/>
  <c r="AP17" i="6"/>
  <c r="AH17" i="6"/>
  <c r="Z17" i="6"/>
  <c r="R17" i="6"/>
  <c r="J17" i="6"/>
  <c r="FP16" i="6"/>
  <c r="FH16" i="6"/>
  <c r="EZ16" i="6"/>
  <c r="ER16" i="6"/>
  <c r="EJ16" i="6"/>
  <c r="EB16" i="6"/>
  <c r="DT16" i="6"/>
  <c r="DL16" i="6"/>
  <c r="DD16" i="6"/>
  <c r="CV16" i="6"/>
  <c r="CN16" i="6"/>
  <c r="CF16" i="6"/>
  <c r="BX16" i="6"/>
  <c r="BP16" i="6"/>
  <c r="BH16" i="6"/>
  <c r="AZ16" i="6"/>
  <c r="AR16" i="6"/>
  <c r="AJ16" i="6"/>
  <c r="AB16" i="6"/>
  <c r="T16" i="6"/>
  <c r="L16" i="6"/>
  <c r="D16" i="6"/>
  <c r="FL9" i="6"/>
  <c r="FD9" i="6"/>
  <c r="EV9" i="6"/>
  <c r="EN9" i="6"/>
  <c r="EF9" i="6"/>
  <c r="DX9" i="6"/>
  <c r="DP9" i="6"/>
  <c r="DH9" i="6"/>
  <c r="CZ9" i="6"/>
  <c r="CR9" i="6"/>
  <c r="CJ9" i="6"/>
  <c r="CB9" i="6"/>
  <c r="BT9" i="6"/>
  <c r="BL9" i="6"/>
  <c r="BD9" i="6"/>
  <c r="AV9" i="6"/>
  <c r="AN9" i="6"/>
  <c r="AF9" i="6"/>
  <c r="X9" i="6"/>
  <c r="P9" i="6"/>
  <c r="H9" i="6"/>
  <c r="FJ20" i="6"/>
  <c r="FJ21" i="6" s="1"/>
  <c r="ET20" i="6"/>
  <c r="ET21" i="6" s="1"/>
  <c r="ED20" i="6"/>
  <c r="ED21" i="6" s="1"/>
  <c r="DN20" i="6"/>
  <c r="DN21" i="6" s="1"/>
  <c r="CX20" i="6"/>
  <c r="CX21" i="6" s="1"/>
  <c r="CH20" i="6"/>
  <c r="CH21" i="6" s="1"/>
  <c r="BR20" i="6"/>
  <c r="BR21" i="6" s="1"/>
  <c r="BB20" i="6"/>
  <c r="BB21" i="6" s="1"/>
  <c r="AL20" i="6"/>
  <c r="AL21" i="6" s="1"/>
  <c r="V20" i="6"/>
  <c r="V21" i="6" s="1"/>
  <c r="F20" i="6"/>
  <c r="F21" i="6" s="1"/>
  <c r="FF18" i="6"/>
  <c r="EP18" i="6"/>
  <c r="DZ18" i="6"/>
  <c r="DJ18" i="6"/>
  <c r="CT18" i="6"/>
  <c r="CD18" i="6"/>
  <c r="BN18" i="6"/>
  <c r="AX18" i="6"/>
  <c r="AH18" i="6"/>
  <c r="R18" i="6"/>
  <c r="FP17" i="6"/>
  <c r="EZ17" i="6"/>
  <c r="EJ17" i="6"/>
  <c r="DT17" i="6"/>
  <c r="DD17" i="6"/>
  <c r="CN17" i="6"/>
  <c r="BX17" i="6"/>
  <c r="BH17" i="6"/>
  <c r="AR17" i="6"/>
  <c r="AB17" i="6"/>
  <c r="L17" i="6"/>
  <c r="FJ16" i="6"/>
  <c r="ET16" i="6"/>
  <c r="ED16" i="6"/>
  <c r="DN16" i="6"/>
  <c r="CX16" i="6"/>
  <c r="CH16" i="6"/>
  <c r="BR16" i="6"/>
  <c r="BB16" i="6"/>
  <c r="AL16" i="6"/>
  <c r="V16" i="6"/>
  <c r="F16" i="6"/>
  <c r="FN9" i="6"/>
  <c r="EX9" i="6"/>
  <c r="EH9" i="6"/>
  <c r="DR9" i="6"/>
  <c r="DB9" i="6"/>
  <c r="CL9" i="6"/>
  <c r="BV9" i="6"/>
  <c r="BF9" i="6"/>
  <c r="AP9" i="6"/>
  <c r="Z9" i="6"/>
  <c r="J9" i="6"/>
  <c r="FE20" i="6"/>
  <c r="FE21" i="6" s="1"/>
  <c r="EO20" i="6"/>
  <c r="EO21" i="6" s="1"/>
  <c r="DY20" i="6"/>
  <c r="DY21" i="6" s="1"/>
  <c r="DI20" i="6"/>
  <c r="DI21" i="6" s="1"/>
  <c r="CS20" i="6"/>
  <c r="CS21" i="6" s="1"/>
  <c r="CC20" i="6"/>
  <c r="CC21" i="6" s="1"/>
  <c r="BM20" i="6"/>
  <c r="BM21" i="6" s="1"/>
  <c r="AW20" i="6"/>
  <c r="AW21" i="6" s="1"/>
  <c r="AG20" i="6"/>
  <c r="AG21" i="6" s="1"/>
  <c r="Q20" i="6"/>
  <c r="Q21" i="6" s="1"/>
  <c r="FE18" i="6"/>
  <c r="EO18" i="6"/>
  <c r="DY18" i="6"/>
  <c r="DI18" i="6"/>
  <c r="CS18" i="6"/>
  <c r="CC18" i="6"/>
  <c r="BM18" i="6"/>
  <c r="AW18" i="6"/>
  <c r="AG18" i="6"/>
  <c r="Q18" i="6"/>
  <c r="FO17" i="6"/>
  <c r="EY17" i="6"/>
  <c r="EI17" i="6"/>
  <c r="DS17" i="6"/>
  <c r="DC17" i="6"/>
  <c r="CM17" i="6"/>
  <c r="BW17" i="6"/>
  <c r="BG17" i="6"/>
  <c r="AQ17" i="6"/>
  <c r="AA17" i="6"/>
  <c r="K17" i="6"/>
  <c r="FI16" i="6"/>
  <c r="ES16" i="6"/>
  <c r="EC16" i="6"/>
  <c r="DM16" i="6"/>
  <c r="CW16" i="6"/>
  <c r="CG16" i="6"/>
  <c r="BQ16" i="6"/>
  <c r="BA16" i="6"/>
  <c r="AK16" i="6"/>
  <c r="U16" i="6"/>
  <c r="E16" i="6"/>
  <c r="FM9" i="6"/>
  <c r="EW9" i="6"/>
  <c r="EG9" i="6"/>
  <c r="DQ9" i="6"/>
  <c r="DA9" i="6"/>
  <c r="CK9" i="6"/>
  <c r="BU9" i="6"/>
  <c r="BE9" i="6"/>
  <c r="AO9" i="6"/>
  <c r="Y9" i="6"/>
  <c r="I9" i="6"/>
  <c r="FD20" i="6"/>
  <c r="FD21" i="6" s="1"/>
  <c r="EN20" i="6"/>
  <c r="EN21" i="6" s="1"/>
  <c r="DX20" i="6"/>
  <c r="DX21" i="6" s="1"/>
  <c r="DH20" i="6"/>
  <c r="DH21" i="6" s="1"/>
  <c r="CR20" i="6"/>
  <c r="CR21" i="6" s="1"/>
  <c r="CB20" i="6"/>
  <c r="CB21" i="6" s="1"/>
  <c r="BL20" i="6"/>
  <c r="BL21" i="6" s="1"/>
  <c r="AV20" i="6"/>
  <c r="AV21" i="6" s="1"/>
  <c r="AF20" i="6"/>
  <c r="AF21" i="6" s="1"/>
  <c r="P20" i="6"/>
  <c r="P21" i="6" s="1"/>
  <c r="FP18" i="6"/>
  <c r="EZ18" i="6"/>
  <c r="EJ18" i="6"/>
  <c r="DT18" i="6"/>
  <c r="DD18" i="6"/>
  <c r="CN18" i="6"/>
  <c r="BX18" i="6"/>
  <c r="BH18" i="6"/>
  <c r="AR18" i="6"/>
  <c r="AB18" i="6"/>
  <c r="L18" i="6"/>
  <c r="FJ17" i="6"/>
  <c r="ET17" i="6"/>
  <c r="ED17" i="6"/>
  <c r="DN17" i="6"/>
  <c r="CX17" i="6"/>
  <c r="CH17" i="6"/>
  <c r="BR17" i="6"/>
  <c r="BB17" i="6"/>
  <c r="AL17" i="6"/>
  <c r="V17" i="6"/>
  <c r="F17" i="6"/>
  <c r="FD16" i="6"/>
  <c r="EN16" i="6"/>
  <c r="DX16" i="6"/>
  <c r="DH16" i="6"/>
  <c r="CR16" i="6"/>
  <c r="CB16" i="6"/>
  <c r="BL16" i="6"/>
  <c r="AV16" i="6"/>
  <c r="AF16" i="6"/>
  <c r="P16" i="6"/>
  <c r="FH9" i="6"/>
  <c r="ER9" i="6"/>
  <c r="EB9" i="6"/>
  <c r="DL9" i="6"/>
  <c r="CV9" i="6"/>
  <c r="CF9" i="6"/>
  <c r="BP9" i="6"/>
  <c r="AZ9" i="6"/>
  <c r="AJ9" i="6"/>
  <c r="T9" i="6"/>
  <c r="D9" i="6"/>
  <c r="FC20" i="6"/>
  <c r="FC21" i="6" s="1"/>
  <c r="EM20" i="6"/>
  <c r="EM21" i="6" s="1"/>
  <c r="DW20" i="6"/>
  <c r="DW21" i="6" s="1"/>
  <c r="DG20" i="6"/>
  <c r="DG21" i="6" s="1"/>
  <c r="CQ20" i="6"/>
  <c r="CQ21" i="6" s="1"/>
  <c r="CA20" i="6"/>
  <c r="CA21" i="6" s="1"/>
  <c r="BK20" i="6"/>
  <c r="BK21" i="6" s="1"/>
  <c r="AU20" i="6"/>
  <c r="AU21" i="6" s="1"/>
  <c r="AE20" i="6"/>
  <c r="AE21" i="6" s="1"/>
  <c r="FB20" i="6"/>
  <c r="FB21" i="6" s="1"/>
  <c r="EL20" i="6"/>
  <c r="EL21" i="6" s="1"/>
  <c r="DV20" i="6"/>
  <c r="DV21" i="6" s="1"/>
  <c r="DF20" i="6"/>
  <c r="DF21" i="6" s="1"/>
  <c r="CP20" i="6"/>
  <c r="CP21" i="6" s="1"/>
  <c r="BZ20" i="6"/>
  <c r="BZ21" i="6" s="1"/>
  <c r="BJ20" i="6"/>
  <c r="BJ21" i="6" s="1"/>
  <c r="AT20" i="6"/>
  <c r="AT21" i="6" s="1"/>
  <c r="AD20" i="6"/>
  <c r="AD21" i="6" s="1"/>
  <c r="FM20" i="6"/>
  <c r="FM21" i="6" s="1"/>
  <c r="EW20" i="6"/>
  <c r="EW21" i="6" s="1"/>
  <c r="EG20" i="6"/>
  <c r="EG21" i="6" s="1"/>
  <c r="DQ20" i="6"/>
  <c r="DQ21" i="6" s="1"/>
  <c r="DA20" i="6"/>
  <c r="DA21" i="6" s="1"/>
  <c r="CK20" i="6"/>
  <c r="CK21" i="6" s="1"/>
  <c r="BU20" i="6"/>
  <c r="BU21" i="6" s="1"/>
  <c r="BE20" i="6"/>
  <c r="BE21" i="6" s="1"/>
  <c r="AO20" i="6"/>
  <c r="AO21" i="6" s="1"/>
  <c r="FL20" i="6"/>
  <c r="FL21" i="6" s="1"/>
  <c r="EV20" i="6"/>
  <c r="EV21" i="6" s="1"/>
  <c r="EF20" i="6"/>
  <c r="EF21" i="6" s="1"/>
  <c r="DP20" i="6"/>
  <c r="DP21" i="6" s="1"/>
  <c r="CZ20" i="6"/>
  <c r="CZ21" i="6" s="1"/>
  <c r="CJ20" i="6"/>
  <c r="CJ21" i="6" s="1"/>
  <c r="BT20" i="6"/>
  <c r="BT21" i="6" s="1"/>
  <c r="BD20" i="6"/>
  <c r="BD21" i="6" s="1"/>
  <c r="FK20" i="6"/>
  <c r="FK21" i="6" s="1"/>
  <c r="EU20" i="6"/>
  <c r="EU21" i="6" s="1"/>
  <c r="EE20" i="6"/>
  <c r="EE21" i="6" s="1"/>
  <c r="DO20" i="6"/>
  <c r="DO21" i="6" s="1"/>
  <c r="CY20" i="6"/>
  <c r="CY21" i="6" s="1"/>
  <c r="CI20" i="6"/>
  <c r="CI21" i="6" s="1"/>
  <c r="BS20" i="6"/>
  <c r="BS21" i="6" s="1"/>
  <c r="BC20" i="6"/>
  <c r="BC21" i="6" s="1"/>
  <c r="AM20" i="6"/>
  <c r="AM21" i="6" s="1"/>
  <c r="W20" i="6"/>
  <c r="W21" i="6" s="1"/>
  <c r="G20" i="6"/>
  <c r="G21" i="6" s="1"/>
  <c r="FG18" i="6"/>
  <c r="EQ18" i="6"/>
  <c r="EA18" i="6"/>
  <c r="DK18" i="6"/>
  <c r="CU18" i="6"/>
  <c r="CE18" i="6"/>
  <c r="BO18" i="6"/>
  <c r="AY18" i="6"/>
  <c r="AI18" i="6"/>
  <c r="S18" i="6"/>
  <c r="FA17" i="6"/>
  <c r="EK17" i="6"/>
  <c r="DU17" i="6"/>
  <c r="DE17" i="6"/>
  <c r="CO17" i="6"/>
  <c r="BY17" i="6"/>
  <c r="BI17" i="6"/>
  <c r="AS17" i="6"/>
  <c r="M17" i="6"/>
  <c r="FK16" i="6"/>
  <c r="EU16" i="6"/>
  <c r="EE16" i="6"/>
  <c r="DO16" i="6"/>
  <c r="CY16" i="6"/>
  <c r="CI16" i="6"/>
  <c r="BS16" i="6"/>
  <c r="BC16" i="6"/>
  <c r="AM16" i="6"/>
  <c r="W16" i="6"/>
  <c r="G16" i="6"/>
  <c r="FO9" i="6"/>
  <c r="EY9" i="6"/>
  <c r="EI9" i="6"/>
  <c r="DS9" i="6"/>
  <c r="DC9" i="6"/>
  <c r="CM9" i="6"/>
  <c r="BW9" i="6"/>
  <c r="BG9" i="6"/>
  <c r="AQ9" i="6"/>
  <c r="AA9" i="6"/>
  <c r="K9" i="6"/>
  <c r="Y20" i="6"/>
  <c r="Y21" i="6" s="1"/>
  <c r="FN18" i="6"/>
  <c r="EH18" i="6"/>
  <c r="DB18" i="6"/>
  <c r="BV18" i="6"/>
  <c r="AP18" i="6"/>
  <c r="J18" i="6"/>
  <c r="ER17" i="6"/>
  <c r="DL17" i="6"/>
  <c r="CF17" i="6"/>
  <c r="AZ17" i="6"/>
  <c r="T17" i="6"/>
  <c r="FB16" i="6"/>
  <c r="DV16" i="6"/>
  <c r="CP16" i="6"/>
  <c r="BJ16" i="6"/>
  <c r="AD16" i="6"/>
  <c r="FF9" i="6"/>
  <c r="DZ9" i="6"/>
  <c r="CT9" i="6"/>
  <c r="BN9" i="6"/>
  <c r="AH9" i="6"/>
  <c r="X20" i="6"/>
  <c r="X21" i="6" s="1"/>
  <c r="FM18" i="6"/>
  <c r="EG18" i="6"/>
  <c r="DA18" i="6"/>
  <c r="BU18" i="6"/>
  <c r="AO18" i="6"/>
  <c r="I18" i="6"/>
  <c r="EQ17" i="6"/>
  <c r="DK17" i="6"/>
  <c r="CE17" i="6"/>
  <c r="AY17" i="6"/>
  <c r="S17" i="6"/>
  <c r="FA16" i="6"/>
  <c r="DU16" i="6"/>
  <c r="CO16" i="6"/>
  <c r="BI16" i="6"/>
  <c r="AC16" i="6"/>
  <c r="FE9" i="6"/>
  <c r="DY9" i="6"/>
  <c r="CS9" i="6"/>
  <c r="BM9" i="6"/>
  <c r="AG9" i="6"/>
  <c r="O20" i="6"/>
  <c r="O21" i="6" s="1"/>
  <c r="FH18" i="6"/>
  <c r="EB18" i="6"/>
  <c r="CV18" i="6"/>
  <c r="BP18" i="6"/>
  <c r="AJ18" i="6"/>
  <c r="D18" i="6"/>
  <c r="EL17" i="6"/>
  <c r="DF17" i="6"/>
  <c r="BZ17" i="6"/>
  <c r="AT17" i="6"/>
  <c r="N17" i="6"/>
  <c r="EV16" i="6"/>
  <c r="DP16" i="6"/>
  <c r="CJ16" i="6"/>
  <c r="BD16" i="6"/>
  <c r="X16" i="6"/>
  <c r="EZ9" i="6"/>
  <c r="DT9" i="6"/>
  <c r="CN9" i="6"/>
  <c r="BH9" i="6"/>
  <c r="AB9" i="6"/>
  <c r="N20" i="6"/>
  <c r="N21" i="6" s="1"/>
  <c r="EY18" i="6"/>
  <c r="DS18" i="6"/>
  <c r="CM18" i="6"/>
  <c r="BG18" i="6"/>
  <c r="AA18" i="6"/>
  <c r="FI17" i="6"/>
  <c r="EC17" i="6"/>
  <c r="CW17" i="6"/>
  <c r="BQ17" i="6"/>
  <c r="AK17" i="6"/>
  <c r="E17" i="6"/>
  <c r="EM16" i="6"/>
  <c r="DG16" i="6"/>
  <c r="CA16" i="6"/>
  <c r="AU16" i="6"/>
  <c r="O16" i="6"/>
  <c r="I20" i="6"/>
  <c r="I21" i="6" s="1"/>
  <c r="EX18" i="6"/>
  <c r="DR18" i="6"/>
  <c r="CL18" i="6"/>
  <c r="BF18" i="6"/>
  <c r="Z18" i="6"/>
  <c r="FH17" i="6"/>
  <c r="EB17" i="6"/>
  <c r="CV17" i="6"/>
  <c r="BP17" i="6"/>
  <c r="AJ17" i="6"/>
  <c r="EL16" i="6"/>
  <c r="DF16" i="6"/>
  <c r="BZ16" i="6"/>
  <c r="AT16" i="6"/>
  <c r="N16" i="6"/>
  <c r="EP9" i="6"/>
  <c r="DJ9" i="6"/>
  <c r="CD9" i="6"/>
  <c r="AX9" i="6"/>
  <c r="R9" i="6"/>
  <c r="H20" i="6"/>
  <c r="H21" i="6" s="1"/>
  <c r="EW18" i="6"/>
  <c r="DQ18" i="6"/>
  <c r="CK18" i="6"/>
  <c r="BE18" i="6"/>
  <c r="Y18" i="6"/>
  <c r="FG17" i="6"/>
  <c r="EA17" i="6"/>
  <c r="CU17" i="6"/>
  <c r="BO17" i="6"/>
  <c r="AI17" i="6"/>
  <c r="EK16" i="6"/>
  <c r="DE16" i="6"/>
  <c r="BY16" i="6"/>
  <c r="AS16" i="6"/>
  <c r="M16" i="6"/>
  <c r="EO9" i="6"/>
  <c r="DI9" i="6"/>
  <c r="CC9" i="6"/>
  <c r="AW9" i="6"/>
  <c r="Q9" i="6"/>
  <c r="ER18" i="6"/>
  <c r="DL18" i="6"/>
  <c r="CF18" i="6"/>
  <c r="AZ18" i="6"/>
  <c r="T18" i="6"/>
  <c r="FB17" i="6"/>
  <c r="DV17" i="6"/>
  <c r="CP17" i="6"/>
  <c r="BJ17" i="6"/>
  <c r="FL16" i="6"/>
  <c r="EF16" i="6"/>
  <c r="CZ16" i="6"/>
  <c r="BT16" i="6"/>
  <c r="AN16" i="6"/>
  <c r="H16" i="6"/>
  <c r="FP9" i="6"/>
  <c r="EJ9" i="6"/>
  <c r="DD9" i="6"/>
  <c r="BX9" i="6"/>
  <c r="AR9" i="6"/>
  <c r="L9" i="6"/>
  <c r="AN20" i="6"/>
  <c r="AN21" i="6" s="1"/>
  <c r="FO18" i="6"/>
  <c r="EI18" i="6"/>
  <c r="DC18" i="6"/>
  <c r="BW18" i="6"/>
  <c r="AQ18" i="6"/>
  <c r="K18" i="6"/>
  <c r="ES17" i="6"/>
  <c r="DM17" i="6"/>
  <c r="CG17" i="6"/>
  <c r="BA17" i="6"/>
  <c r="U17" i="6"/>
  <c r="FC16" i="6"/>
  <c r="DW16" i="6"/>
  <c r="CQ16" i="6"/>
  <c r="BK16" i="6"/>
  <c r="AE16" i="6"/>
  <c r="FG9" i="6"/>
  <c r="EA9" i="6"/>
  <c r="CU9" i="6"/>
  <c r="BO9" i="6"/>
  <c r="AI9" i="6"/>
  <c r="EQ9" i="6"/>
  <c r="DK9" i="6"/>
  <c r="CE9" i="6"/>
  <c r="AY9" i="6"/>
  <c r="S9" i="6"/>
  <c r="FO10" i="5"/>
  <c r="FG10" i="5"/>
  <c r="FG11" i="5" s="1"/>
  <c r="FG14" i="5" s="1"/>
  <c r="EY10" i="5"/>
  <c r="EQ10" i="5"/>
  <c r="EI10" i="5"/>
  <c r="EA10" i="5"/>
  <c r="DS10" i="5"/>
  <c r="DK10" i="5"/>
  <c r="DC10" i="5"/>
  <c r="DC11" i="5" s="1"/>
  <c r="CU10" i="5"/>
  <c r="CU11" i="5" s="1"/>
  <c r="CU14" i="5" s="1"/>
  <c r="CM10" i="5"/>
  <c r="CE10" i="5"/>
  <c r="CE11" i="5" s="1"/>
  <c r="BW10" i="5"/>
  <c r="BO10" i="5"/>
  <c r="BG10" i="5"/>
  <c r="BG11" i="5" s="1"/>
  <c r="AY10" i="5"/>
  <c r="AQ10" i="5"/>
  <c r="AQ11" i="5" s="1"/>
  <c r="AQ14" i="5" s="1"/>
  <c r="AI10" i="5"/>
  <c r="AA10" i="5"/>
  <c r="AA11" i="5" s="1"/>
  <c r="AA14" i="5" s="1"/>
  <c r="S10" i="5"/>
  <c r="K10" i="5"/>
  <c r="FN10" i="5"/>
  <c r="FE10" i="5"/>
  <c r="FE11" i="5" s="1"/>
  <c r="EV10" i="5"/>
  <c r="EM10" i="5"/>
  <c r="EM11" i="5" s="1"/>
  <c r="EM14" i="5" s="1"/>
  <c r="ED10" i="5"/>
  <c r="DU10" i="5"/>
  <c r="DL10" i="5"/>
  <c r="DB10" i="5"/>
  <c r="CS10" i="5"/>
  <c r="CJ10" i="5"/>
  <c r="CA10" i="5"/>
  <c r="BR10" i="5"/>
  <c r="BR11" i="5" s="1"/>
  <c r="BR14" i="5" s="1"/>
  <c r="BI10" i="5"/>
  <c r="BI11" i="5" s="1"/>
  <c r="BI14" i="5" s="1"/>
  <c r="AZ10" i="5"/>
  <c r="AZ11" i="5" s="1"/>
  <c r="AP10" i="5"/>
  <c r="AP11" i="5" s="1"/>
  <c r="AP14" i="5" s="1"/>
  <c r="AG10" i="5"/>
  <c r="X10" i="5"/>
  <c r="O10" i="5"/>
  <c r="F10" i="5"/>
  <c r="FM10" i="5"/>
  <c r="FD10" i="5"/>
  <c r="EU10" i="5"/>
  <c r="EU11" i="5" s="1"/>
  <c r="EL10" i="5"/>
  <c r="EL11" i="5" s="1"/>
  <c r="EC10" i="5"/>
  <c r="DT10" i="5"/>
  <c r="DJ10" i="5"/>
  <c r="DJ11" i="5" s="1"/>
  <c r="DJ14" i="5" s="1"/>
  <c r="DA10" i="5"/>
  <c r="DA11" i="5" s="1"/>
  <c r="DA14" i="5" s="1"/>
  <c r="CR10" i="5"/>
  <c r="CR11" i="5" s="1"/>
  <c r="CI10" i="5"/>
  <c r="BZ10" i="5"/>
  <c r="BQ10" i="5"/>
  <c r="BQ11" i="5" s="1"/>
  <c r="BH10" i="5"/>
  <c r="AX10" i="5"/>
  <c r="AX11" i="5" s="1"/>
  <c r="AX14" i="5" s="1"/>
  <c r="AO10" i="5"/>
  <c r="AF10" i="5"/>
  <c r="AF11" i="5" s="1"/>
  <c r="W10" i="5"/>
  <c r="N10" i="5"/>
  <c r="N11" i="5" s="1"/>
  <c r="E10" i="5"/>
  <c r="E11" i="5" s="1"/>
  <c r="FL10" i="5"/>
  <c r="FC10" i="5"/>
  <c r="ET10" i="5"/>
  <c r="EK10" i="5"/>
  <c r="EK11" i="5" s="1"/>
  <c r="EK14" i="5" s="1"/>
  <c r="EB10" i="5"/>
  <c r="DR10" i="5"/>
  <c r="DR11" i="5" s="1"/>
  <c r="DR14" i="5" s="1"/>
  <c r="DI10" i="5"/>
  <c r="CZ10" i="5"/>
  <c r="CZ11" i="5" s="1"/>
  <c r="CZ14" i="5" s="1"/>
  <c r="CQ10" i="5"/>
  <c r="CQ11" i="5" s="1"/>
  <c r="CQ14" i="5" s="1"/>
  <c r="CH10" i="5"/>
  <c r="CH11" i="5" s="1"/>
  <c r="CH14" i="5" s="1"/>
  <c r="BY10" i="5"/>
  <c r="BP10" i="5"/>
  <c r="BF10" i="5"/>
  <c r="BF11" i="5" s="1"/>
  <c r="BF14" i="5" s="1"/>
  <c r="AW10" i="5"/>
  <c r="AW11" i="5" s="1"/>
  <c r="AW14" i="5" s="1"/>
  <c r="AN10" i="5"/>
  <c r="AE10" i="5"/>
  <c r="AE11" i="5" s="1"/>
  <c r="AE14" i="5" s="1"/>
  <c r="V10" i="5"/>
  <c r="V11" i="5" s="1"/>
  <c r="V14" i="5" s="1"/>
  <c r="M10" i="5"/>
  <c r="D10" i="5"/>
  <c r="FP10" i="5"/>
  <c r="FP11" i="5" s="1"/>
  <c r="FF10" i="5"/>
  <c r="EW10" i="5"/>
  <c r="EN10" i="5"/>
  <c r="EN11" i="5" s="1"/>
  <c r="EE10" i="5"/>
  <c r="DV10" i="5"/>
  <c r="DM10" i="5"/>
  <c r="DD10" i="5"/>
  <c r="CT10" i="5"/>
  <c r="CK10" i="5"/>
  <c r="CB10" i="5"/>
  <c r="BS10" i="5"/>
  <c r="BS11" i="5" s="1"/>
  <c r="BJ10" i="5"/>
  <c r="BA10" i="5"/>
  <c r="AR10" i="5"/>
  <c r="AH10" i="5"/>
  <c r="Y10" i="5"/>
  <c r="Y11" i="5" s="1"/>
  <c r="P10" i="5"/>
  <c r="G10" i="5"/>
  <c r="G11" i="5" s="1"/>
  <c r="EX10" i="5"/>
  <c r="EX11" i="5" s="1"/>
  <c r="EF10" i="5"/>
  <c r="DN10" i="5"/>
  <c r="DN11" i="5" s="1"/>
  <c r="DN14" i="5" s="1"/>
  <c r="CV10" i="5"/>
  <c r="CC10" i="5"/>
  <c r="BK10" i="5"/>
  <c r="BK11" i="5" s="1"/>
  <c r="BK14" i="5" s="1"/>
  <c r="AS10" i="5"/>
  <c r="Z10" i="5"/>
  <c r="Z11" i="5" s="1"/>
  <c r="H10" i="5"/>
  <c r="H11" i="5" s="1"/>
  <c r="H14" i="5" s="1"/>
  <c r="FK10" i="5"/>
  <c r="FK11" i="5" s="1"/>
  <c r="ES10" i="5"/>
  <c r="DZ10" i="5"/>
  <c r="DH10" i="5"/>
  <c r="CP10" i="5"/>
  <c r="CP11" i="5" s="1"/>
  <c r="BX10" i="5"/>
  <c r="BX11" i="5" s="1"/>
  <c r="BE10" i="5"/>
  <c r="BE11" i="5" s="1"/>
  <c r="BE14" i="5" s="1"/>
  <c r="AM10" i="5"/>
  <c r="AM11" i="5" s="1"/>
  <c r="U10" i="5"/>
  <c r="FJ10" i="5"/>
  <c r="FJ11" i="5" s="1"/>
  <c r="FJ14" i="5" s="1"/>
  <c r="ER10" i="5"/>
  <c r="DY10" i="5"/>
  <c r="DG10" i="5"/>
  <c r="CO10" i="5"/>
  <c r="BV10" i="5"/>
  <c r="BD10" i="5"/>
  <c r="AL10" i="5"/>
  <c r="T10" i="5"/>
  <c r="FA10" i="5"/>
  <c r="FA11" i="5" s="1"/>
  <c r="FA14" i="5" s="1"/>
  <c r="EH10" i="5"/>
  <c r="DP10" i="5"/>
  <c r="CX10" i="5"/>
  <c r="CF10" i="5"/>
  <c r="CF11" i="5" s="1"/>
  <c r="BM10" i="5"/>
  <c r="BM11" i="5" s="1"/>
  <c r="AU10" i="5"/>
  <c r="AU11" i="5" s="1"/>
  <c r="AU14" i="5" s="1"/>
  <c r="AC10" i="5"/>
  <c r="J10" i="5"/>
  <c r="EO10" i="5"/>
  <c r="DE10" i="5"/>
  <c r="BT10" i="5"/>
  <c r="AJ10" i="5"/>
  <c r="EJ10" i="5"/>
  <c r="CY10" i="5"/>
  <c r="CY11" i="5" s="1"/>
  <c r="BN10" i="5"/>
  <c r="BN11" i="5" s="1"/>
  <c r="AD10" i="5"/>
  <c r="AD11" i="5" s="1"/>
  <c r="EG10" i="5"/>
  <c r="EG11" i="5" s="1"/>
  <c r="CW10" i="5"/>
  <c r="BL10" i="5"/>
  <c r="BL11" i="5" s="1"/>
  <c r="AB10" i="5"/>
  <c r="AB11" i="5" s="1"/>
  <c r="AB14" i="5" s="1"/>
  <c r="EZ10" i="5"/>
  <c r="EZ11" i="5" s="1"/>
  <c r="EZ14" i="5" s="1"/>
  <c r="DO10" i="5"/>
  <c r="CD10" i="5"/>
  <c r="CD11" i="5" s="1"/>
  <c r="CD14" i="5" s="1"/>
  <c r="AT10" i="5"/>
  <c r="I10" i="5"/>
  <c r="FI10" i="5"/>
  <c r="CN10" i="5"/>
  <c r="CN11" i="5" s="1"/>
  <c r="CN14" i="5" s="1"/>
  <c r="R10" i="5"/>
  <c r="FH10" i="5"/>
  <c r="FH11" i="5" s="1"/>
  <c r="FH14" i="5" s="1"/>
  <c r="CL10" i="5"/>
  <c r="Q10" i="5"/>
  <c r="FB10" i="5"/>
  <c r="CG10" i="5"/>
  <c r="L10" i="5"/>
  <c r="L11" i="5" s="1"/>
  <c r="EP10" i="5"/>
  <c r="BU10" i="5"/>
  <c r="BU11" i="5" s="1"/>
  <c r="BU14" i="5" s="1"/>
  <c r="DX10" i="5"/>
  <c r="DX11" i="5" s="1"/>
  <c r="BC10" i="5"/>
  <c r="BC11" i="5" s="1"/>
  <c r="DW10" i="5"/>
  <c r="DW11" i="5" s="1"/>
  <c r="DW14" i="5" s="1"/>
  <c r="BB10" i="5"/>
  <c r="DQ10" i="5"/>
  <c r="DQ11" i="5" s="1"/>
  <c r="AV10" i="5"/>
  <c r="DF10" i="5"/>
  <c r="AK10" i="5"/>
  <c r="D8" i="3"/>
  <c r="E17" i="3"/>
  <c r="C19" i="3"/>
  <c r="CL51" i="4" s="1"/>
  <c r="S9" i="4"/>
  <c r="AY9" i="4"/>
  <c r="CE9" i="4"/>
  <c r="DK9" i="4"/>
  <c r="EQ9" i="4"/>
  <c r="J10" i="4"/>
  <c r="J11" i="4" s="1"/>
  <c r="AP10" i="4"/>
  <c r="BV10" i="4"/>
  <c r="BV11" i="4" s="1"/>
  <c r="DB10" i="4"/>
  <c r="DB11" i="4" s="1"/>
  <c r="EH10" i="4"/>
  <c r="FN10" i="4"/>
  <c r="BJ16" i="4"/>
  <c r="CW16" i="4"/>
  <c r="ER16" i="4"/>
  <c r="BF17" i="4"/>
  <c r="C52" i="4"/>
  <c r="C85" i="4"/>
  <c r="C52" i="5"/>
  <c r="C19" i="5"/>
  <c r="C19" i="6"/>
  <c r="C85" i="5"/>
  <c r="C52" i="6"/>
  <c r="C85" i="6"/>
  <c r="E45" i="7"/>
  <c r="C30" i="7"/>
  <c r="C38" i="7"/>
  <c r="C25" i="7"/>
  <c r="I45" i="7"/>
  <c r="C28" i="7"/>
  <c r="B11" i="8"/>
  <c r="B12" i="8"/>
  <c r="E44" i="7"/>
  <c r="B25" i="7"/>
  <c r="I44" i="7"/>
  <c r="B30" i="7"/>
  <c r="B31" i="9" s="1"/>
  <c r="B38" i="7"/>
  <c r="B32" i="7"/>
  <c r="B28" i="7"/>
  <c r="B29" i="9" s="1"/>
  <c r="B33" i="7"/>
  <c r="B34" i="7"/>
  <c r="C32" i="7" l="1"/>
  <c r="C33" i="7"/>
  <c r="C50" i="6"/>
  <c r="EY44" i="4"/>
  <c r="O44" i="4"/>
  <c r="EM44" i="4"/>
  <c r="AN44" i="4"/>
  <c r="CZ44" i="4"/>
  <c r="FL44" i="4"/>
  <c r="CP77" i="6"/>
  <c r="O16" i="5"/>
  <c r="P16" i="5"/>
  <c r="H16" i="5"/>
  <c r="V16" i="5"/>
  <c r="Z16" i="5"/>
  <c r="X16" i="5"/>
  <c r="R16" i="5"/>
  <c r="S16" i="5"/>
  <c r="J16" i="5"/>
  <c r="AL11" i="5"/>
  <c r="AL14" i="5" s="1"/>
  <c r="EY11" i="5"/>
  <c r="EY14" i="5" s="1"/>
  <c r="DO44" i="6"/>
  <c r="CW44" i="6"/>
  <c r="AE44" i="6"/>
  <c r="CF84" i="4"/>
  <c r="AZ84" i="4"/>
  <c r="EU84" i="4"/>
  <c r="BS84" i="4"/>
  <c r="EC84" i="4"/>
  <c r="BZ84" i="4"/>
  <c r="G84" i="4"/>
  <c r="FJ84" i="4"/>
  <c r="EB84" i="4"/>
  <c r="DZ84" i="4"/>
  <c r="ET84" i="4"/>
  <c r="BF84" i="4"/>
  <c r="EO84" i="4"/>
  <c r="EN84" i="4"/>
  <c r="EH84" i="4"/>
  <c r="D84" i="4"/>
  <c r="S84" i="4"/>
  <c r="AJ84" i="4"/>
  <c r="BD84" i="4"/>
  <c r="DY84" i="4"/>
  <c r="ES84" i="4"/>
  <c r="AG84" i="4"/>
  <c r="BE84" i="4"/>
  <c r="DK84" i="4"/>
  <c r="DV84" i="4"/>
  <c r="T84" i="4"/>
  <c r="AL84" i="4"/>
  <c r="DF84" i="4"/>
  <c r="DR84" i="4"/>
  <c r="AQ84" i="4"/>
  <c r="CL84" i="4"/>
  <c r="CU84" i="4"/>
  <c r="ER84" i="4"/>
  <c r="E84" i="4"/>
  <c r="EQ84" i="4"/>
  <c r="BO84" i="4"/>
  <c r="CY84" i="4"/>
  <c r="F84" i="4"/>
  <c r="CT84" i="4"/>
  <c r="FH84" i="4"/>
  <c r="Y84" i="4"/>
  <c r="CA84" i="4"/>
  <c r="DW84" i="4"/>
  <c r="CI84" i="4"/>
  <c r="CM84" i="4"/>
  <c r="DQ84" i="4"/>
  <c r="FB84" i="4"/>
  <c r="BA84" i="4"/>
  <c r="BU84" i="4"/>
  <c r="CR84" i="4"/>
  <c r="DB84" i="4"/>
  <c r="V84" i="4"/>
  <c r="AO84" i="4"/>
  <c r="AI77" i="4"/>
  <c r="CU77" i="4"/>
  <c r="FG77" i="4"/>
  <c r="AP11" i="4"/>
  <c r="U11" i="5"/>
  <c r="CM11" i="5"/>
  <c r="CM14" i="5" s="1"/>
  <c r="Y16" i="5"/>
  <c r="EN77" i="4"/>
  <c r="BM77" i="4"/>
  <c r="BM80" i="4" s="1"/>
  <c r="R77" i="4"/>
  <c r="CM44" i="4"/>
  <c r="AD44" i="4"/>
  <c r="EJ11" i="5"/>
  <c r="BD11" i="5"/>
  <c r="BD14" i="5" s="1"/>
  <c r="AN11" i="5"/>
  <c r="AN14" i="5" s="1"/>
  <c r="DI11" i="5"/>
  <c r="DI14" i="5" s="1"/>
  <c r="CI11" i="5"/>
  <c r="FD11" i="5"/>
  <c r="ED11" i="5"/>
  <c r="ED14" i="5" s="1"/>
  <c r="AI11" i="5"/>
  <c r="AI14" i="5" s="1"/>
  <c r="P77" i="4"/>
  <c r="CL77" i="4"/>
  <c r="BP77" i="4"/>
  <c r="AT77" i="4"/>
  <c r="DF77" i="4"/>
  <c r="BX44" i="4"/>
  <c r="AK11" i="5"/>
  <c r="R11" i="5"/>
  <c r="R14" i="5" s="1"/>
  <c r="AJ11" i="5"/>
  <c r="AJ14" i="5" s="1"/>
  <c r="BV11" i="5"/>
  <c r="CB11" i="5"/>
  <c r="EW11" i="5"/>
  <c r="W11" i="5"/>
  <c r="FM11" i="5"/>
  <c r="FO11" i="5"/>
  <c r="FO14" i="5" s="1"/>
  <c r="CJ77" i="4"/>
  <c r="AH77" i="4"/>
  <c r="L77" i="4"/>
  <c r="AC77" i="4"/>
  <c r="CO77" i="4"/>
  <c r="FA77" i="4"/>
  <c r="C83" i="5"/>
  <c r="G21" i="3" s="1"/>
  <c r="CT77" i="6"/>
  <c r="L77" i="6"/>
  <c r="AG77" i="6"/>
  <c r="CS77" i="6"/>
  <c r="FE77" i="6"/>
  <c r="AH44" i="4"/>
  <c r="CT44" i="4"/>
  <c r="FF44" i="4"/>
  <c r="ET44" i="4"/>
  <c r="Z77" i="6"/>
  <c r="FN77" i="6"/>
  <c r="BP77" i="6"/>
  <c r="EC77" i="6"/>
  <c r="EZ77" i="6"/>
  <c r="AO77" i="6"/>
  <c r="DA77" i="6"/>
  <c r="FM77" i="6"/>
  <c r="H11" i="4"/>
  <c r="CI44" i="6"/>
  <c r="CI47" i="6" s="1"/>
  <c r="O44" i="6"/>
  <c r="O47" i="6" s="1"/>
  <c r="CV44" i="6"/>
  <c r="CV47" i="6" s="1"/>
  <c r="BD44" i="6"/>
  <c r="BD47" i="6" s="1"/>
  <c r="Q44" i="6"/>
  <c r="Q47" i="6" s="1"/>
  <c r="CC44" i="6"/>
  <c r="CC47" i="6" s="1"/>
  <c r="EO44" i="6"/>
  <c r="EO47" i="6" s="1"/>
  <c r="AP44" i="6"/>
  <c r="AP47" i="6" s="1"/>
  <c r="DB44" i="6"/>
  <c r="DB47" i="6" s="1"/>
  <c r="FN44" i="6"/>
  <c r="FN47" i="6" s="1"/>
  <c r="G11" i="6"/>
  <c r="BS11" i="6"/>
  <c r="EE11" i="6"/>
  <c r="DQ77" i="4"/>
  <c r="EF77" i="4"/>
  <c r="AS44" i="4"/>
  <c r="AZ77" i="6"/>
  <c r="AW11" i="4"/>
  <c r="EA11" i="4"/>
  <c r="G11" i="4"/>
  <c r="EE11" i="4"/>
  <c r="AT11" i="4"/>
  <c r="AT14" i="4" s="1"/>
  <c r="DF11" i="4"/>
  <c r="K11" i="4"/>
  <c r="EI11" i="4"/>
  <c r="AS11" i="4"/>
  <c r="AS14" i="4" s="1"/>
  <c r="DE11" i="4"/>
  <c r="I44" i="4"/>
  <c r="BU44" i="4"/>
  <c r="EG44" i="4"/>
  <c r="EW77" i="4"/>
  <c r="AI54" i="4"/>
  <c r="DF11" i="5"/>
  <c r="EP11" i="5"/>
  <c r="EP14" i="5" s="1"/>
  <c r="BT11" i="5"/>
  <c r="BT14" i="5" s="1"/>
  <c r="CX11" i="5"/>
  <c r="CX14" i="5" s="1"/>
  <c r="CO11" i="5"/>
  <c r="CO14" i="5" s="1"/>
  <c r="AS11" i="5"/>
  <c r="AS14" i="5" s="1"/>
  <c r="P11" i="5"/>
  <c r="CK11" i="5"/>
  <c r="CK14" i="5" s="1"/>
  <c r="FF11" i="5"/>
  <c r="EB11" i="5"/>
  <c r="F11" i="5"/>
  <c r="F14" i="5" s="1"/>
  <c r="CA11" i="5"/>
  <c r="CA14" i="5" s="1"/>
  <c r="EV11" i="5"/>
  <c r="EV14" i="5" s="1"/>
  <c r="AY11" i="5"/>
  <c r="DK11" i="5"/>
  <c r="CB77" i="4"/>
  <c r="Q77" i="4"/>
  <c r="AP77" i="4"/>
  <c r="CF77" i="4"/>
  <c r="BJ77" i="4"/>
  <c r="DV77" i="4"/>
  <c r="O11" i="5"/>
  <c r="O14" i="5" s="1"/>
  <c r="ER77" i="6"/>
  <c r="CL77" i="6"/>
  <c r="BF77" i="6"/>
  <c r="AI77" i="6"/>
  <c r="FI77" i="6"/>
  <c r="CM77" i="6"/>
  <c r="AR77" i="6"/>
  <c r="AW77" i="6"/>
  <c r="DI77" i="6"/>
  <c r="F77" i="6"/>
  <c r="ED77" i="6"/>
  <c r="AE77" i="6"/>
  <c r="CQ77" i="6"/>
  <c r="FC77" i="6"/>
  <c r="BD77" i="6"/>
  <c r="DP77" i="6"/>
  <c r="DQ11" i="4"/>
  <c r="FL84" i="6"/>
  <c r="AG84" i="6"/>
  <c r="P84" i="6"/>
  <c r="W84" i="6"/>
  <c r="FG84" i="6"/>
  <c r="CL84" i="6"/>
  <c r="AB84" i="6"/>
  <c r="EL84" i="6"/>
  <c r="U84" i="6"/>
  <c r="CF84" i="6"/>
  <c r="D84" i="6"/>
  <c r="DE84" i="6"/>
  <c r="BO84" i="6"/>
  <c r="FM84" i="6"/>
  <c r="F84" i="6"/>
  <c r="CU84" i="6"/>
  <c r="ET84" i="6"/>
  <c r="AP84" i="6"/>
  <c r="EQ84" i="6"/>
  <c r="BC84" i="6"/>
  <c r="BL84" i="6"/>
  <c r="CS84" i="6"/>
  <c r="CA11" i="4"/>
  <c r="I77" i="4"/>
  <c r="DX77" i="4"/>
  <c r="CV77" i="4"/>
  <c r="FH77" i="4"/>
  <c r="N77" i="4"/>
  <c r="BZ77" i="4"/>
  <c r="EL77" i="4"/>
  <c r="AI44" i="4"/>
  <c r="D44" i="4"/>
  <c r="EI44" i="4"/>
  <c r="CW44" i="4"/>
  <c r="BR44" i="4"/>
  <c r="X44" i="4"/>
  <c r="S77" i="6"/>
  <c r="EX77" i="6"/>
  <c r="DR77" i="6"/>
  <c r="BO77" i="6"/>
  <c r="N77" i="6"/>
  <c r="BZ77" i="6"/>
  <c r="AM77" i="6"/>
  <c r="CY77" i="6"/>
  <c r="FK77" i="6"/>
  <c r="AN11" i="4"/>
  <c r="DY11" i="4"/>
  <c r="CT11" i="4"/>
  <c r="BC11" i="4"/>
  <c r="FG11" i="4"/>
  <c r="AZ11" i="4"/>
  <c r="DL11" i="4"/>
  <c r="DE21" i="5"/>
  <c r="AL21" i="5"/>
  <c r="CH21" i="5"/>
  <c r="EU21" i="5"/>
  <c r="EZ21" i="5"/>
  <c r="CG21" i="5"/>
  <c r="AD21" i="5"/>
  <c r="FB21" i="5"/>
  <c r="CA21" i="5"/>
  <c r="DL21" i="5"/>
  <c r="AY21" i="5"/>
  <c r="DK21" i="5"/>
  <c r="BD21" i="5"/>
  <c r="DP21" i="5"/>
  <c r="Q21" i="5"/>
  <c r="CC21" i="5"/>
  <c r="EO21" i="5"/>
  <c r="J21" i="5"/>
  <c r="BV21" i="5"/>
  <c r="EH21" i="5"/>
  <c r="BI44" i="6"/>
  <c r="BI47" i="6" s="1"/>
  <c r="BY44" i="6"/>
  <c r="BY47" i="6" s="1"/>
  <c r="W44" i="6"/>
  <c r="W47" i="6" s="1"/>
  <c r="BA44" i="6"/>
  <c r="BA47" i="6" s="1"/>
  <c r="N44" i="6"/>
  <c r="N47" i="6" s="1"/>
  <c r="EL44" i="6"/>
  <c r="EL47" i="6" s="1"/>
  <c r="BP44" i="6"/>
  <c r="BP47" i="6" s="1"/>
  <c r="G82" i="4"/>
  <c r="AI84" i="6"/>
  <c r="FA84" i="6"/>
  <c r="AA84" i="6"/>
  <c r="BV84" i="6"/>
  <c r="BS84" i="6"/>
  <c r="CB84" i="6"/>
  <c r="DI84" i="6"/>
  <c r="FN11" i="4"/>
  <c r="AV11" i="5"/>
  <c r="FI11" i="5"/>
  <c r="CW11" i="5"/>
  <c r="DE11" i="5"/>
  <c r="DE14" i="5" s="1"/>
  <c r="DP11" i="5"/>
  <c r="DP14" i="5" s="1"/>
  <c r="DG11" i="5"/>
  <c r="DG14" i="5" s="1"/>
  <c r="CT11" i="5"/>
  <c r="BP11" i="5"/>
  <c r="BP14" i="5" s="1"/>
  <c r="AO11" i="5"/>
  <c r="CJ11" i="5"/>
  <c r="CJ14" i="5" s="1"/>
  <c r="AW77" i="4"/>
  <c r="EV77" i="4"/>
  <c r="H77" i="4"/>
  <c r="AX77" i="4"/>
  <c r="DJ77" i="4"/>
  <c r="DJ80" i="4" s="1"/>
  <c r="AB77" i="4"/>
  <c r="AB80" i="4" s="1"/>
  <c r="CN77" i="4"/>
  <c r="EZ77" i="4"/>
  <c r="F77" i="4"/>
  <c r="BR77" i="4"/>
  <c r="ED77" i="4"/>
  <c r="S44" i="4"/>
  <c r="EZ44" i="4"/>
  <c r="DL44" i="4"/>
  <c r="BB44" i="4"/>
  <c r="AA44" i="4"/>
  <c r="FP44" i="4"/>
  <c r="FP47" i="4" s="1"/>
  <c r="DU44" i="4"/>
  <c r="AP44" i="4"/>
  <c r="DB44" i="4"/>
  <c r="DB47" i="4" s="1"/>
  <c r="FN44" i="4"/>
  <c r="FB44" i="4"/>
  <c r="P44" i="4"/>
  <c r="CB44" i="4"/>
  <c r="EN44" i="4"/>
  <c r="EH11" i="4"/>
  <c r="CG11" i="5"/>
  <c r="DH11" i="5"/>
  <c r="CC11" i="5"/>
  <c r="CC14" i="5" s="1"/>
  <c r="AH11" i="5"/>
  <c r="BY11" i="5"/>
  <c r="BY14" i="5" s="1"/>
  <c r="ET11" i="5"/>
  <c r="ET14" i="5" s="1"/>
  <c r="FN11" i="5"/>
  <c r="FN14" i="5" s="1"/>
  <c r="BO11" i="5"/>
  <c r="BO14" i="5" s="1"/>
  <c r="EA11" i="5"/>
  <c r="EA14" i="5" s="1"/>
  <c r="EA44" i="4"/>
  <c r="DF44" i="4"/>
  <c r="AX44" i="4"/>
  <c r="DJ44" i="4"/>
  <c r="FA44" i="4"/>
  <c r="FJ44" i="4"/>
  <c r="DW44" i="4"/>
  <c r="CJ44" i="4"/>
  <c r="EV44" i="4"/>
  <c r="AW44" i="4"/>
  <c r="DI44" i="4"/>
  <c r="AT11" i="5"/>
  <c r="ER11" i="5"/>
  <c r="ER14" i="5" s="1"/>
  <c r="CV11" i="5"/>
  <c r="CV14" i="5" s="1"/>
  <c r="AR11" i="5"/>
  <c r="M11" i="5"/>
  <c r="M14" i="5" s="1"/>
  <c r="BH11" i="5"/>
  <c r="BH14" i="5" s="1"/>
  <c r="K11" i="5"/>
  <c r="K14" i="5" s="1"/>
  <c r="BW11" i="5"/>
  <c r="BT77" i="4"/>
  <c r="AM77" i="4"/>
  <c r="CY77" i="4"/>
  <c r="FK77" i="4"/>
  <c r="BN77" i="4"/>
  <c r="DU77" i="4"/>
  <c r="T44" i="4"/>
  <c r="FG44" i="4"/>
  <c r="DM44" i="4"/>
  <c r="CH44" i="4"/>
  <c r="AB44" i="4"/>
  <c r="M44" i="4"/>
  <c r="EB44" i="4"/>
  <c r="BF44" i="4"/>
  <c r="DR44" i="4"/>
  <c r="G44" i="4"/>
  <c r="BS44" i="4"/>
  <c r="EE44" i="4"/>
  <c r="AF44" i="4"/>
  <c r="CR44" i="4"/>
  <c r="FD44" i="4"/>
  <c r="BE44" i="4"/>
  <c r="DQ44" i="4"/>
  <c r="AY77" i="6"/>
  <c r="CU77" i="6"/>
  <c r="AH77" i="6"/>
  <c r="FF77" i="6"/>
  <c r="DS77" i="6"/>
  <c r="FA77" i="6"/>
  <c r="BM77" i="6"/>
  <c r="DY77" i="6"/>
  <c r="V77" i="6"/>
  <c r="CH77" i="6"/>
  <c r="ET77" i="6"/>
  <c r="AU77" i="6"/>
  <c r="DG77" i="6"/>
  <c r="H77" i="6"/>
  <c r="BT77" i="6"/>
  <c r="EF77" i="6"/>
  <c r="BD11" i="4"/>
  <c r="Q11" i="4"/>
  <c r="EO11" i="4"/>
  <c r="DJ11" i="4"/>
  <c r="BS11" i="4"/>
  <c r="AQ11" i="4"/>
  <c r="DC11" i="4"/>
  <c r="FO11" i="4"/>
  <c r="BH11" i="4"/>
  <c r="DT11" i="4"/>
  <c r="BX21" i="5"/>
  <c r="BI21" i="5"/>
  <c r="BR21" i="5"/>
  <c r="DN21" i="5"/>
  <c r="CW21" i="5"/>
  <c r="AT21" i="5"/>
  <c r="CQ21" i="5"/>
  <c r="D21" i="5"/>
  <c r="EB21" i="5"/>
  <c r="BG21" i="5"/>
  <c r="DS21" i="5"/>
  <c r="BL21" i="5"/>
  <c r="DX21" i="5"/>
  <c r="Y21" i="5"/>
  <c r="CK21" i="5"/>
  <c r="EW21" i="5"/>
  <c r="R21" i="5"/>
  <c r="CD21" i="5"/>
  <c r="EP21" i="5"/>
  <c r="DR11" i="4"/>
  <c r="CO44" i="6"/>
  <c r="FJ44" i="6"/>
  <c r="AR44" i="6"/>
  <c r="DE44" i="6"/>
  <c r="DH44" i="6"/>
  <c r="I44" i="6"/>
  <c r="BU44" i="6"/>
  <c r="EG44" i="6"/>
  <c r="O82" i="4"/>
  <c r="BE11" i="4"/>
  <c r="AJ84" i="6"/>
  <c r="BB84" i="6"/>
  <c r="BG84" i="6"/>
  <c r="DB84" i="6"/>
  <c r="CI84" i="6"/>
  <c r="CR84" i="6"/>
  <c r="EO84" i="6"/>
  <c r="DW51" i="6"/>
  <c r="EU51" i="6"/>
  <c r="W51" i="6"/>
  <c r="DF51" i="6"/>
  <c r="BA51" i="6"/>
  <c r="DH51" i="6"/>
  <c r="AG51" i="6"/>
  <c r="DT51" i="6"/>
  <c r="AQ51" i="6"/>
  <c r="FN51" i="6"/>
  <c r="FM51" i="6"/>
  <c r="D51" i="6"/>
  <c r="CU51" i="6"/>
  <c r="FG51" i="6"/>
  <c r="BO51" i="6"/>
  <c r="DG51" i="6"/>
  <c r="CP51" i="6"/>
  <c r="EK51" i="6"/>
  <c r="M51" i="6"/>
  <c r="CR51" i="6"/>
  <c r="CN51" i="6"/>
  <c r="K51" i="6"/>
  <c r="EP51" i="6"/>
  <c r="DK51" i="6"/>
  <c r="DB51" i="6"/>
  <c r="DA51" i="6"/>
  <c r="DL51" i="6"/>
  <c r="BE51" i="6"/>
  <c r="Y51" i="6"/>
  <c r="BV51" i="6"/>
  <c r="EI51" i="6"/>
  <c r="CZ51" i="6"/>
  <c r="BY51" i="6"/>
  <c r="AL51" i="6"/>
  <c r="EM51" i="6"/>
  <c r="X11" i="4"/>
  <c r="DI11" i="4"/>
  <c r="AM11" i="4"/>
  <c r="FK11" i="4"/>
  <c r="BJ11" i="4"/>
  <c r="DV11" i="4"/>
  <c r="AA11" i="4"/>
  <c r="CM11" i="4"/>
  <c r="EY11" i="4"/>
  <c r="BI11" i="4"/>
  <c r="DU11" i="4"/>
  <c r="EJ21" i="5"/>
  <c r="EK21" i="5"/>
  <c r="FA21" i="5"/>
  <c r="F21" i="5"/>
  <c r="BB21" i="5"/>
  <c r="DO21" i="5"/>
  <c r="DT21" i="5"/>
  <c r="BQ21" i="5"/>
  <c r="N21" i="5"/>
  <c r="EL21" i="5"/>
  <c r="BK21" i="5"/>
  <c r="CV21" i="5"/>
  <c r="AQ21" i="5"/>
  <c r="DC21" i="5"/>
  <c r="FO21" i="5"/>
  <c r="AV21" i="5"/>
  <c r="DH21" i="5"/>
  <c r="I21" i="5"/>
  <c r="BU21" i="5"/>
  <c r="EG21" i="5"/>
  <c r="BN21" i="5"/>
  <c r="DZ21" i="5"/>
  <c r="AC44" i="6"/>
  <c r="CX44" i="6"/>
  <c r="FK44" i="6"/>
  <c r="ET44" i="6"/>
  <c r="AK44" i="6"/>
  <c r="FI44" i="6"/>
  <c r="DV44" i="6"/>
  <c r="CQ44" i="6"/>
  <c r="AZ44" i="6"/>
  <c r="K44" i="6"/>
  <c r="BW44" i="6"/>
  <c r="EI44" i="6"/>
  <c r="AF44" i="6"/>
  <c r="CR44" i="6"/>
  <c r="FD44" i="6"/>
  <c r="R44" i="6"/>
  <c r="CD44" i="6"/>
  <c r="EP44" i="6"/>
  <c r="EX11" i="4"/>
  <c r="G11" i="1"/>
  <c r="J14" i="4"/>
  <c r="DX14" i="5"/>
  <c r="BM14" i="5"/>
  <c r="EX14" i="5"/>
  <c r="N14" i="5"/>
  <c r="CZ23" i="6"/>
  <c r="CZ34" i="6"/>
  <c r="CZ22" i="6"/>
  <c r="CZ35" i="6"/>
  <c r="AU23" i="6"/>
  <c r="AU34" i="6"/>
  <c r="AU35" i="6"/>
  <c r="AU22" i="6"/>
  <c r="BV14" i="5"/>
  <c r="CB14" i="5"/>
  <c r="CR14" i="5"/>
  <c r="DC14" i="5"/>
  <c r="DO34" i="6"/>
  <c r="DO35" i="6"/>
  <c r="DO23" i="6"/>
  <c r="DO22" i="6"/>
  <c r="BK35" i="6"/>
  <c r="BK23" i="6"/>
  <c r="BK34" i="6"/>
  <c r="BK22" i="6"/>
  <c r="AK34" i="6"/>
  <c r="AK23" i="6"/>
  <c r="AK35" i="6"/>
  <c r="AK22" i="6"/>
  <c r="AH35" i="6"/>
  <c r="AH23" i="6"/>
  <c r="AH22" i="6"/>
  <c r="AH34" i="6"/>
  <c r="FF35" i="6"/>
  <c r="FF31" i="6"/>
  <c r="FF23" i="6"/>
  <c r="FF22" i="6"/>
  <c r="FF34" i="6"/>
  <c r="FF28" i="6"/>
  <c r="AA34" i="6"/>
  <c r="AA31" i="6"/>
  <c r="AA23" i="6"/>
  <c r="AA35" i="6"/>
  <c r="AA22" i="6"/>
  <c r="AA28" i="6"/>
  <c r="EY35" i="6"/>
  <c r="EY34" i="6"/>
  <c r="EY22" i="6"/>
  <c r="EY31" i="6"/>
  <c r="EY23" i="6"/>
  <c r="EY28" i="6"/>
  <c r="EJ34" i="6"/>
  <c r="EJ35" i="6"/>
  <c r="EJ22" i="6"/>
  <c r="EJ23" i="6"/>
  <c r="G80" i="4"/>
  <c r="CO80" i="4"/>
  <c r="Y100" i="5"/>
  <c r="Y101" i="5"/>
  <c r="Y89" i="5"/>
  <c r="Y88" i="5"/>
  <c r="AD101" i="5"/>
  <c r="AD100" i="5"/>
  <c r="AD88" i="5"/>
  <c r="AD89" i="5"/>
  <c r="EO100" i="5"/>
  <c r="EO101" i="5"/>
  <c r="EO97" i="5"/>
  <c r="EO89" i="5"/>
  <c r="EO88" i="5"/>
  <c r="EO94" i="5"/>
  <c r="BN84" i="5"/>
  <c r="EX100" i="5"/>
  <c r="EX88" i="5"/>
  <c r="EX97" i="5"/>
  <c r="EX89" i="5"/>
  <c r="EX101" i="5"/>
  <c r="EX94" i="5"/>
  <c r="AF47" i="4"/>
  <c r="B35" i="7"/>
  <c r="B36" i="7"/>
  <c r="L14" i="5"/>
  <c r="FE14" i="5"/>
  <c r="EU23" i="6"/>
  <c r="EU22" i="6"/>
  <c r="DF34" i="6"/>
  <c r="DF35" i="6"/>
  <c r="DF22" i="6"/>
  <c r="DF23" i="6"/>
  <c r="BM35" i="6"/>
  <c r="BM23" i="6"/>
  <c r="BM22" i="6"/>
  <c r="BM34" i="6"/>
  <c r="BA35" i="6"/>
  <c r="BA34" i="6"/>
  <c r="BA23" i="6"/>
  <c r="BA22" i="6"/>
  <c r="AQ35" i="6"/>
  <c r="AQ34" i="6"/>
  <c r="AQ23" i="6"/>
  <c r="AQ22" i="6"/>
  <c r="EZ34" i="6"/>
  <c r="EZ35" i="6"/>
  <c r="EZ22" i="6"/>
  <c r="EZ23" i="6"/>
  <c r="EZ28" i="6"/>
  <c r="EZ31" i="6"/>
  <c r="BU11" i="4"/>
  <c r="AW80" i="4"/>
  <c r="H80" i="4"/>
  <c r="EU80" i="4"/>
  <c r="BW80" i="4"/>
  <c r="EZ80" i="4"/>
  <c r="AS80" i="4"/>
  <c r="DE80" i="4"/>
  <c r="ED80" i="4"/>
  <c r="BF84" i="5"/>
  <c r="BG84" i="5"/>
  <c r="CL84" i="5"/>
  <c r="BD101" i="5"/>
  <c r="BD100" i="5"/>
  <c r="BD89" i="5"/>
  <c r="BD88" i="5"/>
  <c r="K84" i="5"/>
  <c r="W101" i="5"/>
  <c r="W100" i="5"/>
  <c r="W89" i="5"/>
  <c r="W88" i="5"/>
  <c r="AF101" i="5"/>
  <c r="AF100" i="5"/>
  <c r="AF89" i="5"/>
  <c r="AF88" i="5"/>
  <c r="AW100" i="5"/>
  <c r="AW101" i="5"/>
  <c r="AW89" i="5"/>
  <c r="AW88" i="5"/>
  <c r="C82" i="5"/>
  <c r="G20" i="3" s="1"/>
  <c r="E94" i="5"/>
  <c r="E97" i="5"/>
  <c r="E89" i="5"/>
  <c r="E88" i="5"/>
  <c r="E101" i="5"/>
  <c r="E100" i="5"/>
  <c r="M84" i="5"/>
  <c r="EK84" i="5"/>
  <c r="DB100" i="5"/>
  <c r="DB88" i="5"/>
  <c r="DB89" i="5"/>
  <c r="DB101" i="5"/>
  <c r="AT84" i="5"/>
  <c r="DF84" i="5"/>
  <c r="EI100" i="5"/>
  <c r="EI88" i="5"/>
  <c r="EI97" i="5"/>
  <c r="EI89" i="5"/>
  <c r="EI101" i="5"/>
  <c r="EI94" i="5"/>
  <c r="O84" i="5"/>
  <c r="CA84" i="5"/>
  <c r="EM84" i="5"/>
  <c r="AJ101" i="5"/>
  <c r="AJ88" i="5"/>
  <c r="AJ100" i="5"/>
  <c r="AJ89" i="5"/>
  <c r="CR14" i="4"/>
  <c r="U47" i="4"/>
  <c r="CM47" i="4"/>
  <c r="AD47" i="4"/>
  <c r="EH47" i="4"/>
  <c r="CI47" i="4"/>
  <c r="DH47" i="4"/>
  <c r="EG47" i="4"/>
  <c r="CS67" i="5"/>
  <c r="CS55" i="5"/>
  <c r="CS68" i="5"/>
  <c r="CS56" i="5"/>
  <c r="EQ51" i="5"/>
  <c r="CZ67" i="5"/>
  <c r="CZ55" i="5"/>
  <c r="CZ68" i="5"/>
  <c r="CZ56" i="5"/>
  <c r="CS51" i="5"/>
  <c r="EU67" i="5"/>
  <c r="EU68" i="5"/>
  <c r="EU61" i="5"/>
  <c r="EU64" i="5"/>
  <c r="EU55" i="5"/>
  <c r="EU56" i="5"/>
  <c r="BX51" i="5"/>
  <c r="I67" i="5"/>
  <c r="I56" i="5"/>
  <c r="I64" i="5"/>
  <c r="I55" i="5"/>
  <c r="I61" i="5"/>
  <c r="I68" i="5"/>
  <c r="DF68" i="5"/>
  <c r="DF67" i="5"/>
  <c r="DF56" i="5"/>
  <c r="DF55" i="5"/>
  <c r="CA67" i="5"/>
  <c r="CA68" i="5"/>
  <c r="CA56" i="5"/>
  <c r="CA55" i="5"/>
  <c r="CJ51" i="5"/>
  <c r="BA51" i="5"/>
  <c r="CD56" i="5"/>
  <c r="CD55" i="5"/>
  <c r="CD68" i="5"/>
  <c r="CD67" i="5"/>
  <c r="DK68" i="5"/>
  <c r="DK55" i="5"/>
  <c r="DK67" i="5"/>
  <c r="DK56" i="5"/>
  <c r="AJ68" i="5"/>
  <c r="AJ56" i="5"/>
  <c r="AJ67" i="5"/>
  <c r="AJ55" i="5"/>
  <c r="B39" i="7"/>
  <c r="S44" i="7"/>
  <c r="B40" i="7"/>
  <c r="B27" i="9" s="1"/>
  <c r="AP14" i="4"/>
  <c r="BC14" i="5"/>
  <c r="CL11" i="5"/>
  <c r="DO11" i="5"/>
  <c r="CY14" i="5"/>
  <c r="U14" i="5"/>
  <c r="FK14" i="5"/>
  <c r="EF11" i="5"/>
  <c r="BJ11" i="5"/>
  <c r="EE11" i="5"/>
  <c r="E14" i="5"/>
  <c r="BZ11" i="5"/>
  <c r="EU14" i="5"/>
  <c r="AZ14" i="5"/>
  <c r="DU11" i="5"/>
  <c r="H28" i="6"/>
  <c r="H31" i="6"/>
  <c r="H23" i="6"/>
  <c r="H34" i="6"/>
  <c r="H22" i="6"/>
  <c r="H35" i="6"/>
  <c r="Y31" i="6"/>
  <c r="Y23" i="6"/>
  <c r="Y28" i="6"/>
  <c r="Y35" i="6"/>
  <c r="Y22" i="6"/>
  <c r="Y34" i="6"/>
  <c r="AC17" i="6"/>
  <c r="CI35" i="6"/>
  <c r="CI34" i="6"/>
  <c r="CI23" i="6"/>
  <c r="CI22" i="6"/>
  <c r="CJ35" i="6"/>
  <c r="CJ23" i="6"/>
  <c r="CJ34" i="6"/>
  <c r="CJ22" i="6"/>
  <c r="BU35" i="6"/>
  <c r="BU23" i="6"/>
  <c r="BU22" i="6"/>
  <c r="BU34" i="6"/>
  <c r="AT34" i="6"/>
  <c r="AT35" i="6"/>
  <c r="AT22" i="6"/>
  <c r="AT23" i="6"/>
  <c r="AE35" i="6"/>
  <c r="AE28" i="6"/>
  <c r="AE31" i="6"/>
  <c r="AE23" i="6"/>
  <c r="AE34" i="6"/>
  <c r="AE22" i="6"/>
  <c r="FC28" i="6"/>
  <c r="FC34" i="6"/>
  <c r="FC31" i="6"/>
  <c r="FC23" i="6"/>
  <c r="FC35" i="6"/>
  <c r="FC22" i="6"/>
  <c r="CB23" i="6"/>
  <c r="CB22" i="6"/>
  <c r="CB35" i="6"/>
  <c r="CB34" i="6"/>
  <c r="DY35" i="6"/>
  <c r="DY23" i="6"/>
  <c r="DY34" i="6"/>
  <c r="DY22" i="6"/>
  <c r="AL34" i="6"/>
  <c r="AL35" i="6"/>
  <c r="AL23" i="6"/>
  <c r="AL22" i="6"/>
  <c r="FJ35" i="6"/>
  <c r="FJ28" i="6"/>
  <c r="FJ34" i="6"/>
  <c r="FJ31" i="6"/>
  <c r="FJ23" i="6"/>
  <c r="FJ22" i="6"/>
  <c r="U34" i="6"/>
  <c r="U35" i="6"/>
  <c r="U31" i="6"/>
  <c r="U23" i="6"/>
  <c r="U28" i="6"/>
  <c r="U22" i="6"/>
  <c r="CG34" i="6"/>
  <c r="CG23" i="6"/>
  <c r="CG35" i="6"/>
  <c r="CG22" i="6"/>
  <c r="ES23" i="6"/>
  <c r="ES34" i="6"/>
  <c r="ES35" i="6"/>
  <c r="ES22" i="6"/>
  <c r="AE17" i="6"/>
  <c r="R35" i="6"/>
  <c r="R31" i="6"/>
  <c r="R23" i="6"/>
  <c r="R22" i="6"/>
  <c r="R28" i="6"/>
  <c r="R34" i="6"/>
  <c r="CD35" i="6"/>
  <c r="CD23" i="6"/>
  <c r="CD22" i="6"/>
  <c r="CD34" i="6"/>
  <c r="EP35" i="6"/>
  <c r="EP34" i="6"/>
  <c r="EP23" i="6"/>
  <c r="EP22" i="6"/>
  <c r="K35" i="6"/>
  <c r="K34" i="6"/>
  <c r="K31" i="6"/>
  <c r="K23" i="6"/>
  <c r="K22" i="6"/>
  <c r="K28" i="6"/>
  <c r="BW35" i="6"/>
  <c r="BW34" i="6"/>
  <c r="BW23" i="6"/>
  <c r="BW22" i="6"/>
  <c r="EI35" i="6"/>
  <c r="EI23" i="6"/>
  <c r="EI34" i="6"/>
  <c r="EI22" i="6"/>
  <c r="BH34" i="6"/>
  <c r="BH35" i="6"/>
  <c r="BH23" i="6"/>
  <c r="BH22" i="6"/>
  <c r="DT34" i="6"/>
  <c r="DT35" i="6"/>
  <c r="DT23" i="6"/>
  <c r="DT22" i="6"/>
  <c r="EN80" i="4"/>
  <c r="DA80" i="4"/>
  <c r="X77" i="4"/>
  <c r="DQ80" i="4"/>
  <c r="EF80" i="4"/>
  <c r="BC80" i="4"/>
  <c r="DO80" i="4"/>
  <c r="R80" i="4"/>
  <c r="CD77" i="4"/>
  <c r="EP80" i="4"/>
  <c r="AQ77" i="4"/>
  <c r="DC77" i="4"/>
  <c r="FO77" i="4"/>
  <c r="BH80" i="4"/>
  <c r="DT80" i="4"/>
  <c r="M80" i="4"/>
  <c r="BY80" i="4"/>
  <c r="EK80" i="4"/>
  <c r="AL77" i="4"/>
  <c r="CX77" i="4"/>
  <c r="FJ77" i="4"/>
  <c r="AO100" i="5"/>
  <c r="AO101" i="5"/>
  <c r="AO89" i="5"/>
  <c r="AO88" i="5"/>
  <c r="AT101" i="5"/>
  <c r="AT100" i="5"/>
  <c r="AT88" i="5"/>
  <c r="AT89" i="5"/>
  <c r="DG101" i="5"/>
  <c r="DG89" i="5"/>
  <c r="DG88" i="5"/>
  <c r="DG100" i="5"/>
  <c r="EF101" i="5"/>
  <c r="EF100" i="5"/>
  <c r="EF89" i="5"/>
  <c r="EF88" i="5"/>
  <c r="EG100" i="5"/>
  <c r="EG101" i="5"/>
  <c r="EG89" i="5"/>
  <c r="EG88" i="5"/>
  <c r="EL101" i="5"/>
  <c r="EL94" i="5"/>
  <c r="EL100" i="5"/>
  <c r="EL88" i="5"/>
  <c r="EL97" i="5"/>
  <c r="EL89" i="5"/>
  <c r="EM101" i="5"/>
  <c r="EM94" i="5"/>
  <c r="EM97" i="5"/>
  <c r="EM89" i="5"/>
  <c r="EM88" i="5"/>
  <c r="EM100" i="5"/>
  <c r="FL101" i="5"/>
  <c r="FL100" i="5"/>
  <c r="FL97" i="5"/>
  <c r="FL89" i="5"/>
  <c r="FL88" i="5"/>
  <c r="FL94" i="5"/>
  <c r="AZ84" i="5"/>
  <c r="FC101" i="5"/>
  <c r="FC94" i="5"/>
  <c r="FC97" i="5"/>
  <c r="FC89" i="5"/>
  <c r="FC100" i="5"/>
  <c r="FC88" i="5"/>
  <c r="DA84" i="5"/>
  <c r="EH84" i="5"/>
  <c r="EI84" i="5"/>
  <c r="EA84" i="5"/>
  <c r="CI101" i="5"/>
  <c r="CI100" i="5"/>
  <c r="CI89" i="5"/>
  <c r="CI88" i="5"/>
  <c r="L84" i="5"/>
  <c r="EJ84" i="5"/>
  <c r="CR101" i="5"/>
  <c r="CR100" i="5"/>
  <c r="CR89" i="5"/>
  <c r="CR88" i="5"/>
  <c r="Q84" i="5"/>
  <c r="EO84" i="5"/>
  <c r="DI100" i="5"/>
  <c r="DI101" i="5"/>
  <c r="DI89" i="5"/>
  <c r="DI88" i="5"/>
  <c r="AH84" i="5"/>
  <c r="FF84" i="5"/>
  <c r="DN101" i="5"/>
  <c r="DN100" i="5"/>
  <c r="DN89" i="5"/>
  <c r="DN88" i="5"/>
  <c r="P84" i="5"/>
  <c r="CB84" i="5"/>
  <c r="EN84" i="5"/>
  <c r="AK89" i="5"/>
  <c r="AK88" i="5"/>
  <c r="AK100" i="5"/>
  <c r="AK101" i="5"/>
  <c r="CW89" i="5"/>
  <c r="CW88" i="5"/>
  <c r="CW100" i="5"/>
  <c r="CW101" i="5"/>
  <c r="FI94" i="5"/>
  <c r="FI97" i="5"/>
  <c r="FI89" i="5"/>
  <c r="FI88" i="5"/>
  <c r="FI100" i="5"/>
  <c r="FI101" i="5"/>
  <c r="AS84" i="5"/>
  <c r="DE84" i="5"/>
  <c r="J100" i="5"/>
  <c r="J88" i="5"/>
  <c r="J97" i="5"/>
  <c r="J89" i="5"/>
  <c r="J94" i="5"/>
  <c r="J101" i="5"/>
  <c r="BV100" i="5"/>
  <c r="BV88" i="5"/>
  <c r="BV89" i="5"/>
  <c r="BV101" i="5"/>
  <c r="EH88" i="5"/>
  <c r="EH89" i="5"/>
  <c r="N84" i="5"/>
  <c r="BZ84" i="5"/>
  <c r="EL84" i="5"/>
  <c r="AQ100" i="5"/>
  <c r="AQ88" i="5"/>
  <c r="AQ89" i="5"/>
  <c r="AQ101" i="5"/>
  <c r="DC100" i="5"/>
  <c r="DC88" i="5"/>
  <c r="DC89" i="5"/>
  <c r="DC101" i="5"/>
  <c r="FO100" i="5"/>
  <c r="FO88" i="5"/>
  <c r="FO97" i="5"/>
  <c r="FO89" i="5"/>
  <c r="FO101" i="5"/>
  <c r="FO94" i="5"/>
  <c r="AU84" i="5"/>
  <c r="DG84" i="5"/>
  <c r="D101" i="5"/>
  <c r="D88" i="5"/>
  <c r="D94" i="5"/>
  <c r="D100" i="5"/>
  <c r="D89" i="5"/>
  <c r="D97" i="5"/>
  <c r="BP101" i="5"/>
  <c r="BP88" i="5"/>
  <c r="BP100" i="5"/>
  <c r="BP89" i="5"/>
  <c r="EB101" i="5"/>
  <c r="EB88" i="5"/>
  <c r="EB100" i="5"/>
  <c r="EB89" i="5"/>
  <c r="S49" i="6"/>
  <c r="K49" i="6"/>
  <c r="U49" i="6"/>
  <c r="X49" i="6"/>
  <c r="F49" i="6"/>
  <c r="R49" i="6"/>
  <c r="I49" i="6"/>
  <c r="J49" i="6"/>
  <c r="Q49" i="6"/>
  <c r="G49" i="6"/>
  <c r="T49" i="6"/>
  <c r="H49" i="6"/>
  <c r="W49" i="6"/>
  <c r="P49" i="6"/>
  <c r="N49" i="6"/>
  <c r="V49" i="6"/>
  <c r="M49" i="6"/>
  <c r="E49" i="6"/>
  <c r="L49" i="6"/>
  <c r="O49" i="6"/>
  <c r="S47" i="4"/>
  <c r="EZ47" i="4"/>
  <c r="DL47" i="4"/>
  <c r="CG44" i="4"/>
  <c r="BB47" i="4"/>
  <c r="AA47" i="4"/>
  <c r="DU47" i="4"/>
  <c r="DE47" i="4"/>
  <c r="CP47" i="4"/>
  <c r="AP47" i="4"/>
  <c r="FN47" i="4"/>
  <c r="FB47" i="4"/>
  <c r="BC44" i="4"/>
  <c r="DO47" i="4"/>
  <c r="P47" i="4"/>
  <c r="CB47" i="4"/>
  <c r="EN47" i="4"/>
  <c r="AO47" i="4"/>
  <c r="DA47" i="4"/>
  <c r="FM47" i="4"/>
  <c r="DI51" i="5"/>
  <c r="AL68" i="5"/>
  <c r="AL67" i="5"/>
  <c r="AL56" i="5"/>
  <c r="AL55" i="5"/>
  <c r="S51" i="5"/>
  <c r="CY67" i="5"/>
  <c r="CY68" i="5"/>
  <c r="CY55" i="5"/>
  <c r="CY56" i="5"/>
  <c r="ER51" i="5"/>
  <c r="AW67" i="5"/>
  <c r="AW55" i="5"/>
  <c r="AW68" i="5"/>
  <c r="AW56" i="5"/>
  <c r="BN51" i="5"/>
  <c r="ET68" i="5"/>
  <c r="ET67" i="5"/>
  <c r="ET64" i="5"/>
  <c r="ET61" i="5"/>
  <c r="ET56" i="5"/>
  <c r="ET55" i="5"/>
  <c r="W67" i="5"/>
  <c r="W68" i="5"/>
  <c r="W61" i="5"/>
  <c r="W64" i="5"/>
  <c r="W55" i="5"/>
  <c r="W56" i="5"/>
  <c r="D51" i="5"/>
  <c r="CJ67" i="5"/>
  <c r="CJ55" i="5"/>
  <c r="CJ68" i="5"/>
  <c r="CJ56" i="5"/>
  <c r="L51" i="5"/>
  <c r="EJ51" i="5"/>
  <c r="CR67" i="5"/>
  <c r="CR55" i="5"/>
  <c r="CR68" i="5"/>
  <c r="CR56" i="5"/>
  <c r="DQ51" i="5"/>
  <c r="BU67" i="5"/>
  <c r="BU56" i="5"/>
  <c r="BU55" i="5"/>
  <c r="BU68" i="5"/>
  <c r="CL51" i="5"/>
  <c r="AT68" i="5"/>
  <c r="AT67" i="5"/>
  <c r="AT56" i="5"/>
  <c r="AT55" i="5"/>
  <c r="BG51" i="5"/>
  <c r="O67" i="5"/>
  <c r="O68" i="5"/>
  <c r="O64" i="5"/>
  <c r="O61" i="5"/>
  <c r="O56" i="5"/>
  <c r="O55" i="5"/>
  <c r="EM67" i="5"/>
  <c r="EM68" i="5"/>
  <c r="EM56" i="5"/>
  <c r="EM55" i="5"/>
  <c r="BD51" i="5"/>
  <c r="DP51" i="5"/>
  <c r="M64" i="5"/>
  <c r="M56" i="5"/>
  <c r="M68" i="5"/>
  <c r="M67" i="5"/>
  <c r="M61" i="5"/>
  <c r="M55" i="5"/>
  <c r="BY56" i="5"/>
  <c r="BY68" i="5"/>
  <c r="BY67" i="5"/>
  <c r="BY55" i="5"/>
  <c r="EK56" i="5"/>
  <c r="EK68" i="5"/>
  <c r="EK67" i="5"/>
  <c r="EK55" i="5"/>
  <c r="U51" i="5"/>
  <c r="CG51" i="5"/>
  <c r="ES51" i="5"/>
  <c r="AX55" i="5"/>
  <c r="AX68" i="5"/>
  <c r="AX67" i="5"/>
  <c r="AX56" i="5"/>
  <c r="DJ55" i="5"/>
  <c r="DJ68" i="5"/>
  <c r="DJ67" i="5"/>
  <c r="DJ56" i="5"/>
  <c r="BB51" i="5"/>
  <c r="DN51" i="5"/>
  <c r="S61" i="5"/>
  <c r="S64" i="5"/>
  <c r="S68" i="5"/>
  <c r="S56" i="5"/>
  <c r="S55" i="5"/>
  <c r="S67" i="5"/>
  <c r="CE68" i="5"/>
  <c r="CE56" i="5"/>
  <c r="CE55" i="5"/>
  <c r="CE67" i="5"/>
  <c r="EQ61" i="5"/>
  <c r="EQ64" i="5"/>
  <c r="EQ68" i="5"/>
  <c r="EQ56" i="5"/>
  <c r="EQ55" i="5"/>
  <c r="EQ67" i="5"/>
  <c r="AU51" i="5"/>
  <c r="DG51" i="5"/>
  <c r="D64" i="5"/>
  <c r="D68" i="5"/>
  <c r="D61" i="5"/>
  <c r="D67" i="5"/>
  <c r="D56" i="5"/>
  <c r="D55" i="5"/>
  <c r="BP68" i="5"/>
  <c r="BP67" i="5"/>
  <c r="BP56" i="5"/>
  <c r="BP55" i="5"/>
  <c r="EB68" i="5"/>
  <c r="EB67" i="5"/>
  <c r="EB56" i="5"/>
  <c r="EB55" i="5"/>
  <c r="BK14" i="4"/>
  <c r="T80" i="6"/>
  <c r="ES80" i="6"/>
  <c r="BA80" i="6"/>
  <c r="EH80" i="6"/>
  <c r="AJ80" i="6"/>
  <c r="CW80" i="6"/>
  <c r="CT80" i="6"/>
  <c r="BG80" i="6"/>
  <c r="L80" i="6"/>
  <c r="EJ80" i="6"/>
  <c r="CO80" i="6"/>
  <c r="AG80" i="6"/>
  <c r="CS80" i="6"/>
  <c r="FE80" i="6"/>
  <c r="BB80" i="6"/>
  <c r="DN80" i="6"/>
  <c r="O80" i="6"/>
  <c r="CA80" i="6"/>
  <c r="EM80" i="6"/>
  <c r="AN80" i="6"/>
  <c r="CZ80" i="6"/>
  <c r="FL80" i="6"/>
  <c r="DP14" i="4"/>
  <c r="CC14" i="4"/>
  <c r="AX11" i="4"/>
  <c r="G14" i="4"/>
  <c r="EE14" i="4"/>
  <c r="DF14" i="4"/>
  <c r="K14" i="4"/>
  <c r="BW14" i="4"/>
  <c r="EI14" i="4"/>
  <c r="AB14" i="4"/>
  <c r="CN14" i="4"/>
  <c r="EZ14" i="4"/>
  <c r="DE14" i="4"/>
  <c r="AA16" i="5"/>
  <c r="L28" i="5"/>
  <c r="L34" i="5"/>
  <c r="L35" i="5"/>
  <c r="L22" i="5"/>
  <c r="L31" i="5"/>
  <c r="L23" i="5"/>
  <c r="M16" i="5"/>
  <c r="G31" i="5"/>
  <c r="G23" i="5"/>
  <c r="G35" i="5"/>
  <c r="G22" i="5"/>
  <c r="G28" i="5"/>
  <c r="G34" i="5"/>
  <c r="BR23" i="5"/>
  <c r="BR35" i="5"/>
  <c r="BR22" i="5"/>
  <c r="BR34" i="5"/>
  <c r="CH23" i="5"/>
  <c r="CH35" i="5"/>
  <c r="CH22" i="5"/>
  <c r="CH34" i="5"/>
  <c r="DO23" i="5"/>
  <c r="DO35" i="5"/>
  <c r="DO22" i="5"/>
  <c r="DO34" i="5"/>
  <c r="DT34" i="5"/>
  <c r="DT35" i="5"/>
  <c r="DT22" i="5"/>
  <c r="DT23" i="5"/>
  <c r="AK23" i="5"/>
  <c r="AK34" i="5"/>
  <c r="AK35" i="5"/>
  <c r="AK22" i="5"/>
  <c r="FI28" i="5"/>
  <c r="FI31" i="5"/>
  <c r="FI23" i="5"/>
  <c r="FI34" i="5"/>
  <c r="FI35" i="5"/>
  <c r="FI22" i="5"/>
  <c r="BZ23" i="5"/>
  <c r="BZ35" i="5"/>
  <c r="BZ22" i="5"/>
  <c r="BZ34" i="5"/>
  <c r="DW23" i="5"/>
  <c r="DW35" i="5"/>
  <c r="DW22" i="5"/>
  <c r="DW34" i="5"/>
  <c r="T16" i="5"/>
  <c r="T28" i="5"/>
  <c r="T31" i="5"/>
  <c r="T23" i="5"/>
  <c r="T34" i="5"/>
  <c r="T35" i="5"/>
  <c r="T22" i="5"/>
  <c r="ER23" i="5"/>
  <c r="ER34" i="5"/>
  <c r="ER35" i="5"/>
  <c r="ER22" i="5"/>
  <c r="BO34" i="5"/>
  <c r="BO23" i="5"/>
  <c r="BO35" i="5"/>
  <c r="BO22" i="5"/>
  <c r="EA34" i="5"/>
  <c r="EA23" i="5"/>
  <c r="EA35" i="5"/>
  <c r="EA22" i="5"/>
  <c r="AE16" i="5"/>
  <c r="AN35" i="5"/>
  <c r="AN22" i="5"/>
  <c r="AN34" i="5"/>
  <c r="AN23" i="5"/>
  <c r="CZ35" i="5"/>
  <c r="CZ22" i="5"/>
  <c r="CZ34" i="5"/>
  <c r="CZ23" i="5"/>
  <c r="FL35" i="5"/>
  <c r="FL22" i="5"/>
  <c r="FL34" i="5"/>
  <c r="FL31" i="5"/>
  <c r="FL23" i="5"/>
  <c r="FL28" i="5"/>
  <c r="BE34" i="5"/>
  <c r="BE35" i="5"/>
  <c r="BE22" i="5"/>
  <c r="BE23" i="5"/>
  <c r="DQ34" i="5"/>
  <c r="DQ35" i="5"/>
  <c r="DQ22" i="5"/>
  <c r="DQ23" i="5"/>
  <c r="Q16" i="5"/>
  <c r="Z34" i="5"/>
  <c r="Z35" i="5"/>
  <c r="Z31" i="5"/>
  <c r="Z23" i="5"/>
  <c r="Z22" i="5"/>
  <c r="Z28" i="5"/>
  <c r="CL34" i="5"/>
  <c r="CL35" i="5"/>
  <c r="CL23" i="5"/>
  <c r="CL22" i="5"/>
  <c r="EX34" i="5"/>
  <c r="EX35" i="5"/>
  <c r="EX31" i="5"/>
  <c r="EX23" i="5"/>
  <c r="EX22" i="5"/>
  <c r="EX28" i="5"/>
  <c r="DT47" i="6"/>
  <c r="AL47" i="6"/>
  <c r="CY47" i="6"/>
  <c r="FP47" i="6"/>
  <c r="CH47" i="6"/>
  <c r="E47" i="6"/>
  <c r="EC47" i="6"/>
  <c r="CP47" i="6"/>
  <c r="BK47" i="6"/>
  <c r="T47" i="6"/>
  <c r="ER47" i="6"/>
  <c r="BG47" i="6"/>
  <c r="DS47" i="6"/>
  <c r="P47" i="6"/>
  <c r="CB47" i="6"/>
  <c r="EN47" i="6"/>
  <c r="AO47" i="6"/>
  <c r="DA47" i="6"/>
  <c r="FM47" i="6"/>
  <c r="BN47" i="6"/>
  <c r="DZ47" i="6"/>
  <c r="BJ84" i="4"/>
  <c r="AX87" i="4"/>
  <c r="AY84" i="4"/>
  <c r="AY87" i="4"/>
  <c r="AD84" i="4"/>
  <c r="O87" i="4"/>
  <c r="AP84" i="4"/>
  <c r="AK87" i="4"/>
  <c r="DM84" i="4"/>
  <c r="M84" i="4"/>
  <c r="V87" i="4"/>
  <c r="AV84" i="4"/>
  <c r="CS84" i="4"/>
  <c r="BC84" i="4"/>
  <c r="AB87" i="4"/>
  <c r="EM87" i="4"/>
  <c r="DG84" i="4"/>
  <c r="AA87" i="4"/>
  <c r="CV87" i="4"/>
  <c r="DL84" i="4"/>
  <c r="AO87" i="4"/>
  <c r="DA87" i="4"/>
  <c r="FM87" i="4"/>
  <c r="DE54" i="4"/>
  <c r="BC51" i="4"/>
  <c r="P49" i="4"/>
  <c r="I51" i="4"/>
  <c r="CK54" i="4"/>
  <c r="AK51" i="4"/>
  <c r="O49" i="4"/>
  <c r="AA51" i="4"/>
  <c r="L54" i="4"/>
  <c r="CT54" i="4"/>
  <c r="I49" i="4"/>
  <c r="T51" i="4"/>
  <c r="FJ51" i="4"/>
  <c r="BZ54" i="4"/>
  <c r="FH54" i="4"/>
  <c r="U51" i="4"/>
  <c r="FK51" i="4"/>
  <c r="CC54" i="4"/>
  <c r="FI54" i="4"/>
  <c r="M51" i="4"/>
  <c r="FC51" i="4"/>
  <c r="AO51" i="4"/>
  <c r="CA51" i="4"/>
  <c r="DM51" i="4"/>
  <c r="DR51" i="4"/>
  <c r="AN77" i="5"/>
  <c r="DI77" i="5"/>
  <c r="AY77" i="5"/>
  <c r="EV77" i="5"/>
  <c r="CT77" i="5"/>
  <c r="CR77" i="5"/>
  <c r="BE77" i="5"/>
  <c r="J77" i="5"/>
  <c r="AD87" i="6"/>
  <c r="FB87" i="6"/>
  <c r="DS18" i="4"/>
  <c r="AX18" i="4"/>
  <c r="BC18" i="4"/>
  <c r="L18" i="4"/>
  <c r="FP18" i="4"/>
  <c r="BM21" i="4"/>
  <c r="DY21" i="4"/>
  <c r="EK18" i="4"/>
  <c r="BF21" i="4"/>
  <c r="DR21" i="4"/>
  <c r="BR18" i="4"/>
  <c r="AI21" i="4"/>
  <c r="CU21" i="4"/>
  <c r="FG21" i="4"/>
  <c r="EO44" i="5"/>
  <c r="EP44" i="5"/>
  <c r="EQ44" i="5"/>
  <c r="EB44" i="5"/>
  <c r="EC44" i="5"/>
  <c r="EF44" i="5"/>
  <c r="EG44" i="5"/>
  <c r="EN44" i="5"/>
  <c r="BY44" i="5"/>
  <c r="FG44" i="5"/>
  <c r="CF44" i="5"/>
  <c r="FN44" i="5"/>
  <c r="CG44" i="5"/>
  <c r="FO44" i="5"/>
  <c r="CJ44" i="5"/>
  <c r="FP44" i="5"/>
  <c r="BK44" i="5"/>
  <c r="DW44" i="5"/>
  <c r="V44" i="5"/>
  <c r="CH44" i="5"/>
  <c r="ET44" i="5"/>
  <c r="AT68" i="6"/>
  <c r="AT67" i="6"/>
  <c r="AT55" i="6"/>
  <c r="AT56" i="6"/>
  <c r="EL68" i="6"/>
  <c r="EL67" i="6"/>
  <c r="EL55" i="6"/>
  <c r="EL56" i="6"/>
  <c r="Y45" i="7"/>
  <c r="C39" i="7"/>
  <c r="B33" i="9" s="1"/>
  <c r="C40" i="7"/>
  <c r="BS14" i="5"/>
  <c r="CF84" i="5"/>
  <c r="EG84" i="5"/>
  <c r="FN84" i="5"/>
  <c r="FO84" i="5"/>
  <c r="S84" i="5"/>
  <c r="EQ84" i="5"/>
  <c r="CY101" i="5"/>
  <c r="CY100" i="5"/>
  <c r="CY89" i="5"/>
  <c r="CY88" i="5"/>
  <c r="DH101" i="5"/>
  <c r="DH100" i="5"/>
  <c r="DH89" i="5"/>
  <c r="DH88" i="5"/>
  <c r="AG84" i="5"/>
  <c r="FE84" i="5"/>
  <c r="DY100" i="5"/>
  <c r="DY101" i="5"/>
  <c r="DY89" i="5"/>
  <c r="DY88" i="5"/>
  <c r="AX84" i="5"/>
  <c r="F101" i="5"/>
  <c r="F94" i="5"/>
  <c r="F97" i="5"/>
  <c r="F89" i="5"/>
  <c r="F88" i="5"/>
  <c r="F100" i="5"/>
  <c r="ED101" i="5"/>
  <c r="ED89" i="5"/>
  <c r="ED88" i="5"/>
  <c r="ED100" i="5"/>
  <c r="X84" i="5"/>
  <c r="CJ84" i="5"/>
  <c r="EV84" i="5"/>
  <c r="AS100" i="5"/>
  <c r="AS101" i="5"/>
  <c r="AS88" i="5"/>
  <c r="AS89" i="5"/>
  <c r="DE100" i="5"/>
  <c r="DE101" i="5"/>
  <c r="DE88" i="5"/>
  <c r="DE89" i="5"/>
  <c r="BA84" i="5"/>
  <c r="DM84" i="5"/>
  <c r="R100" i="5"/>
  <c r="R88" i="5"/>
  <c r="R101" i="5"/>
  <c r="R97" i="5"/>
  <c r="R89" i="5"/>
  <c r="R94" i="5"/>
  <c r="CD100" i="5"/>
  <c r="CD88" i="5"/>
  <c r="CD101" i="5"/>
  <c r="CD89" i="5"/>
  <c r="EP100" i="5"/>
  <c r="EP88" i="5"/>
  <c r="EP101" i="5"/>
  <c r="EP97" i="5"/>
  <c r="EP89" i="5"/>
  <c r="EP94" i="5"/>
  <c r="V84" i="5"/>
  <c r="CH84" i="5"/>
  <c r="ET84" i="5"/>
  <c r="AY100" i="5"/>
  <c r="AY101" i="5"/>
  <c r="AY88" i="5"/>
  <c r="AY89" i="5"/>
  <c r="DK100" i="5"/>
  <c r="DK101" i="5"/>
  <c r="DK88" i="5"/>
  <c r="DK89" i="5"/>
  <c r="BC84" i="5"/>
  <c r="DO84" i="5"/>
  <c r="L100" i="5"/>
  <c r="L101" i="5"/>
  <c r="L97" i="5"/>
  <c r="L89" i="5"/>
  <c r="L88" i="5"/>
  <c r="L94" i="5"/>
  <c r="BX100" i="5"/>
  <c r="BX101" i="5"/>
  <c r="BX89" i="5"/>
  <c r="BX88" i="5"/>
  <c r="EJ100" i="5"/>
  <c r="EJ101" i="5"/>
  <c r="EJ97" i="5"/>
  <c r="EJ89" i="5"/>
  <c r="EJ88" i="5"/>
  <c r="EJ94" i="5"/>
  <c r="P16" i="4"/>
  <c r="G16" i="4"/>
  <c r="H16" i="4"/>
  <c r="S16" i="4"/>
  <c r="AB16" i="4"/>
  <c r="U16" i="4"/>
  <c r="R16" i="4"/>
  <c r="Y16" i="4"/>
  <c r="V16" i="4"/>
  <c r="AE16" i="4"/>
  <c r="AC16" i="4"/>
  <c r="I16" i="4"/>
  <c r="X16" i="4"/>
  <c r="W16" i="4"/>
  <c r="E16" i="4"/>
  <c r="AI47" i="4"/>
  <c r="D45" i="4"/>
  <c r="E45" i="4" s="1"/>
  <c r="F45" i="4" s="1"/>
  <c r="G45" i="4" s="1"/>
  <c r="H45" i="4" s="1"/>
  <c r="I45" i="4" s="1"/>
  <c r="J45" i="4" s="1"/>
  <c r="K45" i="4" s="1"/>
  <c r="L45" i="4" s="1"/>
  <c r="M45" i="4" s="1"/>
  <c r="N45" i="4" s="1"/>
  <c r="O45" i="4" s="1"/>
  <c r="P45" i="4" s="1"/>
  <c r="Q45" i="4" s="1"/>
  <c r="R45" i="4" s="1"/>
  <c r="S45" i="4" s="1"/>
  <c r="T45" i="4" s="1"/>
  <c r="U45" i="4" s="1"/>
  <c r="V45" i="4" s="1"/>
  <c r="W45" i="4" s="1"/>
  <c r="X45" i="4" s="1"/>
  <c r="Y45" i="4" s="1"/>
  <c r="Z45" i="4" s="1"/>
  <c r="AA45" i="4" s="1"/>
  <c r="AB45" i="4" s="1"/>
  <c r="AC45" i="4" s="1"/>
  <c r="AD45" i="4" s="1"/>
  <c r="AE45" i="4" s="1"/>
  <c r="AF45" i="4" s="1"/>
  <c r="AG45" i="4" s="1"/>
  <c r="AH45" i="4" s="1"/>
  <c r="AI45" i="4" s="1"/>
  <c r="AJ45" i="4" s="1"/>
  <c r="AK45" i="4" s="1"/>
  <c r="AL45" i="4" s="1"/>
  <c r="AM45" i="4" s="1"/>
  <c r="AN45" i="4" s="1"/>
  <c r="AO45" i="4" s="1"/>
  <c r="AP45" i="4" s="1"/>
  <c r="AQ45" i="4" s="1"/>
  <c r="AR45" i="4" s="1"/>
  <c r="AS45" i="4" s="1"/>
  <c r="AT45" i="4" s="1"/>
  <c r="AU45" i="4" s="1"/>
  <c r="AV45" i="4" s="1"/>
  <c r="AW45" i="4" s="1"/>
  <c r="AX45" i="4" s="1"/>
  <c r="AY45" i="4" s="1"/>
  <c r="AZ45" i="4" s="1"/>
  <c r="BA45" i="4" s="1"/>
  <c r="BB45" i="4" s="1"/>
  <c r="D47" i="4"/>
  <c r="D46" i="4"/>
  <c r="EI47" i="4"/>
  <c r="CW47" i="4"/>
  <c r="BR47" i="4"/>
  <c r="AQ47" i="4"/>
  <c r="L47" i="4"/>
  <c r="ER47" i="4"/>
  <c r="EA47" i="4"/>
  <c r="DF47" i="4"/>
  <c r="AX47" i="4"/>
  <c r="DJ47" i="4"/>
  <c r="FA47" i="4"/>
  <c r="FJ47" i="4"/>
  <c r="BK47" i="4"/>
  <c r="DW47" i="4"/>
  <c r="X47" i="4"/>
  <c r="X46" i="4"/>
  <c r="CJ47" i="4"/>
  <c r="EV47" i="4"/>
  <c r="AW47" i="4"/>
  <c r="DI47" i="4"/>
  <c r="EO51" i="5"/>
  <c r="BR68" i="5"/>
  <c r="BR67" i="5"/>
  <c r="BR56" i="5"/>
  <c r="BR55" i="5"/>
  <c r="AY51" i="5"/>
  <c r="EE67" i="5"/>
  <c r="EE68" i="5"/>
  <c r="EE56" i="5"/>
  <c r="EE55" i="5"/>
  <c r="H67" i="5"/>
  <c r="H56" i="5"/>
  <c r="H64" i="5"/>
  <c r="H55" i="5"/>
  <c r="H68" i="5"/>
  <c r="H61" i="5"/>
  <c r="CC67" i="5"/>
  <c r="CC56" i="5"/>
  <c r="CC55" i="5"/>
  <c r="CC68" i="5"/>
  <c r="CT51" i="5"/>
  <c r="BC67" i="5"/>
  <c r="BC68" i="5"/>
  <c r="BC56" i="5"/>
  <c r="BC55" i="5"/>
  <c r="AJ51" i="5"/>
  <c r="DP67" i="5"/>
  <c r="DP55" i="5"/>
  <c r="DP68" i="5"/>
  <c r="DP56" i="5"/>
  <c r="AB51" i="5"/>
  <c r="EZ51" i="5"/>
  <c r="DH67" i="5"/>
  <c r="DH55" i="5"/>
  <c r="DH56" i="5"/>
  <c r="DH68" i="5"/>
  <c r="I51" i="5"/>
  <c r="EG51" i="5"/>
  <c r="CK67" i="5"/>
  <c r="CK55" i="5"/>
  <c r="CK56" i="5"/>
  <c r="CK68" i="5"/>
  <c r="DB51" i="5"/>
  <c r="BJ68" i="5"/>
  <c r="BJ67" i="5"/>
  <c r="BJ56" i="5"/>
  <c r="BJ55" i="5"/>
  <c r="BW51" i="5"/>
  <c r="AE67" i="5"/>
  <c r="AE68" i="5"/>
  <c r="AE56" i="5"/>
  <c r="AE55" i="5"/>
  <c r="FC67" i="5"/>
  <c r="FC68" i="5"/>
  <c r="FC64" i="5"/>
  <c r="FC61" i="5"/>
  <c r="FC55" i="5"/>
  <c r="FC56" i="5"/>
  <c r="BL51" i="5"/>
  <c r="DX51" i="5"/>
  <c r="U64" i="5"/>
  <c r="U56" i="5"/>
  <c r="U68" i="5"/>
  <c r="U67" i="5"/>
  <c r="U61" i="5"/>
  <c r="U55" i="5"/>
  <c r="CG56" i="5"/>
  <c r="CG68" i="5"/>
  <c r="CG67" i="5"/>
  <c r="CG55" i="5"/>
  <c r="ES64" i="5"/>
  <c r="ES56" i="5"/>
  <c r="ES68" i="5"/>
  <c r="ES67" i="5"/>
  <c r="ES61" i="5"/>
  <c r="ES55" i="5"/>
  <c r="AC51" i="5"/>
  <c r="CO51" i="5"/>
  <c r="FA51" i="5"/>
  <c r="BF55" i="5"/>
  <c r="BF68" i="5"/>
  <c r="BF56" i="5"/>
  <c r="BF67" i="5"/>
  <c r="DR55" i="5"/>
  <c r="DR68" i="5"/>
  <c r="DR67" i="5"/>
  <c r="DR56" i="5"/>
  <c r="BJ51" i="5"/>
  <c r="DV51" i="5"/>
  <c r="AA56" i="5"/>
  <c r="AA67" i="5"/>
  <c r="AA55" i="5"/>
  <c r="AA68" i="5"/>
  <c r="CM56" i="5"/>
  <c r="CM67" i="5"/>
  <c r="CM55" i="5"/>
  <c r="CM68" i="5"/>
  <c r="EY61" i="5"/>
  <c r="EY64" i="5"/>
  <c r="EY56" i="5"/>
  <c r="EY67" i="5"/>
  <c r="EY55" i="5"/>
  <c r="EY68" i="5"/>
  <c r="BC51" i="5"/>
  <c r="DO51" i="5"/>
  <c r="L64" i="5"/>
  <c r="L68" i="5"/>
  <c r="L67" i="5"/>
  <c r="L61" i="5"/>
  <c r="L55" i="5"/>
  <c r="L56" i="5"/>
  <c r="BX68" i="5"/>
  <c r="BX67" i="5"/>
  <c r="BX56" i="5"/>
  <c r="BX55" i="5"/>
  <c r="EJ68" i="5"/>
  <c r="EJ67" i="5"/>
  <c r="EJ55" i="5"/>
  <c r="EJ56" i="5"/>
  <c r="AE14" i="4"/>
  <c r="CF80" i="6"/>
  <c r="Z80" i="6"/>
  <c r="DM80" i="6"/>
  <c r="FN80" i="6"/>
  <c r="BP80" i="6"/>
  <c r="EC80" i="6"/>
  <c r="DJ80" i="6"/>
  <c r="BW80" i="6"/>
  <c r="AB80" i="6"/>
  <c r="EZ80" i="6"/>
  <c r="DE80" i="6"/>
  <c r="AO80" i="6"/>
  <c r="DA80" i="6"/>
  <c r="FM80" i="6"/>
  <c r="BJ80" i="6"/>
  <c r="DV80" i="6"/>
  <c r="W80" i="6"/>
  <c r="CI80" i="6"/>
  <c r="EU80" i="6"/>
  <c r="AV80" i="6"/>
  <c r="DH80" i="6"/>
  <c r="H14" i="4"/>
  <c r="EF14" i="4"/>
  <c r="CS14" i="4"/>
  <c r="BN14" i="4"/>
  <c r="W14" i="4"/>
  <c r="EU14" i="4"/>
  <c r="BB14" i="4"/>
  <c r="DN14" i="4"/>
  <c r="S14" i="4"/>
  <c r="CE14" i="4"/>
  <c r="EQ11" i="4"/>
  <c r="AJ14" i="4"/>
  <c r="CV14" i="4"/>
  <c r="FH14" i="4"/>
  <c r="BA14" i="4"/>
  <c r="DM14" i="4"/>
  <c r="BS23" i="5"/>
  <c r="BS35" i="5"/>
  <c r="BS22" i="5"/>
  <c r="BS34" i="5"/>
  <c r="AR34" i="5"/>
  <c r="AR35" i="5"/>
  <c r="AR22" i="5"/>
  <c r="AR23" i="5"/>
  <c r="CX23" i="5"/>
  <c r="CX35" i="5"/>
  <c r="CX22" i="5"/>
  <c r="CX34" i="5"/>
  <c r="DN23" i="5"/>
  <c r="DN35" i="5"/>
  <c r="DN22" i="5"/>
  <c r="DN34" i="5"/>
  <c r="EU23" i="5"/>
  <c r="EU22" i="5"/>
  <c r="EZ28" i="5"/>
  <c r="EZ34" i="5"/>
  <c r="EZ35" i="5"/>
  <c r="EZ22" i="5"/>
  <c r="EZ23" i="5"/>
  <c r="EZ31" i="5"/>
  <c r="BA23" i="5"/>
  <c r="BA34" i="5"/>
  <c r="BA35" i="5"/>
  <c r="BA22" i="5"/>
  <c r="CP23" i="5"/>
  <c r="CP35" i="5"/>
  <c r="CP22" i="5"/>
  <c r="CP34" i="5"/>
  <c r="O31" i="5"/>
  <c r="O23" i="5"/>
  <c r="O35" i="5"/>
  <c r="O22" i="5"/>
  <c r="O34" i="5"/>
  <c r="O28" i="5"/>
  <c r="EM23" i="5"/>
  <c r="EM35" i="5"/>
  <c r="EM22" i="5"/>
  <c r="EM34" i="5"/>
  <c r="AJ23" i="5"/>
  <c r="AJ34" i="5"/>
  <c r="AJ35" i="5"/>
  <c r="AJ22" i="5"/>
  <c r="FH28" i="5"/>
  <c r="FH31" i="5"/>
  <c r="FH23" i="5"/>
  <c r="FH34" i="5"/>
  <c r="FH35" i="5"/>
  <c r="FH22" i="5"/>
  <c r="K28" i="5"/>
  <c r="K34" i="5"/>
  <c r="K35" i="5"/>
  <c r="K31" i="5"/>
  <c r="K23" i="5"/>
  <c r="K22" i="5"/>
  <c r="BW34" i="5"/>
  <c r="BW35" i="5"/>
  <c r="BW23" i="5"/>
  <c r="BW22" i="5"/>
  <c r="EI34" i="5"/>
  <c r="EI35" i="5"/>
  <c r="EI23" i="5"/>
  <c r="EI22" i="5"/>
  <c r="AV35" i="5"/>
  <c r="AV22" i="5"/>
  <c r="AV34" i="5"/>
  <c r="AV23" i="5"/>
  <c r="DH35" i="5"/>
  <c r="DH22" i="5"/>
  <c r="DH34" i="5"/>
  <c r="DH23" i="5"/>
  <c r="BM34" i="5"/>
  <c r="BM35" i="5"/>
  <c r="BM22" i="5"/>
  <c r="BM23" i="5"/>
  <c r="DY34" i="5"/>
  <c r="DY35" i="5"/>
  <c r="DY22" i="5"/>
  <c r="DY23" i="5"/>
  <c r="AH34" i="5"/>
  <c r="AH35" i="5"/>
  <c r="AH22" i="5"/>
  <c r="AH23" i="5"/>
  <c r="CT34" i="5"/>
  <c r="CT35" i="5"/>
  <c r="CT22" i="5"/>
  <c r="CT23" i="5"/>
  <c r="FF34" i="5"/>
  <c r="FF35" i="5"/>
  <c r="FF22" i="5"/>
  <c r="FF28" i="5"/>
  <c r="FF23" i="5"/>
  <c r="FF31" i="5"/>
  <c r="DR14" i="4"/>
  <c r="BP87" i="4"/>
  <c r="EH87" i="4"/>
  <c r="CE87" i="4"/>
  <c r="DT87" i="4"/>
  <c r="CY87" i="4"/>
  <c r="AL87" i="4"/>
  <c r="DG87" i="4"/>
  <c r="P87" i="4"/>
  <c r="CL87" i="4"/>
  <c r="FG87" i="4"/>
  <c r="BE14" i="4"/>
  <c r="EH11" i="6"/>
  <c r="BO11" i="6"/>
  <c r="EF11" i="6"/>
  <c r="S11" i="6"/>
  <c r="DP14" i="6"/>
  <c r="AH11" i="6"/>
  <c r="FF11" i="6"/>
  <c r="DS11" i="6"/>
  <c r="CB11" i="6"/>
  <c r="AW11" i="6"/>
  <c r="G14" i="6"/>
  <c r="BS14" i="6"/>
  <c r="EE14" i="6"/>
  <c r="AB11" i="6"/>
  <c r="CN11" i="6"/>
  <c r="EZ11" i="6"/>
  <c r="AS14" i="6"/>
  <c r="DE11" i="6"/>
  <c r="F11" i="6"/>
  <c r="BR11" i="6"/>
  <c r="ED11" i="6"/>
  <c r="AI61" i="4"/>
  <c r="AI64" i="4"/>
  <c r="AI56" i="4"/>
  <c r="AI55" i="4"/>
  <c r="AI68" i="4"/>
  <c r="AI67" i="4"/>
  <c r="EZ51" i="4"/>
  <c r="M54" i="4"/>
  <c r="AS51" i="4"/>
  <c r="AL51" i="4"/>
  <c r="R49" i="4"/>
  <c r="AM51" i="4"/>
  <c r="S49" i="4"/>
  <c r="AE51" i="4"/>
  <c r="F54" i="4"/>
  <c r="CN54" i="4"/>
  <c r="BH51" i="4"/>
  <c r="S54" i="4"/>
  <c r="DA54" i="4"/>
  <c r="CS51" i="4"/>
  <c r="AP54" i="4"/>
  <c r="DV54" i="4"/>
  <c r="EE51" i="4"/>
  <c r="BM54" i="4"/>
  <c r="ES54" i="4"/>
  <c r="J51" i="4"/>
  <c r="EH51" i="4"/>
  <c r="AU54" i="4"/>
  <c r="DG54" i="4"/>
  <c r="H54" i="4"/>
  <c r="BT54" i="4"/>
  <c r="EF54" i="4"/>
  <c r="DI87" i="6"/>
  <c r="AM87" i="6"/>
  <c r="FK87" i="6"/>
  <c r="DP87" i="6"/>
  <c r="BU87" i="6"/>
  <c r="D87" i="6"/>
  <c r="BP87" i="6"/>
  <c r="EB87" i="6"/>
  <c r="M16" i="4"/>
  <c r="AC21" i="4"/>
  <c r="FA21" i="4"/>
  <c r="O21" i="4"/>
  <c r="EM21" i="4"/>
  <c r="DH21" i="4"/>
  <c r="Q18" i="4"/>
  <c r="EX14" i="4"/>
  <c r="CD18" i="4"/>
  <c r="X18" i="4"/>
  <c r="BS18" i="4"/>
  <c r="AB21" i="4"/>
  <c r="CN21" i="4"/>
  <c r="EZ21" i="4"/>
  <c r="AB18" i="4"/>
  <c r="FA18" i="4"/>
  <c r="CH18" i="4"/>
  <c r="CA14" i="4"/>
  <c r="ES80" i="4"/>
  <c r="DF101" i="5"/>
  <c r="DF100" i="5"/>
  <c r="DF88" i="5"/>
  <c r="DF89" i="5"/>
  <c r="EZ84" i="5"/>
  <c r="I11" i="1"/>
  <c r="I21" i="3"/>
  <c r="CR84" i="5"/>
  <c r="DW84" i="5"/>
  <c r="CH47" i="4"/>
  <c r="FD47" i="4"/>
  <c r="FK67" i="5"/>
  <c r="FK68" i="5"/>
  <c r="FK61" i="5"/>
  <c r="FK56" i="5"/>
  <c r="FK55" i="5"/>
  <c r="FK64" i="5"/>
  <c r="CI67" i="5"/>
  <c r="CI68" i="5"/>
  <c r="CI55" i="5"/>
  <c r="CI56" i="5"/>
  <c r="BP51" i="5"/>
  <c r="EV67" i="5"/>
  <c r="EV61" i="5"/>
  <c r="EV64" i="5"/>
  <c r="EV55" i="5"/>
  <c r="EV68" i="5"/>
  <c r="EV56" i="5"/>
  <c r="AR51" i="5"/>
  <c r="FP51" i="5"/>
  <c r="DX67" i="5"/>
  <c r="DX56" i="5"/>
  <c r="DX55" i="5"/>
  <c r="DX68" i="5"/>
  <c r="Y51" i="5"/>
  <c r="EW51" i="5"/>
  <c r="DA67" i="5"/>
  <c r="DA55" i="5"/>
  <c r="DA68" i="5"/>
  <c r="DA56" i="5"/>
  <c r="BZ68" i="5"/>
  <c r="BZ67" i="5"/>
  <c r="BZ56" i="5"/>
  <c r="BZ55" i="5"/>
  <c r="C50" i="5"/>
  <c r="CM51" i="5"/>
  <c r="AU67" i="5"/>
  <c r="AU68" i="5"/>
  <c r="AU56" i="5"/>
  <c r="AU55" i="5"/>
  <c r="H51" i="5"/>
  <c r="BT51" i="5"/>
  <c r="EF51" i="5"/>
  <c r="AC56" i="5"/>
  <c r="AC68" i="5"/>
  <c r="AC67" i="5"/>
  <c r="AC55" i="5"/>
  <c r="CO56" i="5"/>
  <c r="CO68" i="5"/>
  <c r="CO67" i="5"/>
  <c r="CO55" i="5"/>
  <c r="FA64" i="5"/>
  <c r="FA56" i="5"/>
  <c r="FA68" i="5"/>
  <c r="FA67" i="5"/>
  <c r="FA55" i="5"/>
  <c r="FA61" i="5"/>
  <c r="AK51" i="5"/>
  <c r="CW51" i="5"/>
  <c r="FI51" i="5"/>
  <c r="BN55" i="5"/>
  <c r="BN68" i="5"/>
  <c r="BN67" i="5"/>
  <c r="BN56" i="5"/>
  <c r="DZ55" i="5"/>
  <c r="DZ68" i="5"/>
  <c r="DZ67" i="5"/>
  <c r="DZ56" i="5"/>
  <c r="F51" i="5"/>
  <c r="BR51" i="5"/>
  <c r="ED51" i="5"/>
  <c r="AI68" i="5"/>
  <c r="AI56" i="5"/>
  <c r="AI55" i="5"/>
  <c r="AI67" i="5"/>
  <c r="CU68" i="5"/>
  <c r="CU56" i="5"/>
  <c r="CU55" i="5"/>
  <c r="CU67" i="5"/>
  <c r="FG61" i="5"/>
  <c r="FG64" i="5"/>
  <c r="FG68" i="5"/>
  <c r="FG56" i="5"/>
  <c r="FG55" i="5"/>
  <c r="FG67" i="5"/>
  <c r="BK51" i="5"/>
  <c r="DW51" i="5"/>
  <c r="T64" i="5"/>
  <c r="T68" i="5"/>
  <c r="T61" i="5"/>
  <c r="T56" i="5"/>
  <c r="T67" i="5"/>
  <c r="T55" i="5"/>
  <c r="CF68" i="5"/>
  <c r="CF67" i="5"/>
  <c r="CF56" i="5"/>
  <c r="CF55" i="5"/>
  <c r="ER64" i="5"/>
  <c r="ER68" i="5"/>
  <c r="ER61" i="5"/>
  <c r="ER56" i="5"/>
  <c r="ER67" i="5"/>
  <c r="ER55" i="5"/>
  <c r="ER80" i="6"/>
  <c r="CL80" i="6"/>
  <c r="BF80" i="6"/>
  <c r="AI80" i="6"/>
  <c r="CV80" i="6"/>
  <c r="FI80" i="6"/>
  <c r="DZ80" i="6"/>
  <c r="CM80" i="6"/>
  <c r="AR80" i="6"/>
  <c r="FP80" i="6"/>
  <c r="DU80" i="6"/>
  <c r="AW80" i="6"/>
  <c r="DI80" i="6"/>
  <c r="F80" i="6"/>
  <c r="BR80" i="6"/>
  <c r="ED80" i="6"/>
  <c r="AE80" i="6"/>
  <c r="CQ80" i="6"/>
  <c r="FC80" i="6"/>
  <c r="BD80" i="6"/>
  <c r="DP80" i="6"/>
  <c r="X14" i="4"/>
  <c r="EV14" i="4"/>
  <c r="DI14" i="4"/>
  <c r="CD11" i="4"/>
  <c r="AM14" i="4"/>
  <c r="FK14" i="4"/>
  <c r="BJ14" i="4"/>
  <c r="DV14" i="4"/>
  <c r="AA14" i="4"/>
  <c r="CM14" i="4"/>
  <c r="EY14" i="4"/>
  <c r="AR14" i="4"/>
  <c r="DD14" i="4"/>
  <c r="FP14" i="4"/>
  <c r="BI14" i="4"/>
  <c r="DU14" i="4"/>
  <c r="EJ34" i="5"/>
  <c r="EJ35" i="5"/>
  <c r="EJ22" i="5"/>
  <c r="EJ23" i="5"/>
  <c r="EE23" i="5"/>
  <c r="EE35" i="5"/>
  <c r="EE22" i="5"/>
  <c r="EE34" i="5"/>
  <c r="AM23" i="5"/>
  <c r="AM35" i="5"/>
  <c r="AM22" i="5"/>
  <c r="AM34" i="5"/>
  <c r="DD34" i="5"/>
  <c r="DD35" i="5"/>
  <c r="DD22" i="5"/>
  <c r="DD23" i="5"/>
  <c r="ED23" i="5"/>
  <c r="ED35" i="5"/>
  <c r="ED22" i="5"/>
  <c r="ED34" i="5"/>
  <c r="ET23" i="5"/>
  <c r="ET35" i="5"/>
  <c r="ET22" i="5"/>
  <c r="ET34" i="5"/>
  <c r="BQ23" i="5"/>
  <c r="BQ34" i="5"/>
  <c r="BQ35" i="5"/>
  <c r="BQ22" i="5"/>
  <c r="DF23" i="5"/>
  <c r="DF35" i="5"/>
  <c r="DF22" i="5"/>
  <c r="DF34" i="5"/>
  <c r="AE31" i="5"/>
  <c r="AE23" i="5"/>
  <c r="AE35" i="5"/>
  <c r="AE22" i="5"/>
  <c r="AE34" i="5"/>
  <c r="AE28" i="5"/>
  <c r="FC31" i="5"/>
  <c r="FC23" i="5"/>
  <c r="FC35" i="5"/>
  <c r="FC22" i="5"/>
  <c r="FC34" i="5"/>
  <c r="FC28" i="5"/>
  <c r="AZ23" i="5"/>
  <c r="AZ34" i="5"/>
  <c r="AZ35" i="5"/>
  <c r="AZ22" i="5"/>
  <c r="S28" i="5"/>
  <c r="S34" i="5"/>
  <c r="S31" i="5"/>
  <c r="S23" i="5"/>
  <c r="S35" i="5"/>
  <c r="S22" i="5"/>
  <c r="CE34" i="5"/>
  <c r="CE23" i="5"/>
  <c r="CE35" i="5"/>
  <c r="CE22" i="5"/>
  <c r="EQ34" i="5"/>
  <c r="EQ23" i="5"/>
  <c r="EQ35" i="5"/>
  <c r="EQ22" i="5"/>
  <c r="BD35" i="5"/>
  <c r="BD22" i="5"/>
  <c r="BD34" i="5"/>
  <c r="BD23" i="5"/>
  <c r="DP35" i="5"/>
  <c r="DP22" i="5"/>
  <c r="DP34" i="5"/>
  <c r="DP23" i="5"/>
  <c r="I34" i="5"/>
  <c r="I35" i="5"/>
  <c r="I22" i="5"/>
  <c r="I31" i="5"/>
  <c r="I23" i="5"/>
  <c r="I28" i="5"/>
  <c r="BU34" i="5"/>
  <c r="BU35" i="5"/>
  <c r="BU22" i="5"/>
  <c r="BU23" i="5"/>
  <c r="EG34" i="5"/>
  <c r="EG35" i="5"/>
  <c r="EG22" i="5"/>
  <c r="EG23" i="5"/>
  <c r="AP34" i="5"/>
  <c r="AP35" i="5"/>
  <c r="AP23" i="5"/>
  <c r="AP22" i="5"/>
  <c r="DB34" i="5"/>
  <c r="DB35" i="5"/>
  <c r="DB23" i="5"/>
  <c r="DB22" i="5"/>
  <c r="FN34" i="5"/>
  <c r="FN35" i="5"/>
  <c r="FN31" i="5"/>
  <c r="FN23" i="5"/>
  <c r="FN22" i="5"/>
  <c r="FN28" i="5"/>
  <c r="CL14" i="4"/>
  <c r="AC47" i="6"/>
  <c r="CX47" i="6"/>
  <c r="FK47" i="6"/>
  <c r="AS47" i="6"/>
  <c r="ET47" i="6"/>
  <c r="AK47" i="6"/>
  <c r="FI47" i="6"/>
  <c r="DV47" i="6"/>
  <c r="CQ47" i="6"/>
  <c r="AZ47" i="6"/>
  <c r="K47" i="6"/>
  <c r="BW47" i="6"/>
  <c r="EI47" i="6"/>
  <c r="AF47" i="6"/>
  <c r="CR47" i="6"/>
  <c r="FD47" i="6"/>
  <c r="BE47" i="6"/>
  <c r="DQ47" i="6"/>
  <c r="R47" i="6"/>
  <c r="CD47" i="6"/>
  <c r="EP47" i="6"/>
  <c r="CN87" i="4"/>
  <c r="AZ87" i="4"/>
  <c r="BY87" i="4"/>
  <c r="FF87" i="4"/>
  <c r="BI87" i="4"/>
  <c r="BF87" i="4"/>
  <c r="AS87" i="4"/>
  <c r="DN87" i="4"/>
  <c r="BE87" i="4"/>
  <c r="DQ87" i="4"/>
  <c r="BK51" i="4"/>
  <c r="AH54" i="4"/>
  <c r="DN54" i="4"/>
  <c r="BD51" i="4"/>
  <c r="N54" i="4"/>
  <c r="CV54" i="4"/>
  <c r="BE51" i="4"/>
  <c r="Q54" i="4"/>
  <c r="CW54" i="4"/>
  <c r="AW51" i="4"/>
  <c r="BZ51" i="4"/>
  <c r="DL51" i="4"/>
  <c r="G51" i="4"/>
  <c r="EW51" i="4"/>
  <c r="Z51" i="4"/>
  <c r="EX51" i="4"/>
  <c r="AD16" i="4"/>
  <c r="AI77" i="5"/>
  <c r="CZ77" i="5"/>
  <c r="R77" i="5"/>
  <c r="DK77" i="5"/>
  <c r="BM77" i="5"/>
  <c r="FF77" i="5"/>
  <c r="DX77" i="5"/>
  <c r="CK77" i="5"/>
  <c r="AP77" i="5"/>
  <c r="FN77" i="5"/>
  <c r="DS77" i="5"/>
  <c r="AM77" i="5"/>
  <c r="CY77" i="5"/>
  <c r="FK77" i="5"/>
  <c r="BH77" i="5"/>
  <c r="DT77" i="5"/>
  <c r="M77" i="5"/>
  <c r="BY77" i="5"/>
  <c r="EK77" i="5"/>
  <c r="AL77" i="5"/>
  <c r="CX77" i="5"/>
  <c r="FJ77" i="5"/>
  <c r="BJ87" i="6"/>
  <c r="AU87" i="6"/>
  <c r="M87" i="6"/>
  <c r="BY87" i="6"/>
  <c r="EK87" i="6"/>
  <c r="AH87" i="6"/>
  <c r="CT87" i="6"/>
  <c r="FF87" i="6"/>
  <c r="BG87" i="6"/>
  <c r="DS87" i="6"/>
  <c r="AT21" i="4"/>
  <c r="O16" i="4"/>
  <c r="AW18" i="4"/>
  <c r="DJ18" i="4"/>
  <c r="BD18" i="4"/>
  <c r="CY18" i="4"/>
  <c r="AR18" i="4"/>
  <c r="M18" i="4"/>
  <c r="DN18" i="4"/>
  <c r="AY21" i="4"/>
  <c r="DK21" i="4"/>
  <c r="AF18" i="4"/>
  <c r="FD14" i="5"/>
  <c r="CY35" i="6"/>
  <c r="CY34" i="6"/>
  <c r="CY23" i="6"/>
  <c r="CY22" i="6"/>
  <c r="BJ35" i="6"/>
  <c r="BJ34" i="6"/>
  <c r="BJ23" i="6"/>
  <c r="BJ22" i="6"/>
  <c r="CR23" i="6"/>
  <c r="CR22" i="6"/>
  <c r="CR34" i="6"/>
  <c r="CR35" i="6"/>
  <c r="Q31" i="6"/>
  <c r="Q23" i="6"/>
  <c r="Q28" i="6"/>
  <c r="Q22" i="6"/>
  <c r="Q35" i="6"/>
  <c r="Q34" i="6"/>
  <c r="BB35" i="6"/>
  <c r="BB34" i="6"/>
  <c r="BB23" i="6"/>
  <c r="BB22" i="6"/>
  <c r="AC34" i="6"/>
  <c r="AC35" i="6"/>
  <c r="AC28" i="6"/>
  <c r="AC23" i="6"/>
  <c r="AC22" i="6"/>
  <c r="AC31" i="6"/>
  <c r="FA35" i="6"/>
  <c r="FA34" i="6"/>
  <c r="FA22" i="6"/>
  <c r="FA28" i="6"/>
  <c r="FA23" i="6"/>
  <c r="FA31" i="6"/>
  <c r="Z35" i="6"/>
  <c r="Z31" i="6"/>
  <c r="Z23" i="6"/>
  <c r="Z22" i="6"/>
  <c r="Z34" i="6"/>
  <c r="Z28" i="6"/>
  <c r="EX35" i="6"/>
  <c r="EX31" i="6"/>
  <c r="EX23" i="6"/>
  <c r="EX34" i="6"/>
  <c r="EX22" i="6"/>
  <c r="EX28" i="6"/>
  <c r="S34" i="6"/>
  <c r="S31" i="6"/>
  <c r="S23" i="6"/>
  <c r="S28" i="6"/>
  <c r="S35" i="6"/>
  <c r="S22" i="6"/>
  <c r="EQ35" i="6"/>
  <c r="EQ34" i="6"/>
  <c r="EQ23" i="6"/>
  <c r="EQ22" i="6"/>
  <c r="EB34" i="6"/>
  <c r="EB23" i="6"/>
  <c r="EB35" i="6"/>
  <c r="EB22" i="6"/>
  <c r="BD80" i="4"/>
  <c r="FL80" i="4"/>
  <c r="Z80" i="4"/>
  <c r="AY80" i="4"/>
  <c r="DF80" i="4"/>
  <c r="AB84" i="5"/>
  <c r="AK14" i="5"/>
  <c r="G14" i="5"/>
  <c r="AD17" i="6"/>
  <c r="BZ35" i="6"/>
  <c r="BZ34" i="6"/>
  <c r="BZ22" i="6"/>
  <c r="BZ23" i="6"/>
  <c r="BX35" i="6"/>
  <c r="BX34" i="6"/>
  <c r="BX22" i="6"/>
  <c r="BX23" i="6"/>
  <c r="FM80" i="4"/>
  <c r="BS80" i="4"/>
  <c r="BB80" i="4"/>
  <c r="FM100" i="5"/>
  <c r="FM101" i="5"/>
  <c r="FM97" i="5"/>
  <c r="FM89" i="5"/>
  <c r="FM88" i="5"/>
  <c r="FM94" i="5"/>
  <c r="DL84" i="5"/>
  <c r="FM84" i="5"/>
  <c r="DO101" i="5"/>
  <c r="DO100" i="5"/>
  <c r="DO89" i="5"/>
  <c r="DO88" i="5"/>
  <c r="AR84" i="5"/>
  <c r="AW84" i="5"/>
  <c r="V101" i="5"/>
  <c r="V100" i="5"/>
  <c r="V89" i="5"/>
  <c r="V88" i="5"/>
  <c r="AF84" i="5"/>
  <c r="FD84" i="5"/>
  <c r="CL100" i="5"/>
  <c r="CL88" i="5"/>
  <c r="CL89" i="5"/>
  <c r="CL101" i="5"/>
  <c r="AD84" i="5"/>
  <c r="BG100" i="5"/>
  <c r="BG88" i="5"/>
  <c r="BG89" i="5"/>
  <c r="BG101" i="5"/>
  <c r="T101" i="5"/>
  <c r="T88" i="5"/>
  <c r="T100" i="5"/>
  <c r="T89" i="5"/>
  <c r="M82" i="6"/>
  <c r="F82" i="6"/>
  <c r="E82" i="6"/>
  <c r="I82" i="6"/>
  <c r="O82" i="6"/>
  <c r="G82" i="6"/>
  <c r="J82" i="6"/>
  <c r="H82" i="6"/>
  <c r="L82" i="6"/>
  <c r="N82" i="6"/>
  <c r="FG47" i="4"/>
  <c r="BG47" i="4"/>
  <c r="M47" i="4"/>
  <c r="EB47" i="4"/>
  <c r="DR47" i="4"/>
  <c r="FI47" i="4"/>
  <c r="BS47" i="4"/>
  <c r="BE47" i="4"/>
  <c r="CX68" i="5"/>
  <c r="CX67" i="5"/>
  <c r="CX56" i="5"/>
  <c r="CX55" i="5"/>
  <c r="CE51" i="5"/>
  <c r="AG51" i="5"/>
  <c r="DI67" i="5"/>
  <c r="DI55" i="5"/>
  <c r="DI68" i="5"/>
  <c r="DI56" i="5"/>
  <c r="DZ51" i="5"/>
  <c r="T16" i="4"/>
  <c r="DF14" i="5"/>
  <c r="BL14" i="5"/>
  <c r="BX14" i="5"/>
  <c r="P14" i="5"/>
  <c r="FF14" i="5"/>
  <c r="EB14" i="5"/>
  <c r="AF14" i="5"/>
  <c r="AY14" i="5"/>
  <c r="DK14" i="5"/>
  <c r="G28" i="6"/>
  <c r="G35" i="6"/>
  <c r="G34" i="6"/>
  <c r="G23" i="6"/>
  <c r="G31" i="6"/>
  <c r="G22" i="6"/>
  <c r="EE34" i="6"/>
  <c r="EE35" i="6"/>
  <c r="EE23" i="6"/>
  <c r="EE22" i="6"/>
  <c r="EF34" i="6"/>
  <c r="EF35" i="6"/>
  <c r="EF23" i="6"/>
  <c r="EF22" i="6"/>
  <c r="DQ35" i="6"/>
  <c r="DQ23" i="6"/>
  <c r="DQ34" i="6"/>
  <c r="DQ22" i="6"/>
  <c r="CP34" i="6"/>
  <c r="CP35" i="6"/>
  <c r="CP23" i="6"/>
  <c r="CP22" i="6"/>
  <c r="CA23" i="6"/>
  <c r="CA35" i="6"/>
  <c r="CA34" i="6"/>
  <c r="CA22" i="6"/>
  <c r="DX34" i="6"/>
  <c r="DX23" i="6"/>
  <c r="DX35" i="6"/>
  <c r="DX22" i="6"/>
  <c r="AW23" i="6"/>
  <c r="AW35" i="6"/>
  <c r="AW22" i="6"/>
  <c r="AW34" i="6"/>
  <c r="CH35" i="6"/>
  <c r="CH34" i="6"/>
  <c r="CH23" i="6"/>
  <c r="CH22" i="6"/>
  <c r="AS34" i="6"/>
  <c r="AS35" i="6"/>
  <c r="AS22" i="6"/>
  <c r="AS23" i="6"/>
  <c r="DE34" i="6"/>
  <c r="DE35" i="6"/>
  <c r="DE22" i="6"/>
  <c r="DE23" i="6"/>
  <c r="AP35" i="6"/>
  <c r="AP23" i="6"/>
  <c r="AP22" i="6"/>
  <c r="AP34" i="6"/>
  <c r="DB35" i="6"/>
  <c r="DB23" i="6"/>
  <c r="DB22" i="6"/>
  <c r="DB34" i="6"/>
  <c r="FN35" i="6"/>
  <c r="FN31" i="6"/>
  <c r="FN23" i="6"/>
  <c r="FN22" i="6"/>
  <c r="FN34" i="6"/>
  <c r="FN28" i="6"/>
  <c r="AI35" i="6"/>
  <c r="AI34" i="6"/>
  <c r="AI23" i="6"/>
  <c r="AI22" i="6"/>
  <c r="CU35" i="6"/>
  <c r="CU34" i="6"/>
  <c r="CU23" i="6"/>
  <c r="CU22" i="6"/>
  <c r="FG35" i="6"/>
  <c r="FG22" i="6"/>
  <c r="FG34" i="6"/>
  <c r="FG31" i="6"/>
  <c r="FG23" i="6"/>
  <c r="FG28" i="6"/>
  <c r="T34" i="6"/>
  <c r="T35" i="6"/>
  <c r="T31" i="6"/>
  <c r="T23" i="6"/>
  <c r="T28" i="6"/>
  <c r="T22" i="6"/>
  <c r="CF34" i="6"/>
  <c r="CF23" i="6"/>
  <c r="CF35" i="6"/>
  <c r="CF22" i="6"/>
  <c r="ER34" i="6"/>
  <c r="ER23" i="6"/>
  <c r="ER35" i="6"/>
  <c r="ER22" i="6"/>
  <c r="DA11" i="4"/>
  <c r="CB80" i="4"/>
  <c r="Q80" i="4"/>
  <c r="DP80" i="4"/>
  <c r="BL80" i="4"/>
  <c r="FE80" i="4"/>
  <c r="O80" i="4"/>
  <c r="CA80" i="4"/>
  <c r="EM80" i="4"/>
  <c r="AP80" i="4"/>
  <c r="DB80" i="4"/>
  <c r="FN80" i="4"/>
  <c r="BO80" i="4"/>
  <c r="EA80" i="4"/>
  <c r="T80" i="4"/>
  <c r="CF80" i="4"/>
  <c r="ER80" i="4"/>
  <c r="AK80" i="4"/>
  <c r="CW80" i="4"/>
  <c r="FI80" i="4"/>
  <c r="BJ80" i="4"/>
  <c r="DV80" i="4"/>
  <c r="D84" i="5"/>
  <c r="Y84" i="5"/>
  <c r="Z84" i="5"/>
  <c r="ER84" i="5"/>
  <c r="X101" i="5"/>
  <c r="X100" i="5"/>
  <c r="X89" i="5"/>
  <c r="X88" i="5"/>
  <c r="BE100" i="5"/>
  <c r="BE101" i="5"/>
  <c r="BE89" i="5"/>
  <c r="BE88" i="5"/>
  <c r="BJ101" i="5"/>
  <c r="BJ100" i="5"/>
  <c r="BJ88" i="5"/>
  <c r="BJ89" i="5"/>
  <c r="AY84" i="5"/>
  <c r="G101" i="5"/>
  <c r="G94" i="5"/>
  <c r="G100" i="5"/>
  <c r="G97" i="5"/>
  <c r="G89" i="5"/>
  <c r="G88" i="5"/>
  <c r="EE101" i="5"/>
  <c r="EE100" i="5"/>
  <c r="EE89" i="5"/>
  <c r="EE88" i="5"/>
  <c r="BH84" i="5"/>
  <c r="P101" i="5"/>
  <c r="P100" i="5"/>
  <c r="P97" i="5"/>
  <c r="P89" i="5"/>
  <c r="P88" i="5"/>
  <c r="P94" i="5"/>
  <c r="EN101" i="5"/>
  <c r="EN100" i="5"/>
  <c r="EN97" i="5"/>
  <c r="EN89" i="5"/>
  <c r="EN88" i="5"/>
  <c r="EN94" i="5"/>
  <c r="BM84" i="5"/>
  <c r="AG100" i="5"/>
  <c r="AG101" i="5"/>
  <c r="AG89" i="5"/>
  <c r="AG88" i="5"/>
  <c r="FE100" i="5"/>
  <c r="FE101" i="5"/>
  <c r="FE97" i="5"/>
  <c r="FE89" i="5"/>
  <c r="FE88" i="5"/>
  <c r="FE94" i="5"/>
  <c r="CD84" i="5"/>
  <c r="AL101" i="5"/>
  <c r="AL89" i="5"/>
  <c r="AL100" i="5"/>
  <c r="AL88" i="5"/>
  <c r="FJ101" i="5"/>
  <c r="FJ94" i="5"/>
  <c r="FJ97" i="5"/>
  <c r="FJ89" i="5"/>
  <c r="FJ100" i="5"/>
  <c r="FJ88" i="5"/>
  <c r="AN84" i="5"/>
  <c r="CZ84" i="5"/>
  <c r="FL84" i="5"/>
  <c r="BI100" i="5"/>
  <c r="BI101" i="5"/>
  <c r="BI89" i="5"/>
  <c r="BI88" i="5"/>
  <c r="DU100" i="5"/>
  <c r="DU101" i="5"/>
  <c r="DU89" i="5"/>
  <c r="DU88" i="5"/>
  <c r="E84" i="5"/>
  <c r="BQ84" i="5"/>
  <c r="EC84" i="5"/>
  <c r="AH100" i="5"/>
  <c r="AH88" i="5"/>
  <c r="AH101" i="5"/>
  <c r="AH89" i="5"/>
  <c r="CT100" i="5"/>
  <c r="CT88" i="5"/>
  <c r="CT101" i="5"/>
  <c r="CT89" i="5"/>
  <c r="FF100" i="5"/>
  <c r="FF88" i="5"/>
  <c r="FF101" i="5"/>
  <c r="FF97" i="5"/>
  <c r="FF89" i="5"/>
  <c r="FF94" i="5"/>
  <c r="AL84" i="5"/>
  <c r="CX84" i="5"/>
  <c r="FJ84" i="5"/>
  <c r="BO100" i="5"/>
  <c r="BO101" i="5"/>
  <c r="BO88" i="5"/>
  <c r="BO89" i="5"/>
  <c r="EA100" i="5"/>
  <c r="EA101" i="5"/>
  <c r="EA88" i="5"/>
  <c r="EA89" i="5"/>
  <c r="G84" i="5"/>
  <c r="BS84" i="5"/>
  <c r="EE84" i="5"/>
  <c r="AB100" i="5"/>
  <c r="AB89" i="5"/>
  <c r="AB88" i="5"/>
  <c r="AB101" i="5"/>
  <c r="CN100" i="5"/>
  <c r="CN89" i="5"/>
  <c r="CN101" i="5"/>
  <c r="CN88" i="5"/>
  <c r="EZ100" i="5"/>
  <c r="EZ97" i="5"/>
  <c r="EZ89" i="5"/>
  <c r="EZ101" i="5"/>
  <c r="EZ88" i="5"/>
  <c r="EZ94" i="5"/>
  <c r="DH18" i="4"/>
  <c r="DX14" i="4"/>
  <c r="BO47" i="4"/>
  <c r="AJ47" i="4"/>
  <c r="E47" i="4"/>
  <c r="EJ47" i="4"/>
  <c r="CX47" i="4"/>
  <c r="BW47" i="4"/>
  <c r="AR47" i="4"/>
  <c r="AR46" i="4"/>
  <c r="AC47" i="4"/>
  <c r="AC46" i="4"/>
  <c r="N47" i="4"/>
  <c r="N46" i="4"/>
  <c r="EY47" i="4"/>
  <c r="BN47" i="4"/>
  <c r="DZ47" i="4"/>
  <c r="DN47" i="4"/>
  <c r="O47" i="4"/>
  <c r="O46" i="4"/>
  <c r="CA47" i="4"/>
  <c r="EM47" i="4"/>
  <c r="AN47" i="4"/>
  <c r="AN46" i="4"/>
  <c r="CZ47" i="4"/>
  <c r="FL47" i="4"/>
  <c r="BM47" i="4"/>
  <c r="DY47" i="4"/>
  <c r="BM67" i="5"/>
  <c r="BM55" i="5"/>
  <c r="BM68" i="5"/>
  <c r="BM56" i="5"/>
  <c r="AX51" i="5"/>
  <c r="ED68" i="5"/>
  <c r="ED67" i="5"/>
  <c r="ED55" i="5"/>
  <c r="ED56" i="5"/>
  <c r="DK51" i="5"/>
  <c r="BT67" i="5"/>
  <c r="BT56" i="5"/>
  <c r="BT55" i="5"/>
  <c r="BT68" i="5"/>
  <c r="BM51" i="5"/>
  <c r="EO67" i="5"/>
  <c r="EO56" i="5"/>
  <c r="EO55" i="5"/>
  <c r="EO68" i="5"/>
  <c r="EO64" i="5"/>
  <c r="EO61" i="5"/>
  <c r="FF51" i="5"/>
  <c r="AI51" i="5"/>
  <c r="DO67" i="5"/>
  <c r="DO68" i="5"/>
  <c r="DO56" i="5"/>
  <c r="DO55" i="5"/>
  <c r="CV51" i="5"/>
  <c r="BH51" i="5"/>
  <c r="P67" i="5"/>
  <c r="P56" i="5"/>
  <c r="P55" i="5"/>
  <c r="P61" i="5"/>
  <c r="P68" i="5"/>
  <c r="P64" i="5"/>
  <c r="EN56" i="5"/>
  <c r="EN55" i="5"/>
  <c r="AO51" i="5"/>
  <c r="FM51" i="5"/>
  <c r="DQ67" i="5"/>
  <c r="DQ55" i="5"/>
  <c r="DQ68" i="5"/>
  <c r="DQ56" i="5"/>
  <c r="J51" i="5"/>
  <c r="EH51" i="5"/>
  <c r="CP68" i="5"/>
  <c r="CP67" i="5"/>
  <c r="CP56" i="5"/>
  <c r="CP55" i="5"/>
  <c r="DC51" i="5"/>
  <c r="BK67" i="5"/>
  <c r="BK68" i="5"/>
  <c r="BK56" i="5"/>
  <c r="BK55" i="5"/>
  <c r="P51" i="5"/>
  <c r="CB51" i="5"/>
  <c r="EN51" i="5"/>
  <c r="AK56" i="5"/>
  <c r="AK68" i="5"/>
  <c r="AK67" i="5"/>
  <c r="AK55" i="5"/>
  <c r="CW56" i="5"/>
  <c r="CW68" i="5"/>
  <c r="CW67" i="5"/>
  <c r="CW55" i="5"/>
  <c r="FI64" i="5"/>
  <c r="FI56" i="5"/>
  <c r="FI68" i="5"/>
  <c r="FI61" i="5"/>
  <c r="FI67" i="5"/>
  <c r="FI55" i="5"/>
  <c r="AS51" i="5"/>
  <c r="DE51" i="5"/>
  <c r="J61" i="5"/>
  <c r="J64" i="5"/>
  <c r="J55" i="5"/>
  <c r="J56" i="5"/>
  <c r="J68" i="5"/>
  <c r="J67" i="5"/>
  <c r="BV55" i="5"/>
  <c r="BV56" i="5"/>
  <c r="BV68" i="5"/>
  <c r="BV67" i="5"/>
  <c r="EH55" i="5"/>
  <c r="EH56" i="5"/>
  <c r="EH68" i="5"/>
  <c r="EH67" i="5"/>
  <c r="N51" i="5"/>
  <c r="BZ51" i="5"/>
  <c r="EL51" i="5"/>
  <c r="AQ67" i="5"/>
  <c r="AQ56" i="5"/>
  <c r="AQ55" i="5"/>
  <c r="AQ68" i="5"/>
  <c r="DC67" i="5"/>
  <c r="DC56" i="5"/>
  <c r="DC55" i="5"/>
  <c r="DC68" i="5"/>
  <c r="FO61" i="5"/>
  <c r="FO64" i="5"/>
  <c r="FO67" i="5"/>
  <c r="FO56" i="5"/>
  <c r="FO55" i="5"/>
  <c r="FO68" i="5"/>
  <c r="G51" i="5"/>
  <c r="BS51" i="5"/>
  <c r="EE51" i="5"/>
  <c r="AB68" i="5"/>
  <c r="AB67" i="5"/>
  <c r="AB56" i="5"/>
  <c r="AB55" i="5"/>
  <c r="CN68" i="5"/>
  <c r="CN67" i="5"/>
  <c r="CN56" i="5"/>
  <c r="CN55" i="5"/>
  <c r="EZ64" i="5"/>
  <c r="EZ68" i="5"/>
  <c r="EZ61" i="5"/>
  <c r="EZ67" i="5"/>
  <c r="EZ56" i="5"/>
  <c r="EZ55" i="5"/>
  <c r="S80" i="6"/>
  <c r="EX80" i="6"/>
  <c r="DR80" i="6"/>
  <c r="BO80" i="6"/>
  <c r="EB80" i="6"/>
  <c r="R80" i="6"/>
  <c r="EP80" i="6"/>
  <c r="DC80" i="6"/>
  <c r="BH80" i="6"/>
  <c r="M80" i="6"/>
  <c r="EK80" i="6"/>
  <c r="BE80" i="6"/>
  <c r="DQ80" i="6"/>
  <c r="N80" i="6"/>
  <c r="BZ80" i="6"/>
  <c r="EL80" i="6"/>
  <c r="AM80" i="6"/>
  <c r="CY80" i="6"/>
  <c r="FK80" i="6"/>
  <c r="BL80" i="6"/>
  <c r="DX80" i="6"/>
  <c r="AN14" i="4"/>
  <c r="FL11" i="4"/>
  <c r="DY14" i="4"/>
  <c r="CT14" i="4"/>
  <c r="BC14" i="4"/>
  <c r="F14" i="4"/>
  <c r="BR14" i="4"/>
  <c r="ED14" i="4"/>
  <c r="AI14" i="4"/>
  <c r="CU14" i="4"/>
  <c r="FG14" i="4"/>
  <c r="AZ14" i="4"/>
  <c r="DL14" i="4"/>
  <c r="E14" i="4"/>
  <c r="BQ14" i="4"/>
  <c r="EC14" i="4"/>
  <c r="DE23" i="5"/>
  <c r="DE35" i="5"/>
  <c r="DE22" i="5"/>
  <c r="DE34" i="5"/>
  <c r="M28" i="5"/>
  <c r="M31" i="5"/>
  <c r="M23" i="5"/>
  <c r="M35" i="5"/>
  <c r="M22" i="5"/>
  <c r="M34" i="5"/>
  <c r="AC28" i="5"/>
  <c r="AC31" i="5"/>
  <c r="AC23" i="5"/>
  <c r="AC35" i="5"/>
  <c r="AC22" i="5"/>
  <c r="AC34" i="5"/>
  <c r="CY23" i="5"/>
  <c r="CY35" i="5"/>
  <c r="CY22" i="5"/>
  <c r="CY34" i="5"/>
  <c r="FP28" i="5"/>
  <c r="FP34" i="5"/>
  <c r="FP35" i="5"/>
  <c r="FP22" i="5"/>
  <c r="FP31" i="5"/>
  <c r="FP23" i="5"/>
  <c r="FJ31" i="5"/>
  <c r="FJ23" i="5"/>
  <c r="FJ35" i="5"/>
  <c r="FJ22" i="5"/>
  <c r="FJ28" i="5"/>
  <c r="FJ34" i="5"/>
  <c r="CG23" i="5"/>
  <c r="CG34" i="5"/>
  <c r="CG35" i="5"/>
  <c r="CG22" i="5"/>
  <c r="DV23" i="5"/>
  <c r="DV35" i="5"/>
  <c r="DV22" i="5"/>
  <c r="DV34" i="5"/>
  <c r="AU23" i="5"/>
  <c r="AU35" i="5"/>
  <c r="AU22" i="5"/>
  <c r="AU34" i="5"/>
  <c r="BP23" i="5"/>
  <c r="BP34" i="5"/>
  <c r="BP35" i="5"/>
  <c r="BP22" i="5"/>
  <c r="AA28" i="5"/>
  <c r="AA34" i="5"/>
  <c r="AA35" i="5"/>
  <c r="AA23" i="5"/>
  <c r="AA31" i="5"/>
  <c r="AA22" i="5"/>
  <c r="CM34" i="5"/>
  <c r="CM35" i="5"/>
  <c r="CM23" i="5"/>
  <c r="CM22" i="5"/>
  <c r="EY28" i="5"/>
  <c r="EY34" i="5"/>
  <c r="EY35" i="5"/>
  <c r="EY23" i="5"/>
  <c r="EY31" i="5"/>
  <c r="EY22" i="5"/>
  <c r="BL35" i="5"/>
  <c r="BL22" i="5"/>
  <c r="BL34" i="5"/>
  <c r="BL23" i="5"/>
  <c r="DX35" i="5"/>
  <c r="DX22" i="5"/>
  <c r="DX34" i="5"/>
  <c r="DX23" i="5"/>
  <c r="Q34" i="5"/>
  <c r="Q35" i="5"/>
  <c r="Q22" i="5"/>
  <c r="Q28" i="5"/>
  <c r="Q31" i="5"/>
  <c r="Q23" i="5"/>
  <c r="CC34" i="5"/>
  <c r="CC35" i="5"/>
  <c r="CC22" i="5"/>
  <c r="CC23" i="5"/>
  <c r="EO34" i="5"/>
  <c r="EO35" i="5"/>
  <c r="EO22" i="5"/>
  <c r="EO23" i="5"/>
  <c r="AX34" i="5"/>
  <c r="AX35" i="5"/>
  <c r="AX22" i="5"/>
  <c r="AX23" i="5"/>
  <c r="DJ34" i="5"/>
  <c r="DJ35" i="5"/>
  <c r="DJ22" i="5"/>
  <c r="DJ23" i="5"/>
  <c r="CB18" i="4"/>
  <c r="BF14" i="4"/>
  <c r="DC87" i="4"/>
  <c r="DF87" i="4"/>
  <c r="U87" i="4"/>
  <c r="DS87" i="4"/>
  <c r="F87" i="4"/>
  <c r="FL87" i="4"/>
  <c r="N87" i="4"/>
  <c r="EB87" i="4"/>
  <c r="BD87" i="4"/>
  <c r="DZ87" i="4"/>
  <c r="AI87" i="4"/>
  <c r="DD87" i="4"/>
  <c r="Z11" i="6"/>
  <c r="EA11" i="6"/>
  <c r="I11" i="6"/>
  <c r="CE11" i="6"/>
  <c r="Y11" i="6"/>
  <c r="BN11" i="6"/>
  <c r="AA11" i="6"/>
  <c r="EY11" i="6"/>
  <c r="DH11" i="6"/>
  <c r="CC11" i="6"/>
  <c r="W11" i="6"/>
  <c r="CI11" i="6"/>
  <c r="EU11" i="6"/>
  <c r="AR11" i="6"/>
  <c r="DD11" i="6"/>
  <c r="FP11" i="6"/>
  <c r="BI11" i="6"/>
  <c r="DU11" i="6"/>
  <c r="V11" i="6"/>
  <c r="CH11" i="6"/>
  <c r="ET11" i="6"/>
  <c r="BL51" i="4"/>
  <c r="EW54" i="4"/>
  <c r="C50" i="4"/>
  <c r="CC51" i="4"/>
  <c r="BW51" i="4"/>
  <c r="BX51" i="4"/>
  <c r="BP51" i="4"/>
  <c r="AB54" i="4"/>
  <c r="DJ54" i="4"/>
  <c r="CR51" i="4"/>
  <c r="AO54" i="4"/>
  <c r="DU54" i="4"/>
  <c r="ED51" i="4"/>
  <c r="BJ54" i="4"/>
  <c r="ER54" i="4"/>
  <c r="F49" i="4"/>
  <c r="Y51" i="4"/>
  <c r="FP51" i="4"/>
  <c r="CG54" i="4"/>
  <c r="FO54" i="4"/>
  <c r="AP51" i="4"/>
  <c r="FN51" i="4"/>
  <c r="BK54" i="4"/>
  <c r="DW54" i="4"/>
  <c r="X54" i="4"/>
  <c r="CJ54" i="4"/>
  <c r="EV54" i="4"/>
  <c r="Q87" i="6"/>
  <c r="EO87" i="6"/>
  <c r="BB87" i="6"/>
  <c r="CB87" i="6"/>
  <c r="T87" i="6"/>
  <c r="CF87" i="6"/>
  <c r="ER87" i="6"/>
  <c r="BI21" i="4"/>
  <c r="AU21" i="4"/>
  <c r="P21" i="4"/>
  <c r="EN21" i="4"/>
  <c r="CC18" i="4"/>
  <c r="CW21" i="4"/>
  <c r="F16" i="4"/>
  <c r="C16" i="4" s="1"/>
  <c r="F21" i="4"/>
  <c r="ED21" i="4"/>
  <c r="BC21" i="4"/>
  <c r="CJ18" i="4"/>
  <c r="CZ21" i="4"/>
  <c r="DO18" i="4"/>
  <c r="BX18" i="4"/>
  <c r="Q16" i="4"/>
  <c r="AC18" i="4"/>
  <c r="EJ14" i="5"/>
  <c r="AM14" i="5"/>
  <c r="EN14" i="5"/>
  <c r="CI14" i="5"/>
  <c r="EW14" i="5"/>
  <c r="DA35" i="6"/>
  <c r="DA23" i="6"/>
  <c r="DA22" i="6"/>
  <c r="DA34" i="6"/>
  <c r="DH35" i="6"/>
  <c r="DH23" i="6"/>
  <c r="DH22" i="6"/>
  <c r="DH34" i="6"/>
  <c r="AG23" i="6"/>
  <c r="AG22" i="6"/>
  <c r="AG34" i="6"/>
  <c r="AG35" i="6"/>
  <c r="CW34" i="6"/>
  <c r="CW35" i="6"/>
  <c r="CW23" i="6"/>
  <c r="CW22" i="6"/>
  <c r="CT35" i="6"/>
  <c r="CT23" i="6"/>
  <c r="CT22" i="6"/>
  <c r="CT34" i="6"/>
  <c r="CM35" i="6"/>
  <c r="CM34" i="6"/>
  <c r="CM23" i="6"/>
  <c r="CM22" i="6"/>
  <c r="EG14" i="4"/>
  <c r="AF80" i="4"/>
  <c r="FA80" i="4"/>
  <c r="FG84" i="5"/>
  <c r="FP84" i="5"/>
  <c r="ET101" i="5"/>
  <c r="ET94" i="5"/>
  <c r="ET100" i="5"/>
  <c r="ET97" i="5"/>
  <c r="ET89" i="5"/>
  <c r="ET88" i="5"/>
  <c r="DM101" i="5"/>
  <c r="DM100" i="5"/>
  <c r="DM89" i="5"/>
  <c r="DM88" i="5"/>
  <c r="Z100" i="5"/>
  <c r="Z88" i="5"/>
  <c r="Z89" i="5"/>
  <c r="Z101" i="5"/>
  <c r="FB84" i="5"/>
  <c r="DS100" i="5"/>
  <c r="DS88" i="5"/>
  <c r="DS89" i="5"/>
  <c r="DS101" i="5"/>
  <c r="CF101" i="5"/>
  <c r="CF88" i="5"/>
  <c r="CF89" i="5"/>
  <c r="CF100" i="5"/>
  <c r="FD14" i="4"/>
  <c r="AY47" i="4"/>
  <c r="AY46" i="4"/>
  <c r="DM47" i="4"/>
  <c r="AB47" i="4"/>
  <c r="AB46" i="4"/>
  <c r="ES47" i="4"/>
  <c r="BF47" i="4"/>
  <c r="G47" i="4"/>
  <c r="G46" i="4"/>
  <c r="EE47" i="4"/>
  <c r="DQ47" i="4"/>
  <c r="AG67" i="5"/>
  <c r="AG55" i="5"/>
  <c r="AG68" i="5"/>
  <c r="AG56" i="5"/>
  <c r="R51" i="5"/>
  <c r="AN67" i="5"/>
  <c r="AN55" i="5"/>
  <c r="AN68" i="5"/>
  <c r="AN56" i="5"/>
  <c r="DR51" i="5"/>
  <c r="B46" i="7"/>
  <c r="FI14" i="5"/>
  <c r="CW14" i="5"/>
  <c r="Y14" i="5"/>
  <c r="FP14" i="5"/>
  <c r="AO14" i="5"/>
  <c r="DS11" i="5"/>
  <c r="EV35" i="6"/>
  <c r="EV28" i="6"/>
  <c r="EV31" i="6"/>
  <c r="EV23" i="6"/>
  <c r="EV34" i="6"/>
  <c r="EV22" i="6"/>
  <c r="CQ23" i="6"/>
  <c r="CQ34" i="6"/>
  <c r="CQ35" i="6"/>
  <c r="CQ22" i="6"/>
  <c r="P28" i="6"/>
  <c r="P31" i="6"/>
  <c r="P23" i="6"/>
  <c r="P22" i="6"/>
  <c r="P35" i="6"/>
  <c r="P34" i="6"/>
  <c r="DM34" i="6"/>
  <c r="DM35" i="6"/>
  <c r="DM23" i="6"/>
  <c r="DM22" i="6"/>
  <c r="DJ35" i="6"/>
  <c r="DJ23" i="6"/>
  <c r="DJ22" i="6"/>
  <c r="DJ34" i="6"/>
  <c r="FO35" i="6"/>
  <c r="FO22" i="6"/>
  <c r="FO34" i="6"/>
  <c r="FO31" i="6"/>
  <c r="FO23" i="6"/>
  <c r="FO28" i="6"/>
  <c r="AB34" i="6"/>
  <c r="AB35" i="6"/>
  <c r="AB23" i="6"/>
  <c r="AB22" i="6"/>
  <c r="AB28" i="6"/>
  <c r="AB31" i="6"/>
  <c r="FJ18" i="4"/>
  <c r="CX18" i="4"/>
  <c r="AL18" i="4"/>
  <c r="DE18" i="4"/>
  <c r="AS18" i="4"/>
  <c r="DT18" i="4"/>
  <c r="BH18" i="4"/>
  <c r="EU18" i="4"/>
  <c r="CI18" i="4"/>
  <c r="W18" i="4"/>
  <c r="DP18" i="4"/>
  <c r="BO18" i="4"/>
  <c r="EP18" i="4"/>
  <c r="R18" i="4"/>
  <c r="DI18" i="4"/>
  <c r="EY18" i="4"/>
  <c r="AA18" i="4"/>
  <c r="BF18" i="4"/>
  <c r="FM18" i="4"/>
  <c r="AO18" i="4"/>
  <c r="FD18" i="4"/>
  <c r="FB18" i="4"/>
  <c r="CP18" i="4"/>
  <c r="AD18" i="4"/>
  <c r="FI18" i="4"/>
  <c r="CW18" i="4"/>
  <c r="AK18" i="4"/>
  <c r="DL18" i="4"/>
  <c r="AZ18" i="4"/>
  <c r="EM18" i="4"/>
  <c r="CA18" i="4"/>
  <c r="O18" i="4"/>
  <c r="CZ18" i="4"/>
  <c r="AY18" i="4"/>
  <c r="DZ18" i="4"/>
  <c r="CS18" i="4"/>
  <c r="EI18" i="4"/>
  <c r="K18" i="4"/>
  <c r="FN18" i="4"/>
  <c r="AP18" i="4"/>
  <c r="EW18" i="4"/>
  <c r="Y18" i="4"/>
  <c r="AV18" i="4"/>
  <c r="BL18" i="4"/>
  <c r="EL18" i="4"/>
  <c r="BZ18" i="4"/>
  <c r="N18" i="4"/>
  <c r="ES18" i="4"/>
  <c r="CG18" i="4"/>
  <c r="U18" i="4"/>
  <c r="FH18" i="4"/>
  <c r="CV18" i="4"/>
  <c r="AJ18" i="4"/>
  <c r="DW18" i="4"/>
  <c r="BK18" i="4"/>
  <c r="BT18" i="4"/>
  <c r="EQ18" i="4"/>
  <c r="S18" i="4"/>
  <c r="CT18" i="4"/>
  <c r="BM18" i="4"/>
  <c r="DC18" i="4"/>
  <c r="EH18" i="4"/>
  <c r="J18" i="4"/>
  <c r="DQ18" i="4"/>
  <c r="DV18" i="4"/>
  <c r="BJ18" i="4"/>
  <c r="EC18" i="4"/>
  <c r="BQ18" i="4"/>
  <c r="E18" i="4"/>
  <c r="ER18" i="4"/>
  <c r="CF18" i="4"/>
  <c r="T18" i="4"/>
  <c r="DG18" i="4"/>
  <c r="AU18" i="4"/>
  <c r="FL18" i="4"/>
  <c r="AN18" i="4"/>
  <c r="DK18" i="4"/>
  <c r="BN18" i="4"/>
  <c r="FE18" i="4"/>
  <c r="AG18" i="4"/>
  <c r="BW18" i="4"/>
  <c r="DB18" i="4"/>
  <c r="CK18" i="4"/>
  <c r="DF18" i="4"/>
  <c r="AT18" i="4"/>
  <c r="DM18" i="4"/>
  <c r="BA18" i="4"/>
  <c r="EB18" i="4"/>
  <c r="BP18" i="4"/>
  <c r="D18" i="4"/>
  <c r="FC18" i="4"/>
  <c r="CQ18" i="4"/>
  <c r="AE18" i="4"/>
  <c r="EF18" i="4"/>
  <c r="H18" i="4"/>
  <c r="CE18" i="4"/>
  <c r="FF18" i="4"/>
  <c r="AH18" i="4"/>
  <c r="DY18" i="4"/>
  <c r="FO18" i="4"/>
  <c r="AQ18" i="4"/>
  <c r="BV18" i="4"/>
  <c r="BE18" i="4"/>
  <c r="EV80" i="4"/>
  <c r="W80" i="4"/>
  <c r="AX80" i="4"/>
  <c r="K80" i="4"/>
  <c r="EI80" i="4"/>
  <c r="CN80" i="4"/>
  <c r="BR80" i="4"/>
  <c r="AE101" i="5"/>
  <c r="AE89" i="5"/>
  <c r="AE100" i="5"/>
  <c r="AE88" i="5"/>
  <c r="J84" i="5"/>
  <c r="BO84" i="5"/>
  <c r="FD101" i="5"/>
  <c r="FD100" i="5"/>
  <c r="FD97" i="5"/>
  <c r="FD89" i="5"/>
  <c r="FD88" i="5"/>
  <c r="FD94" i="5"/>
  <c r="CC84" i="5"/>
  <c r="BB101" i="5"/>
  <c r="BB100" i="5"/>
  <c r="BB89" i="5"/>
  <c r="BB88" i="5"/>
  <c r="DH84" i="5"/>
  <c r="EC89" i="5"/>
  <c r="EC88" i="5"/>
  <c r="EC101" i="5"/>
  <c r="EC100" i="5"/>
  <c r="AP100" i="5"/>
  <c r="AP88" i="5"/>
  <c r="AP89" i="5"/>
  <c r="AP101" i="5"/>
  <c r="K100" i="5"/>
  <c r="K88" i="5"/>
  <c r="K97" i="5"/>
  <c r="K89" i="5"/>
  <c r="K101" i="5"/>
  <c r="K94" i="5"/>
  <c r="CV101" i="5"/>
  <c r="CV88" i="5"/>
  <c r="CV100" i="5"/>
  <c r="CV89" i="5"/>
  <c r="CE47" i="4"/>
  <c r="FH47" i="4"/>
  <c r="BH47" i="4"/>
  <c r="J47" i="4"/>
  <c r="J46" i="4"/>
  <c r="DV47" i="4"/>
  <c r="EU47" i="4"/>
  <c r="I47" i="4"/>
  <c r="I46" i="4"/>
  <c r="CD51" i="5"/>
  <c r="V68" i="5"/>
  <c r="V67" i="5"/>
  <c r="V64" i="5"/>
  <c r="V61" i="5"/>
  <c r="V56" i="5"/>
  <c r="V55" i="5"/>
  <c r="BO51" i="5"/>
  <c r="EB51" i="5"/>
  <c r="AF67" i="5"/>
  <c r="AF55" i="5"/>
  <c r="AF68" i="5"/>
  <c r="AF56" i="5"/>
  <c r="BE51" i="5"/>
  <c r="EX51" i="5"/>
  <c r="EV51" i="5"/>
  <c r="DE56" i="5"/>
  <c r="DE68" i="5"/>
  <c r="DE67" i="5"/>
  <c r="DE55" i="5"/>
  <c r="R61" i="5"/>
  <c r="R56" i="5"/>
  <c r="R55" i="5"/>
  <c r="R68" i="5"/>
  <c r="R67" i="5"/>
  <c r="R64" i="5"/>
  <c r="V51" i="5"/>
  <c r="CH51" i="5"/>
  <c r="ET51" i="5"/>
  <c r="O51" i="5"/>
  <c r="EM51" i="5"/>
  <c r="FH64" i="5"/>
  <c r="FH68" i="5"/>
  <c r="FH61" i="5"/>
  <c r="FH56" i="5"/>
  <c r="FH67" i="5"/>
  <c r="FH55" i="5"/>
  <c r="AY80" i="6"/>
  <c r="CU80" i="6"/>
  <c r="AH80" i="6"/>
  <c r="DS80" i="6"/>
  <c r="AC80" i="6"/>
  <c r="BM80" i="6"/>
  <c r="V80" i="6"/>
  <c r="V79" i="6"/>
  <c r="ET80" i="6"/>
  <c r="DG80" i="6"/>
  <c r="BT80" i="6"/>
  <c r="BD14" i="4"/>
  <c r="DJ14" i="4"/>
  <c r="N14" i="4"/>
  <c r="BZ14" i="4"/>
  <c r="AQ14" i="4"/>
  <c r="DC14" i="4"/>
  <c r="FO14" i="4"/>
  <c r="BH14" i="4"/>
  <c r="M14" i="4"/>
  <c r="BY14" i="4"/>
  <c r="EK14" i="4"/>
  <c r="BX34" i="5"/>
  <c r="BX35" i="5"/>
  <c r="BX22" i="5"/>
  <c r="BX23" i="5"/>
  <c r="BY23" i="5"/>
  <c r="BY35" i="5"/>
  <c r="BY22" i="5"/>
  <c r="BY34" i="5"/>
  <c r="CO23" i="5"/>
  <c r="CO35" i="5"/>
  <c r="CO22" i="5"/>
  <c r="CO34" i="5"/>
  <c r="FK31" i="5"/>
  <c r="FK23" i="5"/>
  <c r="FK35" i="5"/>
  <c r="FK22" i="5"/>
  <c r="FK28" i="5"/>
  <c r="FK34" i="5"/>
  <c r="CW23" i="5"/>
  <c r="CW34" i="5"/>
  <c r="CW35" i="5"/>
  <c r="CW22" i="5"/>
  <c r="N31" i="5"/>
  <c r="N23" i="5"/>
  <c r="N35" i="5"/>
  <c r="N22" i="5"/>
  <c r="N28" i="5"/>
  <c r="N34" i="5"/>
  <c r="EL23" i="5"/>
  <c r="EL35" i="5"/>
  <c r="EL22" i="5"/>
  <c r="EL34" i="5"/>
  <c r="BK23" i="5"/>
  <c r="BK35" i="5"/>
  <c r="BK22" i="5"/>
  <c r="BK34" i="5"/>
  <c r="CF23" i="5"/>
  <c r="CF34" i="5"/>
  <c r="CF35" i="5"/>
  <c r="CF22" i="5"/>
  <c r="AI34" i="5"/>
  <c r="AI23" i="5"/>
  <c r="AI35" i="5"/>
  <c r="AI22" i="5"/>
  <c r="CU34" i="5"/>
  <c r="CU23" i="5"/>
  <c r="CU35" i="5"/>
  <c r="CU22" i="5"/>
  <c r="FG28" i="5"/>
  <c r="FG34" i="5"/>
  <c r="FG31" i="5"/>
  <c r="FG23" i="5"/>
  <c r="FG35" i="5"/>
  <c r="FG22" i="5"/>
  <c r="H35" i="5"/>
  <c r="H22" i="5"/>
  <c r="H34" i="5"/>
  <c r="H31" i="5"/>
  <c r="H23" i="5"/>
  <c r="H28" i="5"/>
  <c r="BT35" i="5"/>
  <c r="BT22" i="5"/>
  <c r="BT34" i="5"/>
  <c r="BT23" i="5"/>
  <c r="EF35" i="5"/>
  <c r="EF22" i="5"/>
  <c r="EF34" i="5"/>
  <c r="EF23" i="5"/>
  <c r="C18" i="5"/>
  <c r="Y34" i="5"/>
  <c r="Y35" i="5"/>
  <c r="Y22" i="5"/>
  <c r="Y31" i="5"/>
  <c r="Y23" i="5"/>
  <c r="Y28" i="5"/>
  <c r="CK34" i="5"/>
  <c r="CK35" i="5"/>
  <c r="CK22" i="5"/>
  <c r="CK23" i="5"/>
  <c r="EW34" i="5"/>
  <c r="EW35" i="5"/>
  <c r="EW22" i="5"/>
  <c r="EW31" i="5"/>
  <c r="EW23" i="5"/>
  <c r="EW28" i="5"/>
  <c r="BF34" i="5"/>
  <c r="BF35" i="5"/>
  <c r="BF23" i="5"/>
  <c r="BF22" i="5"/>
  <c r="DR34" i="5"/>
  <c r="DR35" i="5"/>
  <c r="DR23" i="5"/>
  <c r="DR22" i="5"/>
  <c r="Z14" i="4"/>
  <c r="CO47" i="6"/>
  <c r="FJ47" i="6"/>
  <c r="AR47" i="6"/>
  <c r="DE47" i="6"/>
  <c r="BC47" i="6"/>
  <c r="BQ47" i="6"/>
  <c r="AD47" i="6"/>
  <c r="FB47" i="6"/>
  <c r="DW47" i="6"/>
  <c r="CF47" i="6"/>
  <c r="AA47" i="6"/>
  <c r="CM47" i="6"/>
  <c r="EY47" i="6"/>
  <c r="AV47" i="6"/>
  <c r="DH47" i="6"/>
  <c r="I47" i="6"/>
  <c r="BU47" i="6"/>
  <c r="EG47" i="6"/>
  <c r="AH47" i="6"/>
  <c r="CT47" i="6"/>
  <c r="FF47" i="6"/>
  <c r="DX87" i="4"/>
  <c r="CP87" i="4"/>
  <c r="DJ87" i="4"/>
  <c r="CT87" i="4"/>
  <c r="CH87" i="4"/>
  <c r="BK87" i="4"/>
  <c r="EF87" i="4"/>
  <c r="I87" i="4"/>
  <c r="BU87" i="4"/>
  <c r="EG87" i="4"/>
  <c r="AS54" i="4"/>
  <c r="CN51" i="4"/>
  <c r="CV51" i="4"/>
  <c r="BB54" i="4"/>
  <c r="EJ54" i="4"/>
  <c r="CO51" i="4"/>
  <c r="AJ54" i="4"/>
  <c r="DR54" i="4"/>
  <c r="CP51" i="4"/>
  <c r="AK54" i="4"/>
  <c r="DS54" i="4"/>
  <c r="CH51" i="4"/>
  <c r="DK51" i="4"/>
  <c r="F51" i="4"/>
  <c r="EV51" i="4"/>
  <c r="V49" i="4"/>
  <c r="AR51" i="4"/>
  <c r="BF51" i="4"/>
  <c r="DH14" i="4"/>
  <c r="CU77" i="5"/>
  <c r="FL77" i="5"/>
  <c r="CD77" i="5"/>
  <c r="X77" i="5"/>
  <c r="DY77" i="5"/>
  <c r="AF77" i="5"/>
  <c r="FD77" i="5"/>
  <c r="DQ77" i="5"/>
  <c r="BV77" i="5"/>
  <c r="AA77" i="5"/>
  <c r="EY77" i="5"/>
  <c r="BC77" i="5"/>
  <c r="DO77" i="5"/>
  <c r="L77" i="5"/>
  <c r="BX77" i="5"/>
  <c r="EJ77" i="5"/>
  <c r="AC77" i="5"/>
  <c r="CO77" i="5"/>
  <c r="FA77" i="5"/>
  <c r="BB77" i="5"/>
  <c r="DN77" i="5"/>
  <c r="CP87" i="6"/>
  <c r="CA87" i="6"/>
  <c r="AC87" i="6"/>
  <c r="CO87" i="6"/>
  <c r="FA87" i="6"/>
  <c r="AX87" i="6"/>
  <c r="DJ87" i="6"/>
  <c r="K87" i="6"/>
  <c r="BW87" i="6"/>
  <c r="EI87" i="6"/>
  <c r="I18" i="4"/>
  <c r="Z18" i="4"/>
  <c r="BZ21" i="4"/>
  <c r="EO18" i="4"/>
  <c r="AI18" i="4"/>
  <c r="EV18" i="4"/>
  <c r="EE18" i="4"/>
  <c r="CN18" i="4"/>
  <c r="AG21" i="4"/>
  <c r="CS21" i="4"/>
  <c r="FE21" i="4"/>
  <c r="BI18" i="4"/>
  <c r="Z21" i="4"/>
  <c r="CL21" i="4"/>
  <c r="EX21" i="4"/>
  <c r="J16" i="4"/>
  <c r="ET18" i="4"/>
  <c r="BG44" i="5"/>
  <c r="BH44" i="5"/>
  <c r="BI44" i="5"/>
  <c r="AV44" i="5"/>
  <c r="AW44" i="5"/>
  <c r="AX44" i="5"/>
  <c r="AY44" i="5"/>
  <c r="BF44" i="5"/>
  <c r="AI44" i="5"/>
  <c r="DQ44" i="5"/>
  <c r="AP44" i="5"/>
  <c r="DX44" i="5"/>
  <c r="AQ44" i="5"/>
  <c r="DY44" i="5"/>
  <c r="AR44" i="5"/>
  <c r="DZ44" i="5"/>
  <c r="AE44" i="5"/>
  <c r="CK35" i="6"/>
  <c r="CK23" i="6"/>
  <c r="CK22" i="6"/>
  <c r="CK34" i="6"/>
  <c r="EO35" i="6"/>
  <c r="EO34" i="6"/>
  <c r="EO23" i="6"/>
  <c r="EO22" i="6"/>
  <c r="CO34" i="6"/>
  <c r="CO35" i="6"/>
  <c r="CO23" i="6"/>
  <c r="CO22" i="6"/>
  <c r="CL35" i="6"/>
  <c r="CL23" i="6"/>
  <c r="CL22" i="6"/>
  <c r="CL34" i="6"/>
  <c r="CE35" i="6"/>
  <c r="CE34" i="6"/>
  <c r="CE23" i="6"/>
  <c r="CE22" i="6"/>
  <c r="D35" i="6"/>
  <c r="D34" i="6"/>
  <c r="D31" i="6"/>
  <c r="D23" i="6"/>
  <c r="D28" i="6"/>
  <c r="D22" i="6"/>
  <c r="P80" i="4"/>
  <c r="EW80" i="4"/>
  <c r="BK80" i="4"/>
  <c r="CL80" i="4"/>
  <c r="DK80" i="4"/>
  <c r="BP80" i="4"/>
  <c r="EB80" i="4"/>
  <c r="U80" i="4"/>
  <c r="AT80" i="4"/>
  <c r="BI84" i="5"/>
  <c r="EN18" i="4"/>
  <c r="EH14" i="4"/>
  <c r="DQ14" i="5"/>
  <c r="CG14" i="5"/>
  <c r="I11" i="5"/>
  <c r="EG14" i="5"/>
  <c r="EO11" i="5"/>
  <c r="EH11" i="5"/>
  <c r="DY11" i="5"/>
  <c r="DH14" i="5"/>
  <c r="AH14" i="5"/>
  <c r="DD11" i="5"/>
  <c r="D11" i="5"/>
  <c r="DT11" i="5"/>
  <c r="X11" i="5"/>
  <c r="CS11" i="5"/>
  <c r="AN35" i="6"/>
  <c r="AN23" i="6"/>
  <c r="AN34" i="6"/>
  <c r="AN22" i="6"/>
  <c r="I31" i="6"/>
  <c r="I23" i="6"/>
  <c r="I28" i="6"/>
  <c r="I22" i="6"/>
  <c r="I35" i="6"/>
  <c r="I34" i="6"/>
  <c r="AM35" i="6"/>
  <c r="AM34" i="6"/>
  <c r="AM23" i="6"/>
  <c r="AM22" i="6"/>
  <c r="FK35" i="6"/>
  <c r="FK28" i="6"/>
  <c r="FK34" i="6"/>
  <c r="FK23" i="6"/>
  <c r="FK22" i="6"/>
  <c r="FK31" i="6"/>
  <c r="FL35" i="6"/>
  <c r="FL28" i="6"/>
  <c r="FL31" i="6"/>
  <c r="FL23" i="6"/>
  <c r="FL22" i="6"/>
  <c r="FL34" i="6"/>
  <c r="EW35" i="6"/>
  <c r="EW31" i="6"/>
  <c r="EW23" i="6"/>
  <c r="EW34" i="6"/>
  <c r="EW22" i="6"/>
  <c r="EW28" i="6"/>
  <c r="DV35" i="6"/>
  <c r="DV34" i="6"/>
  <c r="DV23" i="6"/>
  <c r="DV22" i="6"/>
  <c r="DG35" i="6"/>
  <c r="DG34" i="6"/>
  <c r="DG23" i="6"/>
  <c r="DG22" i="6"/>
  <c r="AF23" i="6"/>
  <c r="AF35" i="6"/>
  <c r="AF22" i="6"/>
  <c r="AF34" i="6"/>
  <c r="FD35" i="6"/>
  <c r="FD28" i="6"/>
  <c r="FD31" i="6"/>
  <c r="FD23" i="6"/>
  <c r="FD34" i="6"/>
  <c r="FD22" i="6"/>
  <c r="CC35" i="6"/>
  <c r="CC23" i="6"/>
  <c r="CC22" i="6"/>
  <c r="CC34" i="6"/>
  <c r="DN34" i="6"/>
  <c r="DN35" i="6"/>
  <c r="DN23" i="6"/>
  <c r="DN22" i="6"/>
  <c r="BI34" i="6"/>
  <c r="BI35" i="6"/>
  <c r="BI23" i="6"/>
  <c r="BI22" i="6"/>
  <c r="DU35" i="6"/>
  <c r="DU34" i="6"/>
  <c r="DU23" i="6"/>
  <c r="DU22" i="6"/>
  <c r="BF35" i="6"/>
  <c r="BF23" i="6"/>
  <c r="BF22" i="6"/>
  <c r="BF34" i="6"/>
  <c r="DR35" i="6"/>
  <c r="DR23" i="6"/>
  <c r="DR34" i="6"/>
  <c r="DR22" i="6"/>
  <c r="AY35" i="6"/>
  <c r="AY34" i="6"/>
  <c r="AY23" i="6"/>
  <c r="AY22" i="6"/>
  <c r="DK35" i="6"/>
  <c r="DK23" i="6"/>
  <c r="DK34" i="6"/>
  <c r="DK22" i="6"/>
  <c r="AJ34" i="6"/>
  <c r="AJ23" i="6"/>
  <c r="AJ35" i="6"/>
  <c r="AJ22" i="6"/>
  <c r="CV34" i="6"/>
  <c r="CV35" i="6"/>
  <c r="CV23" i="6"/>
  <c r="CV22" i="6"/>
  <c r="FH34" i="6"/>
  <c r="FH22" i="6"/>
  <c r="FH31" i="6"/>
  <c r="FH23" i="6"/>
  <c r="FH35" i="6"/>
  <c r="FH28" i="6"/>
  <c r="AO11" i="4"/>
  <c r="R82" i="4"/>
  <c r="Q82" i="4"/>
  <c r="P82" i="4"/>
  <c r="N82" i="4"/>
  <c r="L82" i="4"/>
  <c r="F82" i="4"/>
  <c r="I80" i="4"/>
  <c r="CC77" i="4"/>
  <c r="Y77" i="4"/>
  <c r="DX80" i="4"/>
  <c r="AN77" i="4"/>
  <c r="AE77" i="4"/>
  <c r="CQ77" i="4"/>
  <c r="FC77" i="4"/>
  <c r="BF80" i="4"/>
  <c r="DR80" i="4"/>
  <c r="S80" i="4"/>
  <c r="CE80" i="4"/>
  <c r="EQ80" i="4"/>
  <c r="AJ77" i="4"/>
  <c r="CV80" i="4"/>
  <c r="FH80" i="4"/>
  <c r="BA77" i="4"/>
  <c r="DM77" i="4"/>
  <c r="N80" i="4"/>
  <c r="BZ80" i="4"/>
  <c r="EL80" i="4"/>
  <c r="AA84" i="5"/>
  <c r="AJ84" i="5"/>
  <c r="BE84" i="5"/>
  <c r="DR84" i="5"/>
  <c r="DS84" i="5"/>
  <c r="EB84" i="5"/>
  <c r="EW84" i="5"/>
  <c r="EX84" i="5"/>
  <c r="BK101" i="5"/>
  <c r="BK89" i="5"/>
  <c r="BK100" i="5"/>
  <c r="BK88" i="5"/>
  <c r="I84" i="5"/>
  <c r="CJ101" i="5"/>
  <c r="CJ100" i="5"/>
  <c r="CJ89" i="5"/>
  <c r="CJ88" i="5"/>
  <c r="AP84" i="5"/>
  <c r="DQ100" i="5"/>
  <c r="DQ101" i="5"/>
  <c r="DQ89" i="5"/>
  <c r="DQ88" i="5"/>
  <c r="AQ84" i="5"/>
  <c r="DV101" i="5"/>
  <c r="DV100" i="5"/>
  <c r="DV88" i="5"/>
  <c r="DV89" i="5"/>
  <c r="CE84" i="5"/>
  <c r="AM101" i="5"/>
  <c r="AM100" i="5"/>
  <c r="AM89" i="5"/>
  <c r="AM88" i="5"/>
  <c r="FK101" i="5"/>
  <c r="FK94" i="5"/>
  <c r="FK100" i="5"/>
  <c r="FK97" i="5"/>
  <c r="FK89" i="5"/>
  <c r="FK88" i="5"/>
  <c r="CN84" i="5"/>
  <c r="AV101" i="5"/>
  <c r="AV100" i="5"/>
  <c r="AV89" i="5"/>
  <c r="AV88" i="5"/>
  <c r="CS84" i="5"/>
  <c r="BM100" i="5"/>
  <c r="BM101" i="5"/>
  <c r="BM89" i="5"/>
  <c r="BM88" i="5"/>
  <c r="DJ84" i="5"/>
  <c r="BR101" i="5"/>
  <c r="BR89" i="5"/>
  <c r="BR88" i="5"/>
  <c r="BR100" i="5"/>
  <c r="BD84" i="5"/>
  <c r="DP84" i="5"/>
  <c r="M100" i="5"/>
  <c r="M101" i="5"/>
  <c r="M94" i="5"/>
  <c r="M97" i="5"/>
  <c r="M88" i="5"/>
  <c r="M89" i="5"/>
  <c r="BY100" i="5"/>
  <c r="BY101" i="5"/>
  <c r="BY88" i="5"/>
  <c r="BY89" i="5"/>
  <c r="EK100" i="5"/>
  <c r="EK101" i="5"/>
  <c r="EK94" i="5"/>
  <c r="EK97" i="5"/>
  <c r="EK88" i="5"/>
  <c r="EK89" i="5"/>
  <c r="U84" i="5"/>
  <c r="CG84" i="5"/>
  <c r="ES84" i="5"/>
  <c r="AX100" i="5"/>
  <c r="AX88" i="5"/>
  <c r="AX101" i="5"/>
  <c r="AX89" i="5"/>
  <c r="DJ100" i="5"/>
  <c r="DJ88" i="5"/>
  <c r="DJ101" i="5"/>
  <c r="DJ89" i="5"/>
  <c r="BB84" i="5"/>
  <c r="DN84" i="5"/>
  <c r="S100" i="5"/>
  <c r="S101" i="5"/>
  <c r="S88" i="5"/>
  <c r="S89" i="5"/>
  <c r="CE100" i="5"/>
  <c r="CE101" i="5"/>
  <c r="CE88" i="5"/>
  <c r="CE89" i="5"/>
  <c r="EQ100" i="5"/>
  <c r="EQ101" i="5"/>
  <c r="EQ88" i="5"/>
  <c r="EQ94" i="5"/>
  <c r="EQ97" i="5"/>
  <c r="EQ89" i="5"/>
  <c r="W84" i="5"/>
  <c r="CI84" i="5"/>
  <c r="EU84" i="5"/>
  <c r="AR100" i="5"/>
  <c r="AR101" i="5"/>
  <c r="AR89" i="5"/>
  <c r="AR88" i="5"/>
  <c r="DD100" i="5"/>
  <c r="DD101" i="5"/>
  <c r="DD89" i="5"/>
  <c r="DD88" i="5"/>
  <c r="FP100" i="5"/>
  <c r="FP101" i="5"/>
  <c r="FP97" i="5"/>
  <c r="FP89" i="5"/>
  <c r="FP88" i="5"/>
  <c r="FP94" i="5"/>
  <c r="BL14" i="4"/>
  <c r="CU47" i="4"/>
  <c r="BP47" i="4"/>
  <c r="AK47" i="4"/>
  <c r="F47" i="4"/>
  <c r="F46" i="4"/>
  <c r="EK47" i="4"/>
  <c r="DC47" i="4"/>
  <c r="BX47" i="4"/>
  <c r="BI44" i="4"/>
  <c r="AT47" i="4"/>
  <c r="R47" i="4"/>
  <c r="R46" i="4"/>
  <c r="CD47" i="4"/>
  <c r="EP47" i="4"/>
  <c r="ED47" i="4"/>
  <c r="AE47" i="4"/>
  <c r="AE46" i="4"/>
  <c r="CQ47" i="4"/>
  <c r="FC47" i="4"/>
  <c r="BD47" i="4"/>
  <c r="DP47" i="4"/>
  <c r="Q47" i="4"/>
  <c r="Q46" i="4"/>
  <c r="CC47" i="4"/>
  <c r="EO47" i="4"/>
  <c r="Q51" i="5"/>
  <c r="DY67" i="5"/>
  <c r="DY55" i="5"/>
  <c r="DY68" i="5"/>
  <c r="DY56" i="5"/>
  <c r="DJ51" i="5"/>
  <c r="G67" i="5"/>
  <c r="G68" i="5"/>
  <c r="G56" i="5"/>
  <c r="G55" i="5"/>
  <c r="G61" i="5"/>
  <c r="G64" i="5"/>
  <c r="AZ51" i="5"/>
  <c r="EF67" i="5"/>
  <c r="EF56" i="5"/>
  <c r="EF55" i="5"/>
  <c r="EF68" i="5"/>
  <c r="DY51" i="5"/>
  <c r="BB68" i="5"/>
  <c r="BB67" i="5"/>
  <c r="BB56" i="5"/>
  <c r="BB55" i="5"/>
  <c r="CU51" i="5"/>
  <c r="FH51" i="5"/>
  <c r="CN51" i="5"/>
  <c r="AV67" i="5"/>
  <c r="AV55" i="5"/>
  <c r="AV68" i="5"/>
  <c r="AV56" i="5"/>
  <c r="BU51" i="5"/>
  <c r="Y67" i="5"/>
  <c r="Y55" i="5"/>
  <c r="Y56" i="5"/>
  <c r="Y68" i="5"/>
  <c r="EW67" i="5"/>
  <c r="EW64" i="5"/>
  <c r="EW55" i="5"/>
  <c r="EW56" i="5"/>
  <c r="EW61" i="5"/>
  <c r="EW68" i="5"/>
  <c r="AP51" i="5"/>
  <c r="FN51" i="5"/>
  <c r="DV68" i="5"/>
  <c r="DV67" i="5"/>
  <c r="DV56" i="5"/>
  <c r="DV55" i="5"/>
  <c r="K51" i="5"/>
  <c r="EI51" i="5"/>
  <c r="CQ67" i="5"/>
  <c r="CQ68" i="5"/>
  <c r="CQ56" i="5"/>
  <c r="CQ55" i="5"/>
  <c r="AF51" i="5"/>
  <c r="CR51" i="5"/>
  <c r="FD51" i="5"/>
  <c r="BA56" i="5"/>
  <c r="BA68" i="5"/>
  <c r="BA67" i="5"/>
  <c r="BA55" i="5"/>
  <c r="DM56" i="5"/>
  <c r="DM68" i="5"/>
  <c r="DM67" i="5"/>
  <c r="DM55" i="5"/>
  <c r="BI51" i="5"/>
  <c r="DU51" i="5"/>
  <c r="Z55" i="5"/>
  <c r="Z56" i="5"/>
  <c r="Z68" i="5"/>
  <c r="Z67" i="5"/>
  <c r="CL55" i="5"/>
  <c r="CL56" i="5"/>
  <c r="CL68" i="5"/>
  <c r="CL67" i="5"/>
  <c r="EX61" i="5"/>
  <c r="EX64" i="5"/>
  <c r="EX55" i="5"/>
  <c r="EX56" i="5"/>
  <c r="EX68" i="5"/>
  <c r="EX67" i="5"/>
  <c r="AD51" i="5"/>
  <c r="CP51" i="5"/>
  <c r="FB51" i="5"/>
  <c r="BG67" i="5"/>
  <c r="BG55" i="5"/>
  <c r="BG68" i="5"/>
  <c r="BG56" i="5"/>
  <c r="DS67" i="5"/>
  <c r="DS55" i="5"/>
  <c r="DS68" i="5"/>
  <c r="DS56" i="5"/>
  <c r="W51" i="5"/>
  <c r="CI51" i="5"/>
  <c r="EU51" i="5"/>
  <c r="AR68" i="5"/>
  <c r="AR67" i="5"/>
  <c r="AR56" i="5"/>
  <c r="AR55" i="5"/>
  <c r="DD68" i="5"/>
  <c r="DD67" i="5"/>
  <c r="DD56" i="5"/>
  <c r="DD55" i="5"/>
  <c r="FP64" i="5"/>
  <c r="FP68" i="5"/>
  <c r="FP61" i="5"/>
  <c r="FP67" i="5"/>
  <c r="FP56" i="5"/>
  <c r="FP55" i="5"/>
  <c r="FC14" i="4"/>
  <c r="EQ80" i="6"/>
  <c r="DK80" i="6"/>
  <c r="AP80" i="6"/>
  <c r="EA80" i="6"/>
  <c r="E80" i="6"/>
  <c r="AX80" i="6"/>
  <c r="K80" i="6"/>
  <c r="EI80" i="6"/>
  <c r="CN80" i="6"/>
  <c r="AS80" i="6"/>
  <c r="I80" i="6"/>
  <c r="BU80" i="6"/>
  <c r="BU79" i="6"/>
  <c r="EG80" i="6"/>
  <c r="AD80" i="6"/>
  <c r="CP80" i="6"/>
  <c r="FB80" i="6"/>
  <c r="FB79" i="6"/>
  <c r="BC80" i="6"/>
  <c r="DO80" i="6"/>
  <c r="P80" i="6"/>
  <c r="CB80" i="6"/>
  <c r="EN80" i="6"/>
  <c r="BT11" i="4"/>
  <c r="AG14" i="4"/>
  <c r="FE14" i="4"/>
  <c r="DZ14" i="4"/>
  <c r="CI14" i="4"/>
  <c r="V14" i="4"/>
  <c r="CH14" i="4"/>
  <c r="ET14" i="4"/>
  <c r="AY11" i="4"/>
  <c r="DK11" i="4"/>
  <c r="D14" i="4"/>
  <c r="D12" i="4"/>
  <c r="E12" i="4" s="1"/>
  <c r="F12" i="4" s="1"/>
  <c r="G12" i="4" s="1"/>
  <c r="H12" i="4" s="1"/>
  <c r="D13" i="4"/>
  <c r="BP14" i="4"/>
  <c r="EB14" i="4"/>
  <c r="U14" i="4"/>
  <c r="CG14" i="4"/>
  <c r="ES14" i="4"/>
  <c r="AS23" i="5"/>
  <c r="AS35" i="5"/>
  <c r="AS22" i="5"/>
  <c r="AS34" i="5"/>
  <c r="EK23" i="5"/>
  <c r="EK35" i="5"/>
  <c r="EK22" i="5"/>
  <c r="EK34" i="5"/>
  <c r="FA28" i="5"/>
  <c r="FA31" i="5"/>
  <c r="FA23" i="5"/>
  <c r="FA35" i="5"/>
  <c r="FA22" i="5"/>
  <c r="FA34" i="5"/>
  <c r="AC16" i="5"/>
  <c r="W31" i="5"/>
  <c r="W23" i="5"/>
  <c r="W35" i="5"/>
  <c r="W22" i="5"/>
  <c r="W28" i="5"/>
  <c r="W34" i="5"/>
  <c r="AB28" i="5"/>
  <c r="AB34" i="5"/>
  <c r="AB35" i="5"/>
  <c r="AB22" i="5"/>
  <c r="AB23" i="5"/>
  <c r="AB31" i="5"/>
  <c r="DM23" i="5"/>
  <c r="DM34" i="5"/>
  <c r="DM35" i="5"/>
  <c r="DM22" i="5"/>
  <c r="N16" i="5"/>
  <c r="AD31" i="5"/>
  <c r="AD23" i="5"/>
  <c r="AD35" i="5"/>
  <c r="AD22" i="5"/>
  <c r="AD28" i="5"/>
  <c r="AD34" i="5"/>
  <c r="FB31" i="5"/>
  <c r="FB23" i="5"/>
  <c r="FB35" i="5"/>
  <c r="FB22" i="5"/>
  <c r="FB28" i="5"/>
  <c r="FB34" i="5"/>
  <c r="CA23" i="5"/>
  <c r="CA35" i="5"/>
  <c r="CA22" i="5"/>
  <c r="CA34" i="5"/>
  <c r="CV23" i="5"/>
  <c r="CV34" i="5"/>
  <c r="CV35" i="5"/>
  <c r="CV22" i="5"/>
  <c r="AQ34" i="5"/>
  <c r="AQ35" i="5"/>
  <c r="AQ23" i="5"/>
  <c r="AQ22" i="5"/>
  <c r="DC34" i="5"/>
  <c r="DC35" i="5"/>
  <c r="DC23" i="5"/>
  <c r="DC22" i="5"/>
  <c r="FO28" i="5"/>
  <c r="FO34" i="5"/>
  <c r="FO35" i="5"/>
  <c r="FO31" i="5"/>
  <c r="FO23" i="5"/>
  <c r="FO22" i="5"/>
  <c r="P35" i="5"/>
  <c r="P22" i="5"/>
  <c r="P34" i="5"/>
  <c r="P31" i="5"/>
  <c r="P23" i="5"/>
  <c r="P28" i="5"/>
  <c r="CB35" i="5"/>
  <c r="CB22" i="5"/>
  <c r="CB34" i="5"/>
  <c r="CB23" i="5"/>
  <c r="EN35" i="5"/>
  <c r="EN22" i="5"/>
  <c r="EN34" i="5"/>
  <c r="EN23" i="5"/>
  <c r="AG34" i="5"/>
  <c r="AG35" i="5"/>
  <c r="AG22" i="5"/>
  <c r="AG23" i="5"/>
  <c r="CS34" i="5"/>
  <c r="CS35" i="5"/>
  <c r="CS22" i="5"/>
  <c r="CS23" i="5"/>
  <c r="FE34" i="5"/>
  <c r="FE35" i="5"/>
  <c r="FE22" i="5"/>
  <c r="FE28" i="5"/>
  <c r="FE23" i="5"/>
  <c r="FE31" i="5"/>
  <c r="BN34" i="5"/>
  <c r="BN35" i="5"/>
  <c r="BN22" i="5"/>
  <c r="BN23" i="5"/>
  <c r="DZ34" i="5"/>
  <c r="DZ35" i="5"/>
  <c r="DZ22" i="5"/>
  <c r="DZ23" i="5"/>
  <c r="ET87" i="4"/>
  <c r="DH87" i="4"/>
  <c r="J82" i="4"/>
  <c r="BH87" i="4"/>
  <c r="E87" i="4"/>
  <c r="FK87" i="4"/>
  <c r="AV87" i="4"/>
  <c r="FB87" i="4"/>
  <c r="AQ87" i="4"/>
  <c r="FD87" i="4"/>
  <c r="BW87" i="4"/>
  <c r="ER87" i="4"/>
  <c r="BA87" i="4"/>
  <c r="DV87" i="4"/>
  <c r="FE84" i="4"/>
  <c r="BP84" i="4"/>
  <c r="J11" i="6"/>
  <c r="CL11" i="6"/>
  <c r="H11" i="6"/>
  <c r="BU11" i="6"/>
  <c r="EQ11" i="6"/>
  <c r="CK11" i="6"/>
  <c r="CT11" i="6"/>
  <c r="BG11" i="6"/>
  <c r="P11" i="6"/>
  <c r="EN11" i="6"/>
  <c r="DI11" i="6"/>
  <c r="AM11" i="6"/>
  <c r="CY11" i="6"/>
  <c r="FK11" i="6"/>
  <c r="BH11" i="6"/>
  <c r="DT11" i="6"/>
  <c r="M11" i="6"/>
  <c r="BY11" i="6"/>
  <c r="EK11" i="6"/>
  <c r="AL11" i="6"/>
  <c r="CX11" i="6"/>
  <c r="FJ11" i="6"/>
  <c r="H49" i="4"/>
  <c r="BY54" i="4"/>
  <c r="DN51" i="4"/>
  <c r="DG51" i="4"/>
  <c r="DH51" i="4"/>
  <c r="CZ51" i="4"/>
  <c r="AX54" i="4"/>
  <c r="ED54" i="4"/>
  <c r="EC51" i="4"/>
  <c r="BI54" i="4"/>
  <c r="EQ54" i="4"/>
  <c r="X51" i="4"/>
  <c r="FO51" i="4"/>
  <c r="CF54" i="4"/>
  <c r="FN54" i="4"/>
  <c r="BJ51" i="4"/>
  <c r="U54" i="4"/>
  <c r="DC54" i="4"/>
  <c r="BV51" i="4"/>
  <c r="O54" i="4"/>
  <c r="CA54" i="4"/>
  <c r="EM54" i="4"/>
  <c r="AN54" i="4"/>
  <c r="CZ54" i="4"/>
  <c r="FL54" i="4"/>
  <c r="P82" i="6"/>
  <c r="R82" i="6"/>
  <c r="C82" i="6" s="1"/>
  <c r="J20" i="3" s="1"/>
  <c r="CH87" i="6"/>
  <c r="CY87" i="6"/>
  <c r="BD87" i="6"/>
  <c r="I87" i="6"/>
  <c r="EG87" i="6"/>
  <c r="K82" i="6"/>
  <c r="DH87" i="6"/>
  <c r="AJ87" i="6"/>
  <c r="CV87" i="6"/>
  <c r="FH87" i="6"/>
  <c r="BU18" i="4"/>
  <c r="CO21" i="4"/>
  <c r="CL18" i="4"/>
  <c r="CA21" i="4"/>
  <c r="AV21" i="4"/>
  <c r="E21" i="4"/>
  <c r="EC21" i="4"/>
  <c r="AL21" i="4"/>
  <c r="FJ21" i="4"/>
  <c r="CU18" i="4"/>
  <c r="CI21" i="4"/>
  <c r="L16" i="4"/>
  <c r="H21" i="4"/>
  <c r="EF21" i="4"/>
  <c r="K16" i="4"/>
  <c r="FK18" i="4"/>
  <c r="BH21" i="4"/>
  <c r="DT21" i="4"/>
  <c r="DD18" i="4"/>
  <c r="BY18" i="4"/>
  <c r="Z16" i="4"/>
  <c r="F18" i="4"/>
  <c r="CF14" i="5"/>
  <c r="Z14" i="5"/>
  <c r="W14" i="5"/>
  <c r="FM14" i="5"/>
  <c r="X28" i="6"/>
  <c r="X31" i="6"/>
  <c r="X23" i="6"/>
  <c r="X34" i="6"/>
  <c r="X35" i="6"/>
  <c r="X22" i="6"/>
  <c r="DP23" i="6"/>
  <c r="DP34" i="6"/>
  <c r="DP22" i="6"/>
  <c r="DP35" i="6"/>
  <c r="FE35" i="6"/>
  <c r="FE31" i="6"/>
  <c r="FE23" i="6"/>
  <c r="FE22" i="6"/>
  <c r="FE28" i="6"/>
  <c r="FE34" i="6"/>
  <c r="BR34" i="6"/>
  <c r="BR35" i="6"/>
  <c r="BR23" i="6"/>
  <c r="BR22" i="6"/>
  <c r="FI34" i="6"/>
  <c r="FI31" i="6"/>
  <c r="FI23" i="6"/>
  <c r="FI35" i="6"/>
  <c r="FI22" i="6"/>
  <c r="FI28" i="6"/>
  <c r="L35" i="6"/>
  <c r="L34" i="6"/>
  <c r="L28" i="6"/>
  <c r="L31" i="6"/>
  <c r="L22" i="6"/>
  <c r="L23" i="6"/>
  <c r="AV80" i="4"/>
  <c r="CJ80" i="4"/>
  <c r="DY80" i="4"/>
  <c r="EE80" i="4"/>
  <c r="AH80" i="4"/>
  <c r="CT80" i="4"/>
  <c r="FF80" i="4"/>
  <c r="BG80" i="4"/>
  <c r="DS80" i="4"/>
  <c r="L80" i="4"/>
  <c r="BX80" i="4"/>
  <c r="EJ80" i="4"/>
  <c r="AC80" i="4"/>
  <c r="DN80" i="4"/>
  <c r="AI84" i="5"/>
  <c r="DX101" i="5"/>
  <c r="DX100" i="5"/>
  <c r="DX89" i="5"/>
  <c r="DX88" i="5"/>
  <c r="Q100" i="5"/>
  <c r="Q101" i="5"/>
  <c r="Q97" i="5"/>
  <c r="Q89" i="5"/>
  <c r="Q88" i="5"/>
  <c r="Q94" i="5"/>
  <c r="BA101" i="5"/>
  <c r="BA100" i="5"/>
  <c r="BA89" i="5"/>
  <c r="BA88" i="5"/>
  <c r="CP84" i="5"/>
  <c r="BK84" i="5"/>
  <c r="ER101" i="5"/>
  <c r="ER88" i="5"/>
  <c r="ER94" i="5"/>
  <c r="ER97" i="5"/>
  <c r="ER100" i="5"/>
  <c r="ER89" i="5"/>
  <c r="T47" i="4"/>
  <c r="T46" i="4"/>
  <c r="CR47" i="4"/>
  <c r="C46" i="7"/>
  <c r="FN14" i="4"/>
  <c r="AV14" i="5"/>
  <c r="CP14" i="5"/>
  <c r="CT14" i="5"/>
  <c r="BG14" i="5"/>
  <c r="O28" i="6"/>
  <c r="O31" i="6"/>
  <c r="O23" i="6"/>
  <c r="O35" i="6"/>
  <c r="O34" i="6"/>
  <c r="O22" i="6"/>
  <c r="W28" i="6"/>
  <c r="W35" i="6"/>
  <c r="W34" i="6"/>
  <c r="W31" i="6"/>
  <c r="W23" i="6"/>
  <c r="W22" i="6"/>
  <c r="EG35" i="6"/>
  <c r="EG34" i="6"/>
  <c r="EG23" i="6"/>
  <c r="EG22" i="6"/>
  <c r="EN34" i="6"/>
  <c r="EN23" i="6"/>
  <c r="EN35" i="6"/>
  <c r="EN22" i="6"/>
  <c r="CX35" i="6"/>
  <c r="CX34" i="6"/>
  <c r="CX23" i="6"/>
  <c r="CX22" i="6"/>
  <c r="AX35" i="6"/>
  <c r="AX23" i="6"/>
  <c r="AX22" i="6"/>
  <c r="AX34" i="6"/>
  <c r="DC35" i="6"/>
  <c r="DC34" i="6"/>
  <c r="DC23" i="6"/>
  <c r="DC22" i="6"/>
  <c r="CN34" i="6"/>
  <c r="CN35" i="6"/>
  <c r="CN23" i="6"/>
  <c r="CN22" i="6"/>
  <c r="DH80" i="4"/>
  <c r="CR80" i="4"/>
  <c r="CI80" i="4"/>
  <c r="F80" i="4"/>
  <c r="BP84" i="5"/>
  <c r="CK84" i="5"/>
  <c r="CK100" i="5"/>
  <c r="CK101" i="5"/>
  <c r="CK89" i="5"/>
  <c r="CK88" i="5"/>
  <c r="CP101" i="5"/>
  <c r="CP100" i="5"/>
  <c r="CP88" i="5"/>
  <c r="CP89" i="5"/>
  <c r="EU101" i="5"/>
  <c r="EU94" i="5"/>
  <c r="EU100" i="5"/>
  <c r="EU97" i="5"/>
  <c r="EU89" i="5"/>
  <c r="EU88" i="5"/>
  <c r="BX84" i="5"/>
  <c r="CT84" i="5"/>
  <c r="AV84" i="5"/>
  <c r="BQ89" i="5"/>
  <c r="BQ88" i="5"/>
  <c r="BQ101" i="5"/>
  <c r="BQ100" i="5"/>
  <c r="BY84" i="5"/>
  <c r="FN100" i="5"/>
  <c r="FN88" i="5"/>
  <c r="FN97" i="5"/>
  <c r="FN89" i="5"/>
  <c r="FN94" i="5"/>
  <c r="FN101" i="5"/>
  <c r="BW100" i="5"/>
  <c r="BW88" i="5"/>
  <c r="BW89" i="5"/>
  <c r="BW101" i="5"/>
  <c r="FH101" i="5"/>
  <c r="FH88" i="5"/>
  <c r="FH94" i="5"/>
  <c r="FH100" i="5"/>
  <c r="FH89" i="5"/>
  <c r="FH97" i="5"/>
  <c r="AZ47" i="4"/>
  <c r="AZ46" i="4"/>
  <c r="DS47" i="4"/>
  <c r="AS47" i="4"/>
  <c r="AS46" i="4"/>
  <c r="BV47" i="4"/>
  <c r="W47" i="4"/>
  <c r="W46" i="4"/>
  <c r="AV47" i="4"/>
  <c r="AV46" i="4"/>
  <c r="BU47" i="4"/>
  <c r="FJ68" i="5"/>
  <c r="FJ67" i="5"/>
  <c r="FJ64" i="5"/>
  <c r="FJ61" i="5"/>
  <c r="FJ56" i="5"/>
  <c r="FJ55" i="5"/>
  <c r="T51" i="5"/>
  <c r="FD67" i="5"/>
  <c r="FD55" i="5"/>
  <c r="FD64" i="5"/>
  <c r="FD61" i="5"/>
  <c r="FD68" i="5"/>
  <c r="FD56" i="5"/>
  <c r="EG67" i="5"/>
  <c r="EG56" i="5"/>
  <c r="EG55" i="5"/>
  <c r="EG68" i="5"/>
  <c r="Z51" i="5"/>
  <c r="DS51" i="5"/>
  <c r="X51" i="5"/>
  <c r="AS56" i="5"/>
  <c r="AS68" i="5"/>
  <c r="AS67" i="5"/>
  <c r="AS55" i="5"/>
  <c r="DM51" i="5"/>
  <c r="EP61" i="5"/>
  <c r="EP56" i="5"/>
  <c r="EP55" i="5"/>
  <c r="EP68" i="5"/>
  <c r="EP67" i="5"/>
  <c r="EP64" i="5"/>
  <c r="AY68" i="5"/>
  <c r="AY55" i="5"/>
  <c r="AY56" i="5"/>
  <c r="AY67" i="5"/>
  <c r="CA51" i="5"/>
  <c r="CV68" i="5"/>
  <c r="CV56" i="5"/>
  <c r="CV67" i="5"/>
  <c r="CV55" i="5"/>
  <c r="CE80" i="6"/>
  <c r="J80" i="6"/>
  <c r="FH80" i="6"/>
  <c r="FF80" i="6"/>
  <c r="FF79" i="6"/>
  <c r="BX80" i="6"/>
  <c r="FA80" i="6"/>
  <c r="DY80" i="6"/>
  <c r="CH80" i="6"/>
  <c r="CH79" i="6"/>
  <c r="AU80" i="6"/>
  <c r="H80" i="6"/>
  <c r="EF80" i="6"/>
  <c r="Q14" i="4"/>
  <c r="EO14" i="4"/>
  <c r="BS14" i="4"/>
  <c r="EL14" i="4"/>
  <c r="DT14" i="4"/>
  <c r="J21" i="3"/>
  <c r="J11" i="1"/>
  <c r="H5" i="1"/>
  <c r="P18" i="4"/>
  <c r="DB14" i="4"/>
  <c r="BB11" i="5"/>
  <c r="FB11" i="5"/>
  <c r="AT14" i="5"/>
  <c r="AD14" i="5"/>
  <c r="J11" i="5"/>
  <c r="DZ11" i="5"/>
  <c r="AR14" i="5"/>
  <c r="DM11" i="5"/>
  <c r="FC11" i="5"/>
  <c r="EC11" i="5"/>
  <c r="AG11" i="5"/>
  <c r="DB11" i="5"/>
  <c r="BW14" i="5"/>
  <c r="EI11" i="5"/>
  <c r="N28" i="6"/>
  <c r="N35" i="6"/>
  <c r="N34" i="6"/>
  <c r="N31" i="6"/>
  <c r="N22" i="6"/>
  <c r="N23" i="6"/>
  <c r="C18" i="6"/>
  <c r="BC34" i="6"/>
  <c r="BC35" i="6"/>
  <c r="BC23" i="6"/>
  <c r="BC22" i="6"/>
  <c r="BD23" i="6"/>
  <c r="BD34" i="6"/>
  <c r="BD22" i="6"/>
  <c r="BD35" i="6"/>
  <c r="AO35" i="6"/>
  <c r="AO23" i="6"/>
  <c r="AO22" i="6"/>
  <c r="AO34" i="6"/>
  <c r="FM35" i="6"/>
  <c r="FM31" i="6"/>
  <c r="FM23" i="6"/>
  <c r="FM22" i="6"/>
  <c r="FM28" i="6"/>
  <c r="FM34" i="6"/>
  <c r="EL35" i="6"/>
  <c r="EL34" i="6"/>
  <c r="EL22" i="6"/>
  <c r="EL23" i="6"/>
  <c r="DW35" i="6"/>
  <c r="DW34" i="6"/>
  <c r="DW23" i="6"/>
  <c r="DW22" i="6"/>
  <c r="AV23" i="6"/>
  <c r="AV22" i="6"/>
  <c r="AV34" i="6"/>
  <c r="AV35" i="6"/>
  <c r="CS35" i="6"/>
  <c r="CS23" i="6"/>
  <c r="CS22" i="6"/>
  <c r="CS34" i="6"/>
  <c r="F28" i="6"/>
  <c r="F34" i="6"/>
  <c r="F35" i="6"/>
  <c r="F31" i="6"/>
  <c r="F23" i="6"/>
  <c r="F22" i="6"/>
  <c r="ED34" i="6"/>
  <c r="ED35" i="6"/>
  <c r="ED23" i="6"/>
  <c r="ED22" i="6"/>
  <c r="C16" i="6"/>
  <c r="H20" i="3" s="1"/>
  <c r="E34" i="6"/>
  <c r="E35" i="6"/>
  <c r="E31" i="6"/>
  <c r="E23" i="6"/>
  <c r="E28" i="6"/>
  <c r="E22" i="6"/>
  <c r="BQ34" i="6"/>
  <c r="BQ35" i="6"/>
  <c r="BQ23" i="6"/>
  <c r="BQ22" i="6"/>
  <c r="EC23" i="6"/>
  <c r="EC34" i="6"/>
  <c r="EC35" i="6"/>
  <c r="EC22" i="6"/>
  <c r="BN35" i="6"/>
  <c r="BN23" i="6"/>
  <c r="BN22" i="6"/>
  <c r="BN34" i="6"/>
  <c r="DZ35" i="6"/>
  <c r="DZ23" i="6"/>
  <c r="DZ22" i="6"/>
  <c r="DZ34" i="6"/>
  <c r="BG35" i="6"/>
  <c r="BG34" i="6"/>
  <c r="BG23" i="6"/>
  <c r="BG22" i="6"/>
  <c r="DS35" i="6"/>
  <c r="DS23" i="6"/>
  <c r="DS34" i="6"/>
  <c r="DS22" i="6"/>
  <c r="AR34" i="6"/>
  <c r="AR35" i="6"/>
  <c r="AR22" i="6"/>
  <c r="AR23" i="6"/>
  <c r="DD34" i="6"/>
  <c r="DD35" i="6"/>
  <c r="DD22" i="6"/>
  <c r="DD23" i="6"/>
  <c r="FP34" i="6"/>
  <c r="FP35" i="6"/>
  <c r="FP22" i="6"/>
  <c r="FP28" i="6"/>
  <c r="FP31" i="6"/>
  <c r="FP23" i="6"/>
  <c r="I11" i="4"/>
  <c r="AO77" i="4"/>
  <c r="DI80" i="4"/>
  <c r="BE80" i="4"/>
  <c r="FD80" i="4"/>
  <c r="BT80" i="4"/>
  <c r="AM80" i="4"/>
  <c r="CY80" i="4"/>
  <c r="FK80" i="4"/>
  <c r="BN80" i="4"/>
  <c r="DZ80" i="4"/>
  <c r="AA77" i="4"/>
  <c r="CM77" i="4"/>
  <c r="EY77" i="4"/>
  <c r="AR80" i="4"/>
  <c r="DD80" i="4"/>
  <c r="FP80" i="4"/>
  <c r="BI77" i="4"/>
  <c r="DU80" i="4"/>
  <c r="V77" i="4"/>
  <c r="CH77" i="4"/>
  <c r="ET77" i="4"/>
  <c r="CM84" i="5"/>
  <c r="CV84" i="5"/>
  <c r="DQ84" i="5"/>
  <c r="H101" i="5"/>
  <c r="H100" i="5"/>
  <c r="H97" i="5"/>
  <c r="H89" i="5"/>
  <c r="H88" i="5"/>
  <c r="H94" i="5"/>
  <c r="I100" i="5"/>
  <c r="I101" i="5"/>
  <c r="I97" i="5"/>
  <c r="I89" i="5"/>
  <c r="I88" i="5"/>
  <c r="I94" i="5"/>
  <c r="N101" i="5"/>
  <c r="N94" i="5"/>
  <c r="N100" i="5"/>
  <c r="N88" i="5"/>
  <c r="N97" i="5"/>
  <c r="N89" i="5"/>
  <c r="O101" i="5"/>
  <c r="O94" i="5"/>
  <c r="O97" i="5"/>
  <c r="O89" i="5"/>
  <c r="O88" i="5"/>
  <c r="O100" i="5"/>
  <c r="AN101" i="5"/>
  <c r="AN100" i="5"/>
  <c r="AN89" i="5"/>
  <c r="AN88" i="5"/>
  <c r="CQ101" i="5"/>
  <c r="CQ89" i="5"/>
  <c r="CQ100" i="5"/>
  <c r="CQ88" i="5"/>
  <c r="AO84" i="5"/>
  <c r="DP101" i="5"/>
  <c r="DP100" i="5"/>
  <c r="DP89" i="5"/>
  <c r="DP88" i="5"/>
  <c r="BV84" i="5"/>
  <c r="EW100" i="5"/>
  <c r="EW101" i="5"/>
  <c r="EW97" i="5"/>
  <c r="EW89" i="5"/>
  <c r="EW88" i="5"/>
  <c r="EW94" i="5"/>
  <c r="BW84" i="5"/>
  <c r="FB101" i="5"/>
  <c r="FB94" i="5"/>
  <c r="FB100" i="5"/>
  <c r="FB88" i="5"/>
  <c r="FB89" i="5"/>
  <c r="FB97" i="5"/>
  <c r="CU84" i="5"/>
  <c r="BC101" i="5"/>
  <c r="BC100" i="5"/>
  <c r="BC89" i="5"/>
  <c r="BC88" i="5"/>
  <c r="DD84" i="5"/>
  <c r="BL101" i="5"/>
  <c r="BL100" i="5"/>
  <c r="BL89" i="5"/>
  <c r="BL88" i="5"/>
  <c r="DI84" i="5"/>
  <c r="CC100" i="5"/>
  <c r="CC101" i="5"/>
  <c r="CC89" i="5"/>
  <c r="CC88" i="5"/>
  <c r="DZ84" i="5"/>
  <c r="CH101" i="5"/>
  <c r="CH100" i="5"/>
  <c r="CH89" i="5"/>
  <c r="CH88" i="5"/>
  <c r="BL84" i="5"/>
  <c r="DX84" i="5"/>
  <c r="U101" i="5"/>
  <c r="U100" i="5"/>
  <c r="U89" i="5"/>
  <c r="U88" i="5"/>
  <c r="CG101" i="5"/>
  <c r="CG100" i="5"/>
  <c r="CG89" i="5"/>
  <c r="CG88" i="5"/>
  <c r="ES94" i="5"/>
  <c r="ES101" i="5"/>
  <c r="ES100" i="5"/>
  <c r="ES97" i="5"/>
  <c r="ES89" i="5"/>
  <c r="ES88" i="5"/>
  <c r="AC84" i="5"/>
  <c r="CO84" i="5"/>
  <c r="FA84" i="5"/>
  <c r="BF100" i="5"/>
  <c r="BF88" i="5"/>
  <c r="BF89" i="5"/>
  <c r="BF101" i="5"/>
  <c r="DR100" i="5"/>
  <c r="DR88" i="5"/>
  <c r="DR89" i="5"/>
  <c r="DR101" i="5"/>
  <c r="BJ84" i="5"/>
  <c r="DV84" i="5"/>
  <c r="AA100" i="5"/>
  <c r="AA88" i="5"/>
  <c r="AA89" i="5"/>
  <c r="AA101" i="5"/>
  <c r="CM100" i="5"/>
  <c r="CM88" i="5"/>
  <c r="CM89" i="5"/>
  <c r="CM101" i="5"/>
  <c r="EY100" i="5"/>
  <c r="EY88" i="5"/>
  <c r="EY97" i="5"/>
  <c r="EY89" i="5"/>
  <c r="EY101" i="5"/>
  <c r="EY94" i="5"/>
  <c r="AE84" i="5"/>
  <c r="CQ84" i="5"/>
  <c r="FC84" i="5"/>
  <c r="AZ101" i="5"/>
  <c r="AZ88" i="5"/>
  <c r="AZ100" i="5"/>
  <c r="AZ89" i="5"/>
  <c r="DL101" i="5"/>
  <c r="DL88" i="5"/>
  <c r="DL100" i="5"/>
  <c r="DL89" i="5"/>
  <c r="K49" i="4"/>
  <c r="G49" i="4"/>
  <c r="J49" i="4"/>
  <c r="X49" i="4"/>
  <c r="Q49" i="4"/>
  <c r="N49" i="4"/>
  <c r="M49" i="4"/>
  <c r="T49" i="4"/>
  <c r="W49" i="4"/>
  <c r="AF14" i="4"/>
  <c r="DK47" i="4"/>
  <c r="CF47" i="4"/>
  <c r="BA47" i="4"/>
  <c r="BA46" i="4"/>
  <c r="V47" i="4"/>
  <c r="V46" i="4"/>
  <c r="FO47" i="4"/>
  <c r="DT47" i="4"/>
  <c r="CN44" i="4"/>
  <c r="BY47" i="4"/>
  <c r="BJ47" i="4"/>
  <c r="Z47" i="4"/>
  <c r="Z46" i="4"/>
  <c r="CL47" i="4"/>
  <c r="EX47" i="4"/>
  <c r="EL44" i="4"/>
  <c r="AM47" i="4"/>
  <c r="AM46" i="4"/>
  <c r="CY47" i="4"/>
  <c r="FK47" i="4"/>
  <c r="BL47" i="4"/>
  <c r="DX47" i="4"/>
  <c r="Y47" i="4"/>
  <c r="Y46" i="4"/>
  <c r="CK47" i="4"/>
  <c r="EW47" i="4"/>
  <c r="AW51" i="5"/>
  <c r="FE67" i="5"/>
  <c r="FE55" i="5"/>
  <c r="FE68" i="5"/>
  <c r="FE61" i="5"/>
  <c r="FE64" i="5"/>
  <c r="FE56" i="5"/>
  <c r="EP51" i="5"/>
  <c r="AM67" i="5"/>
  <c r="AM68" i="5"/>
  <c r="AM56" i="5"/>
  <c r="AM55" i="5"/>
  <c r="CF51" i="5"/>
  <c r="FL67" i="5"/>
  <c r="FL64" i="5"/>
  <c r="FL55" i="5"/>
  <c r="FL68" i="5"/>
  <c r="FL56" i="5"/>
  <c r="FL61" i="5"/>
  <c r="FE51" i="5"/>
  <c r="CH68" i="5"/>
  <c r="CH67" i="5"/>
  <c r="CH55" i="5"/>
  <c r="CH56" i="5"/>
  <c r="EA51" i="5"/>
  <c r="X67" i="5"/>
  <c r="X61" i="5"/>
  <c r="X64" i="5"/>
  <c r="X55" i="5"/>
  <c r="X68" i="5"/>
  <c r="X56" i="5"/>
  <c r="DD51" i="5"/>
  <c r="BL67" i="5"/>
  <c r="BL56" i="5"/>
  <c r="BL55" i="5"/>
  <c r="BL68" i="5"/>
  <c r="CK51" i="5"/>
  <c r="AO67" i="5"/>
  <c r="AO55" i="5"/>
  <c r="AO68" i="5"/>
  <c r="AO56" i="5"/>
  <c r="FM67" i="5"/>
  <c r="FM64" i="5"/>
  <c r="FM55" i="5"/>
  <c r="FM61" i="5"/>
  <c r="FM68" i="5"/>
  <c r="FM56" i="5"/>
  <c r="BF51" i="5"/>
  <c r="N68" i="5"/>
  <c r="N67" i="5"/>
  <c r="N64" i="5"/>
  <c r="N61" i="5"/>
  <c r="N55" i="5"/>
  <c r="N56" i="5"/>
  <c r="EL68" i="5"/>
  <c r="EL67" i="5"/>
  <c r="EL55" i="5"/>
  <c r="EL56" i="5"/>
  <c r="AA51" i="5"/>
  <c r="EY51" i="5"/>
  <c r="DG67" i="5"/>
  <c r="DG68" i="5"/>
  <c r="DG56" i="5"/>
  <c r="DG55" i="5"/>
  <c r="AN51" i="5"/>
  <c r="CZ51" i="5"/>
  <c r="FL51" i="5"/>
  <c r="BI56" i="5"/>
  <c r="BI68" i="5"/>
  <c r="BI67" i="5"/>
  <c r="BI55" i="5"/>
  <c r="DU56" i="5"/>
  <c r="DU68" i="5"/>
  <c r="DU67" i="5"/>
  <c r="DU55" i="5"/>
  <c r="E51" i="5"/>
  <c r="BQ51" i="5"/>
  <c r="EC51" i="5"/>
  <c r="AH55" i="5"/>
  <c r="AH68" i="5"/>
  <c r="AH56" i="5"/>
  <c r="AH67" i="5"/>
  <c r="CT55" i="5"/>
  <c r="CT68" i="5"/>
  <c r="CT56" i="5"/>
  <c r="CT67" i="5"/>
  <c r="FF61" i="5"/>
  <c r="FF55" i="5"/>
  <c r="FF68" i="5"/>
  <c r="FF56" i="5"/>
  <c r="FF67" i="5"/>
  <c r="FF64" i="5"/>
  <c r="AL51" i="5"/>
  <c r="CX51" i="5"/>
  <c r="FJ51" i="5"/>
  <c r="BO68" i="5"/>
  <c r="BO55" i="5"/>
  <c r="BO67" i="5"/>
  <c r="BO56" i="5"/>
  <c r="EA68" i="5"/>
  <c r="EA55" i="5"/>
  <c r="EA56" i="5"/>
  <c r="EA67" i="5"/>
  <c r="AE51" i="5"/>
  <c r="CQ51" i="5"/>
  <c r="FC51" i="5"/>
  <c r="AZ68" i="5"/>
  <c r="AZ56" i="5"/>
  <c r="AZ67" i="5"/>
  <c r="AZ55" i="5"/>
  <c r="DL68" i="5"/>
  <c r="DL56" i="5"/>
  <c r="DL67" i="5"/>
  <c r="DL55" i="5"/>
  <c r="CR18" i="4"/>
  <c r="DW14" i="4"/>
  <c r="U80" i="6"/>
  <c r="AZ80" i="6"/>
  <c r="AZ79" i="6"/>
  <c r="BV80" i="6"/>
  <c r="FG80" i="6"/>
  <c r="FG79" i="6"/>
  <c r="AK80" i="6"/>
  <c r="BN80" i="6"/>
  <c r="BN79" i="6"/>
  <c r="AA80" i="6"/>
  <c r="AA79" i="6"/>
  <c r="EY80" i="6"/>
  <c r="DD80" i="6"/>
  <c r="BI80" i="6"/>
  <c r="BI79" i="6"/>
  <c r="Q80" i="6"/>
  <c r="Q79" i="6"/>
  <c r="CC80" i="6"/>
  <c r="EO80" i="6"/>
  <c r="AL80" i="6"/>
  <c r="AL79" i="6"/>
  <c r="CX80" i="6"/>
  <c r="CX79" i="6"/>
  <c r="FJ80" i="6"/>
  <c r="FJ79" i="6"/>
  <c r="BK80" i="6"/>
  <c r="DW80" i="6"/>
  <c r="DW79" i="6"/>
  <c r="X80" i="6"/>
  <c r="X79" i="6"/>
  <c r="CJ80" i="6"/>
  <c r="CJ79" i="6"/>
  <c r="EV80" i="6"/>
  <c r="CJ14" i="4"/>
  <c r="AW14" i="4"/>
  <c r="R11" i="4"/>
  <c r="EP11" i="4"/>
  <c r="CY14" i="4"/>
  <c r="AD14" i="4"/>
  <c r="CP14" i="4"/>
  <c r="FB14" i="4"/>
  <c r="BG14" i="4"/>
  <c r="DS14" i="4"/>
  <c r="L14" i="4"/>
  <c r="BX14" i="4"/>
  <c r="EJ14" i="4"/>
  <c r="AC14" i="4"/>
  <c r="CO14" i="4"/>
  <c r="FA14" i="4"/>
  <c r="K16" i="5"/>
  <c r="BI23" i="5"/>
  <c r="BI35" i="5"/>
  <c r="BI22" i="5"/>
  <c r="BI34" i="5"/>
  <c r="L16" i="5"/>
  <c r="F31" i="5"/>
  <c r="F23" i="5"/>
  <c r="F35" i="5"/>
  <c r="F22" i="5"/>
  <c r="F28" i="5"/>
  <c r="F34" i="5"/>
  <c r="AB16" i="5"/>
  <c r="V31" i="5"/>
  <c r="V23" i="5"/>
  <c r="V35" i="5"/>
  <c r="V22" i="5"/>
  <c r="V28" i="5"/>
  <c r="V34" i="5"/>
  <c r="BC23" i="5"/>
  <c r="BC35" i="5"/>
  <c r="BC22" i="5"/>
  <c r="BC34" i="5"/>
  <c r="BH34" i="5"/>
  <c r="BH35" i="5"/>
  <c r="BH22" i="5"/>
  <c r="BH23" i="5"/>
  <c r="E16" i="5"/>
  <c r="E28" i="5"/>
  <c r="E31" i="5"/>
  <c r="E23" i="5"/>
  <c r="E34" i="5"/>
  <c r="E35" i="5"/>
  <c r="E22" i="5"/>
  <c r="EC23" i="5"/>
  <c r="EC34" i="5"/>
  <c r="EC35" i="5"/>
  <c r="EC22" i="5"/>
  <c r="AD16" i="5"/>
  <c r="AT23" i="5"/>
  <c r="AT35" i="5"/>
  <c r="AT22" i="5"/>
  <c r="AT34" i="5"/>
  <c r="CQ23" i="5"/>
  <c r="CQ35" i="5"/>
  <c r="CQ22" i="5"/>
  <c r="CQ34" i="5"/>
  <c r="DL23" i="5"/>
  <c r="DL34" i="5"/>
  <c r="DL35" i="5"/>
  <c r="DL22" i="5"/>
  <c r="AY34" i="5"/>
  <c r="AY23" i="5"/>
  <c r="AY35" i="5"/>
  <c r="AY22" i="5"/>
  <c r="DK34" i="5"/>
  <c r="DK23" i="5"/>
  <c r="DK35" i="5"/>
  <c r="DK22" i="5"/>
  <c r="G16" i="5"/>
  <c r="BH47" i="6"/>
  <c r="FA47" i="6"/>
  <c r="AM47" i="6"/>
  <c r="DD47" i="6"/>
  <c r="V47" i="6"/>
  <c r="DO47" i="6"/>
  <c r="CW47" i="6"/>
  <c r="BJ47" i="6"/>
  <c r="AE47" i="6"/>
  <c r="FC47" i="6"/>
  <c r="DL47" i="6"/>
  <c r="AQ47" i="6"/>
  <c r="DC47" i="6"/>
  <c r="FO47" i="6"/>
  <c r="BL47" i="6"/>
  <c r="DX47" i="6"/>
  <c r="Y47" i="6"/>
  <c r="CK47" i="6"/>
  <c r="EW47" i="6"/>
  <c r="AX47" i="6"/>
  <c r="DJ47" i="6"/>
  <c r="P84" i="4"/>
  <c r="AA84" i="4"/>
  <c r="L87" i="4"/>
  <c r="I82" i="4"/>
  <c r="EL84" i="4"/>
  <c r="EC87" i="4"/>
  <c r="FM84" i="4"/>
  <c r="EZ87" i="4"/>
  <c r="BQ84" i="4"/>
  <c r="FC84" i="4"/>
  <c r="EJ87" i="4"/>
  <c r="M82" i="4"/>
  <c r="AW84" i="4"/>
  <c r="FO84" i="4"/>
  <c r="DK87" i="4"/>
  <c r="BV84" i="4"/>
  <c r="H87" i="4"/>
  <c r="CD87" i="4"/>
  <c r="EY87" i="4"/>
  <c r="Y87" i="4"/>
  <c r="CK87" i="4"/>
  <c r="EW87" i="4"/>
  <c r="DO51" i="4"/>
  <c r="BU51" i="4"/>
  <c r="EF51" i="4"/>
  <c r="BX54" i="4"/>
  <c r="FF54" i="4"/>
  <c r="DY51" i="4"/>
  <c r="BF54" i="4"/>
  <c r="EL54" i="4"/>
  <c r="EA51" i="4"/>
  <c r="BG54" i="4"/>
  <c r="EO54" i="4"/>
  <c r="DS51" i="4"/>
  <c r="E51" i="4"/>
  <c r="EU51" i="4"/>
  <c r="U49" i="4"/>
  <c r="AQ51" i="4"/>
  <c r="CB51" i="4"/>
  <c r="AV14" i="4"/>
  <c r="FG77" i="5"/>
  <c r="AW77" i="5"/>
  <c r="EP77" i="5"/>
  <c r="CJ77" i="5"/>
  <c r="AH77" i="5"/>
  <c r="BL77" i="5"/>
  <c r="Y77" i="5"/>
  <c r="EW77" i="5"/>
  <c r="DB77" i="5"/>
  <c r="BG77" i="5"/>
  <c r="G77" i="5"/>
  <c r="BS77" i="5"/>
  <c r="EE77" i="5"/>
  <c r="AB77" i="5"/>
  <c r="CN77" i="5"/>
  <c r="EZ77" i="5"/>
  <c r="AS77" i="5"/>
  <c r="DE77" i="5"/>
  <c r="F77" i="5"/>
  <c r="BR77" i="5"/>
  <c r="ED77" i="5"/>
  <c r="DG87" i="6"/>
  <c r="AS87" i="6"/>
  <c r="DE87" i="6"/>
  <c r="BN87" i="6"/>
  <c r="DZ87" i="6"/>
  <c r="AA87" i="6"/>
  <c r="CM87" i="6"/>
  <c r="EY87" i="6"/>
  <c r="DA18" i="4"/>
  <c r="DR18" i="4"/>
  <c r="DF21" i="4"/>
  <c r="BG18" i="4"/>
  <c r="EA18" i="4"/>
  <c r="AA16" i="4"/>
  <c r="G18" i="4"/>
  <c r="EJ18" i="4"/>
  <c r="AW21" i="4"/>
  <c r="DI21" i="4"/>
  <c r="CO18" i="4"/>
  <c r="AP21" i="4"/>
  <c r="DB21" i="4"/>
  <c r="FN21" i="4"/>
  <c r="V18" i="4"/>
  <c r="S21" i="4"/>
  <c r="CE21" i="4"/>
  <c r="EQ21" i="4"/>
  <c r="CW44" i="5"/>
  <c r="CZ44" i="5"/>
  <c r="DA44" i="5"/>
  <c r="CL44" i="5"/>
  <c r="CM44" i="5"/>
  <c r="CN44" i="5"/>
  <c r="CO44" i="5"/>
  <c r="CV44" i="5"/>
  <c r="BE44" i="5"/>
  <c r="EK44" i="5"/>
  <c r="BL44" i="5"/>
  <c r="ER44" i="5"/>
  <c r="BM44" i="5"/>
  <c r="ES44" i="5"/>
  <c r="BN44" i="5"/>
  <c r="EV44" i="5"/>
  <c r="AU44" i="5"/>
  <c r="DG44" i="5"/>
  <c r="F44" i="5"/>
  <c r="BP34" i="6"/>
  <c r="BP35" i="6"/>
  <c r="BP23" i="6"/>
  <c r="BP22" i="6"/>
  <c r="FM14" i="4"/>
  <c r="EG80" i="4"/>
  <c r="CS80" i="4"/>
  <c r="DW80" i="4"/>
  <c r="EX80" i="4"/>
  <c r="D80" i="4"/>
  <c r="D78" i="4"/>
  <c r="D79" i="4"/>
  <c r="CG80" i="4"/>
  <c r="DA100" i="5"/>
  <c r="DA101" i="5"/>
  <c r="DA89" i="5"/>
  <c r="DA88" i="5"/>
  <c r="DU84" i="5"/>
  <c r="BV14" i="4"/>
  <c r="DZ51" i="4"/>
  <c r="BN51" i="4"/>
  <c r="EN51" i="4"/>
  <c r="BS51" i="4"/>
  <c r="EM51" i="4"/>
  <c r="BR51" i="4"/>
  <c r="EL51" i="4"/>
  <c r="BQ51" i="4"/>
  <c r="ET51" i="4"/>
  <c r="BY51" i="4"/>
  <c r="D51" i="4"/>
  <c r="CY51" i="4"/>
  <c r="AD51" i="4"/>
  <c r="DP51" i="4"/>
  <c r="AU51" i="4"/>
  <c r="EO51" i="4"/>
  <c r="BT51" i="4"/>
  <c r="DF51" i="4"/>
  <c r="S51" i="4"/>
  <c r="EQ51" i="4"/>
  <c r="DX51" i="4"/>
  <c r="DJ51" i="4"/>
  <c r="AX51" i="4"/>
  <c r="DV51" i="4"/>
  <c r="BA51" i="4"/>
  <c r="DU51" i="4"/>
  <c r="AZ51" i="4"/>
  <c r="DT51" i="4"/>
  <c r="AY51" i="4"/>
  <c r="EB51" i="4"/>
  <c r="BG51" i="4"/>
  <c r="FB51" i="4"/>
  <c r="CG51" i="4"/>
  <c r="L51" i="4"/>
  <c r="CX51" i="4"/>
  <c r="AC51" i="4"/>
  <c r="DW51" i="4"/>
  <c r="BB51" i="4"/>
  <c r="CW51" i="4"/>
  <c r="FF51" i="4"/>
  <c r="CT51" i="4"/>
  <c r="AH51" i="4"/>
  <c r="DD51" i="4"/>
  <c r="AI51" i="4"/>
  <c r="DC51" i="4"/>
  <c r="AG51" i="4"/>
  <c r="DA51" i="4"/>
  <c r="AF51" i="4"/>
  <c r="DI51" i="4"/>
  <c r="AN51" i="4"/>
  <c r="EJ51" i="4"/>
  <c r="BO51" i="4"/>
  <c r="FA51" i="4"/>
  <c r="CF51" i="4"/>
  <c r="K51" i="4"/>
  <c r="DE51" i="4"/>
  <c r="AJ51" i="4"/>
  <c r="CE51" i="4"/>
  <c r="EG51" i="4"/>
  <c r="AT51" i="4"/>
  <c r="EP51" i="4"/>
  <c r="CD51" i="4"/>
  <c r="R51" i="4"/>
  <c r="FG51" i="4"/>
  <c r="CK51" i="4"/>
  <c r="P51" i="4"/>
  <c r="FE51" i="4"/>
  <c r="CJ51" i="4"/>
  <c r="O51" i="4"/>
  <c r="FD51" i="4"/>
  <c r="CI51" i="4"/>
  <c r="N51" i="4"/>
  <c r="FL51" i="4"/>
  <c r="CQ51" i="4"/>
  <c r="V51" i="4"/>
  <c r="DQ51" i="4"/>
  <c r="AV51" i="4"/>
  <c r="EI51" i="4"/>
  <c r="BM51" i="4"/>
  <c r="FH51" i="4"/>
  <c r="CM51" i="4"/>
  <c r="Q51" i="4"/>
  <c r="FI51" i="4"/>
  <c r="Q11" i="5"/>
  <c r="BN14" i="5"/>
  <c r="AC11" i="5"/>
  <c r="T11" i="5"/>
  <c r="ES11" i="5"/>
  <c r="BA11" i="5"/>
  <c r="DV11" i="5"/>
  <c r="FL11" i="5"/>
  <c r="BQ14" i="5"/>
  <c r="EL14" i="5"/>
  <c r="DL11" i="5"/>
  <c r="S11" i="5"/>
  <c r="CE14" i="5"/>
  <c r="EQ11" i="5"/>
  <c r="BS34" i="6"/>
  <c r="BS35" i="6"/>
  <c r="BS23" i="6"/>
  <c r="BS22" i="6"/>
  <c r="BT35" i="6"/>
  <c r="BT23" i="6"/>
  <c r="BT34" i="6"/>
  <c r="BT22" i="6"/>
  <c r="BE23" i="6"/>
  <c r="BE22" i="6"/>
  <c r="BE35" i="6"/>
  <c r="BE34" i="6"/>
  <c r="AD35" i="6"/>
  <c r="AD28" i="6"/>
  <c r="AD34" i="6"/>
  <c r="AD23" i="6"/>
  <c r="AD22" i="6"/>
  <c r="AD31" i="6"/>
  <c r="FB28" i="6"/>
  <c r="FB22" i="6"/>
  <c r="FB34" i="6"/>
  <c r="FB35" i="6"/>
  <c r="FB23" i="6"/>
  <c r="FB31" i="6"/>
  <c r="EM35" i="6"/>
  <c r="EM23" i="6"/>
  <c r="EM34" i="6"/>
  <c r="EM22" i="6"/>
  <c r="BL23" i="6"/>
  <c r="BL35" i="6"/>
  <c r="BL22" i="6"/>
  <c r="BL34" i="6"/>
  <c r="DI35" i="6"/>
  <c r="DI23" i="6"/>
  <c r="DI22" i="6"/>
  <c r="DI34" i="6"/>
  <c r="V35" i="6"/>
  <c r="V28" i="6"/>
  <c r="V34" i="6"/>
  <c r="V31" i="6"/>
  <c r="V23" i="6"/>
  <c r="V22" i="6"/>
  <c r="ET35" i="6"/>
  <c r="ET34" i="6"/>
  <c r="ET23" i="6"/>
  <c r="ET22" i="6"/>
  <c r="M35" i="6"/>
  <c r="M34" i="6"/>
  <c r="M28" i="6"/>
  <c r="M31" i="6"/>
  <c r="M22" i="6"/>
  <c r="M23" i="6"/>
  <c r="BY35" i="6"/>
  <c r="BY34" i="6"/>
  <c r="BY22" i="6"/>
  <c r="BY23" i="6"/>
  <c r="EK35" i="6"/>
  <c r="EK34" i="6"/>
  <c r="EK22" i="6"/>
  <c r="EK23" i="6"/>
  <c r="J35" i="6"/>
  <c r="J31" i="6"/>
  <c r="J23" i="6"/>
  <c r="J22" i="6"/>
  <c r="J34" i="6"/>
  <c r="J28" i="6"/>
  <c r="BV35" i="6"/>
  <c r="BV23" i="6"/>
  <c r="BV22" i="6"/>
  <c r="BV34" i="6"/>
  <c r="EH35" i="6"/>
  <c r="EH23" i="6"/>
  <c r="EH34" i="6"/>
  <c r="EH22" i="6"/>
  <c r="BO35" i="6"/>
  <c r="BO34" i="6"/>
  <c r="BO23" i="6"/>
  <c r="BO22" i="6"/>
  <c r="EA35" i="6"/>
  <c r="EA23" i="6"/>
  <c r="EA34" i="6"/>
  <c r="EA22" i="6"/>
  <c r="AZ35" i="6"/>
  <c r="AZ34" i="6"/>
  <c r="AZ23" i="6"/>
  <c r="AZ22" i="6"/>
  <c r="DL34" i="6"/>
  <c r="DL35" i="6"/>
  <c r="DL23" i="6"/>
  <c r="DL22" i="6"/>
  <c r="BU77" i="4"/>
  <c r="EO80" i="4"/>
  <c r="CK80" i="4"/>
  <c r="AG80" i="4"/>
  <c r="CZ77" i="4"/>
  <c r="AU77" i="4"/>
  <c r="DG77" i="4"/>
  <c r="J80" i="4"/>
  <c r="BV80" i="4"/>
  <c r="EH80" i="4"/>
  <c r="AI80" i="4"/>
  <c r="CU80" i="4"/>
  <c r="FG80" i="4"/>
  <c r="AZ77" i="4"/>
  <c r="DL77" i="4"/>
  <c r="E77" i="4"/>
  <c r="C77" i="4" s="1"/>
  <c r="D25" i="3" s="1"/>
  <c r="BQ77" i="4"/>
  <c r="EC77" i="4"/>
  <c r="AD80" i="4"/>
  <c r="CP80" i="4"/>
  <c r="FB80" i="4"/>
  <c r="EY84" i="5"/>
  <c r="FH84" i="5"/>
  <c r="AU101" i="5"/>
  <c r="AU89" i="5"/>
  <c r="AU88" i="5"/>
  <c r="AU100" i="5"/>
  <c r="BT101" i="5"/>
  <c r="BT100" i="5"/>
  <c r="BT89" i="5"/>
  <c r="BT88" i="5"/>
  <c r="BU100" i="5"/>
  <c r="BU101" i="5"/>
  <c r="BU89" i="5"/>
  <c r="BU88" i="5"/>
  <c r="BZ101" i="5"/>
  <c r="BZ100" i="5"/>
  <c r="BZ88" i="5"/>
  <c r="BZ89" i="5"/>
  <c r="CA101" i="5"/>
  <c r="CA89" i="5"/>
  <c r="CA88" i="5"/>
  <c r="CA100" i="5"/>
  <c r="CZ101" i="5"/>
  <c r="CZ100" i="5"/>
  <c r="CZ89" i="5"/>
  <c r="CZ88" i="5"/>
  <c r="T84" i="5"/>
  <c r="DW101" i="5"/>
  <c r="DW89" i="5"/>
  <c r="DW100" i="5"/>
  <c r="DW88" i="5"/>
  <c r="BU84" i="5"/>
  <c r="EV101" i="5"/>
  <c r="EV100" i="5"/>
  <c r="EV97" i="5"/>
  <c r="EV89" i="5"/>
  <c r="EV88" i="5"/>
  <c r="EV94" i="5"/>
  <c r="DB84" i="5"/>
  <c r="DC84" i="5"/>
  <c r="DK84" i="5"/>
  <c r="BS101" i="5"/>
  <c r="BS100" i="5"/>
  <c r="BS89" i="5"/>
  <c r="BS88" i="5"/>
  <c r="DT84" i="5"/>
  <c r="CB101" i="5"/>
  <c r="CB100" i="5"/>
  <c r="CB89" i="5"/>
  <c r="CB88" i="5"/>
  <c r="DY84" i="5"/>
  <c r="CS100" i="5"/>
  <c r="CS101" i="5"/>
  <c r="CS89" i="5"/>
  <c r="CS88" i="5"/>
  <c r="R84" i="5"/>
  <c r="EP84" i="5"/>
  <c r="CX101" i="5"/>
  <c r="CX89" i="5"/>
  <c r="CX100" i="5"/>
  <c r="CX88" i="5"/>
  <c r="H84" i="5"/>
  <c r="BT84" i="5"/>
  <c r="EF84" i="5"/>
  <c r="AC100" i="5"/>
  <c r="AC101" i="5"/>
  <c r="AC89" i="5"/>
  <c r="AC88" i="5"/>
  <c r="CO100" i="5"/>
  <c r="CO101" i="5"/>
  <c r="CO89" i="5"/>
  <c r="CO88" i="5"/>
  <c r="FA100" i="5"/>
  <c r="FA101" i="5"/>
  <c r="FA94" i="5"/>
  <c r="FA89" i="5"/>
  <c r="FA97" i="5"/>
  <c r="FA88" i="5"/>
  <c r="AK84" i="5"/>
  <c r="CW84" i="5"/>
  <c r="FI84" i="5"/>
  <c r="BN100" i="5"/>
  <c r="BN88" i="5"/>
  <c r="BN101" i="5"/>
  <c r="BN89" i="5"/>
  <c r="DZ100" i="5"/>
  <c r="DZ88" i="5"/>
  <c r="DZ101" i="5"/>
  <c r="DZ89" i="5"/>
  <c r="F84" i="5"/>
  <c r="BR84" i="5"/>
  <c r="ED84" i="5"/>
  <c r="AI100" i="5"/>
  <c r="AI101" i="5"/>
  <c r="AI88" i="5"/>
  <c r="AI89" i="5"/>
  <c r="CU100" i="5"/>
  <c r="CU101" i="5"/>
  <c r="CU88" i="5"/>
  <c r="CU89" i="5"/>
  <c r="FG100" i="5"/>
  <c r="FG101" i="5"/>
  <c r="FG88" i="5"/>
  <c r="FG94" i="5"/>
  <c r="FG89" i="5"/>
  <c r="FG97" i="5"/>
  <c r="AM84" i="5"/>
  <c r="CY84" i="5"/>
  <c r="BH100" i="5"/>
  <c r="BH89" i="5"/>
  <c r="BH101" i="5"/>
  <c r="BH88" i="5"/>
  <c r="DT100" i="5"/>
  <c r="DT89" i="5"/>
  <c r="DT101" i="5"/>
  <c r="DT88" i="5"/>
  <c r="EC47" i="4"/>
  <c r="CV47" i="4"/>
  <c r="BQ47" i="4"/>
  <c r="AL47" i="4"/>
  <c r="AL46" i="4"/>
  <c r="K47" i="4"/>
  <c r="K46" i="4"/>
  <c r="EQ47" i="4"/>
  <c r="DD47" i="4"/>
  <c r="CO47" i="4"/>
  <c r="BZ47" i="4"/>
  <c r="AH47" i="4"/>
  <c r="AH46" i="4"/>
  <c r="CT47" i="4"/>
  <c r="FF47" i="4"/>
  <c r="ET47" i="4"/>
  <c r="AU47" i="4"/>
  <c r="AU46" i="4"/>
  <c r="DG44" i="4"/>
  <c r="H47" i="4"/>
  <c r="H46" i="4"/>
  <c r="BT47" i="4"/>
  <c r="EF47" i="4"/>
  <c r="AG47" i="4"/>
  <c r="AG46" i="4"/>
  <c r="CS47" i="4"/>
  <c r="FE47" i="4"/>
  <c r="CC51" i="5"/>
  <c r="F68" i="5"/>
  <c r="F67" i="5"/>
  <c r="F64" i="5"/>
  <c r="F61" i="5"/>
  <c r="F55" i="5"/>
  <c r="F56" i="5"/>
  <c r="BS67" i="5"/>
  <c r="BS68" i="5"/>
  <c r="BS56" i="5"/>
  <c r="BS55" i="5"/>
  <c r="DL51" i="5"/>
  <c r="Q67" i="5"/>
  <c r="Q56" i="5"/>
  <c r="Q55" i="5"/>
  <c r="Q68" i="5"/>
  <c r="Q64" i="5"/>
  <c r="Q61" i="5"/>
  <c r="AH51" i="5"/>
  <c r="DN68" i="5"/>
  <c r="DN67" i="5"/>
  <c r="DN56" i="5"/>
  <c r="DN55" i="5"/>
  <c r="FG51" i="5"/>
  <c r="BD67" i="5"/>
  <c r="BD55" i="5"/>
  <c r="BD68" i="5"/>
  <c r="BD56" i="5"/>
  <c r="DT51" i="5"/>
  <c r="CB67" i="5"/>
  <c r="CB56" i="5"/>
  <c r="CB55" i="5"/>
  <c r="CB68" i="5"/>
  <c r="DA51" i="5"/>
  <c r="BE67" i="5"/>
  <c r="BE55" i="5"/>
  <c r="BE68" i="5"/>
  <c r="BE56" i="5"/>
  <c r="BV51" i="5"/>
  <c r="AD68" i="5"/>
  <c r="AD67" i="5"/>
  <c r="AD55" i="5"/>
  <c r="AD56" i="5"/>
  <c r="FB68" i="5"/>
  <c r="FB67" i="5"/>
  <c r="FB64" i="5"/>
  <c r="FB61" i="5"/>
  <c r="FB55" i="5"/>
  <c r="FB56" i="5"/>
  <c r="AQ51" i="5"/>
  <c r="FO51" i="5"/>
  <c r="DW67" i="5"/>
  <c r="DW68" i="5"/>
  <c r="DW56" i="5"/>
  <c r="DW55" i="5"/>
  <c r="C49" i="5"/>
  <c r="F20" i="3" s="1"/>
  <c r="AV51" i="5"/>
  <c r="DH51" i="5"/>
  <c r="E64" i="5"/>
  <c r="E68" i="5"/>
  <c r="E61" i="5"/>
  <c r="E67" i="5"/>
  <c r="E56" i="5"/>
  <c r="E55" i="5"/>
  <c r="BQ56" i="5"/>
  <c r="BQ68" i="5"/>
  <c r="BQ67" i="5"/>
  <c r="BQ55" i="5"/>
  <c r="EC56" i="5"/>
  <c r="EC68" i="5"/>
  <c r="EC67" i="5"/>
  <c r="EC55" i="5"/>
  <c r="M51" i="5"/>
  <c r="BY51" i="5"/>
  <c r="EK51" i="5"/>
  <c r="AP55" i="5"/>
  <c r="AP68" i="5"/>
  <c r="AP67" i="5"/>
  <c r="AP56" i="5"/>
  <c r="DB55" i="5"/>
  <c r="DB56" i="5"/>
  <c r="DB68" i="5"/>
  <c r="DB67" i="5"/>
  <c r="FN61" i="5"/>
  <c r="FN64" i="5"/>
  <c r="FN55" i="5"/>
  <c r="FN68" i="5"/>
  <c r="FN67" i="5"/>
  <c r="FN56" i="5"/>
  <c r="AT51" i="5"/>
  <c r="DF51" i="5"/>
  <c r="K61" i="5"/>
  <c r="K64" i="5"/>
  <c r="K67" i="5"/>
  <c r="K55" i="5"/>
  <c r="K68" i="5"/>
  <c r="K56" i="5"/>
  <c r="BW67" i="5"/>
  <c r="BW55" i="5"/>
  <c r="BW56" i="5"/>
  <c r="BW68" i="5"/>
  <c r="EI67" i="5"/>
  <c r="EI55" i="5"/>
  <c r="EI68" i="5"/>
  <c r="EI56" i="5"/>
  <c r="AM51" i="5"/>
  <c r="CY51" i="5"/>
  <c r="BH68" i="5"/>
  <c r="BH67" i="5"/>
  <c r="BH55" i="5"/>
  <c r="BH56" i="5"/>
  <c r="DT68" i="5"/>
  <c r="DT67" i="5"/>
  <c r="DT55" i="5"/>
  <c r="DT56" i="5"/>
  <c r="CQ14" i="4"/>
  <c r="CG80" i="6"/>
  <c r="CG79" i="6"/>
  <c r="DL80" i="6"/>
  <c r="DB80" i="6"/>
  <c r="D78" i="6"/>
  <c r="E78" i="6" s="1"/>
  <c r="F78" i="6" s="1"/>
  <c r="G78" i="6" s="1"/>
  <c r="H78" i="6" s="1"/>
  <c r="I78" i="6" s="1"/>
  <c r="J78" i="6" s="1"/>
  <c r="K78" i="6" s="1"/>
  <c r="L78" i="6" s="1"/>
  <c r="M78" i="6" s="1"/>
  <c r="N78" i="6" s="1"/>
  <c r="O78" i="6" s="1"/>
  <c r="P78" i="6" s="1"/>
  <c r="Q78" i="6" s="1"/>
  <c r="R78" i="6" s="1"/>
  <c r="S78" i="6" s="1"/>
  <c r="T78" i="6" s="1"/>
  <c r="U78" i="6" s="1"/>
  <c r="V78" i="6" s="1"/>
  <c r="W78" i="6" s="1"/>
  <c r="X78" i="6" s="1"/>
  <c r="Y78" i="6" s="1"/>
  <c r="Z78" i="6" s="1"/>
  <c r="AA78" i="6" s="1"/>
  <c r="AB78" i="6" s="1"/>
  <c r="AC78" i="6" s="1"/>
  <c r="AD78" i="6" s="1"/>
  <c r="AE78" i="6" s="1"/>
  <c r="AF78" i="6" s="1"/>
  <c r="AG78" i="6" s="1"/>
  <c r="AH78" i="6" s="1"/>
  <c r="AI78" i="6" s="1"/>
  <c r="AJ78" i="6" s="1"/>
  <c r="AK78" i="6" s="1"/>
  <c r="AL78" i="6" s="1"/>
  <c r="AM78" i="6" s="1"/>
  <c r="AN78" i="6" s="1"/>
  <c r="AO78" i="6" s="1"/>
  <c r="AP78" i="6" s="1"/>
  <c r="AQ78" i="6" s="1"/>
  <c r="AR78" i="6" s="1"/>
  <c r="AS78" i="6" s="1"/>
  <c r="AT78" i="6" s="1"/>
  <c r="AU78" i="6" s="1"/>
  <c r="AV78" i="6" s="1"/>
  <c r="AW78" i="6" s="1"/>
  <c r="AX78" i="6" s="1"/>
  <c r="AY78" i="6" s="1"/>
  <c r="AZ78" i="6" s="1"/>
  <c r="BA78" i="6" s="1"/>
  <c r="BB78" i="6" s="1"/>
  <c r="BC78" i="6" s="1"/>
  <c r="BD78" i="6" s="1"/>
  <c r="BE78" i="6" s="1"/>
  <c r="BF78" i="6" s="1"/>
  <c r="BG78" i="6" s="1"/>
  <c r="BH78" i="6" s="1"/>
  <c r="BI78" i="6" s="1"/>
  <c r="BJ78" i="6" s="1"/>
  <c r="BK78" i="6" s="1"/>
  <c r="BL78" i="6" s="1"/>
  <c r="BM78" i="6" s="1"/>
  <c r="BN78" i="6" s="1"/>
  <c r="BO78" i="6" s="1"/>
  <c r="BP78" i="6" s="1"/>
  <c r="BQ78" i="6" s="1"/>
  <c r="BR78" i="6" s="1"/>
  <c r="BS78" i="6" s="1"/>
  <c r="BT78" i="6" s="1"/>
  <c r="BU78" i="6" s="1"/>
  <c r="BV78" i="6" s="1"/>
  <c r="BW78" i="6" s="1"/>
  <c r="BX78" i="6" s="1"/>
  <c r="BY78" i="6" s="1"/>
  <c r="BZ78" i="6" s="1"/>
  <c r="CA78" i="6" s="1"/>
  <c r="CB78" i="6" s="1"/>
  <c r="CC78" i="6" s="1"/>
  <c r="CD78" i="6" s="1"/>
  <c r="CE78" i="6" s="1"/>
  <c r="CF78" i="6" s="1"/>
  <c r="CG78" i="6" s="1"/>
  <c r="CH78" i="6" s="1"/>
  <c r="CI78" i="6" s="1"/>
  <c r="CJ78" i="6" s="1"/>
  <c r="CK78" i="6" s="1"/>
  <c r="CL78" i="6" s="1"/>
  <c r="CM78" i="6" s="1"/>
  <c r="CN78" i="6" s="1"/>
  <c r="CO78" i="6" s="1"/>
  <c r="CP78" i="6" s="1"/>
  <c r="CQ78" i="6" s="1"/>
  <c r="CR78" i="6" s="1"/>
  <c r="CS78" i="6" s="1"/>
  <c r="CT78" i="6" s="1"/>
  <c r="CU78" i="6" s="1"/>
  <c r="CV78" i="6" s="1"/>
  <c r="CW78" i="6" s="1"/>
  <c r="CX78" i="6" s="1"/>
  <c r="CY78" i="6" s="1"/>
  <c r="CZ78" i="6" s="1"/>
  <c r="DA78" i="6" s="1"/>
  <c r="DB78" i="6" s="1"/>
  <c r="DC78" i="6" s="1"/>
  <c r="DD78" i="6" s="1"/>
  <c r="DE78" i="6" s="1"/>
  <c r="DF78" i="6" s="1"/>
  <c r="DG78" i="6" s="1"/>
  <c r="DH78" i="6" s="1"/>
  <c r="DI78" i="6" s="1"/>
  <c r="DJ78" i="6" s="1"/>
  <c r="DK78" i="6" s="1"/>
  <c r="DL78" i="6" s="1"/>
  <c r="DM78" i="6" s="1"/>
  <c r="DN78" i="6" s="1"/>
  <c r="DO78" i="6" s="1"/>
  <c r="DP78" i="6" s="1"/>
  <c r="DQ78" i="6" s="1"/>
  <c r="DR78" i="6" s="1"/>
  <c r="DS78" i="6" s="1"/>
  <c r="DT78" i="6" s="1"/>
  <c r="DU78" i="6" s="1"/>
  <c r="DV78" i="6" s="1"/>
  <c r="DW78" i="6" s="1"/>
  <c r="DX78" i="6" s="1"/>
  <c r="DY78" i="6" s="1"/>
  <c r="DZ78" i="6" s="1"/>
  <c r="EA78" i="6" s="1"/>
  <c r="EB78" i="6" s="1"/>
  <c r="EC78" i="6" s="1"/>
  <c r="ED78" i="6" s="1"/>
  <c r="EE78" i="6" s="1"/>
  <c r="EF78" i="6" s="1"/>
  <c r="EG78" i="6" s="1"/>
  <c r="EH78" i="6" s="1"/>
  <c r="EI78" i="6" s="1"/>
  <c r="EJ78" i="6" s="1"/>
  <c r="EK78" i="6" s="1"/>
  <c r="EL78" i="6" s="1"/>
  <c r="EM78" i="6" s="1"/>
  <c r="EN78" i="6" s="1"/>
  <c r="EO78" i="6" s="1"/>
  <c r="EP78" i="6" s="1"/>
  <c r="EQ78" i="6" s="1"/>
  <c r="ER78" i="6" s="1"/>
  <c r="ES78" i="6" s="1"/>
  <c r="ET78" i="6" s="1"/>
  <c r="EU78" i="6" s="1"/>
  <c r="EV78" i="6" s="1"/>
  <c r="EW78" i="6" s="1"/>
  <c r="EX78" i="6" s="1"/>
  <c r="EY78" i="6" s="1"/>
  <c r="EZ78" i="6" s="1"/>
  <c r="FA78" i="6" s="1"/>
  <c r="FB78" i="6" s="1"/>
  <c r="FC78" i="6" s="1"/>
  <c r="FD78" i="6" s="1"/>
  <c r="FE78" i="6" s="1"/>
  <c r="FF78" i="6" s="1"/>
  <c r="FG78" i="6" s="1"/>
  <c r="FH78" i="6" s="1"/>
  <c r="FI78" i="6" s="1"/>
  <c r="FJ78" i="6" s="1"/>
  <c r="FK78" i="6" s="1"/>
  <c r="FL78" i="6" s="1"/>
  <c r="FM78" i="6" s="1"/>
  <c r="FN78" i="6" s="1"/>
  <c r="FO78" i="6" s="1"/>
  <c r="FP78" i="6" s="1"/>
  <c r="C77" i="6"/>
  <c r="J25" i="3" s="1"/>
  <c r="D80" i="6"/>
  <c r="D79" i="6"/>
  <c r="BQ80" i="6"/>
  <c r="CD80" i="6"/>
  <c r="CD79" i="6"/>
  <c r="AQ80" i="6"/>
  <c r="AQ79" i="6"/>
  <c r="FO80" i="6"/>
  <c r="FO79" i="6"/>
  <c r="DT80" i="6"/>
  <c r="BY80" i="6"/>
  <c r="BY79" i="6"/>
  <c r="Y80" i="6"/>
  <c r="CK80" i="6"/>
  <c r="CK79" i="6"/>
  <c r="EW80" i="6"/>
  <c r="AT80" i="6"/>
  <c r="AT79" i="6"/>
  <c r="DF80" i="6"/>
  <c r="DF79" i="6"/>
  <c r="G80" i="6"/>
  <c r="G79" i="6"/>
  <c r="BS80" i="6"/>
  <c r="EE80" i="6"/>
  <c r="EE79" i="6"/>
  <c r="AF80" i="6"/>
  <c r="AF79" i="6"/>
  <c r="CR80" i="6"/>
  <c r="FD80" i="6"/>
  <c r="CZ11" i="4"/>
  <c r="BM14" i="4"/>
  <c r="AH14" i="4"/>
  <c r="FF11" i="4"/>
  <c r="DO14" i="4"/>
  <c r="AL14" i="4"/>
  <c r="CX14" i="4"/>
  <c r="FJ14" i="4"/>
  <c r="BO14" i="4"/>
  <c r="EA14" i="4"/>
  <c r="T14" i="4"/>
  <c r="CF14" i="4"/>
  <c r="ER14" i="4"/>
  <c r="AK14" i="4"/>
  <c r="CW14" i="4"/>
  <c r="FI14" i="4"/>
  <c r="DU23" i="5"/>
  <c r="DU35" i="5"/>
  <c r="DU22" i="5"/>
  <c r="DU34" i="5"/>
  <c r="AL23" i="5"/>
  <c r="AL35" i="5"/>
  <c r="AL22" i="5"/>
  <c r="AL34" i="5"/>
  <c r="BB23" i="5"/>
  <c r="BB35" i="5"/>
  <c r="BB22" i="5"/>
  <c r="BB34" i="5"/>
  <c r="CI23" i="5"/>
  <c r="CI35" i="5"/>
  <c r="CI22" i="5"/>
  <c r="CI34" i="5"/>
  <c r="CN34" i="5"/>
  <c r="CN35" i="5"/>
  <c r="CN22" i="5"/>
  <c r="CN23" i="5"/>
  <c r="U16" i="5"/>
  <c r="U28" i="5"/>
  <c r="U31" i="5"/>
  <c r="U23" i="5"/>
  <c r="U34" i="5"/>
  <c r="U35" i="5"/>
  <c r="U22" i="5"/>
  <c r="ES23" i="5"/>
  <c r="ES34" i="5"/>
  <c r="ES35" i="5"/>
  <c r="ES22" i="5"/>
  <c r="BJ23" i="5"/>
  <c r="BJ35" i="5"/>
  <c r="BJ22" i="5"/>
  <c r="BJ34" i="5"/>
  <c r="DG23" i="5"/>
  <c r="DG35" i="5"/>
  <c r="DG22" i="5"/>
  <c r="DG34" i="5"/>
  <c r="W16" i="5"/>
  <c r="AF35" i="5"/>
  <c r="AF22" i="5"/>
  <c r="AF34" i="5"/>
  <c r="AF23" i="5"/>
  <c r="CR35" i="5"/>
  <c r="CR22" i="5"/>
  <c r="CR34" i="5"/>
  <c r="CR23" i="5"/>
  <c r="FD35" i="5"/>
  <c r="FD22" i="5"/>
  <c r="FD34" i="5"/>
  <c r="FD31" i="5"/>
  <c r="FD23" i="5"/>
  <c r="FD28" i="5"/>
  <c r="AW34" i="5"/>
  <c r="AW35" i="5"/>
  <c r="AW22" i="5"/>
  <c r="AW23" i="5"/>
  <c r="DI34" i="5"/>
  <c r="DI35" i="5"/>
  <c r="DI22" i="5"/>
  <c r="DI23" i="5"/>
  <c r="I16" i="5"/>
  <c r="R34" i="5"/>
  <c r="R35" i="5"/>
  <c r="R22" i="5"/>
  <c r="R28" i="5"/>
  <c r="R31" i="5"/>
  <c r="R23" i="5"/>
  <c r="CD34" i="5"/>
  <c r="CD35" i="5"/>
  <c r="CD22" i="5"/>
  <c r="CD23" i="5"/>
  <c r="EP34" i="5"/>
  <c r="EP35" i="5"/>
  <c r="EP22" i="5"/>
  <c r="EP23" i="5"/>
  <c r="CN47" i="6"/>
  <c r="F47" i="6"/>
  <c r="BS47" i="6"/>
  <c r="EJ47" i="6"/>
  <c r="BB47" i="6"/>
  <c r="EU47" i="6"/>
  <c r="DM47" i="6"/>
  <c r="BZ47" i="6"/>
  <c r="AU47" i="6"/>
  <c r="D47" i="6"/>
  <c r="D45" i="6"/>
  <c r="E45" i="6" s="1"/>
  <c r="F45" i="6" s="1"/>
  <c r="G45" i="6" s="1"/>
  <c r="H45" i="6" s="1"/>
  <c r="I45" i="6" s="1"/>
  <c r="J45" i="6" s="1"/>
  <c r="K45" i="6" s="1"/>
  <c r="L45" i="6" s="1"/>
  <c r="M45" i="6" s="1"/>
  <c r="N45" i="6" s="1"/>
  <c r="O45" i="6" s="1"/>
  <c r="P45" i="6" s="1"/>
  <c r="Q45" i="6" s="1"/>
  <c r="R45" i="6" s="1"/>
  <c r="S45" i="6" s="1"/>
  <c r="T45" i="6" s="1"/>
  <c r="U45" i="6" s="1"/>
  <c r="V45" i="6" s="1"/>
  <c r="W45" i="6" s="1"/>
  <c r="X45" i="6" s="1"/>
  <c r="Y45" i="6" s="1"/>
  <c r="Z45" i="6" s="1"/>
  <c r="AA45" i="6" s="1"/>
  <c r="AB45" i="6" s="1"/>
  <c r="AC45" i="6" s="1"/>
  <c r="AD45" i="6" s="1"/>
  <c r="AE45" i="6" s="1"/>
  <c r="AF45" i="6" s="1"/>
  <c r="AG45" i="6" s="1"/>
  <c r="AH45" i="6" s="1"/>
  <c r="AI45" i="6" s="1"/>
  <c r="AJ45" i="6" s="1"/>
  <c r="AK45" i="6" s="1"/>
  <c r="AL45" i="6" s="1"/>
  <c r="AM45" i="6" s="1"/>
  <c r="AN45" i="6" s="1"/>
  <c r="AO45" i="6" s="1"/>
  <c r="AP45" i="6" s="1"/>
  <c r="AQ45" i="6" s="1"/>
  <c r="AR45" i="6" s="1"/>
  <c r="AS45" i="6" s="1"/>
  <c r="D46" i="6"/>
  <c r="EB47" i="6"/>
  <c r="AY47" i="6"/>
  <c r="DK47" i="6"/>
  <c r="H47" i="6"/>
  <c r="BT47" i="6"/>
  <c r="EF47" i="6"/>
  <c r="AG47" i="6"/>
  <c r="CS47" i="6"/>
  <c r="FE47" i="6"/>
  <c r="BF47" i="6"/>
  <c r="DR47" i="6"/>
  <c r="EZ84" i="4"/>
  <c r="CN84" i="4"/>
  <c r="AB84" i="4"/>
  <c r="FN84" i="4"/>
  <c r="EK84" i="4"/>
  <c r="BM84" i="4"/>
  <c r="DO84" i="4"/>
  <c r="AT84" i="4"/>
  <c r="EF84" i="4"/>
  <c r="AI84" i="4"/>
  <c r="DC84" i="4"/>
  <c r="N84" i="4"/>
  <c r="BR84" i="4"/>
  <c r="DA84" i="4"/>
  <c r="K84" i="4"/>
  <c r="DX84" i="4"/>
  <c r="AE84" i="4"/>
  <c r="CK84" i="4"/>
  <c r="CJ84" i="4"/>
  <c r="EW84" i="4"/>
  <c r="AX84" i="4"/>
  <c r="EJ84" i="4"/>
  <c r="BX84" i="4"/>
  <c r="L84" i="4"/>
  <c r="EV84" i="4"/>
  <c r="DP84" i="4"/>
  <c r="AU84" i="4"/>
  <c r="CW84" i="4"/>
  <c r="DE84" i="4"/>
  <c r="O84" i="4"/>
  <c r="CG84" i="4"/>
  <c r="EP84" i="4"/>
  <c r="AS84" i="4"/>
  <c r="CB84" i="4"/>
  <c r="CZ84" i="4"/>
  <c r="I84" i="4"/>
  <c r="FL84" i="4"/>
  <c r="BN84" i="4"/>
  <c r="FK84" i="4"/>
  <c r="BK84" i="4"/>
  <c r="DS84" i="4"/>
  <c r="Z84" i="4"/>
  <c r="DT84" i="4"/>
  <c r="BH84" i="4"/>
  <c r="ED84" i="4"/>
  <c r="CX84" i="4"/>
  <c r="AC84" i="4"/>
  <c r="FD84" i="4"/>
  <c r="CD84" i="4"/>
  <c r="CH84" i="4"/>
  <c r="FG84" i="4"/>
  <c r="BG84" i="4"/>
  <c r="DN84" i="4"/>
  <c r="W84" i="4"/>
  <c r="FP84" i="4"/>
  <c r="DD84" i="4"/>
  <c r="AR84" i="4"/>
  <c r="FF84" i="4"/>
  <c r="CE84" i="4"/>
  <c r="J84" i="4"/>
  <c r="EI84" i="4"/>
  <c r="BL84" i="4"/>
  <c r="FI84" i="4"/>
  <c r="BI84" i="4"/>
  <c r="EE84" i="4"/>
  <c r="AH84" i="4"/>
  <c r="CQ84" i="4"/>
  <c r="EA84" i="4"/>
  <c r="AF84" i="4"/>
  <c r="FA84" i="4"/>
  <c r="BB84" i="4"/>
  <c r="DJ84" i="4"/>
  <c r="R84" i="4"/>
  <c r="DI84" i="4"/>
  <c r="Q84" i="4"/>
  <c r="BW84" i="4"/>
  <c r="AM84" i="4"/>
  <c r="AE87" i="4"/>
  <c r="AN84" i="4"/>
  <c r="H84" i="4"/>
  <c r="EY84" i="4"/>
  <c r="U84" i="4"/>
  <c r="S87" i="4"/>
  <c r="CP84" i="4"/>
  <c r="CR87" i="4"/>
  <c r="X84" i="4"/>
  <c r="AT87" i="4"/>
  <c r="BT84" i="4"/>
  <c r="CG87" i="4"/>
  <c r="AK84" i="4"/>
  <c r="CO84" i="4"/>
  <c r="BV87" i="4"/>
  <c r="T87" i="4"/>
  <c r="CO87" i="4"/>
  <c r="FJ87" i="4"/>
  <c r="BS87" i="4"/>
  <c r="EN87" i="4"/>
  <c r="CV84" i="4"/>
  <c r="DQ14" i="4"/>
  <c r="BV11" i="6"/>
  <c r="EX11" i="6"/>
  <c r="BT11" i="6"/>
  <c r="EG11" i="6"/>
  <c r="BD11" i="6"/>
  <c r="EW11" i="6"/>
  <c r="DZ11" i="6"/>
  <c r="CM11" i="6"/>
  <c r="AV11" i="6"/>
  <c r="Q11" i="6"/>
  <c r="EO11" i="6"/>
  <c r="BC11" i="6"/>
  <c r="DO11" i="6"/>
  <c r="L11" i="6"/>
  <c r="BX11" i="6"/>
  <c r="EJ11" i="6"/>
  <c r="AC11" i="6"/>
  <c r="CO11" i="6"/>
  <c r="FA11" i="6"/>
  <c r="BB11" i="6"/>
  <c r="DN11" i="6"/>
  <c r="BE54" i="4"/>
  <c r="AB51" i="4"/>
  <c r="H51" i="4"/>
  <c r="EY51" i="4"/>
  <c r="ER51" i="4"/>
  <c r="ES51" i="4"/>
  <c r="EK51" i="4"/>
  <c r="BR54" i="4"/>
  <c r="EZ54" i="4"/>
  <c r="L49" i="4"/>
  <c r="W51" i="4"/>
  <c r="FM51" i="4"/>
  <c r="CE54" i="4"/>
  <c r="FM54" i="4"/>
  <c r="BI51" i="4"/>
  <c r="T54" i="4"/>
  <c r="DB54" i="4"/>
  <c r="CU51" i="4"/>
  <c r="AQ54" i="4"/>
  <c r="DY54" i="4"/>
  <c r="DB51" i="4"/>
  <c r="AE54" i="4"/>
  <c r="CQ54" i="4"/>
  <c r="FC54" i="4"/>
  <c r="BD54" i="4"/>
  <c r="DP54" i="4"/>
  <c r="CC87" i="6"/>
  <c r="DN87" i="6"/>
  <c r="G87" i="6"/>
  <c r="EE87" i="6"/>
  <c r="CJ87" i="6"/>
  <c r="AO87" i="6"/>
  <c r="FM87" i="6"/>
  <c r="P87" i="6"/>
  <c r="EN87" i="6"/>
  <c r="EG18" i="4"/>
  <c r="EX18" i="4"/>
  <c r="CM18" i="4"/>
  <c r="AK21" i="4"/>
  <c r="FI21" i="4"/>
  <c r="BR21" i="4"/>
  <c r="FG18" i="4"/>
  <c r="DO21" i="4"/>
  <c r="AN21" i="4"/>
  <c r="FL21" i="4"/>
  <c r="AM18" i="4"/>
  <c r="L21" i="4"/>
  <c r="BX21" i="4"/>
  <c r="EJ21" i="4"/>
  <c r="EZ18" i="4"/>
  <c r="DU18" i="4"/>
  <c r="BB18" i="4"/>
  <c r="EM14" i="4"/>
  <c r="D28" i="5"/>
  <c r="D31" i="5"/>
  <c r="D23" i="5"/>
  <c r="D34" i="5"/>
  <c r="D35" i="5"/>
  <c r="D22" i="5"/>
  <c r="EB23" i="5"/>
  <c r="EB34" i="5"/>
  <c r="EB35" i="5"/>
  <c r="EB22" i="5"/>
  <c r="BG34" i="5"/>
  <c r="BG35" i="5"/>
  <c r="BG23" i="5"/>
  <c r="BG22" i="5"/>
  <c r="DS34" i="5"/>
  <c r="DS35" i="5"/>
  <c r="DS23" i="5"/>
  <c r="DS22" i="5"/>
  <c r="X35" i="5"/>
  <c r="X22" i="5"/>
  <c r="X34" i="5"/>
  <c r="X31" i="5"/>
  <c r="X23" i="5"/>
  <c r="X28" i="5"/>
  <c r="CJ35" i="5"/>
  <c r="CJ22" i="5"/>
  <c r="CJ34" i="5"/>
  <c r="CJ23" i="5"/>
  <c r="EV35" i="5"/>
  <c r="EV22" i="5"/>
  <c r="EV34" i="5"/>
  <c r="EV31" i="5"/>
  <c r="EV23" i="5"/>
  <c r="EV28" i="5"/>
  <c r="AO34" i="5"/>
  <c r="AO35" i="5"/>
  <c r="AO22" i="5"/>
  <c r="AO23" i="5"/>
  <c r="DA34" i="5"/>
  <c r="DA35" i="5"/>
  <c r="DA22" i="5"/>
  <c r="DA23" i="5"/>
  <c r="FM34" i="5"/>
  <c r="FM35" i="5"/>
  <c r="FM22" i="5"/>
  <c r="FM31" i="5"/>
  <c r="FM23" i="5"/>
  <c r="FM28" i="5"/>
  <c r="J34" i="5"/>
  <c r="J35" i="5"/>
  <c r="J31" i="5"/>
  <c r="J23" i="5"/>
  <c r="J22" i="5"/>
  <c r="J28" i="5"/>
  <c r="BV34" i="5"/>
  <c r="BV35" i="5"/>
  <c r="BV23" i="5"/>
  <c r="BV22" i="5"/>
  <c r="EH34" i="5"/>
  <c r="EH35" i="5"/>
  <c r="EH23" i="5"/>
  <c r="EH22" i="5"/>
  <c r="CG44" i="6"/>
  <c r="AT44" i="6"/>
  <c r="J87" i="4"/>
  <c r="FN87" i="4"/>
  <c r="BQ87" i="4"/>
  <c r="BX87" i="4"/>
  <c r="ED87" i="4"/>
  <c r="DO87" i="4"/>
  <c r="AN87" i="4"/>
  <c r="CZ87" i="4"/>
  <c r="ES87" i="4"/>
  <c r="BR87" i="4"/>
  <c r="DL87" i="4"/>
  <c r="AU87" i="4"/>
  <c r="DP87" i="4"/>
  <c r="Z87" i="4"/>
  <c r="CU87" i="4"/>
  <c r="FP87" i="4"/>
  <c r="R87" i="4"/>
  <c r="CM87" i="4"/>
  <c r="FH87" i="4"/>
  <c r="BM87" i="4"/>
  <c r="DY87" i="4"/>
  <c r="Y11" i="4"/>
  <c r="BF11" i="6"/>
  <c r="FG11" i="6"/>
  <c r="AO11" i="6"/>
  <c r="DK11" i="6"/>
  <c r="BE11" i="6"/>
  <c r="CD11" i="6"/>
  <c r="AQ11" i="6"/>
  <c r="FO11" i="6"/>
  <c r="DX11" i="6"/>
  <c r="CS11" i="6"/>
  <c r="AE11" i="6"/>
  <c r="CQ11" i="6"/>
  <c r="FC11" i="6"/>
  <c r="AZ11" i="6"/>
  <c r="DL11" i="6"/>
  <c r="E11" i="6"/>
  <c r="BQ11" i="6"/>
  <c r="EC11" i="6"/>
  <c r="AD11" i="6"/>
  <c r="CP11" i="6"/>
  <c r="FB11" i="6"/>
  <c r="DQ54" i="4"/>
  <c r="EK54" i="4"/>
  <c r="CU54" i="4"/>
  <c r="CH54" i="4"/>
  <c r="FP54" i="4"/>
  <c r="AT54" i="4"/>
  <c r="EB54" i="4"/>
  <c r="AA54" i="4"/>
  <c r="DI54" i="4"/>
  <c r="CD54" i="4"/>
  <c r="FJ54" i="4"/>
  <c r="BU54" i="4"/>
  <c r="FA54" i="4"/>
  <c r="BV54" i="4"/>
  <c r="FB54" i="4"/>
  <c r="BW54" i="4"/>
  <c r="FE54" i="4"/>
  <c r="AM54" i="4"/>
  <c r="CY54" i="4"/>
  <c r="FK54" i="4"/>
  <c r="BL54" i="4"/>
  <c r="DX54" i="4"/>
  <c r="P11" i="4"/>
  <c r="BT77" i="5"/>
  <c r="EO77" i="5"/>
  <c r="CE77" i="5"/>
  <c r="AG77" i="5"/>
  <c r="DZ77" i="5"/>
  <c r="DH77" i="5"/>
  <c r="BU77" i="5"/>
  <c r="Z77" i="5"/>
  <c r="EX77" i="5"/>
  <c r="DC77" i="5"/>
  <c r="AE77" i="5"/>
  <c r="CQ77" i="5"/>
  <c r="FC77" i="5"/>
  <c r="AZ77" i="5"/>
  <c r="DL77" i="5"/>
  <c r="E77" i="5"/>
  <c r="BQ77" i="5"/>
  <c r="EC77" i="5"/>
  <c r="AD77" i="5"/>
  <c r="CP77" i="5"/>
  <c r="FB77" i="5"/>
  <c r="BQ84" i="6"/>
  <c r="DC84" i="6"/>
  <c r="V84" i="6"/>
  <c r="DV84" i="6"/>
  <c r="ED84" i="6"/>
  <c r="DU84" i="6"/>
  <c r="DF84" i="6"/>
  <c r="DM84" i="6"/>
  <c r="DN84" i="6"/>
  <c r="BN84" i="6"/>
  <c r="DZ84" i="6"/>
  <c r="BM87" i="6"/>
  <c r="DS84" i="6"/>
  <c r="AL87" i="6"/>
  <c r="FJ87" i="6"/>
  <c r="ER84" i="6"/>
  <c r="CI87" i="6"/>
  <c r="AN87" i="6"/>
  <c r="FL87" i="6"/>
  <c r="DQ87" i="6"/>
  <c r="AU84" i="6"/>
  <c r="DG84" i="6"/>
  <c r="N87" i="6"/>
  <c r="EL87" i="6"/>
  <c r="BD84" i="6"/>
  <c r="DP84" i="6"/>
  <c r="AE87" i="6"/>
  <c r="FC87" i="6"/>
  <c r="I84" i="6"/>
  <c r="BU84" i="6"/>
  <c r="EG84" i="6"/>
  <c r="BL87" i="6"/>
  <c r="E87" i="6"/>
  <c r="BQ87" i="6"/>
  <c r="EC87" i="6"/>
  <c r="Z87" i="6"/>
  <c r="CL87" i="6"/>
  <c r="EX87" i="6"/>
  <c r="AY87" i="6"/>
  <c r="DK87" i="6"/>
  <c r="FK84" i="6"/>
  <c r="BH87" i="6"/>
  <c r="DT87" i="6"/>
  <c r="M21" i="4"/>
  <c r="EK21" i="4"/>
  <c r="AD21" i="4"/>
  <c r="FB21" i="4"/>
  <c r="DW21" i="4"/>
  <c r="CR21" i="4"/>
  <c r="CG21" i="4"/>
  <c r="DN21" i="4"/>
  <c r="AM21" i="4"/>
  <c r="FK21" i="4"/>
  <c r="CJ21" i="4"/>
  <c r="AZ21" i="4"/>
  <c r="DL21" i="4"/>
  <c r="Y21" i="4"/>
  <c r="CK21" i="4"/>
  <c r="EW21" i="4"/>
  <c r="R21" i="4"/>
  <c r="CD21" i="4"/>
  <c r="EP21" i="4"/>
  <c r="K21" i="4"/>
  <c r="BW21" i="4"/>
  <c r="EI21" i="4"/>
  <c r="AK44" i="5"/>
  <c r="AN44" i="5"/>
  <c r="AO44" i="5"/>
  <c r="Z44" i="5"/>
  <c r="AA44" i="5"/>
  <c r="AB44" i="5"/>
  <c r="AC44" i="5"/>
  <c r="AJ44" i="5"/>
  <c r="Y44" i="5"/>
  <c r="DE44" i="5"/>
  <c r="AF44" i="5"/>
  <c r="DL44" i="5"/>
  <c r="AG44" i="5"/>
  <c r="DM44" i="5"/>
  <c r="AH44" i="5"/>
  <c r="DP44" i="5"/>
  <c r="W44" i="5"/>
  <c r="CI44" i="5"/>
  <c r="EU44" i="5"/>
  <c r="AT44" i="5"/>
  <c r="DF44" i="5"/>
  <c r="BU67" i="6"/>
  <c r="BU56" i="6"/>
  <c r="BU55" i="6"/>
  <c r="BU68" i="6"/>
  <c r="DR51" i="6"/>
  <c r="DF68" i="6"/>
  <c r="DF67" i="6"/>
  <c r="DF55" i="6"/>
  <c r="DF56" i="6"/>
  <c r="CF51" i="6"/>
  <c r="EB51" i="6"/>
  <c r="BU51" i="6"/>
  <c r="EW67" i="6"/>
  <c r="EW56" i="6"/>
  <c r="EW64" i="6"/>
  <c r="EW55" i="6"/>
  <c r="EW68" i="6"/>
  <c r="EW61" i="6"/>
  <c r="J51" i="6"/>
  <c r="CK67" i="6"/>
  <c r="CK56" i="6"/>
  <c r="CK55" i="6"/>
  <c r="CK68" i="6"/>
  <c r="CP68" i="6"/>
  <c r="CP67" i="6"/>
  <c r="CP55" i="6"/>
  <c r="CP56" i="6"/>
  <c r="DZ51" i="6"/>
  <c r="CH68" i="6"/>
  <c r="CH56" i="6"/>
  <c r="CH67" i="6"/>
  <c r="CH55" i="6"/>
  <c r="CM51" i="6"/>
  <c r="AU68" i="6"/>
  <c r="AU67" i="6"/>
  <c r="AU56" i="6"/>
  <c r="AU55" i="6"/>
  <c r="AR51" i="6"/>
  <c r="FP51" i="6"/>
  <c r="DX67" i="6"/>
  <c r="DX68" i="6"/>
  <c r="DX56" i="6"/>
  <c r="DX55" i="6"/>
  <c r="DY51" i="6"/>
  <c r="CS67" i="6"/>
  <c r="CS56" i="6"/>
  <c r="CS55" i="6"/>
  <c r="CS68" i="6"/>
  <c r="X51" i="6"/>
  <c r="CJ51" i="6"/>
  <c r="EV51" i="6"/>
  <c r="AS68" i="6"/>
  <c r="AS67" i="6"/>
  <c r="AS55" i="6"/>
  <c r="AS56" i="6"/>
  <c r="DE68" i="6"/>
  <c r="DE67" i="6"/>
  <c r="DE55" i="6"/>
  <c r="DE56" i="6"/>
  <c r="AK51" i="6"/>
  <c r="CW51" i="6"/>
  <c r="FI51" i="6"/>
  <c r="BN67" i="6"/>
  <c r="BN55" i="6"/>
  <c r="BN68" i="6"/>
  <c r="BN56" i="6"/>
  <c r="DZ67" i="6"/>
  <c r="DZ55" i="6"/>
  <c r="DZ68" i="6"/>
  <c r="DZ56" i="6"/>
  <c r="V51" i="6"/>
  <c r="CH51" i="6"/>
  <c r="ET51" i="6"/>
  <c r="AY68" i="6"/>
  <c r="AY55" i="6"/>
  <c r="AY67" i="6"/>
  <c r="AY56" i="6"/>
  <c r="DK68" i="6"/>
  <c r="DK55" i="6"/>
  <c r="DK67" i="6"/>
  <c r="DK56" i="6"/>
  <c r="G51" i="6"/>
  <c r="BS51" i="6"/>
  <c r="EE51" i="6"/>
  <c r="AB67" i="6"/>
  <c r="AB68" i="6"/>
  <c r="AB55" i="6"/>
  <c r="AB56" i="6"/>
  <c r="CN67" i="6"/>
  <c r="CN68" i="6"/>
  <c r="CN55" i="6"/>
  <c r="CN56" i="6"/>
  <c r="FE67" i="6"/>
  <c r="FE56" i="6"/>
  <c r="FE55" i="6"/>
  <c r="FE68" i="6"/>
  <c r="FE64" i="6"/>
  <c r="FE61" i="6"/>
  <c r="FG68" i="6"/>
  <c r="FG55" i="6"/>
  <c r="FG64" i="6"/>
  <c r="FG61" i="6"/>
  <c r="FG67" i="6"/>
  <c r="FG56" i="6"/>
  <c r="CQ44" i="5"/>
  <c r="FC44" i="5"/>
  <c r="BB44" i="5"/>
  <c r="DN44" i="5"/>
  <c r="N64" i="6"/>
  <c r="N68" i="6"/>
  <c r="N61" i="6"/>
  <c r="N67" i="6"/>
  <c r="N55" i="6"/>
  <c r="N56" i="6"/>
  <c r="DQ67" i="6"/>
  <c r="DQ56" i="6"/>
  <c r="DQ55" i="6"/>
  <c r="DQ68" i="6"/>
  <c r="DV68" i="6"/>
  <c r="DV67" i="6"/>
  <c r="DV55" i="6"/>
  <c r="DV56" i="6"/>
  <c r="CX68" i="6"/>
  <c r="CX67" i="6"/>
  <c r="CX56" i="6"/>
  <c r="CX55" i="6"/>
  <c r="BK68" i="6"/>
  <c r="BK67" i="6"/>
  <c r="BK56" i="6"/>
  <c r="BK55" i="6"/>
  <c r="P67" i="6"/>
  <c r="P68" i="6"/>
  <c r="P56" i="6"/>
  <c r="P55" i="6"/>
  <c r="P61" i="6"/>
  <c r="P64" i="6"/>
  <c r="EN56" i="6"/>
  <c r="EN55" i="6"/>
  <c r="DI67" i="6"/>
  <c r="DI56" i="6"/>
  <c r="DI55" i="6"/>
  <c r="DI68" i="6"/>
  <c r="BA68" i="6"/>
  <c r="BA56" i="6"/>
  <c r="BA67" i="6"/>
  <c r="BA55" i="6"/>
  <c r="DM68" i="6"/>
  <c r="DM56" i="6"/>
  <c r="DM67" i="6"/>
  <c r="DM55" i="6"/>
  <c r="J67" i="6"/>
  <c r="J64" i="6"/>
  <c r="J55" i="6"/>
  <c r="J56" i="6"/>
  <c r="J68" i="6"/>
  <c r="J61" i="6"/>
  <c r="BV67" i="6"/>
  <c r="BV55" i="6"/>
  <c r="BV56" i="6"/>
  <c r="BV68" i="6"/>
  <c r="EH67" i="6"/>
  <c r="EH55" i="6"/>
  <c r="EH56" i="6"/>
  <c r="EH68" i="6"/>
  <c r="BG67" i="6"/>
  <c r="BG55" i="6"/>
  <c r="BG68" i="6"/>
  <c r="BG56" i="6"/>
  <c r="DS67" i="6"/>
  <c r="DS55" i="6"/>
  <c r="DS68" i="6"/>
  <c r="DS56" i="6"/>
  <c r="AJ68" i="6"/>
  <c r="AJ67" i="6"/>
  <c r="AJ56" i="6"/>
  <c r="AJ55" i="6"/>
  <c r="CV68" i="6"/>
  <c r="CV67" i="6"/>
  <c r="CV56" i="6"/>
  <c r="CV55" i="6"/>
  <c r="FA64" i="6"/>
  <c r="FA68" i="6"/>
  <c r="FA67" i="6"/>
  <c r="FA61" i="6"/>
  <c r="FA55" i="6"/>
  <c r="FA56" i="6"/>
  <c r="FO67" i="6"/>
  <c r="FO64" i="6"/>
  <c r="FO55" i="6"/>
  <c r="FO68" i="6"/>
  <c r="FO61" i="6"/>
  <c r="FO56" i="6"/>
  <c r="CA87" i="4"/>
  <c r="EK87" i="4"/>
  <c r="X87" i="4"/>
  <c r="EL87" i="4"/>
  <c r="CW87" i="4"/>
  <c r="AD87" i="4"/>
  <c r="EQ87" i="4"/>
  <c r="BN87" i="4"/>
  <c r="EI87" i="4"/>
  <c r="AR87" i="4"/>
  <c r="DM87" i="4"/>
  <c r="AJ87" i="4"/>
  <c r="DE87" i="4"/>
  <c r="Q87" i="4"/>
  <c r="CC87" i="4"/>
  <c r="EO87" i="4"/>
  <c r="AP11" i="6"/>
  <c r="DR11" i="6"/>
  <c r="AN11" i="6"/>
  <c r="DA11" i="6"/>
  <c r="X11" i="6"/>
  <c r="DQ11" i="6"/>
  <c r="DJ11" i="6"/>
  <c r="BW11" i="6"/>
  <c r="AF11" i="6"/>
  <c r="FD11" i="6"/>
  <c r="DY11" i="6"/>
  <c r="AU11" i="6"/>
  <c r="DG11" i="6"/>
  <c r="D11" i="6"/>
  <c r="BP11" i="6"/>
  <c r="EB11" i="6"/>
  <c r="U11" i="6"/>
  <c r="CG11" i="6"/>
  <c r="ES11" i="6"/>
  <c r="AT11" i="6"/>
  <c r="DF11" i="6"/>
  <c r="FG54" i="4"/>
  <c r="V54" i="4"/>
  <c r="DD54" i="4"/>
  <c r="BP54" i="4"/>
  <c r="EX54" i="4"/>
  <c r="AW54" i="4"/>
  <c r="EC54" i="4"/>
  <c r="R54" i="4"/>
  <c r="CX54" i="4"/>
  <c r="I54" i="4"/>
  <c r="CO54" i="4"/>
  <c r="J54" i="4"/>
  <c r="CP54" i="4"/>
  <c r="K54" i="4"/>
  <c r="CS54" i="4"/>
  <c r="BC54" i="4"/>
  <c r="DO54" i="4"/>
  <c r="P54" i="4"/>
  <c r="CB54" i="4"/>
  <c r="EN54" i="4"/>
  <c r="BO77" i="5"/>
  <c r="EF77" i="5"/>
  <c r="AX77" i="5"/>
  <c r="EQ77" i="5"/>
  <c r="CS77" i="5"/>
  <c r="P77" i="5"/>
  <c r="EN77" i="5"/>
  <c r="DA77" i="5"/>
  <c r="BF77" i="5"/>
  <c r="K77" i="5"/>
  <c r="EI77" i="5"/>
  <c r="AU77" i="5"/>
  <c r="DG77" i="5"/>
  <c r="D77" i="5"/>
  <c r="BP77" i="5"/>
  <c r="EB77" i="5"/>
  <c r="U77" i="5"/>
  <c r="CG77" i="5"/>
  <c r="ES77" i="5"/>
  <c r="AT77" i="5"/>
  <c r="DF77" i="5"/>
  <c r="BR84" i="6"/>
  <c r="CH84" i="6"/>
  <c r="AZ84" i="6"/>
  <c r="N84" i="6"/>
  <c r="K84" i="6"/>
  <c r="L84" i="6"/>
  <c r="M84" i="6"/>
  <c r="R84" i="6"/>
  <c r="CD84" i="6"/>
  <c r="EP84" i="6"/>
  <c r="CS87" i="6"/>
  <c r="EI84" i="6"/>
  <c r="BR87" i="6"/>
  <c r="CV84" i="6"/>
  <c r="FH84" i="6"/>
  <c r="DO87" i="6"/>
  <c r="BT87" i="6"/>
  <c r="Y87" i="6"/>
  <c r="EW87" i="6"/>
  <c r="BK84" i="6"/>
  <c r="DW84" i="6"/>
  <c r="AT87" i="6"/>
  <c r="H84" i="6"/>
  <c r="BT84" i="6"/>
  <c r="EF84" i="6"/>
  <c r="BK87" i="6"/>
  <c r="Y84" i="6"/>
  <c r="CK84" i="6"/>
  <c r="EW84" i="6"/>
  <c r="CR87" i="6"/>
  <c r="U87" i="6"/>
  <c r="CG87" i="6"/>
  <c r="ES87" i="6"/>
  <c r="AP87" i="6"/>
  <c r="DB87" i="6"/>
  <c r="FN87" i="6"/>
  <c r="BO87" i="6"/>
  <c r="EA87" i="6"/>
  <c r="L87" i="6"/>
  <c r="BX87" i="6"/>
  <c r="EJ87" i="6"/>
  <c r="AS21" i="4"/>
  <c r="BJ21" i="4"/>
  <c r="AE21" i="4"/>
  <c r="FC21" i="4"/>
  <c r="DX21" i="4"/>
  <c r="DM21" i="4"/>
  <c r="V21" i="4"/>
  <c r="ET21" i="4"/>
  <c r="BS21" i="4"/>
  <c r="DP21" i="4"/>
  <c r="D21" i="4"/>
  <c r="BP21" i="4"/>
  <c r="EB21" i="4"/>
  <c r="AO21" i="4"/>
  <c r="DA21" i="4"/>
  <c r="FM21" i="4"/>
  <c r="AH21" i="4"/>
  <c r="CT21" i="4"/>
  <c r="FF21" i="4"/>
  <c r="AA21" i="4"/>
  <c r="CM21" i="4"/>
  <c r="EY21" i="4"/>
  <c r="CC44" i="5"/>
  <c r="CD44" i="5"/>
  <c r="CE44" i="5"/>
  <c r="BP44" i="5"/>
  <c r="BQ44" i="5"/>
  <c r="BT44" i="5"/>
  <c r="BU44" i="5"/>
  <c r="CB44" i="5"/>
  <c r="AS44" i="5"/>
  <c r="EA44" i="5"/>
  <c r="AZ44" i="5"/>
  <c r="EH44" i="5"/>
  <c r="BA44" i="5"/>
  <c r="EI44" i="5"/>
  <c r="BD44" i="5"/>
  <c r="EJ44" i="5"/>
  <c r="AM44" i="5"/>
  <c r="CY44" i="5"/>
  <c r="FK44" i="5"/>
  <c r="BJ44" i="5"/>
  <c r="DV44" i="5"/>
  <c r="DA67" i="6"/>
  <c r="DA56" i="6"/>
  <c r="DA55" i="6"/>
  <c r="DA68" i="6"/>
  <c r="W68" i="6"/>
  <c r="W67" i="6"/>
  <c r="W64" i="6"/>
  <c r="W61" i="6"/>
  <c r="W56" i="6"/>
  <c r="W55" i="6"/>
  <c r="FB64" i="6"/>
  <c r="FB68" i="6"/>
  <c r="FB61" i="6"/>
  <c r="FB67" i="6"/>
  <c r="FB55" i="6"/>
  <c r="FB56" i="6"/>
  <c r="FK68" i="6"/>
  <c r="FK67" i="6"/>
  <c r="FK64" i="6"/>
  <c r="FK61" i="6"/>
  <c r="FK56" i="6"/>
  <c r="FK55" i="6"/>
  <c r="DN68" i="6"/>
  <c r="DN56" i="6"/>
  <c r="DN67" i="6"/>
  <c r="DN55" i="6"/>
  <c r="CA68" i="6"/>
  <c r="CA67" i="6"/>
  <c r="CA56" i="6"/>
  <c r="CA55" i="6"/>
  <c r="AF67" i="6"/>
  <c r="AF68" i="6"/>
  <c r="AF56" i="6"/>
  <c r="AF55" i="6"/>
  <c r="FM67" i="6"/>
  <c r="FM56" i="6"/>
  <c r="FM64" i="6"/>
  <c r="FM55" i="6"/>
  <c r="FM68" i="6"/>
  <c r="FM61" i="6"/>
  <c r="DY67" i="6"/>
  <c r="DY56" i="6"/>
  <c r="DY55" i="6"/>
  <c r="DY68" i="6"/>
  <c r="BI68" i="6"/>
  <c r="BI67" i="6"/>
  <c r="BI55" i="6"/>
  <c r="BI56" i="6"/>
  <c r="DU68" i="6"/>
  <c r="DU67" i="6"/>
  <c r="DU55" i="6"/>
  <c r="DU56" i="6"/>
  <c r="R67" i="6"/>
  <c r="R55" i="6"/>
  <c r="R68" i="6"/>
  <c r="R56" i="6"/>
  <c r="R61" i="6"/>
  <c r="R64" i="6"/>
  <c r="CD67" i="6"/>
  <c r="CD55" i="6"/>
  <c r="CD68" i="6"/>
  <c r="CD56" i="6"/>
  <c r="EQ68" i="6"/>
  <c r="EQ55" i="6"/>
  <c r="EQ61" i="6"/>
  <c r="EQ64" i="6"/>
  <c r="EQ67" i="6"/>
  <c r="EQ56" i="6"/>
  <c r="BO68" i="6"/>
  <c r="BO55" i="6"/>
  <c r="BO67" i="6"/>
  <c r="BO56" i="6"/>
  <c r="EA68" i="6"/>
  <c r="EA55" i="6"/>
  <c r="EA67" i="6"/>
  <c r="EA56" i="6"/>
  <c r="AR67" i="6"/>
  <c r="AR68" i="6"/>
  <c r="AR56" i="6"/>
  <c r="AR55" i="6"/>
  <c r="DD67" i="6"/>
  <c r="DD68" i="6"/>
  <c r="DD56" i="6"/>
  <c r="DD55" i="6"/>
  <c r="FI64" i="6"/>
  <c r="FI68" i="6"/>
  <c r="FI61" i="6"/>
  <c r="FI67" i="6"/>
  <c r="FI56" i="6"/>
  <c r="FI55" i="6"/>
  <c r="EZ64" i="6"/>
  <c r="EZ67" i="6"/>
  <c r="EZ68" i="6"/>
  <c r="EZ55" i="6"/>
  <c r="EZ61" i="6"/>
  <c r="EZ56" i="6"/>
  <c r="BR44" i="5"/>
  <c r="ED44" i="5"/>
  <c r="I67" i="6"/>
  <c r="I56" i="6"/>
  <c r="I64" i="6"/>
  <c r="I55" i="6"/>
  <c r="I68" i="6"/>
  <c r="I61" i="6"/>
  <c r="G68" i="6"/>
  <c r="G67" i="6"/>
  <c r="G64" i="6"/>
  <c r="G61" i="6"/>
  <c r="G56" i="6"/>
  <c r="G55" i="6"/>
  <c r="BC68" i="6"/>
  <c r="BC67" i="6"/>
  <c r="BC56" i="6"/>
  <c r="BC55" i="6"/>
  <c r="F64" i="6"/>
  <c r="F68" i="6"/>
  <c r="F61" i="6"/>
  <c r="F67" i="6"/>
  <c r="F56" i="6"/>
  <c r="F55" i="6"/>
  <c r="ED68" i="6"/>
  <c r="ED67" i="6"/>
  <c r="ED56" i="6"/>
  <c r="ED55" i="6"/>
  <c r="CQ68" i="6"/>
  <c r="CQ67" i="6"/>
  <c r="CQ56" i="6"/>
  <c r="CQ55" i="6"/>
  <c r="AV67" i="6"/>
  <c r="AV68" i="6"/>
  <c r="AV56" i="6"/>
  <c r="AV55" i="6"/>
  <c r="Q67" i="6"/>
  <c r="Q56" i="6"/>
  <c r="Q55" i="6"/>
  <c r="Q68" i="6"/>
  <c r="Q64" i="6"/>
  <c r="Q61" i="6"/>
  <c r="EO67" i="6"/>
  <c r="EO56" i="6"/>
  <c r="EO55" i="6"/>
  <c r="EO68" i="6"/>
  <c r="EO64" i="6"/>
  <c r="EO61" i="6"/>
  <c r="E64" i="6"/>
  <c r="E68" i="6"/>
  <c r="E61" i="6"/>
  <c r="E67" i="6"/>
  <c r="E56" i="6"/>
  <c r="E55" i="6"/>
  <c r="BQ68" i="6"/>
  <c r="BQ67" i="6"/>
  <c r="BQ56" i="6"/>
  <c r="BQ55" i="6"/>
  <c r="EC68" i="6"/>
  <c r="EC67" i="6"/>
  <c r="EC56" i="6"/>
  <c r="EC55" i="6"/>
  <c r="Z67" i="6"/>
  <c r="Z55" i="6"/>
  <c r="Z56" i="6"/>
  <c r="Z68" i="6"/>
  <c r="CL67" i="6"/>
  <c r="CL55" i="6"/>
  <c r="CL56" i="6"/>
  <c r="CL68" i="6"/>
  <c r="FC68" i="6"/>
  <c r="FC67" i="6"/>
  <c r="FC64" i="6"/>
  <c r="FC61" i="6"/>
  <c r="FC56" i="6"/>
  <c r="FC55" i="6"/>
  <c r="K67" i="6"/>
  <c r="K64" i="6"/>
  <c r="K55" i="6"/>
  <c r="K68" i="6"/>
  <c r="K56" i="6"/>
  <c r="K61" i="6"/>
  <c r="BW67" i="6"/>
  <c r="BW55" i="6"/>
  <c r="BW68" i="6"/>
  <c r="BW56" i="6"/>
  <c r="EI67" i="6"/>
  <c r="EI55" i="6"/>
  <c r="EI68" i="6"/>
  <c r="EI56" i="6"/>
  <c r="AZ68" i="6"/>
  <c r="AZ56" i="6"/>
  <c r="AZ55" i="6"/>
  <c r="AZ67" i="6"/>
  <c r="DL68" i="6"/>
  <c r="DL56" i="6"/>
  <c r="DL55" i="6"/>
  <c r="DL67" i="6"/>
  <c r="EP67" i="6"/>
  <c r="EP55" i="6"/>
  <c r="EP68" i="6"/>
  <c r="EP56" i="6"/>
  <c r="EP61" i="6"/>
  <c r="EP64" i="6"/>
  <c r="FH64" i="6"/>
  <c r="FH68" i="6"/>
  <c r="FH61" i="6"/>
  <c r="FH67" i="6"/>
  <c r="FH56" i="6"/>
  <c r="FH55" i="6"/>
  <c r="DF44" i="6"/>
  <c r="CJ87" i="4"/>
  <c r="EU87" i="4"/>
  <c r="EV87" i="4"/>
  <c r="BC87" i="4"/>
  <c r="AM87" i="4"/>
  <c r="DR87" i="4"/>
  <c r="W87" i="4"/>
  <c r="BO87" i="4"/>
  <c r="FO87" i="4"/>
  <c r="M87" i="4"/>
  <c r="EA87" i="4"/>
  <c r="BG87" i="4"/>
  <c r="K87" i="4"/>
  <c r="CF87" i="4"/>
  <c r="FA87" i="4"/>
  <c r="BJ87" i="4"/>
  <c r="EE87" i="4"/>
  <c r="BB87" i="4"/>
  <c r="DW87" i="4"/>
  <c r="AG87" i="4"/>
  <c r="CS87" i="4"/>
  <c r="FE87" i="4"/>
  <c r="EW11" i="4"/>
  <c r="DB11" i="6"/>
  <c r="AI11" i="6"/>
  <c r="CZ11" i="6"/>
  <c r="FM11" i="6"/>
  <c r="CJ11" i="6"/>
  <c r="R11" i="6"/>
  <c r="EP11" i="6"/>
  <c r="DC11" i="6"/>
  <c r="BL11" i="6"/>
  <c r="AG11" i="6"/>
  <c r="FE11" i="6"/>
  <c r="BK11" i="6"/>
  <c r="DW11" i="6"/>
  <c r="T11" i="6"/>
  <c r="CF11" i="6"/>
  <c r="ER11" i="6"/>
  <c r="AK11" i="6"/>
  <c r="CW11" i="6"/>
  <c r="FI11" i="6"/>
  <c r="BJ11" i="6"/>
  <c r="DV11" i="6"/>
  <c r="Y54" i="4"/>
  <c r="EA54" i="4"/>
  <c r="BO54" i="4"/>
  <c r="AR54" i="4"/>
  <c r="DZ54" i="4"/>
  <c r="D54" i="4"/>
  <c r="CL54" i="4"/>
  <c r="BQ54" i="4"/>
  <c r="EY54" i="4"/>
  <c r="AL54" i="4"/>
  <c r="DT54" i="4"/>
  <c r="AC54" i="4"/>
  <c r="DK54" i="4"/>
  <c r="AD54" i="4"/>
  <c r="DL54" i="4"/>
  <c r="AG54" i="4"/>
  <c r="DM54" i="4"/>
  <c r="G54" i="4"/>
  <c r="BS54" i="4"/>
  <c r="EE54" i="4"/>
  <c r="AF54" i="4"/>
  <c r="CR54" i="4"/>
  <c r="FD54" i="4"/>
  <c r="EN11" i="4"/>
  <c r="EA77" i="5"/>
  <c r="Q77" i="5"/>
  <c r="DJ77" i="5"/>
  <c r="BD77" i="5"/>
  <c r="FE77" i="5"/>
  <c r="AV77" i="5"/>
  <c r="I77" i="5"/>
  <c r="EG77" i="5"/>
  <c r="CL77" i="5"/>
  <c r="AQ77" i="5"/>
  <c r="FO77" i="5"/>
  <c r="BK77" i="5"/>
  <c r="DW77" i="5"/>
  <c r="T77" i="5"/>
  <c r="CF77" i="5"/>
  <c r="ER77" i="5"/>
  <c r="AK77" i="5"/>
  <c r="CW77" i="5"/>
  <c r="FI77" i="5"/>
  <c r="BJ77" i="5"/>
  <c r="DV77" i="5"/>
  <c r="FB84" i="6"/>
  <c r="AL84" i="6"/>
  <c r="CW84" i="6"/>
  <c r="EC84" i="6"/>
  <c r="AT84" i="6"/>
  <c r="AQ84" i="6"/>
  <c r="AR84" i="6"/>
  <c r="AS84" i="6"/>
  <c r="AH84" i="6"/>
  <c r="CT84" i="6"/>
  <c r="FF84" i="6"/>
  <c r="DY87" i="6"/>
  <c r="EY84" i="6"/>
  <c r="CX87" i="6"/>
  <c r="DL84" i="6"/>
  <c r="W87" i="6"/>
  <c r="EU87" i="6"/>
  <c r="CZ87" i="6"/>
  <c r="BE87" i="6"/>
  <c r="O84" i="6"/>
  <c r="CA84" i="6"/>
  <c r="EM84" i="6"/>
  <c r="BZ87" i="6"/>
  <c r="X84" i="6"/>
  <c r="CJ84" i="6"/>
  <c r="EV84" i="6"/>
  <c r="CQ87" i="6"/>
  <c r="AO84" i="6"/>
  <c r="DA84" i="6"/>
  <c r="FP84" i="6"/>
  <c r="DX87" i="6"/>
  <c r="AK87" i="6"/>
  <c r="CW87" i="6"/>
  <c r="FI87" i="6"/>
  <c r="BF87" i="6"/>
  <c r="DR87" i="6"/>
  <c r="S87" i="6"/>
  <c r="CE87" i="6"/>
  <c r="EQ87" i="6"/>
  <c r="AB87" i="6"/>
  <c r="CN87" i="6"/>
  <c r="EZ87" i="6"/>
  <c r="BY21" i="4"/>
  <c r="CP21" i="4"/>
  <c r="BK21" i="4"/>
  <c r="AF21" i="4"/>
  <c r="FD21" i="4"/>
  <c r="U21" i="4"/>
  <c r="ES21" i="4"/>
  <c r="BB21" i="4"/>
  <c r="CY21" i="4"/>
  <c r="X21" i="4"/>
  <c r="EV21" i="4"/>
  <c r="T21" i="4"/>
  <c r="CF21" i="4"/>
  <c r="ER21" i="4"/>
  <c r="BE21" i="4"/>
  <c r="DQ21" i="4"/>
  <c r="AX21" i="4"/>
  <c r="DJ21" i="4"/>
  <c r="AQ21" i="4"/>
  <c r="DC21" i="4"/>
  <c r="FO21" i="4"/>
  <c r="DG11" i="4"/>
  <c r="DS44" i="5"/>
  <c r="DT44" i="5"/>
  <c r="DU44" i="5"/>
  <c r="DH44" i="5"/>
  <c r="DI44" i="5"/>
  <c r="DJ44" i="5"/>
  <c r="DK44" i="5"/>
  <c r="DR44" i="5"/>
  <c r="BO44" i="5"/>
  <c r="EW44" i="5"/>
  <c r="BV44" i="5"/>
  <c r="FD44" i="5"/>
  <c r="BW44" i="5"/>
  <c r="FE44" i="5"/>
  <c r="BX44" i="5"/>
  <c r="FF44" i="5"/>
  <c r="BC44" i="5"/>
  <c r="DO44" i="5"/>
  <c r="N44" i="5"/>
  <c r="BZ44" i="5"/>
  <c r="EL44" i="5"/>
  <c r="BT67" i="6"/>
  <c r="BT68" i="6"/>
  <c r="BT56" i="6"/>
  <c r="BT55" i="6"/>
  <c r="CZ67" i="6"/>
  <c r="CZ68" i="6"/>
  <c r="CZ56" i="6"/>
  <c r="CZ55" i="6"/>
  <c r="AM68" i="6"/>
  <c r="AM67" i="6"/>
  <c r="AM56" i="6"/>
  <c r="AM55" i="6"/>
  <c r="CI68" i="6"/>
  <c r="CI67" i="6"/>
  <c r="CI56" i="6"/>
  <c r="CI55" i="6"/>
  <c r="X67" i="6"/>
  <c r="X68" i="6"/>
  <c r="X56" i="6"/>
  <c r="X64" i="6"/>
  <c r="X55" i="6"/>
  <c r="X61" i="6"/>
  <c r="V64" i="6"/>
  <c r="V68" i="6"/>
  <c r="V61" i="6"/>
  <c r="V56" i="6"/>
  <c r="V67" i="6"/>
  <c r="V55" i="6"/>
  <c r="EU68" i="6"/>
  <c r="EU67" i="6"/>
  <c r="EU64" i="6"/>
  <c r="EU61" i="6"/>
  <c r="EU56" i="6"/>
  <c r="EU55" i="6"/>
  <c r="DG68" i="6"/>
  <c r="DG67" i="6"/>
  <c r="DG56" i="6"/>
  <c r="DG55" i="6"/>
  <c r="BL67" i="6"/>
  <c r="BL68" i="6"/>
  <c r="BL56" i="6"/>
  <c r="BL55" i="6"/>
  <c r="AG67" i="6"/>
  <c r="AG56" i="6"/>
  <c r="AG55" i="6"/>
  <c r="AG68" i="6"/>
  <c r="M64" i="6"/>
  <c r="M68" i="6"/>
  <c r="M67" i="6"/>
  <c r="M61" i="6"/>
  <c r="M55" i="6"/>
  <c r="M56" i="6"/>
  <c r="BY68" i="6"/>
  <c r="BY67" i="6"/>
  <c r="BY55" i="6"/>
  <c r="BY56" i="6"/>
  <c r="EK68" i="6"/>
  <c r="EK67" i="6"/>
  <c r="EK55" i="6"/>
  <c r="EK56" i="6"/>
  <c r="E51" i="6"/>
  <c r="BQ51" i="6"/>
  <c r="EC51" i="6"/>
  <c r="AH67" i="6"/>
  <c r="AH55" i="6"/>
  <c r="AH68" i="6"/>
  <c r="AH56" i="6"/>
  <c r="CT67" i="6"/>
  <c r="CT55" i="6"/>
  <c r="CT68" i="6"/>
  <c r="CT56" i="6"/>
  <c r="BB51" i="6"/>
  <c r="DN51" i="6"/>
  <c r="S68" i="6"/>
  <c r="S55" i="6"/>
  <c r="S61" i="6"/>
  <c r="S64" i="6"/>
  <c r="S67" i="6"/>
  <c r="S56" i="6"/>
  <c r="CE68" i="6"/>
  <c r="CE55" i="6"/>
  <c r="CE67" i="6"/>
  <c r="CE56" i="6"/>
  <c r="ER64" i="6"/>
  <c r="ER68" i="6"/>
  <c r="ER61" i="6"/>
  <c r="ER56" i="6"/>
  <c r="ER55" i="6"/>
  <c r="ER67" i="6"/>
  <c r="AM51" i="6"/>
  <c r="CY51" i="6"/>
  <c r="FK51" i="6"/>
  <c r="BH67" i="6"/>
  <c r="BH68" i="6"/>
  <c r="BH55" i="6"/>
  <c r="BH56" i="6"/>
  <c r="DT67" i="6"/>
  <c r="DT68" i="6"/>
  <c r="DT55" i="6"/>
  <c r="DT56" i="6"/>
  <c r="EX67" i="6"/>
  <c r="EX64" i="6"/>
  <c r="EX55" i="6"/>
  <c r="EX56" i="6"/>
  <c r="EX68" i="6"/>
  <c r="EX61" i="6"/>
  <c r="FP64" i="6"/>
  <c r="FP67" i="6"/>
  <c r="FP68" i="6"/>
  <c r="FP61" i="6"/>
  <c r="FP56" i="6"/>
  <c r="FP55" i="6"/>
  <c r="S46" i="6"/>
  <c r="H67" i="6"/>
  <c r="H68" i="6"/>
  <c r="H56" i="6"/>
  <c r="H64" i="6"/>
  <c r="H55" i="6"/>
  <c r="H61" i="6"/>
  <c r="AO67" i="6"/>
  <c r="AO56" i="6"/>
  <c r="AO55" i="6"/>
  <c r="AO68" i="6"/>
  <c r="BS68" i="6"/>
  <c r="BS67" i="6"/>
  <c r="BS56" i="6"/>
  <c r="BS55" i="6"/>
  <c r="DO68" i="6"/>
  <c r="DO67" i="6"/>
  <c r="DO56" i="6"/>
  <c r="DO55" i="6"/>
  <c r="BD67" i="6"/>
  <c r="BD68" i="6"/>
  <c r="BD56" i="6"/>
  <c r="BD55" i="6"/>
  <c r="C49" i="6"/>
  <c r="I20" i="3" s="1"/>
  <c r="AL68" i="6"/>
  <c r="AL67" i="6"/>
  <c r="AL56" i="6"/>
  <c r="AL55" i="6"/>
  <c r="DW68" i="6"/>
  <c r="DW67" i="6"/>
  <c r="DW56" i="6"/>
  <c r="DW55" i="6"/>
  <c r="CB67" i="6"/>
  <c r="CB68" i="6"/>
  <c r="CB56" i="6"/>
  <c r="CB55" i="6"/>
  <c r="AW67" i="6"/>
  <c r="AW56" i="6"/>
  <c r="AW55" i="6"/>
  <c r="AW68" i="6"/>
  <c r="U64" i="6"/>
  <c r="U68" i="6"/>
  <c r="U61" i="6"/>
  <c r="U56" i="6"/>
  <c r="U67" i="6"/>
  <c r="U55" i="6"/>
  <c r="CG68" i="6"/>
  <c r="CG56" i="6"/>
  <c r="CG67" i="6"/>
  <c r="CG55" i="6"/>
  <c r="ET64" i="6"/>
  <c r="ET68" i="6"/>
  <c r="ET61" i="6"/>
  <c r="ET56" i="6"/>
  <c r="ET67" i="6"/>
  <c r="ET55" i="6"/>
  <c r="AP67" i="6"/>
  <c r="AP55" i="6"/>
  <c r="AP56" i="6"/>
  <c r="AP68" i="6"/>
  <c r="DB67" i="6"/>
  <c r="DB55" i="6"/>
  <c r="DB56" i="6"/>
  <c r="DB68" i="6"/>
  <c r="AA67" i="6"/>
  <c r="AA55" i="6"/>
  <c r="AA68" i="6"/>
  <c r="AA56" i="6"/>
  <c r="CM67" i="6"/>
  <c r="CM55" i="6"/>
  <c r="CM68" i="6"/>
  <c r="CM56" i="6"/>
  <c r="FD67" i="6"/>
  <c r="FD68" i="6"/>
  <c r="FD56" i="6"/>
  <c r="FD55" i="6"/>
  <c r="FD61" i="6"/>
  <c r="FD64" i="6"/>
  <c r="D64" i="6"/>
  <c r="D68" i="6"/>
  <c r="D61" i="6"/>
  <c r="D67" i="6"/>
  <c r="D56" i="6"/>
  <c r="D55" i="6"/>
  <c r="BP68" i="6"/>
  <c r="BP67" i="6"/>
  <c r="BP56" i="6"/>
  <c r="BP55" i="6"/>
  <c r="EB68" i="6"/>
  <c r="EB67" i="6"/>
  <c r="EB56" i="6"/>
  <c r="EB55" i="6"/>
  <c r="FF67" i="6"/>
  <c r="FF55" i="6"/>
  <c r="FF68" i="6"/>
  <c r="FF56" i="6"/>
  <c r="FF64" i="6"/>
  <c r="FF61" i="6"/>
  <c r="DG44" i="6"/>
  <c r="DU87" i="4"/>
  <c r="AF87" i="4"/>
  <c r="AH87" i="4"/>
  <c r="CQ87" i="4"/>
  <c r="BZ87" i="4"/>
  <c r="D87" i="4"/>
  <c r="FI87" i="4"/>
  <c r="C83" i="4"/>
  <c r="BL87" i="4"/>
  <c r="DB87" i="4"/>
  <c r="AP87" i="4"/>
  <c r="FC87" i="4"/>
  <c r="CI87" i="4"/>
  <c r="AC87" i="4"/>
  <c r="CX87" i="4"/>
  <c r="G87" i="4"/>
  <c r="CB87" i="4"/>
  <c r="EX87" i="4"/>
  <c r="BT87" i="4"/>
  <c r="EP87" i="4"/>
  <c r="AW87" i="4"/>
  <c r="DI87" i="4"/>
  <c r="CK11" i="4"/>
  <c r="FN11" i="6"/>
  <c r="CU11" i="6"/>
  <c r="FL11" i="6"/>
  <c r="AY11" i="6"/>
  <c r="EV11" i="6"/>
  <c r="AX11" i="6"/>
  <c r="K11" i="6"/>
  <c r="EI11" i="6"/>
  <c r="CR11" i="6"/>
  <c r="BM11" i="6"/>
  <c r="O11" i="6"/>
  <c r="CA11" i="6"/>
  <c r="EM11" i="6"/>
  <c r="AJ11" i="6"/>
  <c r="CV11" i="6"/>
  <c r="FH11" i="6"/>
  <c r="BA11" i="6"/>
  <c r="DM11" i="6"/>
  <c r="N11" i="6"/>
  <c r="BZ11" i="6"/>
  <c r="EL11" i="6"/>
  <c r="BN54" i="4"/>
  <c r="ET54" i="4"/>
  <c r="Z54" i="4"/>
  <c r="DF54" i="4"/>
  <c r="E54" i="4"/>
  <c r="CM54" i="4"/>
  <c r="BH54" i="4"/>
  <c r="EP54" i="4"/>
  <c r="AY54" i="4"/>
  <c r="EG54" i="4"/>
  <c r="AZ54" i="4"/>
  <c r="EH54" i="4"/>
  <c r="BA54" i="4"/>
  <c r="EI54" i="4"/>
  <c r="W54" i="4"/>
  <c r="CI54" i="4"/>
  <c r="EU54" i="4"/>
  <c r="AV54" i="4"/>
  <c r="DH54" i="4"/>
  <c r="CB11" i="4"/>
  <c r="H77" i="5"/>
  <c r="CC77" i="5"/>
  <c r="S77" i="5"/>
  <c r="DP77" i="5"/>
  <c r="BN77" i="5"/>
  <c r="CB77" i="5"/>
  <c r="AO77" i="5"/>
  <c r="FM77" i="5"/>
  <c r="DR77" i="5"/>
  <c r="BW77" i="5"/>
  <c r="O77" i="5"/>
  <c r="CA77" i="5"/>
  <c r="EM77" i="5"/>
  <c r="AJ77" i="5"/>
  <c r="CV77" i="5"/>
  <c r="FH77" i="5"/>
  <c r="BA77" i="5"/>
  <c r="DM77" i="5"/>
  <c r="N77" i="5"/>
  <c r="BZ77" i="5"/>
  <c r="EL77" i="5"/>
  <c r="BP84" i="6"/>
  <c r="CX84" i="6"/>
  <c r="AY84" i="6"/>
  <c r="BA84" i="6"/>
  <c r="BZ84" i="6"/>
  <c r="BW84" i="6"/>
  <c r="BX84" i="6"/>
  <c r="BY84" i="6"/>
  <c r="AX84" i="6"/>
  <c r="DJ84" i="6"/>
  <c r="AG87" i="6"/>
  <c r="FE87" i="6"/>
  <c r="F87" i="6"/>
  <c r="ED87" i="6"/>
  <c r="EB84" i="6"/>
  <c r="BC87" i="6"/>
  <c r="H87" i="6"/>
  <c r="EF87" i="6"/>
  <c r="CK87" i="6"/>
  <c r="AE84" i="6"/>
  <c r="CQ84" i="6"/>
  <c r="FC84" i="6"/>
  <c r="DF87" i="6"/>
  <c r="AN84" i="6"/>
  <c r="CZ84" i="6"/>
  <c r="FO84" i="6"/>
  <c r="DW87" i="6"/>
  <c r="BE84" i="6"/>
  <c r="DQ84" i="6"/>
  <c r="AF87" i="6"/>
  <c r="FD87" i="6"/>
  <c r="BA87" i="6"/>
  <c r="DM87" i="6"/>
  <c r="J87" i="6"/>
  <c r="BV87" i="6"/>
  <c r="EH87" i="6"/>
  <c r="AI87" i="6"/>
  <c r="CU87" i="6"/>
  <c r="FG87" i="6"/>
  <c r="AR87" i="6"/>
  <c r="DD87" i="6"/>
  <c r="FP87" i="6"/>
  <c r="DE21" i="4"/>
  <c r="DV21" i="4"/>
  <c r="CQ21" i="4"/>
  <c r="BL21" i="4"/>
  <c r="BA21" i="4"/>
  <c r="CH21" i="4"/>
  <c r="G21" i="4"/>
  <c r="EE21" i="4"/>
  <c r="BD21" i="4"/>
  <c r="AJ21" i="4"/>
  <c r="CV21" i="4"/>
  <c r="FH21" i="4"/>
  <c r="I21" i="4"/>
  <c r="BU21" i="4"/>
  <c r="EG21" i="4"/>
  <c r="BN21" i="4"/>
  <c r="DZ21" i="4"/>
  <c r="BG21" i="4"/>
  <c r="DS21" i="4"/>
  <c r="AU11" i="4"/>
  <c r="FI44" i="5"/>
  <c r="FL44" i="5"/>
  <c r="FM44" i="5"/>
  <c r="EX44" i="5"/>
  <c r="EY44" i="5"/>
  <c r="EZ44" i="5"/>
  <c r="FA44" i="5"/>
  <c r="FH44" i="5"/>
  <c r="CK44" i="5"/>
  <c r="J44" i="5"/>
  <c r="CR44" i="5"/>
  <c r="K44" i="5"/>
  <c r="CS44" i="5"/>
  <c r="L44" i="5"/>
  <c r="CT44" i="5"/>
  <c r="G44" i="5"/>
  <c r="BS44" i="5"/>
  <c r="EE44" i="5"/>
  <c r="AD44" i="5"/>
  <c r="CP44" i="5"/>
  <c r="FB44" i="5"/>
  <c r="EG67" i="6"/>
  <c r="EG56" i="6"/>
  <c r="EG55" i="6"/>
  <c r="EG68" i="6"/>
  <c r="BZ68" i="6"/>
  <c r="BZ67" i="6"/>
  <c r="BZ55" i="6"/>
  <c r="BZ56" i="6"/>
  <c r="EA51" i="6"/>
  <c r="EF67" i="6"/>
  <c r="EF68" i="6"/>
  <c r="EF56" i="6"/>
  <c r="EF55" i="6"/>
  <c r="T51" i="6"/>
  <c r="CY68" i="6"/>
  <c r="CY67" i="6"/>
  <c r="CY56" i="6"/>
  <c r="CY55" i="6"/>
  <c r="BP51" i="6"/>
  <c r="EV67" i="6"/>
  <c r="EV68" i="6"/>
  <c r="EV56" i="6"/>
  <c r="EV64" i="6"/>
  <c r="EV55" i="6"/>
  <c r="EV61" i="6"/>
  <c r="I51" i="6"/>
  <c r="CJ67" i="6"/>
  <c r="CJ68" i="6"/>
  <c r="CJ56" i="6"/>
  <c r="CJ55" i="6"/>
  <c r="Y67" i="6"/>
  <c r="Y56" i="6"/>
  <c r="Y55" i="6"/>
  <c r="Y68" i="6"/>
  <c r="AD68" i="6"/>
  <c r="AD67" i="6"/>
  <c r="AD55" i="6"/>
  <c r="AD56" i="6"/>
  <c r="CT51" i="6"/>
  <c r="BB68" i="6"/>
  <c r="BB56" i="6"/>
  <c r="BB67" i="6"/>
  <c r="BB55" i="6"/>
  <c r="BG51" i="6"/>
  <c r="O68" i="6"/>
  <c r="O67" i="6"/>
  <c r="O64" i="6"/>
  <c r="O61" i="6"/>
  <c r="O56" i="6"/>
  <c r="O55" i="6"/>
  <c r="EM68" i="6"/>
  <c r="EM67" i="6"/>
  <c r="EM56" i="6"/>
  <c r="EM55" i="6"/>
  <c r="L51" i="6"/>
  <c r="EJ51" i="6"/>
  <c r="CR67" i="6"/>
  <c r="CR68" i="6"/>
  <c r="CR56" i="6"/>
  <c r="CR55" i="6"/>
  <c r="CS51" i="6"/>
  <c r="BM67" i="6"/>
  <c r="BM56" i="6"/>
  <c r="BM55" i="6"/>
  <c r="BM68" i="6"/>
  <c r="H51" i="6"/>
  <c r="BT51" i="6"/>
  <c r="EF51" i="6"/>
  <c r="AC68" i="6"/>
  <c r="AC67" i="6"/>
  <c r="AC55" i="6"/>
  <c r="AC56" i="6"/>
  <c r="CO68" i="6"/>
  <c r="CO67" i="6"/>
  <c r="CO55" i="6"/>
  <c r="CO56" i="6"/>
  <c r="FJ64" i="6"/>
  <c r="FJ68" i="6"/>
  <c r="FJ61" i="6"/>
  <c r="FJ67" i="6"/>
  <c r="FJ56" i="6"/>
  <c r="FJ55" i="6"/>
  <c r="U51" i="6"/>
  <c r="CG51" i="6"/>
  <c r="ES51" i="6"/>
  <c r="AX67" i="6"/>
  <c r="AX55" i="6"/>
  <c r="AX68" i="6"/>
  <c r="AX56" i="6"/>
  <c r="DJ67" i="6"/>
  <c r="DJ55" i="6"/>
  <c r="DJ68" i="6"/>
  <c r="DJ56" i="6"/>
  <c r="F51" i="6"/>
  <c r="BR51" i="6"/>
  <c r="ED51" i="6"/>
  <c r="AI68" i="6"/>
  <c r="AI55" i="6"/>
  <c r="AI67" i="6"/>
  <c r="AI56" i="6"/>
  <c r="CU68" i="6"/>
  <c r="CU55" i="6"/>
  <c r="CU67" i="6"/>
  <c r="CU56" i="6"/>
  <c r="BC51" i="6"/>
  <c r="DO51" i="6"/>
  <c r="L64" i="6"/>
  <c r="L67" i="6"/>
  <c r="L68" i="6"/>
  <c r="L55" i="6"/>
  <c r="L61" i="6"/>
  <c r="L56" i="6"/>
  <c r="BX67" i="6"/>
  <c r="BX68" i="6"/>
  <c r="BX55" i="6"/>
  <c r="BX56" i="6"/>
  <c r="EJ67" i="6"/>
  <c r="EJ68" i="6"/>
  <c r="EJ55" i="6"/>
  <c r="EJ56" i="6"/>
  <c r="FN67" i="6"/>
  <c r="FN64" i="6"/>
  <c r="FN55" i="6"/>
  <c r="FN56" i="6"/>
  <c r="FN61" i="6"/>
  <c r="FN68" i="6"/>
  <c r="AN46" i="6"/>
  <c r="EH77" i="5"/>
  <c r="CM77" i="5"/>
  <c r="W77" i="5"/>
  <c r="CI77" i="5"/>
  <c r="EU77" i="5"/>
  <c r="AR77" i="5"/>
  <c r="DD77" i="5"/>
  <c r="FP77" i="5"/>
  <c r="BI77" i="5"/>
  <c r="DU77" i="5"/>
  <c r="V77" i="5"/>
  <c r="CH77" i="5"/>
  <c r="ET77" i="5"/>
  <c r="BF84" i="6"/>
  <c r="DR84" i="6"/>
  <c r="AW87" i="6"/>
  <c r="DK84" i="6"/>
  <c r="V87" i="6"/>
  <c r="ET87" i="6"/>
  <c r="EJ84" i="6"/>
  <c r="BS87" i="6"/>
  <c r="X87" i="6"/>
  <c r="EV87" i="6"/>
  <c r="DA87" i="6"/>
  <c r="AM84" i="6"/>
  <c r="CY84" i="6"/>
  <c r="FN84" i="6"/>
  <c r="DV87" i="6"/>
  <c r="AV84" i="6"/>
  <c r="DH84" i="6"/>
  <c r="O87" i="6"/>
  <c r="EM87" i="6"/>
  <c r="BM84" i="6"/>
  <c r="DY84" i="6"/>
  <c r="AV87" i="6"/>
  <c r="BI87" i="6"/>
  <c r="DU87" i="6"/>
  <c r="R87" i="6"/>
  <c r="CD87" i="6"/>
  <c r="EP87" i="6"/>
  <c r="AQ87" i="6"/>
  <c r="DC87" i="6"/>
  <c r="FO87" i="6"/>
  <c r="AZ87" i="6"/>
  <c r="DL87" i="6"/>
  <c r="DU21" i="4"/>
  <c r="N21" i="4"/>
  <c r="EL21" i="4"/>
  <c r="DG21" i="4"/>
  <c r="CB21" i="4"/>
  <c r="BQ21" i="4"/>
  <c r="CX21" i="4"/>
  <c r="W21" i="4"/>
  <c r="EU21" i="4"/>
  <c r="BT21" i="4"/>
  <c r="AR21" i="4"/>
  <c r="DD21" i="4"/>
  <c r="FP21" i="4"/>
  <c r="Q21" i="4"/>
  <c r="CC21" i="4"/>
  <c r="EO21" i="4"/>
  <c r="J21" i="4"/>
  <c r="BV21" i="4"/>
  <c r="EH21" i="4"/>
  <c r="BO21" i="4"/>
  <c r="EA21" i="4"/>
  <c r="O11" i="4"/>
  <c r="Q44" i="5"/>
  <c r="R44" i="5"/>
  <c r="S44" i="5"/>
  <c r="D44" i="5"/>
  <c r="E44" i="5"/>
  <c r="H44" i="5"/>
  <c r="I44" i="5"/>
  <c r="P44" i="5"/>
  <c r="M44" i="5"/>
  <c r="CU44" i="5"/>
  <c r="T44" i="5"/>
  <c r="DB44" i="5"/>
  <c r="U44" i="5"/>
  <c r="DC44" i="5"/>
  <c r="X44" i="5"/>
  <c r="DD44" i="5"/>
  <c r="O44" i="5"/>
  <c r="CA44" i="5"/>
  <c r="EM44" i="5"/>
  <c r="AL44" i="5"/>
  <c r="CX44" i="5"/>
  <c r="FJ44" i="5"/>
  <c r="AN67" i="6"/>
  <c r="AN68" i="6"/>
  <c r="AN56" i="6"/>
  <c r="AN55" i="6"/>
  <c r="EE68" i="6"/>
  <c r="EE67" i="6"/>
  <c r="EE56" i="6"/>
  <c r="EE55" i="6"/>
  <c r="CV51" i="6"/>
  <c r="AO51" i="6"/>
  <c r="DP67" i="6"/>
  <c r="DP68" i="6"/>
  <c r="DP56" i="6"/>
  <c r="DP55" i="6"/>
  <c r="BE67" i="6"/>
  <c r="BE56" i="6"/>
  <c r="BE55" i="6"/>
  <c r="BE68" i="6"/>
  <c r="BJ68" i="6"/>
  <c r="BJ67" i="6"/>
  <c r="BJ55" i="6"/>
  <c r="BJ56" i="6"/>
  <c r="DJ51" i="6"/>
  <c r="BR68" i="6"/>
  <c r="BR67" i="6"/>
  <c r="BR56" i="6"/>
  <c r="BR55" i="6"/>
  <c r="BW51" i="6"/>
  <c r="AE68" i="6"/>
  <c r="AE67" i="6"/>
  <c r="AE56" i="6"/>
  <c r="AE55" i="6"/>
  <c r="FL67" i="6"/>
  <c r="FL68" i="6"/>
  <c r="FL56" i="6"/>
  <c r="FL64" i="6"/>
  <c r="FL55" i="6"/>
  <c r="FL61" i="6"/>
  <c r="AB51" i="6"/>
  <c r="EZ51" i="6"/>
  <c r="DH67" i="6"/>
  <c r="DH68" i="6"/>
  <c r="DH56" i="6"/>
  <c r="DH55" i="6"/>
  <c r="DI51" i="6"/>
  <c r="CC67" i="6"/>
  <c r="CC56" i="6"/>
  <c r="CC55" i="6"/>
  <c r="CC68" i="6"/>
  <c r="P51" i="6"/>
  <c r="CB51" i="6"/>
  <c r="EN51" i="6"/>
  <c r="AK68" i="6"/>
  <c r="AK67" i="6"/>
  <c r="AK56" i="6"/>
  <c r="AK55" i="6"/>
  <c r="CW68" i="6"/>
  <c r="CW67" i="6"/>
  <c r="CW56" i="6"/>
  <c r="CW55" i="6"/>
  <c r="AC51" i="6"/>
  <c r="CO51" i="6"/>
  <c r="FA51" i="6"/>
  <c r="BF67" i="6"/>
  <c r="BF55" i="6"/>
  <c r="BF56" i="6"/>
  <c r="BF68" i="6"/>
  <c r="DR67" i="6"/>
  <c r="DR55" i="6"/>
  <c r="DR56" i="6"/>
  <c r="DR68" i="6"/>
  <c r="N51" i="6"/>
  <c r="BZ51" i="6"/>
  <c r="EL51" i="6"/>
  <c r="AQ67" i="6"/>
  <c r="AQ55" i="6"/>
  <c r="AQ68" i="6"/>
  <c r="AQ56" i="6"/>
  <c r="DC67" i="6"/>
  <c r="DC55" i="6"/>
  <c r="DC68" i="6"/>
  <c r="DC56" i="6"/>
  <c r="BK51" i="6"/>
  <c r="T64" i="6"/>
  <c r="T68" i="6"/>
  <c r="T61" i="6"/>
  <c r="T56" i="6"/>
  <c r="T55" i="6"/>
  <c r="T67" i="6"/>
  <c r="CF68" i="6"/>
  <c r="CF56" i="6"/>
  <c r="CF55" i="6"/>
  <c r="CF67" i="6"/>
  <c r="ES64" i="6"/>
  <c r="ES68" i="6"/>
  <c r="ES61" i="6"/>
  <c r="ES56" i="6"/>
  <c r="ES67" i="6"/>
  <c r="ES55" i="6"/>
  <c r="EY67" i="6"/>
  <c r="EY64" i="6"/>
  <c r="EY55" i="6"/>
  <c r="EY68" i="6"/>
  <c r="EY61" i="6"/>
  <c r="EY56" i="6"/>
  <c r="Q46" i="6"/>
  <c r="M46" i="6"/>
  <c r="C44" i="4" l="1"/>
  <c r="C25" i="3" s="1"/>
  <c r="E46" i="4"/>
  <c r="AT45" i="6"/>
  <c r="AU45" i="6" s="1"/>
  <c r="AV45" i="6" s="1"/>
  <c r="AW45" i="6" s="1"/>
  <c r="AX45" i="6" s="1"/>
  <c r="AY45" i="6" s="1"/>
  <c r="AZ45" i="6" s="1"/>
  <c r="BA45" i="6" s="1"/>
  <c r="BB45" i="6" s="1"/>
  <c r="BC45" i="6" s="1"/>
  <c r="BD45" i="6" s="1"/>
  <c r="BE45" i="6" s="1"/>
  <c r="BF45" i="6" s="1"/>
  <c r="BG45" i="6" s="1"/>
  <c r="BH45" i="6" s="1"/>
  <c r="BI45" i="6" s="1"/>
  <c r="BJ45" i="6" s="1"/>
  <c r="BK45" i="6" s="1"/>
  <c r="BL45" i="6" s="1"/>
  <c r="EY79" i="6"/>
  <c r="AD17" i="4"/>
  <c r="EI79" i="6"/>
  <c r="C44" i="6"/>
  <c r="I25" i="3" s="1"/>
  <c r="CR79" i="6"/>
  <c r="Y79" i="6"/>
  <c r="DB79" i="6"/>
  <c r="CC79" i="6"/>
  <c r="BV79" i="6"/>
  <c r="CB79" i="6"/>
  <c r="AH79" i="6"/>
  <c r="AJ46" i="4"/>
  <c r="AE17" i="5"/>
  <c r="E78" i="4"/>
  <c r="F78" i="4" s="1"/>
  <c r="G78" i="4" s="1"/>
  <c r="H78" i="4" s="1"/>
  <c r="I78" i="4" s="1"/>
  <c r="C11" i="4"/>
  <c r="B25" i="3" s="1"/>
  <c r="C51" i="6"/>
  <c r="M46" i="4"/>
  <c r="C84" i="6"/>
  <c r="EA79" i="6"/>
  <c r="AT46" i="4"/>
  <c r="AK46" i="4"/>
  <c r="C34" i="7"/>
  <c r="EL28" i="4"/>
  <c r="EL31" i="4"/>
  <c r="EL23" i="4"/>
  <c r="EL34" i="4"/>
  <c r="EL35" i="4"/>
  <c r="EL22" i="4"/>
  <c r="BI80" i="5"/>
  <c r="CV80" i="5"/>
  <c r="DH67" i="4"/>
  <c r="DH55" i="4"/>
  <c r="DH68" i="4"/>
  <c r="DH61" i="4"/>
  <c r="DH64" i="4"/>
  <c r="DH56" i="4"/>
  <c r="AJ14" i="6"/>
  <c r="AX14" i="6"/>
  <c r="DG47" i="6"/>
  <c r="CM60" i="6"/>
  <c r="CM58" i="6"/>
  <c r="CM57" i="6"/>
  <c r="CM59" i="6" s="1"/>
  <c r="EK60" i="6"/>
  <c r="EK58" i="6"/>
  <c r="EK57" i="6"/>
  <c r="ED101" i="6"/>
  <c r="ED100" i="6"/>
  <c r="ED88" i="6"/>
  <c r="ED89" i="6"/>
  <c r="EP61" i="4"/>
  <c r="EP67" i="4"/>
  <c r="EP56" i="4"/>
  <c r="EP68" i="4"/>
  <c r="EP55" i="4"/>
  <c r="EP64" i="4"/>
  <c r="DM14" i="6"/>
  <c r="CU14" i="6"/>
  <c r="BL100" i="4"/>
  <c r="BL101" i="4"/>
  <c r="BL88" i="4"/>
  <c r="BL97" i="4"/>
  <c r="BL89" i="4"/>
  <c r="BL94" i="4"/>
  <c r="BS60" i="6"/>
  <c r="BS58" i="6"/>
  <c r="BS57" i="6"/>
  <c r="BS59" i="6" s="1"/>
  <c r="CT60" i="6"/>
  <c r="CT58" i="6"/>
  <c r="CT57" i="6"/>
  <c r="AM60" i="6"/>
  <c r="AM58" i="6"/>
  <c r="AM57" i="6"/>
  <c r="BF80" i="5"/>
  <c r="DI60" i="6"/>
  <c r="DI58" i="6"/>
  <c r="DI57" i="6"/>
  <c r="DI59" i="6" s="1"/>
  <c r="EP34" i="4"/>
  <c r="EP35" i="4"/>
  <c r="EP22" i="4"/>
  <c r="EP28" i="4"/>
  <c r="EP31" i="4"/>
  <c r="EP23" i="4"/>
  <c r="BQ28" i="4"/>
  <c r="BQ35" i="4"/>
  <c r="BQ22" i="4"/>
  <c r="BQ31" i="4"/>
  <c r="BQ23" i="4"/>
  <c r="BQ34" i="4"/>
  <c r="AV101" i="6"/>
  <c r="AV100" i="6"/>
  <c r="AV89" i="6"/>
  <c r="AV88" i="6"/>
  <c r="Z46" i="6"/>
  <c r="BA80" i="5"/>
  <c r="DR80" i="5"/>
  <c r="H80" i="5"/>
  <c r="BA64" i="4"/>
  <c r="BA56" i="4"/>
  <c r="BA68" i="4"/>
  <c r="BA55" i="4"/>
  <c r="BA61" i="4"/>
  <c r="BA67" i="4"/>
  <c r="CM61" i="4"/>
  <c r="CM64" i="4"/>
  <c r="CM56" i="4"/>
  <c r="CM67" i="4"/>
  <c r="CM68" i="4"/>
  <c r="CM55" i="4"/>
  <c r="FH14" i="6"/>
  <c r="EI14" i="6"/>
  <c r="CK14" i="4"/>
  <c r="CX97" i="4"/>
  <c r="CX89" i="4"/>
  <c r="CX101" i="4"/>
  <c r="CX100" i="4"/>
  <c r="CX88" i="4"/>
  <c r="CX94" i="4"/>
  <c r="FI97" i="4"/>
  <c r="FI89" i="4"/>
  <c r="FI101" i="4"/>
  <c r="FI94" i="4"/>
  <c r="FI88" i="4"/>
  <c r="FI100" i="4"/>
  <c r="AA60" i="6"/>
  <c r="AA58" i="6"/>
  <c r="AA57" i="6"/>
  <c r="DO60" i="6"/>
  <c r="DO58" i="6"/>
  <c r="DO57" i="6"/>
  <c r="DO59" i="6" s="1"/>
  <c r="W46" i="6"/>
  <c r="CE60" i="6"/>
  <c r="CE58" i="6"/>
  <c r="CE57" i="6"/>
  <c r="BY60" i="6"/>
  <c r="BY58" i="6"/>
  <c r="BY57" i="6"/>
  <c r="EL47" i="5"/>
  <c r="BW47" i="5"/>
  <c r="DI47" i="5"/>
  <c r="AQ34" i="4"/>
  <c r="AQ28" i="4"/>
  <c r="AQ31" i="4"/>
  <c r="AQ23" i="4"/>
  <c r="AQ35" i="4"/>
  <c r="AQ22" i="4"/>
  <c r="EV31" i="4"/>
  <c r="EV23" i="4"/>
  <c r="EV35" i="4"/>
  <c r="EV22" i="4"/>
  <c r="EV28" i="4"/>
  <c r="EV34" i="4"/>
  <c r="AF31" i="4"/>
  <c r="AF23" i="4"/>
  <c r="AF35" i="4"/>
  <c r="AF22" i="4"/>
  <c r="AF34" i="4"/>
  <c r="AF28" i="4"/>
  <c r="CE101" i="6"/>
  <c r="CE89" i="6"/>
  <c r="CE100" i="6"/>
  <c r="CE88" i="6"/>
  <c r="CX101" i="6"/>
  <c r="CX100" i="6"/>
  <c r="CX89" i="6"/>
  <c r="CX88" i="6"/>
  <c r="FI80" i="5"/>
  <c r="FO80" i="5"/>
  <c r="DJ80" i="5"/>
  <c r="BS67" i="4"/>
  <c r="BS68" i="4"/>
  <c r="BS56" i="4"/>
  <c r="BS61" i="4"/>
  <c r="BS55" i="4"/>
  <c r="BS64" i="4"/>
  <c r="DT64" i="4"/>
  <c r="DT56" i="4"/>
  <c r="DT68" i="4"/>
  <c r="DT55" i="4"/>
  <c r="DT61" i="4"/>
  <c r="DT67" i="4"/>
  <c r="BJ14" i="6"/>
  <c r="BK14" i="6"/>
  <c r="FM14" i="6"/>
  <c r="DW101" i="4"/>
  <c r="DW88" i="4"/>
  <c r="DW100" i="4"/>
  <c r="DW97" i="4"/>
  <c r="DW94" i="4"/>
  <c r="DW89" i="4"/>
  <c r="EA94" i="4"/>
  <c r="EA100" i="4"/>
  <c r="EA97" i="4"/>
  <c r="EA88" i="4"/>
  <c r="EA89" i="4"/>
  <c r="EA101" i="4"/>
  <c r="DR94" i="4"/>
  <c r="DR100" i="4"/>
  <c r="DR101" i="4"/>
  <c r="DR89" i="4"/>
  <c r="DR97" i="4"/>
  <c r="DR88" i="4"/>
  <c r="CJ100" i="4"/>
  <c r="CJ101" i="4"/>
  <c r="CJ89" i="4"/>
  <c r="CJ94" i="4"/>
  <c r="CJ97" i="4"/>
  <c r="CJ88" i="4"/>
  <c r="ED60" i="6"/>
  <c r="ED58" i="6"/>
  <c r="ED57" i="6"/>
  <c r="EZ60" i="6"/>
  <c r="EZ58" i="6"/>
  <c r="EZ57" i="6"/>
  <c r="BO60" i="6"/>
  <c r="BO58" i="6"/>
  <c r="BO57" i="6"/>
  <c r="FM60" i="6"/>
  <c r="FM58" i="6"/>
  <c r="FM57" i="6"/>
  <c r="DN60" i="6"/>
  <c r="DN58" i="6"/>
  <c r="DN57" i="6"/>
  <c r="FK47" i="5"/>
  <c r="AZ47" i="5"/>
  <c r="CE47" i="5"/>
  <c r="FF34" i="4"/>
  <c r="FF35" i="4"/>
  <c r="FF22" i="4"/>
  <c r="FF28" i="4"/>
  <c r="FF31" i="4"/>
  <c r="FF23" i="4"/>
  <c r="EB28" i="4"/>
  <c r="EB34" i="4"/>
  <c r="EB35" i="4"/>
  <c r="EB22" i="4"/>
  <c r="EB31" i="4"/>
  <c r="EB23" i="4"/>
  <c r="ET28" i="4"/>
  <c r="ET31" i="4"/>
  <c r="ET23" i="4"/>
  <c r="ET35" i="4"/>
  <c r="ET22" i="4"/>
  <c r="ET34" i="4"/>
  <c r="EJ100" i="6"/>
  <c r="EJ101" i="6"/>
  <c r="EJ94" i="6"/>
  <c r="EJ97" i="6"/>
  <c r="EJ89" i="6"/>
  <c r="EJ88" i="6"/>
  <c r="ES101" i="6"/>
  <c r="ES100" i="6"/>
  <c r="ES97" i="6"/>
  <c r="ES94" i="6"/>
  <c r="ES89" i="6"/>
  <c r="ES88" i="6"/>
  <c r="BT101" i="6"/>
  <c r="BT100" i="6"/>
  <c r="BT88" i="6"/>
  <c r="BT89" i="6"/>
  <c r="BP80" i="5"/>
  <c r="EN80" i="5"/>
  <c r="CB67" i="4"/>
  <c r="CB56" i="4"/>
  <c r="CB68" i="4"/>
  <c r="CB61" i="4"/>
  <c r="CB55" i="4"/>
  <c r="CB64" i="4"/>
  <c r="CO64" i="4"/>
  <c r="CO56" i="4"/>
  <c r="CO68" i="4"/>
  <c r="CO55" i="4"/>
  <c r="CO61" i="4"/>
  <c r="CO67" i="4"/>
  <c r="AT14" i="6"/>
  <c r="AU14" i="6"/>
  <c r="DA14" i="6"/>
  <c r="AJ94" i="4"/>
  <c r="AJ97" i="4"/>
  <c r="AJ89" i="4"/>
  <c r="AJ100" i="4"/>
  <c r="AJ88" i="4"/>
  <c r="AJ101" i="4"/>
  <c r="EL97" i="4"/>
  <c r="EL89" i="4"/>
  <c r="EL101" i="4"/>
  <c r="EL94" i="4"/>
  <c r="EL100" i="4"/>
  <c r="EL88" i="4"/>
  <c r="FA60" i="6"/>
  <c r="FA58" i="6"/>
  <c r="FA57" i="6"/>
  <c r="FA59" i="6" s="1"/>
  <c r="EH60" i="6"/>
  <c r="EH58" i="6"/>
  <c r="EH57" i="6"/>
  <c r="U46" i="6"/>
  <c r="FG60" i="6"/>
  <c r="FG58" i="6"/>
  <c r="FG57" i="6"/>
  <c r="AB60" i="6"/>
  <c r="AB58" i="6"/>
  <c r="AB57" i="6"/>
  <c r="BN60" i="6"/>
  <c r="BN58" i="6"/>
  <c r="BN57" i="6"/>
  <c r="EW60" i="6"/>
  <c r="EW58" i="6"/>
  <c r="EW57" i="6"/>
  <c r="DF60" i="6"/>
  <c r="DF58" i="6"/>
  <c r="DF57" i="6"/>
  <c r="BU60" i="6"/>
  <c r="BU58" i="6"/>
  <c r="BU57" i="6"/>
  <c r="W47" i="5"/>
  <c r="Y47" i="5"/>
  <c r="AK47" i="5"/>
  <c r="R34" i="4"/>
  <c r="R35" i="4"/>
  <c r="R22" i="4"/>
  <c r="R28" i="4"/>
  <c r="R31" i="4"/>
  <c r="R23" i="4"/>
  <c r="CR31" i="4"/>
  <c r="CR23" i="4"/>
  <c r="CR35" i="4"/>
  <c r="CR22" i="4"/>
  <c r="CR34" i="4"/>
  <c r="CR28" i="4"/>
  <c r="E100" i="6"/>
  <c r="E97" i="6"/>
  <c r="E101" i="6"/>
  <c r="E94" i="6"/>
  <c r="E89" i="6"/>
  <c r="E88" i="6"/>
  <c r="CI100" i="6"/>
  <c r="CI101" i="6"/>
  <c r="CI89" i="6"/>
  <c r="CI88" i="6"/>
  <c r="AZ80" i="5"/>
  <c r="DH80" i="5"/>
  <c r="BL67" i="4"/>
  <c r="BL68" i="4"/>
  <c r="BL61" i="4"/>
  <c r="BL56" i="4"/>
  <c r="BL64" i="4"/>
  <c r="BL55" i="4"/>
  <c r="FA64" i="4"/>
  <c r="FA56" i="4"/>
  <c r="FA68" i="4"/>
  <c r="FA55" i="4"/>
  <c r="FA61" i="4"/>
  <c r="FA67" i="4"/>
  <c r="DQ61" i="4"/>
  <c r="DQ67" i="4"/>
  <c r="DQ56" i="4"/>
  <c r="DQ64" i="4"/>
  <c r="DQ55" i="4"/>
  <c r="DQ68" i="4"/>
  <c r="DL14" i="6"/>
  <c r="AQ14" i="6"/>
  <c r="Z94" i="4"/>
  <c r="Z100" i="4"/>
  <c r="Z101" i="4"/>
  <c r="Z88" i="4"/>
  <c r="Z89" i="4"/>
  <c r="Z97" i="4"/>
  <c r="FN94" i="4"/>
  <c r="FN100" i="4"/>
  <c r="FN101" i="4"/>
  <c r="FN88" i="4"/>
  <c r="FN97" i="4"/>
  <c r="FN89" i="4"/>
  <c r="EV27" i="5"/>
  <c r="EV25" i="5"/>
  <c r="EV24" i="5"/>
  <c r="EV26" i="5" s="1"/>
  <c r="EJ28" i="4"/>
  <c r="EJ34" i="4"/>
  <c r="EJ31" i="4"/>
  <c r="EJ23" i="4"/>
  <c r="EJ35" i="4"/>
  <c r="EJ22" i="4"/>
  <c r="BR28" i="4"/>
  <c r="BR31" i="4"/>
  <c r="BR23" i="4"/>
  <c r="BR35" i="4"/>
  <c r="BR22" i="4"/>
  <c r="BR34" i="4"/>
  <c r="FM101" i="6"/>
  <c r="FM97" i="6"/>
  <c r="FM88" i="6"/>
  <c r="FM100" i="6"/>
  <c r="FM94" i="6"/>
  <c r="FM89" i="6"/>
  <c r="DY61" i="4"/>
  <c r="DY67" i="4"/>
  <c r="DY68" i="4"/>
  <c r="DY56" i="4"/>
  <c r="DY64" i="4"/>
  <c r="DY55" i="4"/>
  <c r="DN14" i="6"/>
  <c r="DO14" i="6"/>
  <c r="BD14" i="6"/>
  <c r="EN100" i="4"/>
  <c r="EN101" i="4"/>
  <c r="EN97" i="4"/>
  <c r="EN88" i="4"/>
  <c r="EN89" i="4"/>
  <c r="EN94" i="4"/>
  <c r="CG97" i="4"/>
  <c r="CG101" i="4"/>
  <c r="CG94" i="4"/>
  <c r="CG89" i="4"/>
  <c r="CG88" i="4"/>
  <c r="CG100" i="4"/>
  <c r="H46" i="6"/>
  <c r="CD27" i="5"/>
  <c r="CD24" i="5"/>
  <c r="CD25" i="5"/>
  <c r="DI27" i="5"/>
  <c r="DI25" i="5"/>
  <c r="DI24" i="5"/>
  <c r="DI26" i="5" s="1"/>
  <c r="U27" i="5"/>
  <c r="U25" i="5"/>
  <c r="U24" i="5"/>
  <c r="DU27" i="5"/>
  <c r="DU25" i="5"/>
  <c r="DU24" i="5"/>
  <c r="BW60" i="5"/>
  <c r="BW58" i="5"/>
  <c r="BW57" i="5"/>
  <c r="E60" i="5"/>
  <c r="E58" i="5"/>
  <c r="E57" i="5"/>
  <c r="E59" i="5" s="1"/>
  <c r="F24" i="3"/>
  <c r="AD60" i="5"/>
  <c r="AD58" i="5"/>
  <c r="AD57" i="5"/>
  <c r="CB60" i="5"/>
  <c r="CB58" i="5"/>
  <c r="CB57" i="5"/>
  <c r="BH93" i="5"/>
  <c r="BH91" i="5"/>
  <c r="BH90" i="5"/>
  <c r="AI93" i="5"/>
  <c r="AI91" i="5"/>
  <c r="AI90" i="5"/>
  <c r="BN93" i="5"/>
  <c r="BN90" i="5"/>
  <c r="BN91" i="5"/>
  <c r="BS93" i="5"/>
  <c r="BS91" i="5"/>
  <c r="BS90" i="5"/>
  <c r="DW93" i="5"/>
  <c r="DW91" i="5"/>
  <c r="DW90" i="5"/>
  <c r="DW92" i="5" s="1"/>
  <c r="CZ93" i="5"/>
  <c r="CZ91" i="5"/>
  <c r="CZ90" i="5"/>
  <c r="BT93" i="5"/>
  <c r="BT91" i="5"/>
  <c r="BT90" i="5"/>
  <c r="BT92" i="5" s="1"/>
  <c r="BO27" i="6"/>
  <c r="BO24" i="6"/>
  <c r="BO26" i="6" s="1"/>
  <c r="BO25" i="6"/>
  <c r="V27" i="6"/>
  <c r="V24" i="6"/>
  <c r="V25" i="6"/>
  <c r="BS27" i="6"/>
  <c r="BS25" i="6"/>
  <c r="BS24" i="6"/>
  <c r="DV14" i="5"/>
  <c r="C51" i="4"/>
  <c r="DA93" i="5"/>
  <c r="DA90" i="5"/>
  <c r="DA91" i="5"/>
  <c r="ES47" i="5"/>
  <c r="CN47" i="5"/>
  <c r="CE34" i="4"/>
  <c r="CE35" i="4"/>
  <c r="CE22" i="4"/>
  <c r="CE28" i="4"/>
  <c r="CE31" i="4"/>
  <c r="CE23" i="4"/>
  <c r="AW35" i="4"/>
  <c r="AW22" i="4"/>
  <c r="AW34" i="4"/>
  <c r="AW31" i="4"/>
  <c r="AW23" i="4"/>
  <c r="AW28" i="4"/>
  <c r="DZ100" i="6"/>
  <c r="DZ88" i="6"/>
  <c r="DZ101" i="6"/>
  <c r="DZ89" i="6"/>
  <c r="DE80" i="5"/>
  <c r="BG80" i="5"/>
  <c r="AW80" i="5"/>
  <c r="BF61" i="4"/>
  <c r="BF56" i="4"/>
  <c r="BF64" i="4"/>
  <c r="BF55" i="4"/>
  <c r="BF67" i="4"/>
  <c r="BF68" i="4"/>
  <c r="CK100" i="4"/>
  <c r="CK101" i="4"/>
  <c r="CK94" i="4"/>
  <c r="CK97" i="4"/>
  <c r="CK88" i="4"/>
  <c r="CK89" i="4"/>
  <c r="EZ94" i="4"/>
  <c r="EZ97" i="4"/>
  <c r="EZ89" i="4"/>
  <c r="EZ101" i="4"/>
  <c r="EZ100" i="4"/>
  <c r="EZ88" i="4"/>
  <c r="BO60" i="5"/>
  <c r="BO58" i="5"/>
  <c r="BO57" i="5"/>
  <c r="BL60" i="5"/>
  <c r="BL58" i="5"/>
  <c r="BL57" i="5"/>
  <c r="DL93" i="5"/>
  <c r="DL91" i="5"/>
  <c r="DL90" i="5"/>
  <c r="ES93" i="5"/>
  <c r="ES91" i="5"/>
  <c r="ES90" i="5"/>
  <c r="ES92" i="5" s="1"/>
  <c r="DP93" i="5"/>
  <c r="DP91" i="5"/>
  <c r="DP90" i="5"/>
  <c r="DD27" i="6"/>
  <c r="DD25" i="6"/>
  <c r="DD24" i="6"/>
  <c r="DD26" i="6" s="1"/>
  <c r="H24" i="3"/>
  <c r="FM27" i="6"/>
  <c r="FM25" i="6"/>
  <c r="FM24" i="6"/>
  <c r="BC27" i="6"/>
  <c r="BC25" i="6"/>
  <c r="BC24" i="6"/>
  <c r="BC26" i="6" s="1"/>
  <c r="N27" i="6"/>
  <c r="N25" i="6"/>
  <c r="N24" i="6"/>
  <c r="N26" i="6" s="1"/>
  <c r="DB14" i="5"/>
  <c r="J14" i="5"/>
  <c r="AS60" i="5"/>
  <c r="AS58" i="5"/>
  <c r="AS57" i="5"/>
  <c r="DC27" i="6"/>
  <c r="DC25" i="6"/>
  <c r="DC24" i="6"/>
  <c r="EG27" i="6"/>
  <c r="EG24" i="6"/>
  <c r="EG25" i="6"/>
  <c r="DX93" i="5"/>
  <c r="DX90" i="5"/>
  <c r="DX91" i="5"/>
  <c r="EC28" i="4"/>
  <c r="EC35" i="4"/>
  <c r="EC22" i="4"/>
  <c r="EC31" i="4"/>
  <c r="EC23" i="4"/>
  <c r="EC34" i="4"/>
  <c r="CV101" i="6"/>
  <c r="CV100" i="6"/>
  <c r="CV89" i="6"/>
  <c r="CV88" i="6"/>
  <c r="CH101" i="6"/>
  <c r="CH100" i="6"/>
  <c r="CH89" i="6"/>
  <c r="CH88" i="6"/>
  <c r="EM67" i="4"/>
  <c r="EM68" i="4"/>
  <c r="EM64" i="4"/>
  <c r="EM56" i="4"/>
  <c r="EM61" i="4"/>
  <c r="EM55" i="4"/>
  <c r="CF64" i="4"/>
  <c r="CF56" i="4"/>
  <c r="CF68" i="4"/>
  <c r="CF55" i="4"/>
  <c r="CF61" i="4"/>
  <c r="CF67" i="4"/>
  <c r="FJ14" i="6"/>
  <c r="FK14" i="6"/>
  <c r="CK14" i="6"/>
  <c r="AQ94" i="4"/>
  <c r="AQ89" i="4"/>
  <c r="AQ97" i="4"/>
  <c r="AQ100" i="4"/>
  <c r="AQ88" i="4"/>
  <c r="AQ101" i="4"/>
  <c r="DH100" i="4"/>
  <c r="DH101" i="4"/>
  <c r="DH97" i="4"/>
  <c r="DH89" i="4"/>
  <c r="DH88" i="4"/>
  <c r="DH94" i="4"/>
  <c r="CB27" i="5"/>
  <c r="CB25" i="5"/>
  <c r="CB24" i="5"/>
  <c r="CB26" i="5" s="1"/>
  <c r="FO27" i="5"/>
  <c r="FO24" i="5"/>
  <c r="FO25" i="5"/>
  <c r="DS60" i="5"/>
  <c r="DS58" i="5"/>
  <c r="DS57" i="5"/>
  <c r="EX60" i="5"/>
  <c r="EX58" i="5"/>
  <c r="EX57" i="5"/>
  <c r="CQ60" i="5"/>
  <c r="CQ58" i="5"/>
  <c r="CQ57" i="5"/>
  <c r="DV60" i="5"/>
  <c r="DV58" i="5"/>
  <c r="DV57" i="5"/>
  <c r="AV60" i="5"/>
  <c r="AV58" i="5"/>
  <c r="AV57" i="5"/>
  <c r="BY93" i="5"/>
  <c r="BY91" i="5"/>
  <c r="BY90" i="5"/>
  <c r="AM93" i="5"/>
  <c r="AM90" i="5"/>
  <c r="AM91" i="5"/>
  <c r="DM80" i="4"/>
  <c r="CC80" i="4"/>
  <c r="CV27" i="6"/>
  <c r="CV25" i="6"/>
  <c r="CV24" i="6"/>
  <c r="BF27" i="6"/>
  <c r="BF25" i="6"/>
  <c r="BF24" i="6"/>
  <c r="BF26" i="6" s="1"/>
  <c r="DN27" i="6"/>
  <c r="DN24" i="6"/>
  <c r="DN25" i="6"/>
  <c r="DG27" i="6"/>
  <c r="DG25" i="6"/>
  <c r="DG24" i="6"/>
  <c r="CS14" i="5"/>
  <c r="DZ47" i="5"/>
  <c r="BF47" i="5"/>
  <c r="AG35" i="4"/>
  <c r="AG22" i="4"/>
  <c r="AG34" i="4"/>
  <c r="AG31" i="4"/>
  <c r="AG23" i="4"/>
  <c r="AG28" i="4"/>
  <c r="AX101" i="6"/>
  <c r="AX89" i="6"/>
  <c r="AX88" i="6"/>
  <c r="AX100" i="6"/>
  <c r="BB80" i="5"/>
  <c r="BC80" i="5"/>
  <c r="X80" i="5"/>
  <c r="AJ64" i="4"/>
  <c r="AJ56" i="4"/>
  <c r="AJ68" i="4"/>
  <c r="AJ55" i="4"/>
  <c r="AJ61" i="4"/>
  <c r="AJ67" i="4"/>
  <c r="AS64" i="4"/>
  <c r="AS56" i="4"/>
  <c r="AS68" i="4"/>
  <c r="AS55" i="4"/>
  <c r="AS61" i="4"/>
  <c r="AS67" i="4"/>
  <c r="AV46" i="6"/>
  <c r="ET79" i="6"/>
  <c r="DS79" i="6"/>
  <c r="FH60" i="5"/>
  <c r="FH58" i="5"/>
  <c r="FH57" i="5"/>
  <c r="EV27" i="6"/>
  <c r="EV25" i="6"/>
  <c r="EV24" i="6"/>
  <c r="EV26" i="6" s="1"/>
  <c r="CW27" i="6"/>
  <c r="CW25" i="6"/>
  <c r="CW24" i="6"/>
  <c r="AG27" i="6"/>
  <c r="AG25" i="6"/>
  <c r="AG24" i="6"/>
  <c r="AG26" i="6" s="1"/>
  <c r="CB101" i="6"/>
  <c r="CB100" i="6"/>
  <c r="CB88" i="6"/>
  <c r="CB89" i="6"/>
  <c r="X67" i="4"/>
  <c r="X68" i="4"/>
  <c r="X61" i="4"/>
  <c r="X55" i="4"/>
  <c r="X64" i="4"/>
  <c r="X56" i="4"/>
  <c r="DJ61" i="4"/>
  <c r="DJ67" i="4"/>
  <c r="DJ68" i="4"/>
  <c r="DJ64" i="4"/>
  <c r="DJ56" i="4"/>
  <c r="DJ55" i="4"/>
  <c r="DU14" i="6"/>
  <c r="CC14" i="6"/>
  <c r="EA14" i="6"/>
  <c r="N97" i="4"/>
  <c r="N89" i="4"/>
  <c r="N101" i="4"/>
  <c r="N100" i="4"/>
  <c r="N88" i="4"/>
  <c r="N94" i="4"/>
  <c r="Q27" i="5"/>
  <c r="Q25" i="5"/>
  <c r="Q24" i="5"/>
  <c r="CG27" i="5"/>
  <c r="CG25" i="5"/>
  <c r="CG24" i="5"/>
  <c r="FJ27" i="5"/>
  <c r="FJ25" i="5"/>
  <c r="FJ24" i="5"/>
  <c r="FJ26" i="5" s="1"/>
  <c r="M27" i="5"/>
  <c r="M25" i="5"/>
  <c r="M24" i="5"/>
  <c r="CY79" i="6"/>
  <c r="N79" i="6"/>
  <c r="M79" i="6"/>
  <c r="R79" i="6"/>
  <c r="EX79" i="6"/>
  <c r="AB60" i="5"/>
  <c r="AB57" i="5"/>
  <c r="AB58" i="5"/>
  <c r="DC60" i="5"/>
  <c r="DC57" i="5"/>
  <c r="DC58" i="5"/>
  <c r="AK60" i="5"/>
  <c r="AK58" i="5"/>
  <c r="AK57" i="5"/>
  <c r="CP60" i="5"/>
  <c r="CP57" i="5"/>
  <c r="CP58" i="5"/>
  <c r="BM60" i="5"/>
  <c r="BM58" i="5"/>
  <c r="BM57" i="5"/>
  <c r="G93" i="5"/>
  <c r="G90" i="5"/>
  <c r="G92" i="5" s="1"/>
  <c r="G91" i="5"/>
  <c r="ER27" i="6"/>
  <c r="ER25" i="6"/>
  <c r="ER24" i="6"/>
  <c r="CU27" i="6"/>
  <c r="CU25" i="6"/>
  <c r="CU24" i="6"/>
  <c r="DQ27" i="6"/>
  <c r="DQ25" i="6"/>
  <c r="DQ24" i="6"/>
  <c r="BX27" i="6"/>
  <c r="BX25" i="6"/>
  <c r="BX24" i="6"/>
  <c r="S27" i="6"/>
  <c r="S25" i="6"/>
  <c r="S24" i="6"/>
  <c r="AY34" i="4"/>
  <c r="AY35" i="4"/>
  <c r="AY22" i="4"/>
  <c r="AY28" i="4"/>
  <c r="AY31" i="4"/>
  <c r="AY23" i="4"/>
  <c r="CT100" i="6"/>
  <c r="CT101" i="6"/>
  <c r="CT88" i="6"/>
  <c r="CT89" i="6"/>
  <c r="CX80" i="5"/>
  <c r="CY80" i="5"/>
  <c r="BM80" i="5"/>
  <c r="AS97" i="4"/>
  <c r="AS101" i="4"/>
  <c r="AS94" i="4"/>
  <c r="AS89" i="4"/>
  <c r="AS88" i="4"/>
  <c r="AS100" i="4"/>
  <c r="R46" i="6"/>
  <c r="K46" i="6"/>
  <c r="EG27" i="5"/>
  <c r="EG25" i="5"/>
  <c r="EG24" i="5"/>
  <c r="S27" i="5"/>
  <c r="S24" i="5"/>
  <c r="S25" i="5"/>
  <c r="FC79" i="6"/>
  <c r="BR79" i="6"/>
  <c r="DU79" i="6"/>
  <c r="DZ79" i="6"/>
  <c r="BF79" i="6"/>
  <c r="FA28" i="4"/>
  <c r="FA31" i="4"/>
  <c r="FA23" i="4"/>
  <c r="FA34" i="4"/>
  <c r="FA35" i="4"/>
  <c r="FA22" i="4"/>
  <c r="FK101" i="6"/>
  <c r="FK97" i="6"/>
  <c r="FK100" i="6"/>
  <c r="FK94" i="6"/>
  <c r="FK89" i="6"/>
  <c r="FK88" i="6"/>
  <c r="AU67" i="4"/>
  <c r="AU68" i="4"/>
  <c r="AU64" i="4"/>
  <c r="AU56" i="4"/>
  <c r="AU55" i="4"/>
  <c r="AU61" i="4"/>
  <c r="ED14" i="6"/>
  <c r="AB14" i="6"/>
  <c r="CB14" i="6"/>
  <c r="BO14" i="6"/>
  <c r="P100" i="4"/>
  <c r="P101" i="4"/>
  <c r="P97" i="4"/>
  <c r="P94" i="4"/>
  <c r="P89" i="4"/>
  <c r="P88" i="4"/>
  <c r="BP94" i="4"/>
  <c r="BP97" i="4"/>
  <c r="BP89" i="4"/>
  <c r="BP100" i="4"/>
  <c r="BP101" i="4"/>
  <c r="BP88" i="4"/>
  <c r="DH27" i="5"/>
  <c r="DH25" i="5"/>
  <c r="DH24" i="5"/>
  <c r="DH26" i="5" s="1"/>
  <c r="EI27" i="5"/>
  <c r="EI24" i="5"/>
  <c r="EI26" i="5" s="1"/>
  <c r="EI25" i="5"/>
  <c r="O27" i="5"/>
  <c r="O24" i="5"/>
  <c r="O26" i="5" s="1"/>
  <c r="O25" i="5"/>
  <c r="EQ14" i="4"/>
  <c r="BX60" i="5"/>
  <c r="BX57" i="5"/>
  <c r="BX59" i="5" s="1"/>
  <c r="BX58" i="5"/>
  <c r="H60" i="5"/>
  <c r="H58" i="5"/>
  <c r="H57" i="5"/>
  <c r="H59" i="5" s="1"/>
  <c r="AQ46" i="4"/>
  <c r="DE93" i="5"/>
  <c r="DE91" i="5"/>
  <c r="DE90" i="5"/>
  <c r="DE92" i="5" s="1"/>
  <c r="CH47" i="5"/>
  <c r="FN47" i="5"/>
  <c r="EB47" i="5"/>
  <c r="DR34" i="4"/>
  <c r="DR35" i="4"/>
  <c r="DR22" i="4"/>
  <c r="DR28" i="4"/>
  <c r="DR31" i="4"/>
  <c r="DR23" i="4"/>
  <c r="EV80" i="5"/>
  <c r="CK61" i="4"/>
  <c r="CK67" i="4"/>
  <c r="CK64" i="4"/>
  <c r="CK56" i="4"/>
  <c r="CK68" i="4"/>
  <c r="CK55" i="4"/>
  <c r="O101" i="4"/>
  <c r="O88" i="4"/>
  <c r="O100" i="4"/>
  <c r="O97" i="4"/>
  <c r="O94" i="4"/>
  <c r="O89" i="4"/>
  <c r="BG46" i="6"/>
  <c r="DQ27" i="5"/>
  <c r="DQ25" i="5"/>
  <c r="DQ24" i="5"/>
  <c r="DQ26" i="5" s="1"/>
  <c r="T27" i="5"/>
  <c r="T25" i="5"/>
  <c r="T24" i="5"/>
  <c r="T26" i="5" s="1"/>
  <c r="BZ27" i="5"/>
  <c r="BZ25" i="5"/>
  <c r="BZ24" i="5"/>
  <c r="DO27" i="5"/>
  <c r="DO25" i="5"/>
  <c r="DO24" i="5"/>
  <c r="AX14" i="4"/>
  <c r="EQ60" i="5"/>
  <c r="EQ58" i="5"/>
  <c r="EQ57" i="5"/>
  <c r="BY60" i="5"/>
  <c r="BY58" i="5"/>
  <c r="BY57" i="5"/>
  <c r="BY59" i="5" s="1"/>
  <c r="C51" i="5"/>
  <c r="CY60" i="5"/>
  <c r="CY58" i="5"/>
  <c r="CY57" i="5"/>
  <c r="CY59" i="5" s="1"/>
  <c r="AO46" i="4"/>
  <c r="EH93" i="5"/>
  <c r="EH90" i="5"/>
  <c r="EH91" i="5"/>
  <c r="CW93" i="5"/>
  <c r="CW90" i="5"/>
  <c r="CW91" i="5"/>
  <c r="AL80" i="4"/>
  <c r="CD80" i="4"/>
  <c r="CD27" i="6"/>
  <c r="CD25" i="6"/>
  <c r="CD24" i="6"/>
  <c r="FJ27" i="6"/>
  <c r="FJ25" i="6"/>
  <c r="FJ24" i="6"/>
  <c r="FJ26" i="6" s="1"/>
  <c r="EU60" i="5"/>
  <c r="EU58" i="5"/>
  <c r="EU57" i="5"/>
  <c r="EI93" i="5"/>
  <c r="EI91" i="5"/>
  <c r="EI90" i="5"/>
  <c r="EI92" i="5" s="1"/>
  <c r="DB93" i="5"/>
  <c r="DB91" i="5"/>
  <c r="DB90" i="5"/>
  <c r="BA27" i="6"/>
  <c r="BA25" i="6"/>
  <c r="BA24" i="6"/>
  <c r="BA26" i="6" s="1"/>
  <c r="BM27" i="6"/>
  <c r="BM25" i="6"/>
  <c r="BM24" i="6"/>
  <c r="EX93" i="5"/>
  <c r="EX91" i="5"/>
  <c r="EX90" i="5"/>
  <c r="Y93" i="5"/>
  <c r="Y90" i="5"/>
  <c r="Y92" i="5" s="1"/>
  <c r="Y91" i="5"/>
  <c r="AK27" i="6"/>
  <c r="AK25" i="6"/>
  <c r="AK24" i="6"/>
  <c r="AK26" i="6" s="1"/>
  <c r="EA34" i="4"/>
  <c r="EA35" i="4"/>
  <c r="EA22" i="4"/>
  <c r="EA28" i="4"/>
  <c r="EA31" i="4"/>
  <c r="EA23" i="4"/>
  <c r="EM101" i="6"/>
  <c r="EM100" i="6"/>
  <c r="EM97" i="6"/>
  <c r="EM94" i="6"/>
  <c r="EM89" i="6"/>
  <c r="EM88" i="6"/>
  <c r="EH80" i="5"/>
  <c r="BX60" i="6"/>
  <c r="BX58" i="6"/>
  <c r="BX57" i="6"/>
  <c r="CU60" i="6"/>
  <c r="CU58" i="6"/>
  <c r="CU57" i="6"/>
  <c r="CU59" i="6" s="1"/>
  <c r="CR60" i="6"/>
  <c r="CR58" i="6"/>
  <c r="CR57" i="6"/>
  <c r="CR47" i="5"/>
  <c r="N47" i="5"/>
  <c r="DC60" i="6"/>
  <c r="DC58" i="6"/>
  <c r="DC57" i="6"/>
  <c r="AR28" i="4"/>
  <c r="AR34" i="4"/>
  <c r="AR31" i="4"/>
  <c r="AR23" i="4"/>
  <c r="AR35" i="4"/>
  <c r="AR22" i="4"/>
  <c r="AZ100" i="6"/>
  <c r="AZ101" i="6"/>
  <c r="AZ89" i="6"/>
  <c r="AZ88" i="6"/>
  <c r="BI101" i="6"/>
  <c r="BI89" i="6"/>
  <c r="BI100" i="6"/>
  <c r="BI88" i="6"/>
  <c r="ET80" i="5"/>
  <c r="N80" i="5"/>
  <c r="O80" i="5"/>
  <c r="S80" i="5"/>
  <c r="W67" i="4"/>
  <c r="W68" i="4"/>
  <c r="W61" i="4"/>
  <c r="W55" i="4"/>
  <c r="W64" i="4"/>
  <c r="W56" i="4"/>
  <c r="BM14" i="6"/>
  <c r="CB100" i="4"/>
  <c r="CB101" i="4"/>
  <c r="CB97" i="4"/>
  <c r="CB89" i="4"/>
  <c r="CB88" i="4"/>
  <c r="CB94" i="4"/>
  <c r="AO60" i="6"/>
  <c r="AO58" i="6"/>
  <c r="AO57" i="6"/>
  <c r="S60" i="6"/>
  <c r="S58" i="6"/>
  <c r="S57" i="6"/>
  <c r="S59" i="6" s="1"/>
  <c r="M60" i="6"/>
  <c r="M58" i="6"/>
  <c r="M57" i="6"/>
  <c r="M59" i="6" s="1"/>
  <c r="AG60" i="6"/>
  <c r="AG58" i="6"/>
  <c r="AG57" i="6"/>
  <c r="DK47" i="5"/>
  <c r="FO34" i="4"/>
  <c r="FO28" i="4"/>
  <c r="FO31" i="4"/>
  <c r="FO23" i="4"/>
  <c r="FO35" i="4"/>
  <c r="FO22" i="4"/>
  <c r="U28" i="4"/>
  <c r="U35" i="4"/>
  <c r="U22" i="4"/>
  <c r="U31" i="4"/>
  <c r="U23" i="4"/>
  <c r="U34" i="4"/>
  <c r="AK101" i="6"/>
  <c r="AK100" i="6"/>
  <c r="AK89" i="6"/>
  <c r="AK88" i="6"/>
  <c r="DV80" i="5"/>
  <c r="FE80" i="5"/>
  <c r="AF67" i="4"/>
  <c r="AF56" i="4"/>
  <c r="AF55" i="4"/>
  <c r="AF68" i="4"/>
  <c r="AF61" i="4"/>
  <c r="AF64" i="4"/>
  <c r="DK61" i="4"/>
  <c r="DK64" i="4"/>
  <c r="DK56" i="4"/>
  <c r="DK68" i="4"/>
  <c r="DK67" i="4"/>
  <c r="DK55" i="4"/>
  <c r="K94" i="4"/>
  <c r="K97" i="4"/>
  <c r="K88" i="4"/>
  <c r="K100" i="4"/>
  <c r="K101" i="4"/>
  <c r="K89" i="4"/>
  <c r="BQ47" i="5"/>
  <c r="DA35" i="4"/>
  <c r="DA22" i="4"/>
  <c r="DA34" i="4"/>
  <c r="DA31" i="4"/>
  <c r="DA23" i="4"/>
  <c r="DA28" i="4"/>
  <c r="DB101" i="6"/>
  <c r="DB100" i="6"/>
  <c r="DB88" i="6"/>
  <c r="DB89" i="6"/>
  <c r="EW101" i="6"/>
  <c r="EW97" i="6"/>
  <c r="EW89" i="6"/>
  <c r="EW88" i="6"/>
  <c r="EW94" i="6"/>
  <c r="EW100" i="6"/>
  <c r="CS100" i="6"/>
  <c r="CS101" i="6"/>
  <c r="CS88" i="6"/>
  <c r="CS89" i="6"/>
  <c r="DQ14" i="6"/>
  <c r="AF47" i="5"/>
  <c r="DL28" i="4"/>
  <c r="DL34" i="4"/>
  <c r="DL35" i="4"/>
  <c r="DL22" i="4"/>
  <c r="DL31" i="4"/>
  <c r="DL23" i="4"/>
  <c r="BD46" i="6"/>
  <c r="CF60" i="6"/>
  <c r="CF57" i="6"/>
  <c r="CF58" i="6"/>
  <c r="EE60" i="6"/>
  <c r="EE58" i="6"/>
  <c r="EE57" i="6"/>
  <c r="CA47" i="5"/>
  <c r="CU47" i="5"/>
  <c r="R47" i="5"/>
  <c r="BV34" i="4"/>
  <c r="BV35" i="4"/>
  <c r="BV22" i="4"/>
  <c r="BV28" i="4"/>
  <c r="BV31" i="4"/>
  <c r="BV23" i="4"/>
  <c r="FO101" i="6"/>
  <c r="FO100" i="6"/>
  <c r="FO94" i="6"/>
  <c r="FO89" i="6"/>
  <c r="FO97" i="6"/>
  <c r="FO88" i="6"/>
  <c r="DV101" i="6"/>
  <c r="DV100" i="6"/>
  <c r="DV89" i="6"/>
  <c r="DV88" i="6"/>
  <c r="ES60" i="6"/>
  <c r="ES58" i="6"/>
  <c r="ES57" i="6"/>
  <c r="ES59" i="6" s="1"/>
  <c r="FL60" i="6"/>
  <c r="FL58" i="6"/>
  <c r="FL57" i="6"/>
  <c r="FL59" i="6" s="1"/>
  <c r="DP60" i="6"/>
  <c r="DP58" i="6"/>
  <c r="DP57" i="6"/>
  <c r="DP59" i="6" s="1"/>
  <c r="O47" i="5"/>
  <c r="M47" i="5"/>
  <c r="Q47" i="5"/>
  <c r="J34" i="4"/>
  <c r="J35" i="4"/>
  <c r="J22" i="4"/>
  <c r="J28" i="4"/>
  <c r="J31" i="4"/>
  <c r="J23" i="4"/>
  <c r="CB31" i="4"/>
  <c r="CB23" i="4"/>
  <c r="CB35" i="4"/>
  <c r="CB22" i="4"/>
  <c r="CB34" i="4"/>
  <c r="CB28" i="4"/>
  <c r="DC101" i="6"/>
  <c r="DC100" i="6"/>
  <c r="DC89" i="6"/>
  <c r="DC88" i="6"/>
  <c r="ET100" i="6"/>
  <c r="ET97" i="6"/>
  <c r="ET101" i="6"/>
  <c r="ET94" i="6"/>
  <c r="ET88" i="6"/>
  <c r="ET89" i="6"/>
  <c r="V80" i="5"/>
  <c r="W80" i="5"/>
  <c r="L60" i="6"/>
  <c r="L58" i="6"/>
  <c r="L57" i="6"/>
  <c r="L59" i="6" s="1"/>
  <c r="AI60" i="6"/>
  <c r="AI58" i="6"/>
  <c r="AI57" i="6"/>
  <c r="EM60" i="6"/>
  <c r="EM58" i="6"/>
  <c r="EM57" i="6"/>
  <c r="EV60" i="6"/>
  <c r="EV58" i="6"/>
  <c r="EV57" i="6"/>
  <c r="FB47" i="5"/>
  <c r="CS47" i="5"/>
  <c r="EY47" i="5"/>
  <c r="I35" i="4"/>
  <c r="I22" i="4"/>
  <c r="I34" i="4"/>
  <c r="I31" i="4"/>
  <c r="I23" i="4"/>
  <c r="I28" i="4"/>
  <c r="DE28" i="4"/>
  <c r="DE31" i="4"/>
  <c r="DE23" i="4"/>
  <c r="DE34" i="4"/>
  <c r="DE35" i="4"/>
  <c r="DE22" i="4"/>
  <c r="BV100" i="6"/>
  <c r="BV101" i="6"/>
  <c r="BV88" i="6"/>
  <c r="BV89" i="6"/>
  <c r="DW101" i="6"/>
  <c r="DW100" i="6"/>
  <c r="DW89" i="6"/>
  <c r="DW88" i="6"/>
  <c r="FE101" i="6"/>
  <c r="FE100" i="6"/>
  <c r="FE94" i="6"/>
  <c r="FE97" i="6"/>
  <c r="FE88" i="6"/>
  <c r="FE89" i="6"/>
  <c r="CW60" i="6"/>
  <c r="CW57" i="6"/>
  <c r="CW58" i="6"/>
  <c r="DH60" i="6"/>
  <c r="DH57" i="6"/>
  <c r="DH58" i="6"/>
  <c r="DD47" i="5"/>
  <c r="P47" i="5"/>
  <c r="O14" i="4"/>
  <c r="EO35" i="4"/>
  <c r="EO22" i="4"/>
  <c r="EO34" i="4"/>
  <c r="EO31" i="4"/>
  <c r="EO23" i="4"/>
  <c r="EO28" i="4"/>
  <c r="DG31" i="4"/>
  <c r="DG23" i="4"/>
  <c r="DG35" i="4"/>
  <c r="DG22" i="4"/>
  <c r="DG28" i="4"/>
  <c r="DG34" i="4"/>
  <c r="AQ100" i="6"/>
  <c r="AQ89" i="6"/>
  <c r="AQ88" i="6"/>
  <c r="AQ101" i="6"/>
  <c r="V100" i="6"/>
  <c r="V101" i="6"/>
  <c r="V88" i="6"/>
  <c r="V89" i="6"/>
  <c r="DU80" i="5"/>
  <c r="CM80" i="5"/>
  <c r="DJ60" i="6"/>
  <c r="DJ57" i="6"/>
  <c r="DJ59" i="6" s="1"/>
  <c r="DJ58" i="6"/>
  <c r="AC60" i="6"/>
  <c r="AC58" i="6"/>
  <c r="AC57" i="6"/>
  <c r="CJ60" i="6"/>
  <c r="CJ58" i="6"/>
  <c r="CJ57" i="6"/>
  <c r="CJ59" i="6" s="1"/>
  <c r="CP47" i="5"/>
  <c r="K47" i="5"/>
  <c r="EX47" i="5"/>
  <c r="FH28" i="4"/>
  <c r="FH34" i="4"/>
  <c r="FH35" i="4"/>
  <c r="FH22" i="4"/>
  <c r="FH31" i="4"/>
  <c r="FH23" i="4"/>
  <c r="EE31" i="4"/>
  <c r="EE23" i="4"/>
  <c r="EE35" i="4"/>
  <c r="EE22" i="4"/>
  <c r="EE28" i="4"/>
  <c r="EE34" i="4"/>
  <c r="FP101" i="6"/>
  <c r="FP100" i="6"/>
  <c r="FP94" i="6"/>
  <c r="FP97" i="6"/>
  <c r="FP89" i="6"/>
  <c r="FP88" i="6"/>
  <c r="J101" i="6"/>
  <c r="J100" i="6"/>
  <c r="J94" i="6"/>
  <c r="J97" i="6"/>
  <c r="J88" i="6"/>
  <c r="J89" i="6"/>
  <c r="CK100" i="6"/>
  <c r="CK101" i="6"/>
  <c r="CK89" i="6"/>
  <c r="CK88" i="6"/>
  <c r="AG100" i="6"/>
  <c r="AG101" i="6"/>
  <c r="AG88" i="6"/>
  <c r="AG89" i="6"/>
  <c r="FH80" i="5"/>
  <c r="FM80" i="5"/>
  <c r="FM79" i="5"/>
  <c r="FM81" i="5" s="1"/>
  <c r="CB14" i="4"/>
  <c r="EH61" i="4"/>
  <c r="EH55" i="4"/>
  <c r="EH64" i="4"/>
  <c r="EH67" i="4"/>
  <c r="EH68" i="4"/>
  <c r="EH56" i="4"/>
  <c r="E64" i="4"/>
  <c r="E56" i="4"/>
  <c r="E68" i="4"/>
  <c r="E55" i="4"/>
  <c r="E61" i="4"/>
  <c r="E67" i="4"/>
  <c r="CV14" i="6"/>
  <c r="K14" i="6"/>
  <c r="DI100" i="4"/>
  <c r="DI97" i="4"/>
  <c r="DI89" i="4"/>
  <c r="DI94" i="4"/>
  <c r="DI101" i="4"/>
  <c r="DI88" i="4"/>
  <c r="AC97" i="4"/>
  <c r="AC101" i="4"/>
  <c r="AC94" i="4"/>
  <c r="AC88" i="4"/>
  <c r="AC100" i="4"/>
  <c r="AC89" i="4"/>
  <c r="D94" i="4"/>
  <c r="D97" i="4"/>
  <c r="D100" i="4"/>
  <c r="D89" i="4"/>
  <c r="D101" i="4"/>
  <c r="D88" i="4"/>
  <c r="CB60" i="6"/>
  <c r="CB57" i="6"/>
  <c r="CB58" i="6"/>
  <c r="I24" i="3"/>
  <c r="I22" i="3"/>
  <c r="I26" i="3" s="1"/>
  <c r="I23" i="3"/>
  <c r="AH61" i="6" s="1"/>
  <c r="DT60" i="6"/>
  <c r="DT58" i="6"/>
  <c r="DT57" i="6"/>
  <c r="BZ47" i="5"/>
  <c r="FD47" i="5"/>
  <c r="DH47" i="5"/>
  <c r="DQ35" i="4"/>
  <c r="DQ22" i="4"/>
  <c r="DQ34" i="4"/>
  <c r="DQ31" i="4"/>
  <c r="DQ23" i="4"/>
  <c r="DQ28" i="4"/>
  <c r="X31" i="4"/>
  <c r="X23" i="4"/>
  <c r="X35" i="4"/>
  <c r="X22" i="4"/>
  <c r="X28" i="4"/>
  <c r="X34" i="4"/>
  <c r="BK31" i="4"/>
  <c r="BK23" i="4"/>
  <c r="BK35" i="4"/>
  <c r="BK22" i="4"/>
  <c r="BK28" i="4"/>
  <c r="BK34" i="4"/>
  <c r="S100" i="6"/>
  <c r="S101" i="6"/>
  <c r="S89" i="6"/>
  <c r="S88" i="6"/>
  <c r="CW80" i="5"/>
  <c r="AQ80" i="5"/>
  <c r="Q80" i="5"/>
  <c r="G67" i="4"/>
  <c r="G68" i="4"/>
  <c r="G56" i="4"/>
  <c r="G61" i="4"/>
  <c r="G64" i="4"/>
  <c r="G55" i="4"/>
  <c r="AL68" i="4"/>
  <c r="AL55" i="4"/>
  <c r="AL67" i="4"/>
  <c r="AL64" i="4"/>
  <c r="AL61" i="4"/>
  <c r="AL56" i="4"/>
  <c r="DZ61" i="4"/>
  <c r="DZ67" i="4"/>
  <c r="DZ68" i="4"/>
  <c r="DZ56" i="4"/>
  <c r="DZ64" i="4"/>
  <c r="DZ55" i="4"/>
  <c r="FI14" i="6"/>
  <c r="FE14" i="6"/>
  <c r="CZ14" i="6"/>
  <c r="BB97" i="4"/>
  <c r="BB89" i="4"/>
  <c r="BB101" i="4"/>
  <c r="BB88" i="4"/>
  <c r="BB100" i="4"/>
  <c r="BB94" i="4"/>
  <c r="M97" i="4"/>
  <c r="M101" i="4"/>
  <c r="M89" i="4"/>
  <c r="M88" i="4"/>
  <c r="M100" i="4"/>
  <c r="M94" i="4"/>
  <c r="DF47" i="6"/>
  <c r="AP46" i="6"/>
  <c r="K60" i="6"/>
  <c r="K58" i="6"/>
  <c r="K57" i="6"/>
  <c r="Q60" i="6"/>
  <c r="Q58" i="6"/>
  <c r="Q57" i="6"/>
  <c r="AR60" i="6"/>
  <c r="AR58" i="6"/>
  <c r="AR57" i="6"/>
  <c r="AR59" i="6" s="1"/>
  <c r="CY47" i="5"/>
  <c r="EA47" i="5"/>
  <c r="CD47" i="5"/>
  <c r="CT34" i="4"/>
  <c r="CT35" i="4"/>
  <c r="CT22" i="4"/>
  <c r="CT28" i="4"/>
  <c r="CT31" i="4"/>
  <c r="CT23" i="4"/>
  <c r="BP28" i="4"/>
  <c r="BP34" i="4"/>
  <c r="BP35" i="4"/>
  <c r="BP22" i="4"/>
  <c r="BP31" i="4"/>
  <c r="BP23" i="4"/>
  <c r="V28" i="4"/>
  <c r="V31" i="4"/>
  <c r="V23" i="4"/>
  <c r="V35" i="4"/>
  <c r="V22" i="4"/>
  <c r="V34" i="4"/>
  <c r="BX100" i="6"/>
  <c r="BX101" i="6"/>
  <c r="BX89" i="6"/>
  <c r="BX88" i="6"/>
  <c r="CG101" i="6"/>
  <c r="CG100" i="6"/>
  <c r="CG89" i="6"/>
  <c r="CG88" i="6"/>
  <c r="DO100" i="6"/>
  <c r="DO101" i="6"/>
  <c r="DO89" i="6"/>
  <c r="DO88" i="6"/>
  <c r="C77" i="5"/>
  <c r="G25" i="3" s="1"/>
  <c r="G26" i="3" s="1"/>
  <c r="G22" i="1" s="1"/>
  <c r="D80" i="5"/>
  <c r="D78" i="5"/>
  <c r="E78" i="5" s="1"/>
  <c r="F78" i="5" s="1"/>
  <c r="G78" i="5" s="1"/>
  <c r="H78" i="5" s="1"/>
  <c r="I78" i="5" s="1"/>
  <c r="J78" i="5" s="1"/>
  <c r="K78" i="5" s="1"/>
  <c r="L78" i="5" s="1"/>
  <c r="M78" i="5" s="1"/>
  <c r="N78" i="5" s="1"/>
  <c r="O78" i="5" s="1"/>
  <c r="P78" i="5" s="1"/>
  <c r="Q78" i="5" s="1"/>
  <c r="R78" i="5" s="1"/>
  <c r="S78" i="5" s="1"/>
  <c r="T78" i="5" s="1"/>
  <c r="U78" i="5" s="1"/>
  <c r="V78" i="5" s="1"/>
  <c r="W78" i="5" s="1"/>
  <c r="X78" i="5" s="1"/>
  <c r="Y78" i="5" s="1"/>
  <c r="Z78" i="5" s="1"/>
  <c r="AA78" i="5" s="1"/>
  <c r="AB78" i="5" s="1"/>
  <c r="AC78" i="5" s="1"/>
  <c r="AD78" i="5" s="1"/>
  <c r="AE78" i="5" s="1"/>
  <c r="AF78" i="5" s="1"/>
  <c r="AG78" i="5" s="1"/>
  <c r="AH78" i="5" s="1"/>
  <c r="AI78" i="5" s="1"/>
  <c r="AJ78" i="5" s="1"/>
  <c r="AK78" i="5" s="1"/>
  <c r="AL78" i="5" s="1"/>
  <c r="AM78" i="5" s="1"/>
  <c r="AN78" i="5" s="1"/>
  <c r="AO78" i="5" s="1"/>
  <c r="AP78" i="5" s="1"/>
  <c r="AQ78" i="5" s="1"/>
  <c r="AR78" i="5" s="1"/>
  <c r="AS78" i="5" s="1"/>
  <c r="AT78" i="5" s="1"/>
  <c r="AU78" i="5" s="1"/>
  <c r="AV78" i="5" s="1"/>
  <c r="AW78" i="5" s="1"/>
  <c r="AX78" i="5" s="1"/>
  <c r="AY78" i="5" s="1"/>
  <c r="AZ78" i="5" s="1"/>
  <c r="BA78" i="5" s="1"/>
  <c r="BB78" i="5" s="1"/>
  <c r="BC78" i="5" s="1"/>
  <c r="BD78" i="5" s="1"/>
  <c r="BE78" i="5" s="1"/>
  <c r="BF78" i="5" s="1"/>
  <c r="BG78" i="5" s="1"/>
  <c r="BH78" i="5" s="1"/>
  <c r="BI78" i="5" s="1"/>
  <c r="BJ78" i="5" s="1"/>
  <c r="BK78" i="5" s="1"/>
  <c r="BL78" i="5" s="1"/>
  <c r="BM78" i="5" s="1"/>
  <c r="BN78" i="5" s="1"/>
  <c r="BO78" i="5" s="1"/>
  <c r="BP78" i="5" s="1"/>
  <c r="BQ78" i="5" s="1"/>
  <c r="BR78" i="5" s="1"/>
  <c r="BS78" i="5" s="1"/>
  <c r="BT78" i="5" s="1"/>
  <c r="BU78" i="5" s="1"/>
  <c r="BV78" i="5" s="1"/>
  <c r="BW78" i="5" s="1"/>
  <c r="BX78" i="5" s="1"/>
  <c r="BY78" i="5" s="1"/>
  <c r="BZ78" i="5" s="1"/>
  <c r="CA78" i="5" s="1"/>
  <c r="CB78" i="5" s="1"/>
  <c r="CC78" i="5" s="1"/>
  <c r="CD78" i="5" s="1"/>
  <c r="CE78" i="5" s="1"/>
  <c r="CF78" i="5" s="1"/>
  <c r="CG78" i="5" s="1"/>
  <c r="CH78" i="5" s="1"/>
  <c r="CI78" i="5" s="1"/>
  <c r="CJ78" i="5" s="1"/>
  <c r="CK78" i="5" s="1"/>
  <c r="CL78" i="5" s="1"/>
  <c r="CM78" i="5" s="1"/>
  <c r="CN78" i="5" s="1"/>
  <c r="CO78" i="5" s="1"/>
  <c r="CP78" i="5" s="1"/>
  <c r="CQ78" i="5" s="1"/>
  <c r="CR78" i="5" s="1"/>
  <c r="CS78" i="5" s="1"/>
  <c r="CT78" i="5" s="1"/>
  <c r="CU78" i="5" s="1"/>
  <c r="CV78" i="5" s="1"/>
  <c r="CW78" i="5" s="1"/>
  <c r="CX78" i="5" s="1"/>
  <c r="CY78" i="5" s="1"/>
  <c r="CZ78" i="5" s="1"/>
  <c r="DA78" i="5" s="1"/>
  <c r="DB78" i="5" s="1"/>
  <c r="DC78" i="5" s="1"/>
  <c r="DD78" i="5" s="1"/>
  <c r="DE78" i="5" s="1"/>
  <c r="DF78" i="5" s="1"/>
  <c r="DG78" i="5" s="1"/>
  <c r="DH78" i="5" s="1"/>
  <c r="DI78" i="5" s="1"/>
  <c r="DJ78" i="5" s="1"/>
  <c r="DK78" i="5" s="1"/>
  <c r="DL78" i="5" s="1"/>
  <c r="DM78" i="5" s="1"/>
  <c r="DN78" i="5" s="1"/>
  <c r="DO78" i="5" s="1"/>
  <c r="DP78" i="5" s="1"/>
  <c r="DQ78" i="5" s="1"/>
  <c r="DR78" i="5" s="1"/>
  <c r="DS78" i="5" s="1"/>
  <c r="DT78" i="5" s="1"/>
  <c r="DU78" i="5" s="1"/>
  <c r="DV78" i="5" s="1"/>
  <c r="DW78" i="5" s="1"/>
  <c r="DX78" i="5" s="1"/>
  <c r="DY78" i="5" s="1"/>
  <c r="DZ78" i="5" s="1"/>
  <c r="EA78" i="5" s="1"/>
  <c r="EB78" i="5" s="1"/>
  <c r="EC78" i="5" s="1"/>
  <c r="ED78" i="5" s="1"/>
  <c r="EE78" i="5" s="1"/>
  <c r="EF78" i="5" s="1"/>
  <c r="EG78" i="5" s="1"/>
  <c r="EH78" i="5" s="1"/>
  <c r="EI78" i="5" s="1"/>
  <c r="EJ78" i="5" s="1"/>
  <c r="EK78" i="5" s="1"/>
  <c r="EL78" i="5" s="1"/>
  <c r="EM78" i="5" s="1"/>
  <c r="EN78" i="5" s="1"/>
  <c r="EO78" i="5" s="1"/>
  <c r="EP78" i="5" s="1"/>
  <c r="EQ78" i="5" s="1"/>
  <c r="ER78" i="5" s="1"/>
  <c r="ES78" i="5" s="1"/>
  <c r="ET78" i="5" s="1"/>
  <c r="EU78" i="5" s="1"/>
  <c r="EV78" i="5" s="1"/>
  <c r="EW78" i="5" s="1"/>
  <c r="EX78" i="5" s="1"/>
  <c r="EY78" i="5" s="1"/>
  <c r="EZ78" i="5" s="1"/>
  <c r="FA78" i="5" s="1"/>
  <c r="FB78" i="5" s="1"/>
  <c r="FC78" i="5" s="1"/>
  <c r="FD78" i="5" s="1"/>
  <c r="FE78" i="5" s="1"/>
  <c r="FF78" i="5" s="1"/>
  <c r="FG78" i="5" s="1"/>
  <c r="FH78" i="5" s="1"/>
  <c r="FI78" i="5" s="1"/>
  <c r="FJ78" i="5" s="1"/>
  <c r="FK78" i="5" s="1"/>
  <c r="FL78" i="5" s="1"/>
  <c r="FM78" i="5" s="1"/>
  <c r="FN78" i="5" s="1"/>
  <c r="FO78" i="5" s="1"/>
  <c r="FP78" i="5" s="1"/>
  <c r="D79" i="5"/>
  <c r="P80" i="5"/>
  <c r="P67" i="4"/>
  <c r="P56" i="4"/>
  <c r="P68" i="4"/>
  <c r="P61" i="4"/>
  <c r="P64" i="4"/>
  <c r="P55" i="4"/>
  <c r="I61" i="4"/>
  <c r="I67" i="4"/>
  <c r="I64" i="4"/>
  <c r="I55" i="4"/>
  <c r="I68" i="4"/>
  <c r="I56" i="4"/>
  <c r="ES14" i="6"/>
  <c r="DY14" i="6"/>
  <c r="AN14" i="6"/>
  <c r="DM97" i="4"/>
  <c r="DM89" i="4"/>
  <c r="DM101" i="4"/>
  <c r="DM94" i="4"/>
  <c r="DM88" i="4"/>
  <c r="DM100" i="4"/>
  <c r="X100" i="4"/>
  <c r="X101" i="4"/>
  <c r="X89" i="4"/>
  <c r="X94" i="4"/>
  <c r="X97" i="4"/>
  <c r="X88" i="4"/>
  <c r="P60" i="6"/>
  <c r="P58" i="6"/>
  <c r="P57" i="6"/>
  <c r="DQ60" i="6"/>
  <c r="DQ58" i="6"/>
  <c r="DQ57" i="6"/>
  <c r="AY60" i="6"/>
  <c r="AY58" i="6"/>
  <c r="AY57" i="6"/>
  <c r="CK60" i="6"/>
  <c r="CK57" i="6"/>
  <c r="CK58" i="6"/>
  <c r="DP47" i="5"/>
  <c r="AJ47" i="5"/>
  <c r="EI34" i="4"/>
  <c r="EI28" i="4"/>
  <c r="EI31" i="4"/>
  <c r="EI23" i="4"/>
  <c r="EI35" i="4"/>
  <c r="EI22" i="4"/>
  <c r="DW31" i="4"/>
  <c r="DW23" i="4"/>
  <c r="DW35" i="4"/>
  <c r="DW22" i="4"/>
  <c r="DW28" i="4"/>
  <c r="DW34" i="4"/>
  <c r="DK101" i="6"/>
  <c r="DK89" i="6"/>
  <c r="DK100" i="6"/>
  <c r="DK88" i="6"/>
  <c r="BL101" i="6"/>
  <c r="BL100" i="6"/>
  <c r="BL89" i="6"/>
  <c r="BL88" i="6"/>
  <c r="EL100" i="6"/>
  <c r="EL101" i="6"/>
  <c r="EL97" i="6"/>
  <c r="EL94" i="6"/>
  <c r="EL89" i="6"/>
  <c r="EL88" i="6"/>
  <c r="FB80" i="5"/>
  <c r="FC80" i="5"/>
  <c r="FC79" i="5"/>
  <c r="DZ80" i="5"/>
  <c r="FK67" i="4"/>
  <c r="FK68" i="4"/>
  <c r="FK61" i="4"/>
  <c r="FK64" i="4"/>
  <c r="FK56" i="4"/>
  <c r="FK55" i="4"/>
  <c r="BU61" i="4"/>
  <c r="BU67" i="4"/>
  <c r="BU55" i="4"/>
  <c r="BU64" i="4"/>
  <c r="BU68" i="4"/>
  <c r="BU56" i="4"/>
  <c r="AZ14" i="6"/>
  <c r="CD14" i="6"/>
  <c r="DY100" i="4"/>
  <c r="DY97" i="4"/>
  <c r="DY94" i="4"/>
  <c r="DY89" i="4"/>
  <c r="DY88" i="4"/>
  <c r="DY101" i="4"/>
  <c r="DP100" i="4"/>
  <c r="DP101" i="4"/>
  <c r="DP94" i="4"/>
  <c r="DP97" i="4"/>
  <c r="DP88" i="4"/>
  <c r="DP89" i="4"/>
  <c r="J94" i="4"/>
  <c r="J100" i="4"/>
  <c r="J101" i="4"/>
  <c r="J88" i="4"/>
  <c r="J97" i="4"/>
  <c r="J89" i="4"/>
  <c r="AO27" i="5"/>
  <c r="AO25" i="5"/>
  <c r="AO24" i="5"/>
  <c r="AO26" i="5" s="1"/>
  <c r="BX28" i="4"/>
  <c r="BX34" i="4"/>
  <c r="BX31" i="4"/>
  <c r="BX23" i="4"/>
  <c r="BX35" i="4"/>
  <c r="BX22" i="4"/>
  <c r="FI28" i="4"/>
  <c r="FI35" i="4"/>
  <c r="FI22" i="4"/>
  <c r="FI31" i="4"/>
  <c r="FI23" i="4"/>
  <c r="FI34" i="4"/>
  <c r="AO101" i="6"/>
  <c r="AO100" i="6"/>
  <c r="AO88" i="6"/>
  <c r="AO89" i="6"/>
  <c r="AQ61" i="4"/>
  <c r="AQ64" i="4"/>
  <c r="AQ56" i="4"/>
  <c r="AQ67" i="4"/>
  <c r="AQ55" i="4"/>
  <c r="AQ68" i="4"/>
  <c r="BB14" i="6"/>
  <c r="BC14" i="6"/>
  <c r="EG14" i="6"/>
  <c r="BS101" i="4"/>
  <c r="BS88" i="4"/>
  <c r="BS100" i="4"/>
  <c r="BS97" i="4"/>
  <c r="BS89" i="4"/>
  <c r="BS94" i="4"/>
  <c r="AF27" i="5"/>
  <c r="AF25" i="5"/>
  <c r="AF24" i="5"/>
  <c r="CN27" i="5"/>
  <c r="CN24" i="5"/>
  <c r="CN25" i="5"/>
  <c r="BH60" i="5"/>
  <c r="BH57" i="5"/>
  <c r="BH58" i="5"/>
  <c r="DW60" i="5"/>
  <c r="DW58" i="5"/>
  <c r="DW57" i="5"/>
  <c r="BE60" i="5"/>
  <c r="BE58" i="5"/>
  <c r="BE57" i="5"/>
  <c r="F60" i="5"/>
  <c r="F58" i="5"/>
  <c r="F57" i="5"/>
  <c r="AC93" i="5"/>
  <c r="AC91" i="5"/>
  <c r="AC90" i="5"/>
  <c r="EK27" i="6"/>
  <c r="EK24" i="6"/>
  <c r="EK25" i="6"/>
  <c r="S14" i="5"/>
  <c r="BA14" i="5"/>
  <c r="BM47" i="5"/>
  <c r="CM47" i="5"/>
  <c r="S34" i="4"/>
  <c r="S35" i="4"/>
  <c r="S22" i="4"/>
  <c r="S28" i="4"/>
  <c r="S31" i="4"/>
  <c r="S23" i="4"/>
  <c r="BN101" i="6"/>
  <c r="BN100" i="6"/>
  <c r="BN88" i="6"/>
  <c r="BN89" i="6"/>
  <c r="AS80" i="5"/>
  <c r="AS79" i="5"/>
  <c r="AS81" i="5" s="1"/>
  <c r="DB80" i="5"/>
  <c r="DB79" i="5"/>
  <c r="FG80" i="5"/>
  <c r="FG79" i="5"/>
  <c r="FG81" i="5" s="1"/>
  <c r="Y100" i="4"/>
  <c r="Y101" i="4"/>
  <c r="Y94" i="4"/>
  <c r="Y97" i="4"/>
  <c r="Y88" i="4"/>
  <c r="Y89" i="4"/>
  <c r="Y46" i="6"/>
  <c r="AE46" i="6"/>
  <c r="V46" i="6"/>
  <c r="BH46" i="6"/>
  <c r="F27" i="5"/>
  <c r="F25" i="5"/>
  <c r="F24" i="5"/>
  <c r="F26" i="5" s="1"/>
  <c r="DL60" i="5"/>
  <c r="DL58" i="5"/>
  <c r="DL57" i="5"/>
  <c r="CT60" i="5"/>
  <c r="CT58" i="5"/>
  <c r="CT57" i="5"/>
  <c r="AO60" i="5"/>
  <c r="AO58" i="5"/>
  <c r="AO57" i="5"/>
  <c r="EL47" i="4"/>
  <c r="BF93" i="5"/>
  <c r="BF90" i="5"/>
  <c r="BF91" i="5"/>
  <c r="EW93" i="5"/>
  <c r="EW91" i="5"/>
  <c r="EW90" i="5"/>
  <c r="EW92" i="5" s="1"/>
  <c r="EY80" i="4"/>
  <c r="ED27" i="6"/>
  <c r="ED24" i="6"/>
  <c r="ED25" i="6"/>
  <c r="EL27" i="6"/>
  <c r="EL25" i="6"/>
  <c r="EL24" i="6"/>
  <c r="AG14" i="5"/>
  <c r="EF79" i="6"/>
  <c r="DY79" i="6"/>
  <c r="FH79" i="6"/>
  <c r="EG60" i="5"/>
  <c r="EG57" i="5"/>
  <c r="EG58" i="5"/>
  <c r="FN93" i="5"/>
  <c r="FN91" i="5"/>
  <c r="FN90" i="5"/>
  <c r="F79" i="4"/>
  <c r="FI27" i="6"/>
  <c r="FI25" i="6"/>
  <c r="FI24" i="6"/>
  <c r="FI26" i="6" s="1"/>
  <c r="X27" i="6"/>
  <c r="X24" i="6"/>
  <c r="X25" i="6"/>
  <c r="EF31" i="4"/>
  <c r="EF23" i="4"/>
  <c r="EF35" i="4"/>
  <c r="EF22" i="4"/>
  <c r="EF28" i="4"/>
  <c r="EF34" i="4"/>
  <c r="E28" i="4"/>
  <c r="E35" i="4"/>
  <c r="E22" i="4"/>
  <c r="E31" i="4"/>
  <c r="E23" i="4"/>
  <c r="E34" i="4"/>
  <c r="AJ101" i="6"/>
  <c r="AJ100" i="6"/>
  <c r="AJ89" i="6"/>
  <c r="AJ88" i="6"/>
  <c r="CA67" i="4"/>
  <c r="CA68" i="4"/>
  <c r="CA64" i="4"/>
  <c r="CA56" i="4"/>
  <c r="CA55" i="4"/>
  <c r="CA61" i="4"/>
  <c r="CX14" i="6"/>
  <c r="CY14" i="6"/>
  <c r="EQ14" i="6"/>
  <c r="FB97" i="4"/>
  <c r="FB89" i="4"/>
  <c r="FB101" i="4"/>
  <c r="FB94" i="4"/>
  <c r="FB100" i="4"/>
  <c r="FB88" i="4"/>
  <c r="DZ27" i="5"/>
  <c r="DZ25" i="5"/>
  <c r="DZ24" i="5"/>
  <c r="AS27" i="5"/>
  <c r="AS25" i="5"/>
  <c r="AS24" i="5"/>
  <c r="AS26" i="5" s="1"/>
  <c r="I12" i="4"/>
  <c r="P79" i="6"/>
  <c r="CP79" i="6"/>
  <c r="I79" i="6"/>
  <c r="K79" i="6"/>
  <c r="AP79" i="6"/>
  <c r="FP60" i="5"/>
  <c r="FP58" i="5"/>
  <c r="FP57" i="5"/>
  <c r="FP59" i="5" s="1"/>
  <c r="DM60" i="5"/>
  <c r="DM58" i="5"/>
  <c r="DM57" i="5"/>
  <c r="Y60" i="5"/>
  <c r="Y58" i="5"/>
  <c r="Y57" i="5"/>
  <c r="EQ93" i="5"/>
  <c r="EQ90" i="5"/>
  <c r="EQ92" i="5" s="1"/>
  <c r="EQ91" i="5"/>
  <c r="DV93" i="5"/>
  <c r="DV90" i="5"/>
  <c r="DV91" i="5"/>
  <c r="BA80" i="4"/>
  <c r="FC80" i="4"/>
  <c r="I79" i="4"/>
  <c r="AO14" i="4"/>
  <c r="DR27" i="6"/>
  <c r="DR25" i="6"/>
  <c r="DR24" i="6"/>
  <c r="FK27" i="6"/>
  <c r="FK25" i="6"/>
  <c r="FK24" i="6"/>
  <c r="FK26" i="6" s="1"/>
  <c r="X14" i="5"/>
  <c r="DY14" i="5"/>
  <c r="CE27" i="6"/>
  <c r="CE24" i="6"/>
  <c r="CE25" i="6"/>
  <c r="CL27" i="6"/>
  <c r="CL24" i="6"/>
  <c r="CL25" i="6"/>
  <c r="AR47" i="5"/>
  <c r="AY47" i="5"/>
  <c r="BZ28" i="4"/>
  <c r="BZ31" i="4"/>
  <c r="BZ23" i="4"/>
  <c r="BZ34" i="4"/>
  <c r="BZ35" i="4"/>
  <c r="BZ22" i="4"/>
  <c r="FA101" i="6"/>
  <c r="FA100" i="6"/>
  <c r="FA97" i="6"/>
  <c r="FA94" i="6"/>
  <c r="FA89" i="6"/>
  <c r="FA88" i="6"/>
  <c r="FA80" i="5"/>
  <c r="EY80" i="5"/>
  <c r="EY79" i="5"/>
  <c r="EY81" i="5" s="1"/>
  <c r="CD80" i="5"/>
  <c r="CD79" i="5"/>
  <c r="CD81" i="5" s="1"/>
  <c r="BT27" i="5"/>
  <c r="BT25" i="5"/>
  <c r="BT24" i="5"/>
  <c r="FG27" i="5"/>
  <c r="FG25" i="5"/>
  <c r="FG24" i="5"/>
  <c r="AP93" i="5"/>
  <c r="AP91" i="5"/>
  <c r="AP90" i="5"/>
  <c r="AP92" i="5" s="1"/>
  <c r="AE93" i="5"/>
  <c r="AE91" i="5"/>
  <c r="AE90" i="5"/>
  <c r="AE92" i="5" s="1"/>
  <c r="CZ31" i="4"/>
  <c r="CZ23" i="4"/>
  <c r="CZ35" i="4"/>
  <c r="CZ22" i="4"/>
  <c r="CZ28" i="4"/>
  <c r="CZ34" i="4"/>
  <c r="EN31" i="4"/>
  <c r="EN23" i="4"/>
  <c r="EN35" i="4"/>
  <c r="EN22" i="4"/>
  <c r="EN34" i="4"/>
  <c r="EN28" i="4"/>
  <c r="BB101" i="6"/>
  <c r="BB100" i="6"/>
  <c r="BB89" i="6"/>
  <c r="BB88" i="6"/>
  <c r="DW67" i="4"/>
  <c r="DW68" i="4"/>
  <c r="DW64" i="4"/>
  <c r="DW55" i="4"/>
  <c r="DW56" i="4"/>
  <c r="DW61" i="4"/>
  <c r="AB64" i="4"/>
  <c r="AB56" i="4"/>
  <c r="AB68" i="4"/>
  <c r="AB61" i="4"/>
  <c r="AB67" i="4"/>
  <c r="AB55" i="4"/>
  <c r="C21" i="3"/>
  <c r="C11" i="1"/>
  <c r="BI14" i="6"/>
  <c r="DH14" i="6"/>
  <c r="Z14" i="6"/>
  <c r="FL100" i="4"/>
  <c r="FL101" i="4"/>
  <c r="FL89" i="4"/>
  <c r="FL97" i="4"/>
  <c r="FL94" i="4"/>
  <c r="FL88" i="4"/>
  <c r="AC27" i="5"/>
  <c r="AC24" i="5"/>
  <c r="AC25" i="5"/>
  <c r="EH60" i="5"/>
  <c r="EH58" i="5"/>
  <c r="EH57" i="5"/>
  <c r="BK60" i="5"/>
  <c r="BK57" i="5"/>
  <c r="BK58" i="5"/>
  <c r="P60" i="5"/>
  <c r="P58" i="5"/>
  <c r="P57" i="5"/>
  <c r="EO60" i="5"/>
  <c r="EO58" i="5"/>
  <c r="EO57" i="5"/>
  <c r="EZ93" i="5"/>
  <c r="EZ91" i="5"/>
  <c r="EZ90" i="5"/>
  <c r="BO93" i="5"/>
  <c r="BO91" i="5"/>
  <c r="BO90" i="5"/>
  <c r="CT93" i="5"/>
  <c r="CT90" i="5"/>
  <c r="CT91" i="5"/>
  <c r="AL93" i="5"/>
  <c r="AL91" i="5"/>
  <c r="AL90" i="5"/>
  <c r="FE93" i="5"/>
  <c r="FE91" i="5"/>
  <c r="FE90" i="5"/>
  <c r="BJ93" i="5"/>
  <c r="BJ90" i="5"/>
  <c r="BJ91" i="5"/>
  <c r="AW27" i="6"/>
  <c r="AW25" i="6"/>
  <c r="AW24" i="6"/>
  <c r="T93" i="5"/>
  <c r="T91" i="5"/>
  <c r="T90" i="5"/>
  <c r="T92" i="5" s="1"/>
  <c r="AC27" i="6"/>
  <c r="AC24" i="6"/>
  <c r="AC25" i="6"/>
  <c r="BJ27" i="6"/>
  <c r="BJ25" i="6"/>
  <c r="BJ24" i="6"/>
  <c r="AH100" i="6"/>
  <c r="AH101" i="6"/>
  <c r="AH88" i="6"/>
  <c r="AH89" i="6"/>
  <c r="AL80" i="5"/>
  <c r="AL79" i="5"/>
  <c r="AM80" i="5"/>
  <c r="AM79" i="5"/>
  <c r="DK80" i="5"/>
  <c r="DK79" i="5"/>
  <c r="DK81" i="5" s="1"/>
  <c r="DN68" i="4"/>
  <c r="DN55" i="4"/>
  <c r="DN67" i="4"/>
  <c r="DN64" i="4"/>
  <c r="DN61" i="4"/>
  <c r="DN56" i="4"/>
  <c r="AZ94" i="4"/>
  <c r="AZ97" i="4"/>
  <c r="AZ89" i="4"/>
  <c r="AZ100" i="4"/>
  <c r="AZ101" i="4"/>
  <c r="AZ88" i="4"/>
  <c r="FN27" i="5"/>
  <c r="FN24" i="5"/>
  <c r="FN26" i="5" s="1"/>
  <c r="FN25" i="5"/>
  <c r="BD27" i="5"/>
  <c r="BD24" i="5"/>
  <c r="BD25" i="5"/>
  <c r="AZ27" i="5"/>
  <c r="AZ25" i="5"/>
  <c r="AZ24" i="5"/>
  <c r="FC27" i="5"/>
  <c r="FC25" i="5"/>
  <c r="FC24" i="5"/>
  <c r="FC26" i="5" s="1"/>
  <c r="ED27" i="5"/>
  <c r="ED25" i="5"/>
  <c r="ED24" i="5"/>
  <c r="ED26" i="5" s="1"/>
  <c r="EJ27" i="5"/>
  <c r="EJ25" i="5"/>
  <c r="EJ24" i="5"/>
  <c r="EJ26" i="5" s="1"/>
  <c r="CU60" i="5"/>
  <c r="CU58" i="5"/>
  <c r="CU57" i="5"/>
  <c r="BN60" i="5"/>
  <c r="BN58" i="5"/>
  <c r="BN57" i="5"/>
  <c r="FK60" i="5"/>
  <c r="FK57" i="5"/>
  <c r="FK58" i="5"/>
  <c r="DF93" i="5"/>
  <c r="DF90" i="5"/>
  <c r="DF91" i="5"/>
  <c r="AC28" i="4"/>
  <c r="AC31" i="4"/>
  <c r="AC23" i="4"/>
  <c r="AC34" i="4"/>
  <c r="AC35" i="4"/>
  <c r="AC22" i="4"/>
  <c r="AM101" i="6"/>
  <c r="AM100" i="6"/>
  <c r="AM89" i="6"/>
  <c r="AM88" i="6"/>
  <c r="DA61" i="4"/>
  <c r="DA67" i="4"/>
  <c r="DA64" i="4"/>
  <c r="DA56" i="4"/>
  <c r="DA55" i="4"/>
  <c r="DA68" i="4"/>
  <c r="BR14" i="6"/>
  <c r="DS14" i="6"/>
  <c r="EH14" i="6"/>
  <c r="DG101" i="4"/>
  <c r="DG88" i="4"/>
  <c r="DG100" i="4"/>
  <c r="DG97" i="4"/>
  <c r="DG94" i="4"/>
  <c r="DG89" i="4"/>
  <c r="BM27" i="5"/>
  <c r="BM24" i="5"/>
  <c r="BM25" i="5"/>
  <c r="EU27" i="5"/>
  <c r="EU24" i="5"/>
  <c r="EU26" i="5" s="1"/>
  <c r="EU25" i="5"/>
  <c r="BS27" i="5"/>
  <c r="BS25" i="5"/>
  <c r="BS24" i="5"/>
  <c r="EU79" i="6"/>
  <c r="BJ79" i="6"/>
  <c r="DE79" i="6"/>
  <c r="DJ79" i="6"/>
  <c r="DM79" i="6"/>
  <c r="ES60" i="5"/>
  <c r="ES58" i="5"/>
  <c r="ES57" i="5"/>
  <c r="BC60" i="5"/>
  <c r="BC58" i="5"/>
  <c r="BC57" i="5"/>
  <c r="CY93" i="5"/>
  <c r="CY91" i="5"/>
  <c r="CY90" i="5"/>
  <c r="V47" i="5"/>
  <c r="CF47" i="5"/>
  <c r="EQ47" i="5"/>
  <c r="BF34" i="4"/>
  <c r="BF35" i="4"/>
  <c r="BF22" i="4"/>
  <c r="BF28" i="4"/>
  <c r="BF31" i="4"/>
  <c r="BF23" i="4"/>
  <c r="AY80" i="5"/>
  <c r="AY79" i="5"/>
  <c r="CV94" i="4"/>
  <c r="CV97" i="4"/>
  <c r="CV89" i="4"/>
  <c r="CV100" i="4"/>
  <c r="CV88" i="4"/>
  <c r="CV101" i="4"/>
  <c r="EX27" i="5"/>
  <c r="EX25" i="5"/>
  <c r="EX24" i="5"/>
  <c r="AN27" i="5"/>
  <c r="AN25" i="5"/>
  <c r="AN24" i="5"/>
  <c r="DW27" i="5"/>
  <c r="DW24" i="5"/>
  <c r="DW26" i="5" s="1"/>
  <c r="DW25" i="5"/>
  <c r="AN79" i="6"/>
  <c r="DN79" i="6"/>
  <c r="AG79" i="6"/>
  <c r="BG79" i="6"/>
  <c r="EH79" i="6"/>
  <c r="BP60" i="5"/>
  <c r="BP57" i="5"/>
  <c r="BP59" i="5" s="1"/>
  <c r="BP58" i="5"/>
  <c r="AW60" i="5"/>
  <c r="AW58" i="5"/>
  <c r="AW57" i="5"/>
  <c r="AP46" i="4"/>
  <c r="DC93" i="5"/>
  <c r="DC91" i="5"/>
  <c r="DC90" i="5"/>
  <c r="EG93" i="5"/>
  <c r="EG91" i="5"/>
  <c r="EG90" i="5"/>
  <c r="AO93" i="5"/>
  <c r="AO91" i="5"/>
  <c r="AO90" i="5"/>
  <c r="EP27" i="6"/>
  <c r="EP25" i="6"/>
  <c r="EP24" i="6"/>
  <c r="CG27" i="6"/>
  <c r="CG25" i="6"/>
  <c r="CG24" i="6"/>
  <c r="CG26" i="6" s="1"/>
  <c r="FC27" i="6"/>
  <c r="FC25" i="6"/>
  <c r="FC24" i="6"/>
  <c r="CJ27" i="6"/>
  <c r="CJ24" i="6"/>
  <c r="CJ25" i="6"/>
  <c r="DF60" i="5"/>
  <c r="DF58" i="5"/>
  <c r="DF57" i="5"/>
  <c r="I60" i="5"/>
  <c r="I58" i="5"/>
  <c r="I57" i="5"/>
  <c r="CZ60" i="5"/>
  <c r="CZ58" i="5"/>
  <c r="CZ57" i="5"/>
  <c r="CS60" i="5"/>
  <c r="CS58" i="5"/>
  <c r="CS57" i="5"/>
  <c r="CS59" i="5" s="1"/>
  <c r="CZ27" i="6"/>
  <c r="CZ25" i="6"/>
  <c r="CZ24" i="6"/>
  <c r="CZ26" i="6" s="1"/>
  <c r="FM47" i="5"/>
  <c r="DZ34" i="4"/>
  <c r="DZ35" i="4"/>
  <c r="DZ22" i="4"/>
  <c r="DZ28" i="4"/>
  <c r="DZ31" i="4"/>
  <c r="DZ23" i="4"/>
  <c r="CV28" i="4"/>
  <c r="CV34" i="4"/>
  <c r="CV35" i="4"/>
  <c r="CV22" i="4"/>
  <c r="CV31" i="4"/>
  <c r="CV23" i="4"/>
  <c r="G31" i="4"/>
  <c r="G23" i="4"/>
  <c r="G35" i="4"/>
  <c r="G22" i="4"/>
  <c r="G28" i="4"/>
  <c r="G34" i="4"/>
  <c r="DD100" i="6"/>
  <c r="DD101" i="6"/>
  <c r="DD89" i="6"/>
  <c r="DD88" i="6"/>
  <c r="DM101" i="6"/>
  <c r="DM100" i="6"/>
  <c r="DM89" i="6"/>
  <c r="DM88" i="6"/>
  <c r="BV47" i="5"/>
  <c r="EE101" i="4"/>
  <c r="EE88" i="4"/>
  <c r="EE100" i="4"/>
  <c r="EE97" i="4"/>
  <c r="EE89" i="4"/>
  <c r="EE94" i="4"/>
  <c r="CQ60" i="6"/>
  <c r="CQ57" i="6"/>
  <c r="CQ58" i="6"/>
  <c r="G60" i="6"/>
  <c r="G58" i="6"/>
  <c r="G57" i="6"/>
  <c r="G59" i="6" s="1"/>
  <c r="AH34" i="4"/>
  <c r="AH35" i="4"/>
  <c r="AH22" i="4"/>
  <c r="AH28" i="4"/>
  <c r="AH31" i="4"/>
  <c r="AH23" i="4"/>
  <c r="CX68" i="4"/>
  <c r="CX55" i="4"/>
  <c r="CX67" i="4"/>
  <c r="CX64" i="4"/>
  <c r="CX61" i="4"/>
  <c r="CX56" i="4"/>
  <c r="DR14" i="6"/>
  <c r="BG60" i="6"/>
  <c r="BG58" i="6"/>
  <c r="BG57" i="6"/>
  <c r="FB28" i="4"/>
  <c r="FB31" i="4"/>
  <c r="FB23" i="4"/>
  <c r="FB34" i="4"/>
  <c r="FB35" i="4"/>
  <c r="FB22" i="4"/>
  <c r="FJ100" i="6"/>
  <c r="FJ97" i="6"/>
  <c r="FJ101" i="6"/>
  <c r="FJ88" i="6"/>
  <c r="FJ94" i="6"/>
  <c r="FJ89" i="6"/>
  <c r="CP80" i="5"/>
  <c r="CP79" i="5"/>
  <c r="CP81" i="5" s="1"/>
  <c r="CQ80" i="5"/>
  <c r="CQ79" i="5"/>
  <c r="CQ81" i="5" s="1"/>
  <c r="AG80" i="5"/>
  <c r="AG79" i="5"/>
  <c r="AG81" i="5" s="1"/>
  <c r="CY67" i="4"/>
  <c r="CY68" i="4"/>
  <c r="CY61" i="4"/>
  <c r="CY64" i="4"/>
  <c r="CY56" i="4"/>
  <c r="CY55" i="4"/>
  <c r="FJ68" i="4"/>
  <c r="FJ55" i="4"/>
  <c r="FJ67" i="4"/>
  <c r="FJ64" i="4"/>
  <c r="FJ61" i="4"/>
  <c r="FJ56" i="4"/>
  <c r="AU101" i="4"/>
  <c r="AU88" i="4"/>
  <c r="AU100" i="4"/>
  <c r="AU97" i="4"/>
  <c r="AU94" i="4"/>
  <c r="AU89" i="4"/>
  <c r="L28" i="4"/>
  <c r="L34" i="4"/>
  <c r="L31" i="4"/>
  <c r="L23" i="4"/>
  <c r="L35" i="4"/>
  <c r="L22" i="4"/>
  <c r="EA27" i="6"/>
  <c r="EA25" i="6"/>
  <c r="EA24" i="6"/>
  <c r="CL47" i="5"/>
  <c r="DF28" i="4"/>
  <c r="DF31" i="4"/>
  <c r="DF23" i="4"/>
  <c r="DF34" i="4"/>
  <c r="DF35" i="4"/>
  <c r="DF22" i="4"/>
  <c r="DE101" i="6"/>
  <c r="DE100" i="6"/>
  <c r="DE89" i="6"/>
  <c r="DE88" i="6"/>
  <c r="EZ80" i="5"/>
  <c r="EZ79" i="5"/>
  <c r="EZ81" i="5" s="1"/>
  <c r="FF61" i="4"/>
  <c r="FF67" i="4"/>
  <c r="FF55" i="4"/>
  <c r="FF68" i="4"/>
  <c r="FF64" i="4"/>
  <c r="FF56" i="4"/>
  <c r="EY94" i="4"/>
  <c r="EY88" i="4"/>
  <c r="EY97" i="4"/>
  <c r="EY100" i="4"/>
  <c r="EY89" i="4"/>
  <c r="EY101" i="4"/>
  <c r="EC97" i="4"/>
  <c r="EC89" i="4"/>
  <c r="EC101" i="4"/>
  <c r="EC94" i="4"/>
  <c r="EC88" i="4"/>
  <c r="EC100" i="4"/>
  <c r="AY27" i="5"/>
  <c r="AY25" i="5"/>
  <c r="AY24" i="5"/>
  <c r="AT27" i="5"/>
  <c r="AT25" i="5"/>
  <c r="AT24" i="5"/>
  <c r="V27" i="5"/>
  <c r="V25" i="5"/>
  <c r="V24" i="5"/>
  <c r="EA60" i="5"/>
  <c r="EA58" i="5"/>
  <c r="EA57" i="5"/>
  <c r="BI60" i="5"/>
  <c r="BI57" i="5"/>
  <c r="BI58" i="5"/>
  <c r="N60" i="5"/>
  <c r="N58" i="5"/>
  <c r="N57" i="5"/>
  <c r="BC93" i="5"/>
  <c r="BC91" i="5"/>
  <c r="BC90" i="5"/>
  <c r="N93" i="5"/>
  <c r="N90" i="5"/>
  <c r="N91" i="5"/>
  <c r="BI80" i="4"/>
  <c r="CM80" i="4"/>
  <c r="BN27" i="6"/>
  <c r="BN24" i="6"/>
  <c r="BN25" i="6"/>
  <c r="E27" i="6"/>
  <c r="E25" i="6"/>
  <c r="E24" i="6"/>
  <c r="E26" i="6" s="1"/>
  <c r="DW27" i="6"/>
  <c r="DW25" i="6"/>
  <c r="DW24" i="6"/>
  <c r="DW26" i="6" s="1"/>
  <c r="EC14" i="5"/>
  <c r="B20" i="3"/>
  <c r="FD60" i="5"/>
  <c r="FD58" i="5"/>
  <c r="FD57" i="5"/>
  <c r="CK93" i="5"/>
  <c r="CK90" i="5"/>
  <c r="CK92" i="5" s="1"/>
  <c r="CK91" i="5"/>
  <c r="EN27" i="6"/>
  <c r="EN25" i="6"/>
  <c r="EN24" i="6"/>
  <c r="Q93" i="5"/>
  <c r="Q91" i="5"/>
  <c r="Q90" i="5"/>
  <c r="H31" i="4"/>
  <c r="H23" i="4"/>
  <c r="H35" i="4"/>
  <c r="H22" i="4"/>
  <c r="H28" i="4"/>
  <c r="H34" i="4"/>
  <c r="AV31" i="4"/>
  <c r="AV23" i="4"/>
  <c r="AV35" i="4"/>
  <c r="AV22" i="4"/>
  <c r="AV34" i="4"/>
  <c r="AV28" i="4"/>
  <c r="DH101" i="6"/>
  <c r="DH100" i="6"/>
  <c r="DH89" i="6"/>
  <c r="DH88" i="6"/>
  <c r="O67" i="4"/>
  <c r="O68" i="4"/>
  <c r="O64" i="4"/>
  <c r="O55" i="4"/>
  <c r="O56" i="4"/>
  <c r="O61" i="4"/>
  <c r="AL14" i="6"/>
  <c r="AM14" i="6"/>
  <c r="BU14" i="6"/>
  <c r="AV100" i="4"/>
  <c r="AV101" i="4"/>
  <c r="AV97" i="4"/>
  <c r="AV89" i="4"/>
  <c r="AV88" i="4"/>
  <c r="AV94" i="4"/>
  <c r="EN27" i="5"/>
  <c r="EN24" i="5"/>
  <c r="EN26" i="5" s="1"/>
  <c r="EN25" i="5"/>
  <c r="AD27" i="5"/>
  <c r="AD24" i="5"/>
  <c r="AD25" i="5"/>
  <c r="EK27" i="5"/>
  <c r="EK25" i="5"/>
  <c r="EK24" i="5"/>
  <c r="EK93" i="5"/>
  <c r="EK91" i="5"/>
  <c r="EK90" i="5"/>
  <c r="EK92" i="5" s="1"/>
  <c r="FK93" i="5"/>
  <c r="FK90" i="5"/>
  <c r="FK91" i="5"/>
  <c r="CQ80" i="4"/>
  <c r="AY27" i="6"/>
  <c r="AY25" i="6"/>
  <c r="AY24" i="6"/>
  <c r="AN27" i="6"/>
  <c r="AN25" i="6"/>
  <c r="AN24" i="6"/>
  <c r="AN26" i="6" s="1"/>
  <c r="DT14" i="5"/>
  <c r="EH14" i="5"/>
  <c r="CK27" i="6"/>
  <c r="CK25" i="6"/>
  <c r="CK24" i="6"/>
  <c r="DY47" i="5"/>
  <c r="AX47" i="5"/>
  <c r="EX34" i="4"/>
  <c r="EX35" i="4"/>
  <c r="EX22" i="4"/>
  <c r="EX28" i="4"/>
  <c r="EX31" i="4"/>
  <c r="EX23" i="4"/>
  <c r="CO101" i="6"/>
  <c r="CO100" i="6"/>
  <c r="CO89" i="6"/>
  <c r="CO88" i="6"/>
  <c r="CO80" i="5"/>
  <c r="CO79" i="5"/>
  <c r="CO81" i="5" s="1"/>
  <c r="AA80" i="5"/>
  <c r="AA79" i="5"/>
  <c r="AA81" i="5" s="1"/>
  <c r="FL80" i="5"/>
  <c r="FL79" i="5"/>
  <c r="FL81" i="5" s="1"/>
  <c r="EJ64" i="4"/>
  <c r="EJ56" i="4"/>
  <c r="EJ68" i="4"/>
  <c r="EJ55" i="4"/>
  <c r="EJ61" i="4"/>
  <c r="EJ67" i="4"/>
  <c r="EG100" i="4"/>
  <c r="EG88" i="4"/>
  <c r="EG101" i="4"/>
  <c r="EG89" i="4"/>
  <c r="EG94" i="4"/>
  <c r="EG97" i="4"/>
  <c r="CT94" i="4"/>
  <c r="CT100" i="4"/>
  <c r="CT89" i="4"/>
  <c r="CT88" i="4"/>
  <c r="CT97" i="4"/>
  <c r="CT101" i="4"/>
  <c r="BC46" i="6"/>
  <c r="BX27" i="5"/>
  <c r="BX25" i="5"/>
  <c r="BX24" i="5"/>
  <c r="DE60" i="5"/>
  <c r="DE58" i="5"/>
  <c r="DE57" i="5"/>
  <c r="BB93" i="5"/>
  <c r="BB91" i="5"/>
  <c r="BB90" i="5"/>
  <c r="FD93" i="5"/>
  <c r="FD90" i="5"/>
  <c r="FD91" i="5"/>
  <c r="C18" i="4"/>
  <c r="B5" i="1" s="1"/>
  <c r="DJ27" i="6"/>
  <c r="DJ25" i="6"/>
  <c r="DJ24" i="6"/>
  <c r="CQ27" i="6"/>
  <c r="CQ25" i="6"/>
  <c r="CQ24" i="6"/>
  <c r="P31" i="4"/>
  <c r="P23" i="4"/>
  <c r="P35" i="4"/>
  <c r="P22" i="4"/>
  <c r="P34" i="4"/>
  <c r="P28" i="4"/>
  <c r="EO101" i="6"/>
  <c r="EO100" i="6"/>
  <c r="EO97" i="6"/>
  <c r="EO88" i="6"/>
  <c r="EO89" i="6"/>
  <c r="EO94" i="6"/>
  <c r="BK67" i="4"/>
  <c r="BK68" i="4"/>
  <c r="BK64" i="4"/>
  <c r="BK55" i="4"/>
  <c r="BK61" i="4"/>
  <c r="BK56" i="4"/>
  <c r="ER64" i="4"/>
  <c r="ER56" i="4"/>
  <c r="ER68" i="4"/>
  <c r="ER55" i="4"/>
  <c r="ER61" i="4"/>
  <c r="ER67" i="4"/>
  <c r="FP14" i="6"/>
  <c r="EY14" i="6"/>
  <c r="F97" i="4"/>
  <c r="F89" i="4"/>
  <c r="F101" i="4"/>
  <c r="F94" i="4"/>
  <c r="F100" i="4"/>
  <c r="F88" i="4"/>
  <c r="CC27" i="5"/>
  <c r="CC25" i="5"/>
  <c r="CC24" i="5"/>
  <c r="DX79" i="6"/>
  <c r="AM79" i="6"/>
  <c r="DQ79" i="6"/>
  <c r="BH79" i="6"/>
  <c r="EB79" i="6"/>
  <c r="S79" i="6"/>
  <c r="CN60" i="5"/>
  <c r="CN58" i="5"/>
  <c r="CN57" i="5"/>
  <c r="CN59" i="5" s="1"/>
  <c r="FO60" i="5"/>
  <c r="FO57" i="5"/>
  <c r="FO58" i="5"/>
  <c r="CW60" i="5"/>
  <c r="CW57" i="5"/>
  <c r="CW58" i="5"/>
  <c r="EE93" i="5"/>
  <c r="EE90" i="5"/>
  <c r="EE91" i="5"/>
  <c r="AP27" i="6"/>
  <c r="AP25" i="6"/>
  <c r="AP24" i="6"/>
  <c r="AP26" i="6" s="1"/>
  <c r="CH27" i="6"/>
  <c r="CH24" i="6"/>
  <c r="CH26" i="6" s="1"/>
  <c r="CH25" i="6"/>
  <c r="G27" i="6"/>
  <c r="G25" i="6"/>
  <c r="G24" i="6"/>
  <c r="V93" i="5"/>
  <c r="V91" i="5"/>
  <c r="V90" i="5"/>
  <c r="EQ27" i="6"/>
  <c r="EQ25" i="6"/>
  <c r="EQ24" i="6"/>
  <c r="EK100" i="6"/>
  <c r="EK101" i="6"/>
  <c r="EK97" i="6"/>
  <c r="EK94" i="6"/>
  <c r="EK89" i="6"/>
  <c r="EK88" i="6"/>
  <c r="EK80" i="5"/>
  <c r="EK79" i="5"/>
  <c r="EK81" i="5" s="1"/>
  <c r="DS80" i="5"/>
  <c r="DS79" i="5"/>
  <c r="R80" i="5"/>
  <c r="R79" i="5"/>
  <c r="R81" i="5" s="1"/>
  <c r="AH61" i="4"/>
  <c r="AH67" i="4"/>
  <c r="AH55" i="4"/>
  <c r="AH68" i="4"/>
  <c r="AH64" i="4"/>
  <c r="AH56" i="4"/>
  <c r="BF94" i="4"/>
  <c r="BF100" i="4"/>
  <c r="BF101" i="4"/>
  <c r="BF89" i="4"/>
  <c r="BF97" i="4"/>
  <c r="BF88" i="4"/>
  <c r="AF46" i="6"/>
  <c r="AZ46" i="6"/>
  <c r="AK46" i="6"/>
  <c r="CE27" i="5"/>
  <c r="CE24" i="5"/>
  <c r="CE26" i="5" s="1"/>
  <c r="CE25" i="5"/>
  <c r="CQ79" i="6"/>
  <c r="F79" i="6"/>
  <c r="FP79" i="6"/>
  <c r="FI79" i="6"/>
  <c r="CL79" i="6"/>
  <c r="T60" i="5"/>
  <c r="T58" i="5"/>
  <c r="T57" i="5"/>
  <c r="F21" i="3"/>
  <c r="F23" i="3" s="1"/>
  <c r="F11" i="1"/>
  <c r="CI60" i="5"/>
  <c r="CI58" i="5"/>
  <c r="CI57" i="5"/>
  <c r="CI59" i="5" s="1"/>
  <c r="DI101" i="6"/>
  <c r="DI100" i="6"/>
  <c r="DI89" i="6"/>
  <c r="DI88" i="6"/>
  <c r="S61" i="4"/>
  <c r="S64" i="4"/>
  <c r="S56" i="4"/>
  <c r="S68" i="4"/>
  <c r="S55" i="4"/>
  <c r="S67" i="4"/>
  <c r="F14" i="6"/>
  <c r="FF14" i="6"/>
  <c r="AL97" i="4"/>
  <c r="AL89" i="4"/>
  <c r="AL101" i="4"/>
  <c r="AL100" i="4"/>
  <c r="AL88" i="4"/>
  <c r="AL94" i="4"/>
  <c r="AH27" i="5"/>
  <c r="AH24" i="5"/>
  <c r="AH26" i="5" s="1"/>
  <c r="AH25" i="5"/>
  <c r="AJ27" i="5"/>
  <c r="AJ24" i="5"/>
  <c r="AJ25" i="5"/>
  <c r="EM27" i="5"/>
  <c r="EM24" i="5"/>
  <c r="EM25" i="5"/>
  <c r="BJ60" i="5"/>
  <c r="BJ58" i="5"/>
  <c r="BJ57" i="5"/>
  <c r="BJ59" i="5" s="1"/>
  <c r="CC60" i="5"/>
  <c r="CC58" i="5"/>
  <c r="CC57" i="5"/>
  <c r="L93" i="5"/>
  <c r="L91" i="5"/>
  <c r="L90" i="5"/>
  <c r="AT60" i="6"/>
  <c r="AT58" i="6"/>
  <c r="AT57" i="6"/>
  <c r="DW47" i="5"/>
  <c r="FG47" i="5"/>
  <c r="EP47" i="5"/>
  <c r="FB101" i="6"/>
  <c r="FB100" i="6"/>
  <c r="FB97" i="6"/>
  <c r="FB88" i="6"/>
  <c r="FB94" i="6"/>
  <c r="FB89" i="6"/>
  <c r="DI80" i="5"/>
  <c r="DI79" i="5"/>
  <c r="FI64" i="4"/>
  <c r="FI56" i="4"/>
  <c r="FI68" i="4"/>
  <c r="FI55" i="4"/>
  <c r="FI61" i="4"/>
  <c r="FI67" i="4"/>
  <c r="AA94" i="4"/>
  <c r="AA88" i="4"/>
  <c r="AA97" i="4"/>
  <c r="AA100" i="4"/>
  <c r="AA89" i="4"/>
  <c r="AA101" i="4"/>
  <c r="V97" i="4"/>
  <c r="V89" i="4"/>
  <c r="V101" i="4"/>
  <c r="V100" i="4"/>
  <c r="V94" i="4"/>
  <c r="V88" i="4"/>
  <c r="AY94" i="4"/>
  <c r="AY100" i="4"/>
  <c r="AY97" i="4"/>
  <c r="AY101" i="4"/>
  <c r="AY88" i="4"/>
  <c r="AY89" i="4"/>
  <c r="BO27" i="5"/>
  <c r="BO25" i="5"/>
  <c r="BO24" i="5"/>
  <c r="ER27" i="5"/>
  <c r="ER25" i="5"/>
  <c r="ER24" i="5"/>
  <c r="ER26" i="5" s="1"/>
  <c r="AK27" i="5"/>
  <c r="AK25" i="5"/>
  <c r="AK24" i="5"/>
  <c r="DT27" i="5"/>
  <c r="DT25" i="5"/>
  <c r="DT24" i="5"/>
  <c r="G27" i="5"/>
  <c r="G25" i="5"/>
  <c r="G24" i="5"/>
  <c r="L27" i="5"/>
  <c r="L25" i="5"/>
  <c r="L24" i="5"/>
  <c r="L26" i="5" s="1"/>
  <c r="EK60" i="5"/>
  <c r="EK58" i="5"/>
  <c r="EK57" i="5"/>
  <c r="EK59" i="5" s="1"/>
  <c r="W60" i="5"/>
  <c r="W57" i="5"/>
  <c r="W58" i="5"/>
  <c r="BC47" i="4"/>
  <c r="BC46" i="4"/>
  <c r="FI93" i="5"/>
  <c r="FI90" i="5"/>
  <c r="FI91" i="5"/>
  <c r="BH27" i="6"/>
  <c r="BH24" i="6"/>
  <c r="BH25" i="6"/>
  <c r="DU14" i="5"/>
  <c r="EE14" i="5"/>
  <c r="G24" i="3"/>
  <c r="G22" i="3"/>
  <c r="G23" i="3"/>
  <c r="BZ94" i="5" s="1"/>
  <c r="AF93" i="5"/>
  <c r="AF91" i="5"/>
  <c r="AF90" i="5"/>
  <c r="AF92" i="5" s="1"/>
  <c r="AF46" i="4"/>
  <c r="EJ27" i="6"/>
  <c r="EJ25" i="6"/>
  <c r="EJ24" i="6"/>
  <c r="AU27" i="6"/>
  <c r="AU25" i="6"/>
  <c r="AU24" i="6"/>
  <c r="C17" i="6"/>
  <c r="AZ64" i="4"/>
  <c r="AZ56" i="4"/>
  <c r="AZ68" i="4"/>
  <c r="AZ55" i="4"/>
  <c r="AZ61" i="4"/>
  <c r="AZ67" i="4"/>
  <c r="CI101" i="4"/>
  <c r="CI88" i="4"/>
  <c r="CI100" i="4"/>
  <c r="CI97" i="4"/>
  <c r="CI89" i="4"/>
  <c r="CI94" i="4"/>
  <c r="CP28" i="4"/>
  <c r="CP31" i="4"/>
  <c r="CP23" i="4"/>
  <c r="CP34" i="4"/>
  <c r="CP35" i="4"/>
  <c r="CP22" i="4"/>
  <c r="DR101" i="6"/>
  <c r="DR100" i="6"/>
  <c r="DR88" i="6"/>
  <c r="DR89" i="6"/>
  <c r="DM64" i="4"/>
  <c r="DM56" i="4"/>
  <c r="DM68" i="4"/>
  <c r="DM55" i="4"/>
  <c r="DM61" i="4"/>
  <c r="DM67" i="4"/>
  <c r="AI14" i="6"/>
  <c r="AM101" i="4"/>
  <c r="AM88" i="4"/>
  <c r="AM100" i="4"/>
  <c r="AM97" i="4"/>
  <c r="AM89" i="4"/>
  <c r="AM94" i="4"/>
  <c r="FH60" i="6"/>
  <c r="FH58" i="6"/>
  <c r="FH57" i="6"/>
  <c r="FH59" i="6" s="1"/>
  <c r="E60" i="6"/>
  <c r="E58" i="6"/>
  <c r="E57" i="6"/>
  <c r="CS80" i="5"/>
  <c r="CS79" i="5"/>
  <c r="CS81" i="5" s="1"/>
  <c r="CX93" i="5"/>
  <c r="CX91" i="5"/>
  <c r="CX90" i="5"/>
  <c r="BT27" i="6"/>
  <c r="BT24" i="6"/>
  <c r="BT25" i="6"/>
  <c r="ES14" i="5"/>
  <c r="DC47" i="5"/>
  <c r="BO34" i="4"/>
  <c r="BO35" i="4"/>
  <c r="BO22" i="4"/>
  <c r="BO28" i="4"/>
  <c r="BO31" i="4"/>
  <c r="BO23" i="4"/>
  <c r="O97" i="6"/>
  <c r="O101" i="6"/>
  <c r="O94" i="6"/>
  <c r="O89" i="6"/>
  <c r="O100" i="6"/>
  <c r="O88" i="6"/>
  <c r="FP80" i="5"/>
  <c r="FP79" i="5"/>
  <c r="FP81" i="5" s="1"/>
  <c r="CO60" i="6"/>
  <c r="CO58" i="6"/>
  <c r="CO57" i="6"/>
  <c r="EE47" i="5"/>
  <c r="FL47" i="5"/>
  <c r="AJ28" i="4"/>
  <c r="AJ34" i="4"/>
  <c r="AJ35" i="4"/>
  <c r="AJ22" i="4"/>
  <c r="AJ31" i="4"/>
  <c r="AJ23" i="4"/>
  <c r="AR100" i="6"/>
  <c r="AR101" i="6"/>
  <c r="AR89" i="6"/>
  <c r="AR88" i="6"/>
  <c r="H101" i="6"/>
  <c r="H100" i="6"/>
  <c r="H94" i="6"/>
  <c r="H97" i="6"/>
  <c r="H88" i="6"/>
  <c r="H89" i="6"/>
  <c r="CB80" i="5"/>
  <c r="CB79" i="5"/>
  <c r="CB81" i="5" s="1"/>
  <c r="Z61" i="4"/>
  <c r="Z64" i="4"/>
  <c r="Z67" i="4"/>
  <c r="Z56" i="4"/>
  <c r="Z55" i="4"/>
  <c r="Z68" i="4"/>
  <c r="EL14" i="6"/>
  <c r="EM14" i="6"/>
  <c r="EV14" i="6"/>
  <c r="CQ101" i="4"/>
  <c r="CQ88" i="4"/>
  <c r="CQ100" i="4"/>
  <c r="CQ97" i="4"/>
  <c r="CQ94" i="4"/>
  <c r="CQ89" i="4"/>
  <c r="FD60" i="6"/>
  <c r="FD58" i="6"/>
  <c r="FD57" i="6"/>
  <c r="U60" i="6"/>
  <c r="U58" i="6"/>
  <c r="U57" i="6"/>
  <c r="U59" i="6" s="1"/>
  <c r="AL60" i="6"/>
  <c r="AL57" i="6"/>
  <c r="AL59" i="6" s="1"/>
  <c r="AL58" i="6"/>
  <c r="FP60" i="6"/>
  <c r="FP58" i="6"/>
  <c r="FP57" i="6"/>
  <c r="V60" i="6"/>
  <c r="V58" i="6"/>
  <c r="V57" i="6"/>
  <c r="BT60" i="6"/>
  <c r="BT58" i="6"/>
  <c r="BT57" i="6"/>
  <c r="BT59" i="6" s="1"/>
  <c r="ER80" i="5"/>
  <c r="ER79" i="5"/>
  <c r="ER81" i="5" s="1"/>
  <c r="EG80" i="5"/>
  <c r="EG79" i="5"/>
  <c r="EG81" i="5" s="1"/>
  <c r="EN14" i="4"/>
  <c r="AG61" i="4"/>
  <c r="AG67" i="4"/>
  <c r="AG56" i="4"/>
  <c r="AG55" i="4"/>
  <c r="AG68" i="4"/>
  <c r="AG64" i="4"/>
  <c r="BQ64" i="4"/>
  <c r="BQ56" i="4"/>
  <c r="BQ68" i="4"/>
  <c r="BQ55" i="4"/>
  <c r="BQ61" i="4"/>
  <c r="BQ67" i="4"/>
  <c r="BO61" i="4"/>
  <c r="BO64" i="4"/>
  <c r="BO56" i="4"/>
  <c r="BO68" i="4"/>
  <c r="BO55" i="4"/>
  <c r="BO67" i="4"/>
  <c r="AK14" i="6"/>
  <c r="BL14" i="6"/>
  <c r="DB14" i="6"/>
  <c r="BJ97" i="4"/>
  <c r="BJ89" i="4"/>
  <c r="BJ101" i="4"/>
  <c r="BJ94" i="4"/>
  <c r="BJ88" i="4"/>
  <c r="BJ100" i="4"/>
  <c r="BO94" i="4"/>
  <c r="BO100" i="4"/>
  <c r="BO97" i="4"/>
  <c r="BO101" i="4"/>
  <c r="BO89" i="4"/>
  <c r="BO88" i="4"/>
  <c r="AB46" i="6"/>
  <c r="BW60" i="6"/>
  <c r="BW58" i="6"/>
  <c r="BW57" i="6"/>
  <c r="Z60" i="6"/>
  <c r="Z58" i="6"/>
  <c r="Z57" i="6"/>
  <c r="EO60" i="6"/>
  <c r="EO57" i="6"/>
  <c r="EO58" i="6"/>
  <c r="DD60" i="6"/>
  <c r="DD58" i="6"/>
  <c r="DD57" i="6"/>
  <c r="BI60" i="6"/>
  <c r="BI58" i="6"/>
  <c r="BI57" i="6"/>
  <c r="DY60" i="6"/>
  <c r="DY58" i="6"/>
  <c r="DY57" i="6"/>
  <c r="EJ47" i="5"/>
  <c r="EY34" i="4"/>
  <c r="EY28" i="4"/>
  <c r="EY31" i="4"/>
  <c r="EY23" i="4"/>
  <c r="EY35" i="4"/>
  <c r="EY22" i="4"/>
  <c r="DX31" i="4"/>
  <c r="DX23" i="4"/>
  <c r="DX35" i="4"/>
  <c r="DX22" i="4"/>
  <c r="DX34" i="4"/>
  <c r="DX28" i="4"/>
  <c r="CR101" i="6"/>
  <c r="CR100" i="6"/>
  <c r="CR88" i="6"/>
  <c r="CR89" i="6"/>
  <c r="U14" i="6"/>
  <c r="CA101" i="4"/>
  <c r="CA88" i="4"/>
  <c r="CA100" i="4"/>
  <c r="CA97" i="4"/>
  <c r="CA94" i="4"/>
  <c r="CA89" i="4"/>
  <c r="AJ60" i="6"/>
  <c r="AJ57" i="6"/>
  <c r="AJ59" i="6" s="1"/>
  <c r="AJ58" i="6"/>
  <c r="CX60" i="6"/>
  <c r="CX58" i="6"/>
  <c r="CX57" i="6"/>
  <c r="DM47" i="5"/>
  <c r="K34" i="4"/>
  <c r="K28" i="4"/>
  <c r="K31" i="4"/>
  <c r="K23" i="4"/>
  <c r="K35" i="4"/>
  <c r="K22" i="4"/>
  <c r="AD28" i="4"/>
  <c r="AD31" i="4"/>
  <c r="AD23" i="4"/>
  <c r="AD34" i="4"/>
  <c r="AD35" i="4"/>
  <c r="AD22" i="4"/>
  <c r="EX101" i="6"/>
  <c r="EX94" i="6"/>
  <c r="EX97" i="6"/>
  <c r="EX88" i="6"/>
  <c r="EX100" i="6"/>
  <c r="EX89" i="6"/>
  <c r="AD80" i="5"/>
  <c r="AD79" i="5"/>
  <c r="AD81" i="5" s="1"/>
  <c r="CE80" i="5"/>
  <c r="CE79" i="5"/>
  <c r="CE81" i="5" s="1"/>
  <c r="CD61" i="4"/>
  <c r="CD67" i="4"/>
  <c r="CD56" i="4"/>
  <c r="CD68" i="4"/>
  <c r="CD55" i="4"/>
  <c r="CD64" i="4"/>
  <c r="DL94" i="4"/>
  <c r="DL97" i="4"/>
  <c r="DL89" i="4"/>
  <c r="DL100" i="4"/>
  <c r="DL101" i="4"/>
  <c r="DL88" i="4"/>
  <c r="CR27" i="5"/>
  <c r="CR25" i="5"/>
  <c r="CR24" i="5"/>
  <c r="AL27" i="5"/>
  <c r="AL25" i="5"/>
  <c r="AL24" i="5"/>
  <c r="CZ14" i="4"/>
  <c r="DT60" i="5"/>
  <c r="DT58" i="5"/>
  <c r="DT57" i="5"/>
  <c r="AP60" i="5"/>
  <c r="AP57" i="5"/>
  <c r="AP58" i="5"/>
  <c r="DN60" i="5"/>
  <c r="DN57" i="5"/>
  <c r="DN58" i="5"/>
  <c r="CO93" i="5"/>
  <c r="CO91" i="5"/>
  <c r="CO90" i="5"/>
  <c r="CO92" i="5" s="1"/>
  <c r="CS93" i="5"/>
  <c r="CS90" i="5"/>
  <c r="CS91" i="5"/>
  <c r="EC80" i="4"/>
  <c r="T14" i="5"/>
  <c r="F47" i="5"/>
  <c r="BL47" i="5"/>
  <c r="DA47" i="5"/>
  <c r="FN34" i="4"/>
  <c r="FN35" i="4"/>
  <c r="FN22" i="4"/>
  <c r="FN28" i="4"/>
  <c r="FN31" i="4"/>
  <c r="FN23" i="4"/>
  <c r="AS101" i="6"/>
  <c r="AS100" i="6"/>
  <c r="AS89" i="6"/>
  <c r="AS88" i="6"/>
  <c r="CN80" i="5"/>
  <c r="CN79" i="5"/>
  <c r="CN81" i="5" s="1"/>
  <c r="Y80" i="5"/>
  <c r="Y79" i="5"/>
  <c r="Y81" i="5" s="1"/>
  <c r="BX64" i="4"/>
  <c r="BX56" i="4"/>
  <c r="BX68" i="4"/>
  <c r="BX55" i="4"/>
  <c r="BX61" i="4"/>
  <c r="BX67" i="4"/>
  <c r="CD94" i="4"/>
  <c r="CD100" i="4"/>
  <c r="CD88" i="4"/>
  <c r="CD101" i="4"/>
  <c r="CD89" i="4"/>
  <c r="CD97" i="4"/>
  <c r="EJ94" i="4"/>
  <c r="EJ97" i="4"/>
  <c r="EJ89" i="4"/>
  <c r="EJ101" i="4"/>
  <c r="EJ88" i="4"/>
  <c r="EJ100" i="4"/>
  <c r="AX46" i="6"/>
  <c r="AQ46" i="6"/>
  <c r="BJ46" i="6"/>
  <c r="DL27" i="5"/>
  <c r="DL25" i="5"/>
  <c r="DL24" i="5"/>
  <c r="CQ27" i="5"/>
  <c r="CQ24" i="5"/>
  <c r="CQ25" i="5"/>
  <c r="AC17" i="5"/>
  <c r="AD17" i="5"/>
  <c r="FF60" i="5"/>
  <c r="FF58" i="5"/>
  <c r="FF57" i="5"/>
  <c r="DG60" i="5"/>
  <c r="DG57" i="5"/>
  <c r="DG58" i="5"/>
  <c r="FM60" i="5"/>
  <c r="FM58" i="5"/>
  <c r="FM57" i="5"/>
  <c r="FM59" i="5" s="1"/>
  <c r="AM60" i="5"/>
  <c r="AM58" i="5"/>
  <c r="AM57" i="5"/>
  <c r="AM59" i="5" s="1"/>
  <c r="AA93" i="5"/>
  <c r="AA90" i="5"/>
  <c r="AA92" i="5" s="1"/>
  <c r="AA91" i="5"/>
  <c r="DR93" i="5"/>
  <c r="DR91" i="5"/>
  <c r="DR90" i="5"/>
  <c r="BL93" i="5"/>
  <c r="BL91" i="5"/>
  <c r="BL90" i="5"/>
  <c r="FB93" i="5"/>
  <c r="FB91" i="5"/>
  <c r="FB90" i="5"/>
  <c r="FB92" i="5" s="1"/>
  <c r="O93" i="5"/>
  <c r="O91" i="5"/>
  <c r="O90" i="5"/>
  <c r="AA80" i="4"/>
  <c r="BD27" i="6"/>
  <c r="BD25" i="6"/>
  <c r="BD24" i="6"/>
  <c r="FC14" i="5"/>
  <c r="H79" i="6"/>
  <c r="FA79" i="6"/>
  <c r="J79" i="6"/>
  <c r="CV60" i="5"/>
  <c r="CV58" i="5"/>
  <c r="CV57" i="5"/>
  <c r="EP60" i="5"/>
  <c r="EP58" i="5"/>
  <c r="EP57" i="5"/>
  <c r="EP59" i="5" s="1"/>
  <c r="BW93" i="5"/>
  <c r="BW91" i="5"/>
  <c r="BW90" i="5"/>
  <c r="CN27" i="6"/>
  <c r="CN25" i="6"/>
  <c r="CN24" i="6"/>
  <c r="CN26" i="6" s="1"/>
  <c r="BA93" i="5"/>
  <c r="BA90" i="5"/>
  <c r="BA92" i="5" s="1"/>
  <c r="BA91" i="5"/>
  <c r="L27" i="6"/>
  <c r="L25" i="6"/>
  <c r="L24" i="6"/>
  <c r="L26" i="6" s="1"/>
  <c r="CA31" i="4"/>
  <c r="CA23" i="4"/>
  <c r="CA35" i="4"/>
  <c r="CA22" i="4"/>
  <c r="CA28" i="4"/>
  <c r="CA34" i="4"/>
  <c r="EQ61" i="4"/>
  <c r="EQ64" i="4"/>
  <c r="EQ56" i="4"/>
  <c r="EQ68" i="4"/>
  <c r="EQ55" i="4"/>
  <c r="EQ67" i="4"/>
  <c r="EK14" i="6"/>
  <c r="DI14" i="6"/>
  <c r="H14" i="6"/>
  <c r="DV97" i="4"/>
  <c r="DV89" i="4"/>
  <c r="DV101" i="4"/>
  <c r="DV94" i="4"/>
  <c r="DV88" i="4"/>
  <c r="DV100" i="4"/>
  <c r="FK101" i="4"/>
  <c r="FK88" i="4"/>
  <c r="FK100" i="4"/>
  <c r="FK97" i="4"/>
  <c r="FK94" i="4"/>
  <c r="FK89" i="4"/>
  <c r="ET97" i="4"/>
  <c r="ET89" i="4"/>
  <c r="ET101" i="4"/>
  <c r="ET100" i="4"/>
  <c r="ET94" i="4"/>
  <c r="ET88" i="4"/>
  <c r="AG27" i="5"/>
  <c r="AG25" i="5"/>
  <c r="AG24" i="5"/>
  <c r="FA27" i="5"/>
  <c r="FA25" i="5"/>
  <c r="FA24" i="5"/>
  <c r="DO79" i="6"/>
  <c r="AD79" i="6"/>
  <c r="AS79" i="6"/>
  <c r="AX79" i="6"/>
  <c r="DK79" i="6"/>
  <c r="EW60" i="5"/>
  <c r="EW57" i="5"/>
  <c r="EW59" i="5" s="1"/>
  <c r="EW58" i="5"/>
  <c r="AR93" i="5"/>
  <c r="AR91" i="5"/>
  <c r="AR90" i="5"/>
  <c r="AE80" i="4"/>
  <c r="BI27" i="6"/>
  <c r="BI25" i="6"/>
  <c r="BI24" i="6"/>
  <c r="BI26" i="6" s="1"/>
  <c r="AF27" i="6"/>
  <c r="AF25" i="6"/>
  <c r="AF24" i="6"/>
  <c r="AF26" i="6" s="1"/>
  <c r="FL27" i="6"/>
  <c r="FL25" i="6"/>
  <c r="FL24" i="6"/>
  <c r="FL26" i="6" s="1"/>
  <c r="D14" i="5"/>
  <c r="C11" i="5"/>
  <c r="E25" i="3" s="1"/>
  <c r="E26" i="3" s="1"/>
  <c r="E22" i="1" s="1"/>
  <c r="D12" i="5"/>
  <c r="D13" i="5"/>
  <c r="EO14" i="5"/>
  <c r="D27" i="6"/>
  <c r="D25" i="6"/>
  <c r="D24" i="6"/>
  <c r="EO27" i="6"/>
  <c r="EO24" i="6"/>
  <c r="EO25" i="6"/>
  <c r="AQ47" i="5"/>
  <c r="AW47" i="5"/>
  <c r="CL34" i="4"/>
  <c r="CL35" i="4"/>
  <c r="CL22" i="4"/>
  <c r="CL28" i="4"/>
  <c r="CL31" i="4"/>
  <c r="CL23" i="4"/>
  <c r="AC101" i="6"/>
  <c r="AC89" i="6"/>
  <c r="AC100" i="6"/>
  <c r="AC88" i="6"/>
  <c r="AC80" i="5"/>
  <c r="AC79" i="5"/>
  <c r="AC81" i="5" s="1"/>
  <c r="BV80" i="5"/>
  <c r="BV79" i="5"/>
  <c r="BV81" i="5" s="1"/>
  <c r="CU80" i="5"/>
  <c r="CU79" i="5"/>
  <c r="CU81" i="5" s="1"/>
  <c r="BB68" i="4"/>
  <c r="BB55" i="4"/>
  <c r="BB67" i="4"/>
  <c r="BB64" i="4"/>
  <c r="BB61" i="4"/>
  <c r="BB56" i="4"/>
  <c r="BU100" i="4"/>
  <c r="BU88" i="4"/>
  <c r="BU101" i="4"/>
  <c r="BU94" i="4"/>
  <c r="BU89" i="4"/>
  <c r="BU97" i="4"/>
  <c r="Y27" i="5"/>
  <c r="Y25" i="5"/>
  <c r="Y24" i="5"/>
  <c r="EF27" i="5"/>
  <c r="EF25" i="5"/>
  <c r="EF24" i="5"/>
  <c r="EF26" i="5" s="1"/>
  <c r="N27" i="5"/>
  <c r="N25" i="5"/>
  <c r="N24" i="5"/>
  <c r="BY27" i="5"/>
  <c r="BY24" i="5"/>
  <c r="BY25" i="5"/>
  <c r="V60" i="5"/>
  <c r="V58" i="5"/>
  <c r="V57" i="5"/>
  <c r="K93" i="5"/>
  <c r="K91" i="5"/>
  <c r="K90" i="5"/>
  <c r="DA27" i="6"/>
  <c r="DA25" i="6"/>
  <c r="DA24" i="6"/>
  <c r="BC31" i="4"/>
  <c r="BC23" i="4"/>
  <c r="BC35" i="4"/>
  <c r="BC22" i="4"/>
  <c r="BC28" i="4"/>
  <c r="BC34" i="4"/>
  <c r="AU31" i="4"/>
  <c r="AU23" i="4"/>
  <c r="AU35" i="4"/>
  <c r="AU22" i="4"/>
  <c r="AU28" i="4"/>
  <c r="AU34" i="4"/>
  <c r="Q97" i="6"/>
  <c r="Q88" i="6"/>
  <c r="Q100" i="6"/>
  <c r="Q89" i="6"/>
  <c r="Q94" i="6"/>
  <c r="Q101" i="6"/>
  <c r="BJ68" i="4"/>
  <c r="BJ55" i="4"/>
  <c r="BJ67" i="4"/>
  <c r="BJ64" i="4"/>
  <c r="BJ61" i="4"/>
  <c r="BJ56" i="4"/>
  <c r="EW61" i="4"/>
  <c r="EW67" i="4"/>
  <c r="EW64" i="4"/>
  <c r="EW56" i="4"/>
  <c r="EW68" i="4"/>
  <c r="EW55" i="4"/>
  <c r="DD14" i="6"/>
  <c r="AA14" i="6"/>
  <c r="DD94" i="4"/>
  <c r="DD97" i="4"/>
  <c r="DD89" i="4"/>
  <c r="DD88" i="4"/>
  <c r="DD101" i="4"/>
  <c r="DD100" i="4"/>
  <c r="DS94" i="4"/>
  <c r="DS89" i="4"/>
  <c r="DS97" i="4"/>
  <c r="DS100" i="4"/>
  <c r="DS101" i="4"/>
  <c r="DS88" i="4"/>
  <c r="AX27" i="5"/>
  <c r="AX24" i="5"/>
  <c r="AX25" i="5"/>
  <c r="AA27" i="5"/>
  <c r="AA25" i="5"/>
  <c r="AA24" i="5"/>
  <c r="DQ60" i="5"/>
  <c r="DQ58" i="5"/>
  <c r="DQ57" i="5"/>
  <c r="DQ59" i="5" s="1"/>
  <c r="EN60" i="5"/>
  <c r="EN57" i="5"/>
  <c r="EN59" i="5" s="1"/>
  <c r="EN58" i="5"/>
  <c r="EA93" i="5"/>
  <c r="EA90" i="5"/>
  <c r="EA91" i="5"/>
  <c r="FF93" i="5"/>
  <c r="FF90" i="5"/>
  <c r="FF91" i="5"/>
  <c r="BI93" i="5"/>
  <c r="BI91" i="5"/>
  <c r="BI90" i="5"/>
  <c r="BI92" i="5" s="1"/>
  <c r="FJ93" i="5"/>
  <c r="FJ91" i="5"/>
  <c r="FJ90" i="5"/>
  <c r="CP27" i="6"/>
  <c r="CP25" i="6"/>
  <c r="CP24" i="6"/>
  <c r="DO93" i="5"/>
  <c r="DO91" i="5"/>
  <c r="DO90" i="5"/>
  <c r="DO92" i="5" s="1"/>
  <c r="BY101" i="6"/>
  <c r="BY100" i="6"/>
  <c r="BY89" i="6"/>
  <c r="BY88" i="6"/>
  <c r="BY80" i="5"/>
  <c r="BY79" i="5"/>
  <c r="BY81" i="5" s="1"/>
  <c r="FN80" i="5"/>
  <c r="FN79" i="5"/>
  <c r="FN81" i="5" s="1"/>
  <c r="CZ80" i="5"/>
  <c r="CZ79" i="5"/>
  <c r="CZ81" i="5" s="1"/>
  <c r="CW64" i="4"/>
  <c r="CW56" i="4"/>
  <c r="CW68" i="4"/>
  <c r="CW55" i="4"/>
  <c r="CW61" i="4"/>
  <c r="CW67" i="4"/>
  <c r="CN94" i="4"/>
  <c r="CN97" i="4"/>
  <c r="CN89" i="4"/>
  <c r="CN101" i="4"/>
  <c r="CN100" i="4"/>
  <c r="CN88" i="4"/>
  <c r="DP27" i="5"/>
  <c r="DP25" i="5"/>
  <c r="DP24" i="5"/>
  <c r="BQ27" i="5"/>
  <c r="BQ25" i="5"/>
  <c r="BQ24" i="5"/>
  <c r="ET27" i="5"/>
  <c r="ET25" i="5"/>
  <c r="ET24" i="5"/>
  <c r="EE27" i="5"/>
  <c r="EE25" i="5"/>
  <c r="EE24" i="5"/>
  <c r="EE26" i="5" s="1"/>
  <c r="FG60" i="5"/>
  <c r="FG58" i="5"/>
  <c r="FG57" i="5"/>
  <c r="DZ60" i="5"/>
  <c r="DZ57" i="5"/>
  <c r="DZ58" i="5"/>
  <c r="AC60" i="5"/>
  <c r="AC58" i="5"/>
  <c r="AC57" i="5"/>
  <c r="AU60" i="5"/>
  <c r="AU58" i="5"/>
  <c r="AU57" i="5"/>
  <c r="AU59" i="5" s="1"/>
  <c r="BZ60" i="5"/>
  <c r="BZ58" i="5"/>
  <c r="BZ57" i="5"/>
  <c r="BZ59" i="5" s="1"/>
  <c r="EB100" i="6"/>
  <c r="EB101" i="6"/>
  <c r="EB89" i="6"/>
  <c r="EB88" i="6"/>
  <c r="ES64" i="4"/>
  <c r="ES56" i="4"/>
  <c r="ES68" i="4"/>
  <c r="ES55" i="4"/>
  <c r="ES61" i="4"/>
  <c r="ES67" i="4"/>
  <c r="AI60" i="4"/>
  <c r="AI58" i="4"/>
  <c r="AI57" i="4"/>
  <c r="AI59" i="4" s="1"/>
  <c r="DE14" i="6"/>
  <c r="AH14" i="6"/>
  <c r="CY101" i="4"/>
  <c r="CY88" i="4"/>
  <c r="CY100" i="4"/>
  <c r="CY97" i="4"/>
  <c r="CY94" i="4"/>
  <c r="CY89" i="4"/>
  <c r="DY27" i="5"/>
  <c r="DY24" i="5"/>
  <c r="DY25" i="5"/>
  <c r="BA27" i="5"/>
  <c r="BA24" i="5"/>
  <c r="BA25" i="5"/>
  <c r="EZ27" i="5"/>
  <c r="EZ24" i="5"/>
  <c r="EZ26" i="5" s="1"/>
  <c r="EZ25" i="5"/>
  <c r="AR27" i="5"/>
  <c r="AR25" i="5"/>
  <c r="AR24" i="5"/>
  <c r="H13" i="4"/>
  <c r="CI79" i="6"/>
  <c r="FM79" i="6"/>
  <c r="EZ79" i="6"/>
  <c r="EC79" i="6"/>
  <c r="Z79" i="6"/>
  <c r="EJ60" i="5"/>
  <c r="EJ58" i="5"/>
  <c r="EJ57" i="5"/>
  <c r="AA60" i="5"/>
  <c r="AA58" i="5"/>
  <c r="AA57" i="5"/>
  <c r="AA59" i="5" s="1"/>
  <c r="BF60" i="5"/>
  <c r="BF58" i="5"/>
  <c r="BF57" i="5"/>
  <c r="AE60" i="5"/>
  <c r="AE58" i="5"/>
  <c r="AE57" i="5"/>
  <c r="AE59" i="5" s="1"/>
  <c r="BR60" i="5"/>
  <c r="BR58" i="5"/>
  <c r="BR57" i="5"/>
  <c r="BC45" i="4"/>
  <c r="R93" i="5"/>
  <c r="R91" i="5"/>
  <c r="R90" i="5"/>
  <c r="BK47" i="5"/>
  <c r="BY47" i="5"/>
  <c r="EO47" i="5"/>
  <c r="DY35" i="4"/>
  <c r="DY22" i="4"/>
  <c r="DY34" i="4"/>
  <c r="DY31" i="4"/>
  <c r="DY23" i="4"/>
  <c r="DY28" i="4"/>
  <c r="AD101" i="6"/>
  <c r="AD100" i="6"/>
  <c r="AD88" i="6"/>
  <c r="AD89" i="6"/>
  <c r="AN80" i="5"/>
  <c r="AN79" i="5"/>
  <c r="AN81" i="5" s="1"/>
  <c r="CC61" i="4"/>
  <c r="CC67" i="4"/>
  <c r="CC56" i="4"/>
  <c r="CC68" i="4"/>
  <c r="CC55" i="4"/>
  <c r="CC64" i="4"/>
  <c r="CT61" i="4"/>
  <c r="CT67" i="4"/>
  <c r="CT55" i="4"/>
  <c r="CT68" i="4"/>
  <c r="CT64" i="4"/>
  <c r="CT56" i="4"/>
  <c r="CZ27" i="5"/>
  <c r="CZ25" i="5"/>
  <c r="CZ24" i="5"/>
  <c r="CZ26" i="5" s="1"/>
  <c r="EM79" i="6"/>
  <c r="BB79" i="6"/>
  <c r="CO79" i="6"/>
  <c r="CT79" i="6"/>
  <c r="BA79" i="6"/>
  <c r="EB60" i="5"/>
  <c r="EB58" i="5"/>
  <c r="EB57" i="5"/>
  <c r="AT60" i="5"/>
  <c r="AT58" i="5"/>
  <c r="AT57" i="5"/>
  <c r="BU60" i="5"/>
  <c r="BU57" i="5"/>
  <c r="BU58" i="5"/>
  <c r="AA46" i="4"/>
  <c r="D93" i="5"/>
  <c r="D91" i="5"/>
  <c r="D90" i="5"/>
  <c r="FO93" i="5"/>
  <c r="FO91" i="5"/>
  <c r="FO90" i="5"/>
  <c r="FO80" i="4"/>
  <c r="K27" i="6"/>
  <c r="K25" i="6"/>
  <c r="K24" i="6"/>
  <c r="ES27" i="6"/>
  <c r="ES25" i="6"/>
  <c r="ES24" i="6"/>
  <c r="BJ14" i="5"/>
  <c r="DO14" i="5"/>
  <c r="I5" i="1"/>
  <c r="CA60" i="5"/>
  <c r="CA58" i="5"/>
  <c r="CA57" i="5"/>
  <c r="AD46" i="4"/>
  <c r="BU14" i="4"/>
  <c r="AQ27" i="6"/>
  <c r="AQ25" i="6"/>
  <c r="AQ24" i="6"/>
  <c r="AQ26" i="6" s="1"/>
  <c r="AD93" i="5"/>
  <c r="AD91" i="5"/>
  <c r="AD90" i="5"/>
  <c r="AD92" i="5" s="1"/>
  <c r="EY27" i="6"/>
  <c r="EY24" i="6"/>
  <c r="EY26" i="6" s="1"/>
  <c r="EY25" i="6"/>
  <c r="CC35" i="4"/>
  <c r="CC22" i="4"/>
  <c r="CC34" i="4"/>
  <c r="CC31" i="4"/>
  <c r="CC23" i="4"/>
  <c r="CC28" i="4"/>
  <c r="DF68" i="4"/>
  <c r="DF55" i="4"/>
  <c r="DF67" i="4"/>
  <c r="DF64" i="4"/>
  <c r="DF56" i="4"/>
  <c r="DF61" i="4"/>
  <c r="DU47" i="5"/>
  <c r="BE35" i="4"/>
  <c r="BE22" i="4"/>
  <c r="BE34" i="4"/>
  <c r="BE31" i="4"/>
  <c r="BE23" i="4"/>
  <c r="BE28" i="4"/>
  <c r="DY101" i="6"/>
  <c r="DY100" i="6"/>
  <c r="DY88" i="6"/>
  <c r="DY89" i="6"/>
  <c r="AK80" i="5"/>
  <c r="AK79" i="5"/>
  <c r="AK81" i="5" s="1"/>
  <c r="EA80" i="5"/>
  <c r="EA79" i="5"/>
  <c r="EA81" i="5" s="1"/>
  <c r="AR64" i="4"/>
  <c r="AR56" i="4"/>
  <c r="AR68" i="4"/>
  <c r="AR55" i="4"/>
  <c r="AR61" i="4"/>
  <c r="AR67" i="4"/>
  <c r="CW14" i="6"/>
  <c r="I60" i="6"/>
  <c r="I57" i="6"/>
  <c r="I58" i="6"/>
  <c r="EA60" i="6"/>
  <c r="EA57" i="6"/>
  <c r="EA58" i="6"/>
  <c r="R60" i="6"/>
  <c r="R57" i="6"/>
  <c r="R58" i="6"/>
  <c r="CA60" i="6"/>
  <c r="CA58" i="6"/>
  <c r="CA57" i="6"/>
  <c r="W60" i="6"/>
  <c r="W57" i="6"/>
  <c r="W58" i="6"/>
  <c r="D28" i="4"/>
  <c r="D34" i="4"/>
  <c r="D35" i="4"/>
  <c r="D22" i="4"/>
  <c r="D31" i="4"/>
  <c r="D23" i="4"/>
  <c r="U100" i="6"/>
  <c r="U101" i="6"/>
  <c r="U89" i="6"/>
  <c r="U88" i="6"/>
  <c r="DF80" i="5"/>
  <c r="DF79" i="5"/>
  <c r="DF81" i="5" s="1"/>
  <c r="AR94" i="4"/>
  <c r="AR97" i="4"/>
  <c r="AR89" i="4"/>
  <c r="AR88" i="4"/>
  <c r="AR101" i="4"/>
  <c r="AR100" i="4"/>
  <c r="DV60" i="6"/>
  <c r="DV58" i="6"/>
  <c r="DV57" i="6"/>
  <c r="CN60" i="6"/>
  <c r="CN58" i="6"/>
  <c r="CN57" i="6"/>
  <c r="DZ60" i="6"/>
  <c r="DZ58" i="6"/>
  <c r="DZ57" i="6"/>
  <c r="CH60" i="6"/>
  <c r="CH58" i="6"/>
  <c r="CH57" i="6"/>
  <c r="CH59" i="6" s="1"/>
  <c r="CP60" i="6"/>
  <c r="CP58" i="6"/>
  <c r="CP57" i="6"/>
  <c r="AH47" i="5"/>
  <c r="BW34" i="4"/>
  <c r="BW28" i="4"/>
  <c r="BW31" i="4"/>
  <c r="BW23" i="4"/>
  <c r="BW35" i="4"/>
  <c r="BW22" i="4"/>
  <c r="FP64" i="4"/>
  <c r="FP56" i="4"/>
  <c r="FP68" i="4"/>
  <c r="FP55" i="4"/>
  <c r="FP61" i="4"/>
  <c r="FP67" i="4"/>
  <c r="FC14" i="6"/>
  <c r="BE14" i="6"/>
  <c r="BM100" i="4"/>
  <c r="BM97" i="4"/>
  <c r="BM89" i="4"/>
  <c r="BM94" i="4"/>
  <c r="BM101" i="4"/>
  <c r="BM88" i="4"/>
  <c r="AN100" i="4"/>
  <c r="AN101" i="4"/>
  <c r="AN89" i="4"/>
  <c r="AN88" i="4"/>
  <c r="AN97" i="4"/>
  <c r="AN94" i="4"/>
  <c r="BT14" i="6"/>
  <c r="F46" i="6"/>
  <c r="ES27" i="5"/>
  <c r="ES25" i="5"/>
  <c r="ES24" i="5"/>
  <c r="ES26" i="5" s="1"/>
  <c r="EI60" i="5"/>
  <c r="EI58" i="5"/>
  <c r="EI57" i="5"/>
  <c r="BQ60" i="5"/>
  <c r="BQ58" i="5"/>
  <c r="BQ57" i="5"/>
  <c r="BU93" i="5"/>
  <c r="BU91" i="5"/>
  <c r="BU90" i="5"/>
  <c r="BU92" i="5" s="1"/>
  <c r="FC101" i="4"/>
  <c r="FC88" i="4"/>
  <c r="FC100" i="4"/>
  <c r="FC97" i="4"/>
  <c r="FC94" i="4"/>
  <c r="FC89" i="4"/>
  <c r="BD60" i="6"/>
  <c r="BD58" i="6"/>
  <c r="BD57" i="6"/>
  <c r="H60" i="6"/>
  <c r="H58" i="6"/>
  <c r="H57" i="6"/>
  <c r="H59" i="6" s="1"/>
  <c r="BL60" i="6"/>
  <c r="BL58" i="6"/>
  <c r="BL57" i="6"/>
  <c r="BL59" i="6" s="1"/>
  <c r="DO47" i="5"/>
  <c r="DT47" i="5"/>
  <c r="ER28" i="4"/>
  <c r="ER34" i="4"/>
  <c r="ER35" i="4"/>
  <c r="ER22" i="4"/>
  <c r="ER31" i="4"/>
  <c r="ER23" i="4"/>
  <c r="BY28" i="4"/>
  <c r="BY31" i="4"/>
  <c r="BY23" i="4"/>
  <c r="BY34" i="4"/>
  <c r="BY35" i="4"/>
  <c r="BY22" i="4"/>
  <c r="CQ101" i="6"/>
  <c r="CQ100" i="6"/>
  <c r="CQ89" i="6"/>
  <c r="CQ88" i="6"/>
  <c r="EA101" i="6"/>
  <c r="EA100" i="6"/>
  <c r="EA89" i="6"/>
  <c r="EA88" i="6"/>
  <c r="AT101" i="6"/>
  <c r="AT100" i="6"/>
  <c r="AT89" i="6"/>
  <c r="AT88" i="6"/>
  <c r="AT80" i="5"/>
  <c r="AT79" i="5"/>
  <c r="AT81" i="5" s="1"/>
  <c r="AU80" i="5"/>
  <c r="AU79" i="5"/>
  <c r="AU81" i="5" s="1"/>
  <c r="EQ80" i="5"/>
  <c r="EQ79" i="5"/>
  <c r="EQ81" i="5" s="1"/>
  <c r="BC67" i="4"/>
  <c r="BC68" i="4"/>
  <c r="BC61" i="4"/>
  <c r="BC56" i="4"/>
  <c r="BC64" i="4"/>
  <c r="BC55" i="4"/>
  <c r="R61" i="4"/>
  <c r="R67" i="4"/>
  <c r="R56" i="4"/>
  <c r="R68" i="4"/>
  <c r="R64" i="4"/>
  <c r="R55" i="4"/>
  <c r="V68" i="4"/>
  <c r="V55" i="4"/>
  <c r="V67" i="4"/>
  <c r="V64" i="4"/>
  <c r="V56" i="4"/>
  <c r="V61" i="4"/>
  <c r="AF14" i="6"/>
  <c r="AP14" i="6"/>
  <c r="O46" i="6"/>
  <c r="DO101" i="4"/>
  <c r="DO88" i="4"/>
  <c r="DO100" i="4"/>
  <c r="DO97" i="4"/>
  <c r="DO94" i="4"/>
  <c r="DO89" i="4"/>
  <c r="E47" i="5"/>
  <c r="FP28" i="4"/>
  <c r="FP34" i="4"/>
  <c r="FP31" i="4"/>
  <c r="FP23" i="4"/>
  <c r="FP35" i="4"/>
  <c r="FP22" i="4"/>
  <c r="EU31" i="4"/>
  <c r="EU23" i="4"/>
  <c r="EU35" i="4"/>
  <c r="EU22" i="4"/>
  <c r="EU28" i="4"/>
  <c r="EU34" i="4"/>
  <c r="DU28" i="4"/>
  <c r="DU31" i="4"/>
  <c r="DU23" i="4"/>
  <c r="DU34" i="4"/>
  <c r="DU35" i="4"/>
  <c r="DU22" i="4"/>
  <c r="R101" i="6"/>
  <c r="R100" i="6"/>
  <c r="R94" i="6"/>
  <c r="R88" i="6"/>
  <c r="R97" i="6"/>
  <c r="R89" i="6"/>
  <c r="EV101" i="6"/>
  <c r="EV100" i="6"/>
  <c r="EV94" i="6"/>
  <c r="EV97" i="6"/>
  <c r="EV89" i="6"/>
  <c r="EV88" i="6"/>
  <c r="DD80" i="5"/>
  <c r="DD79" i="5"/>
  <c r="DD81" i="5" s="1"/>
  <c r="EJ60" i="6"/>
  <c r="EJ58" i="6"/>
  <c r="EJ57" i="6"/>
  <c r="FJ60" i="6"/>
  <c r="FJ57" i="6"/>
  <c r="FJ58" i="6"/>
  <c r="BM60" i="6"/>
  <c r="BM58" i="6"/>
  <c r="BM57" i="6"/>
  <c r="Y60" i="6"/>
  <c r="Y57" i="6"/>
  <c r="Y58" i="6"/>
  <c r="FI47" i="5"/>
  <c r="BA28" i="4"/>
  <c r="BA35" i="4"/>
  <c r="BA22" i="4"/>
  <c r="BA31" i="4"/>
  <c r="BA23" i="4"/>
  <c r="BA34" i="4"/>
  <c r="FG101" i="6"/>
  <c r="FG94" i="6"/>
  <c r="FG100" i="6"/>
  <c r="FG89" i="6"/>
  <c r="FG97" i="6"/>
  <c r="FG88" i="6"/>
  <c r="FD101" i="6"/>
  <c r="FD100" i="6"/>
  <c r="FD97" i="6"/>
  <c r="FD88" i="6"/>
  <c r="FD89" i="6"/>
  <c r="FD94" i="6"/>
  <c r="DF101" i="6"/>
  <c r="DF100" i="6"/>
  <c r="DF88" i="6"/>
  <c r="DF89" i="6"/>
  <c r="EL80" i="5"/>
  <c r="EL79" i="5"/>
  <c r="EL81" i="5" s="1"/>
  <c r="EM80" i="5"/>
  <c r="EM79" i="5"/>
  <c r="EM81" i="5" s="1"/>
  <c r="BN80" i="5"/>
  <c r="BN79" i="5"/>
  <c r="BN81" i="5" s="1"/>
  <c r="EU67" i="4"/>
  <c r="EU68" i="4"/>
  <c r="EU55" i="4"/>
  <c r="EU61" i="4"/>
  <c r="EU64" i="4"/>
  <c r="EU56" i="4"/>
  <c r="AY61" i="4"/>
  <c r="AY64" i="4"/>
  <c r="AY56" i="4"/>
  <c r="AY68" i="4"/>
  <c r="AY67" i="4"/>
  <c r="AY55" i="4"/>
  <c r="BZ14" i="6"/>
  <c r="CA14" i="6"/>
  <c r="AY14" i="6"/>
  <c r="BT100" i="4"/>
  <c r="BT101" i="4"/>
  <c r="BT88" i="4"/>
  <c r="BT97" i="4"/>
  <c r="BT89" i="4"/>
  <c r="BT94" i="4"/>
  <c r="AH94" i="4"/>
  <c r="AH100" i="4"/>
  <c r="AH89" i="4"/>
  <c r="AH88" i="4"/>
  <c r="AH97" i="4"/>
  <c r="AH101" i="4"/>
  <c r="AP60" i="6"/>
  <c r="AP58" i="6"/>
  <c r="AP57" i="6"/>
  <c r="AW60" i="6"/>
  <c r="AW58" i="6"/>
  <c r="AW57" i="6"/>
  <c r="EX60" i="6"/>
  <c r="EX58" i="6"/>
  <c r="EX57" i="6"/>
  <c r="AH60" i="6"/>
  <c r="AH58" i="6"/>
  <c r="AH57" i="6"/>
  <c r="AH59" i="6" s="1"/>
  <c r="BC47" i="5"/>
  <c r="DS47" i="5"/>
  <c r="CF28" i="4"/>
  <c r="CF34" i="4"/>
  <c r="CF35" i="4"/>
  <c r="CF22" i="4"/>
  <c r="CF31" i="4"/>
  <c r="CF23" i="4"/>
  <c r="EZ100" i="6"/>
  <c r="EZ101" i="6"/>
  <c r="EZ94" i="6"/>
  <c r="EZ97" i="6"/>
  <c r="EZ89" i="6"/>
  <c r="EZ88" i="6"/>
  <c r="CZ101" i="6"/>
  <c r="CZ100" i="6"/>
  <c r="CZ88" i="6"/>
  <c r="CZ89" i="6"/>
  <c r="I80" i="5"/>
  <c r="I79" i="5"/>
  <c r="I81" i="5" s="1"/>
  <c r="FD67" i="4"/>
  <c r="FD56" i="4"/>
  <c r="FD55" i="4"/>
  <c r="FD68" i="4"/>
  <c r="FD61" i="4"/>
  <c r="FD64" i="4"/>
  <c r="DL64" i="4"/>
  <c r="DL56" i="4"/>
  <c r="DL68" i="4"/>
  <c r="DL55" i="4"/>
  <c r="DL61" i="4"/>
  <c r="DL67" i="4"/>
  <c r="CL61" i="4"/>
  <c r="CL64" i="4"/>
  <c r="CL67" i="4"/>
  <c r="CL56" i="4"/>
  <c r="CL55" i="4"/>
  <c r="CL68" i="4"/>
  <c r="EA61" i="4"/>
  <c r="EA64" i="4"/>
  <c r="EA56" i="4"/>
  <c r="EA68" i="4"/>
  <c r="EA55" i="4"/>
  <c r="EA67" i="4"/>
  <c r="ER14" i="6"/>
  <c r="BC101" i="4"/>
  <c r="BC88" i="4"/>
  <c r="BC100" i="4"/>
  <c r="BC97" i="4"/>
  <c r="BC89" i="4"/>
  <c r="BC94" i="4"/>
  <c r="BQ60" i="6"/>
  <c r="BQ57" i="6"/>
  <c r="BQ58" i="6"/>
  <c r="BU47" i="5"/>
  <c r="CM34" i="4"/>
  <c r="CM28" i="4"/>
  <c r="CM31" i="4"/>
  <c r="CM23" i="4"/>
  <c r="CM35" i="4"/>
  <c r="CM22" i="4"/>
  <c r="FC31" i="4"/>
  <c r="FC23" i="4"/>
  <c r="FC35" i="4"/>
  <c r="FC22" i="4"/>
  <c r="FC28" i="4"/>
  <c r="FC34" i="4"/>
  <c r="BO101" i="6"/>
  <c r="BO100" i="6"/>
  <c r="BO89" i="6"/>
  <c r="BO88" i="6"/>
  <c r="BR101" i="6"/>
  <c r="BR100" i="6"/>
  <c r="BR89" i="6"/>
  <c r="BR88" i="6"/>
  <c r="ES80" i="5"/>
  <c r="ES79" i="5"/>
  <c r="ES81" i="5" s="1"/>
  <c r="EI80" i="5"/>
  <c r="EI79" i="5"/>
  <c r="AX80" i="5"/>
  <c r="AX79" i="5"/>
  <c r="CS61" i="4"/>
  <c r="CS67" i="4"/>
  <c r="CS56" i="4"/>
  <c r="CS55" i="4"/>
  <c r="CS68" i="4"/>
  <c r="CS64" i="4"/>
  <c r="EC64" i="4"/>
  <c r="EC56" i="4"/>
  <c r="EC68" i="4"/>
  <c r="EC55" i="4"/>
  <c r="EC61" i="4"/>
  <c r="EC67" i="4"/>
  <c r="EB14" i="6"/>
  <c r="BW14" i="6"/>
  <c r="EO100" i="4"/>
  <c r="EO97" i="4"/>
  <c r="EO88" i="4"/>
  <c r="EO94" i="4"/>
  <c r="EO101" i="4"/>
  <c r="EO89" i="4"/>
  <c r="BN94" i="4"/>
  <c r="BN100" i="4"/>
  <c r="BN89" i="4"/>
  <c r="BN88" i="4"/>
  <c r="BN101" i="4"/>
  <c r="BN97" i="4"/>
  <c r="FO60" i="6"/>
  <c r="FO58" i="6"/>
  <c r="FO57" i="6"/>
  <c r="DS60" i="6"/>
  <c r="DS58" i="6"/>
  <c r="DS57" i="6"/>
  <c r="J60" i="6"/>
  <c r="J58" i="6"/>
  <c r="J57" i="6"/>
  <c r="BB47" i="5"/>
  <c r="AS60" i="6"/>
  <c r="AS58" i="6"/>
  <c r="AS57" i="6"/>
  <c r="DF47" i="5"/>
  <c r="AA47" i="5"/>
  <c r="CK35" i="4"/>
  <c r="CK22" i="4"/>
  <c r="CK34" i="4"/>
  <c r="CK31" i="4"/>
  <c r="CK23" i="4"/>
  <c r="CK28" i="4"/>
  <c r="EK28" i="4"/>
  <c r="EK31" i="4"/>
  <c r="EK23" i="4"/>
  <c r="EK34" i="4"/>
  <c r="EK35" i="4"/>
  <c r="EK22" i="4"/>
  <c r="EO80" i="5"/>
  <c r="EO79" i="5"/>
  <c r="EO81" i="5" s="1"/>
  <c r="FE61" i="4"/>
  <c r="FE67" i="4"/>
  <c r="FE56" i="4"/>
  <c r="FE55" i="4"/>
  <c r="FE68" i="4"/>
  <c r="FE64" i="4"/>
  <c r="CU61" i="4"/>
  <c r="CU64" i="4"/>
  <c r="CU56" i="4"/>
  <c r="CU55" i="4"/>
  <c r="CU68" i="4"/>
  <c r="CU67" i="4"/>
  <c r="AD14" i="6"/>
  <c r="AO14" i="6"/>
  <c r="CM94" i="4"/>
  <c r="CM88" i="4"/>
  <c r="CM97" i="4"/>
  <c r="CM100" i="4"/>
  <c r="CM89" i="4"/>
  <c r="CM101" i="4"/>
  <c r="ED97" i="4"/>
  <c r="ED89" i="4"/>
  <c r="ED101" i="4"/>
  <c r="ED100" i="4"/>
  <c r="ED94" i="4"/>
  <c r="ED88" i="4"/>
  <c r="BG27" i="5"/>
  <c r="BG24" i="5"/>
  <c r="BG25" i="5"/>
  <c r="FC67" i="4"/>
  <c r="FC68" i="4"/>
  <c r="FC64" i="4"/>
  <c r="FC56" i="4"/>
  <c r="FC55" i="4"/>
  <c r="FC61" i="4"/>
  <c r="T64" i="4"/>
  <c r="T56" i="4"/>
  <c r="T68" i="4"/>
  <c r="T61" i="4"/>
  <c r="T55" i="4"/>
  <c r="T67" i="4"/>
  <c r="BR68" i="4"/>
  <c r="BR55" i="4"/>
  <c r="BR67" i="4"/>
  <c r="BR64" i="4"/>
  <c r="BR56" i="4"/>
  <c r="BR61" i="4"/>
  <c r="AC14" i="6"/>
  <c r="AV14" i="6"/>
  <c r="BV14" i="6"/>
  <c r="CR100" i="4"/>
  <c r="CR101" i="4"/>
  <c r="CR97" i="4"/>
  <c r="CR94" i="4"/>
  <c r="CR89" i="4"/>
  <c r="CR88" i="4"/>
  <c r="AE101" i="4"/>
  <c r="AE88" i="4"/>
  <c r="AE100" i="4"/>
  <c r="AE97" i="4"/>
  <c r="AE94" i="4"/>
  <c r="AE89" i="4"/>
  <c r="BF46" i="6"/>
  <c r="AY46" i="6"/>
  <c r="AU46" i="6"/>
  <c r="BB46" i="6"/>
  <c r="C16" i="5"/>
  <c r="FD79" i="6"/>
  <c r="BS79" i="6"/>
  <c r="EW79" i="6"/>
  <c r="DT79" i="6"/>
  <c r="BQ79" i="6"/>
  <c r="DL79" i="6"/>
  <c r="EC60" i="5"/>
  <c r="EC57" i="5"/>
  <c r="EC58" i="5"/>
  <c r="BS60" i="5"/>
  <c r="BS58" i="5"/>
  <c r="BS57" i="5"/>
  <c r="DG47" i="4"/>
  <c r="FG93" i="5"/>
  <c r="FG91" i="5"/>
  <c r="FG90" i="5"/>
  <c r="BQ80" i="4"/>
  <c r="DG80" i="4"/>
  <c r="AZ27" i="6"/>
  <c r="AZ25" i="6"/>
  <c r="AZ24" i="6"/>
  <c r="AZ26" i="6" s="1"/>
  <c r="J27" i="6"/>
  <c r="J25" i="6"/>
  <c r="J24" i="6"/>
  <c r="FB27" i="6"/>
  <c r="FB25" i="6"/>
  <c r="FB24" i="6"/>
  <c r="AC14" i="5"/>
  <c r="DG47" i="5"/>
  <c r="EK47" i="5"/>
  <c r="CZ47" i="5"/>
  <c r="DB34" i="4"/>
  <c r="DB35" i="4"/>
  <c r="DB22" i="4"/>
  <c r="DB28" i="4"/>
  <c r="DB31" i="4"/>
  <c r="DB23" i="4"/>
  <c r="DG101" i="6"/>
  <c r="DG100" i="6"/>
  <c r="DG89" i="6"/>
  <c r="DG88" i="6"/>
  <c r="AB80" i="5"/>
  <c r="AB79" i="5"/>
  <c r="AB81" i="5" s="1"/>
  <c r="BL80" i="5"/>
  <c r="BL79" i="5"/>
  <c r="BL81" i="5" s="1"/>
  <c r="EO61" i="4"/>
  <c r="EO67" i="4"/>
  <c r="EO56" i="4"/>
  <c r="EO68" i="4"/>
  <c r="EO55" i="4"/>
  <c r="EO64" i="4"/>
  <c r="H100" i="4"/>
  <c r="H101" i="4"/>
  <c r="H88" i="4"/>
  <c r="H94" i="4"/>
  <c r="H97" i="4"/>
  <c r="H89" i="4"/>
  <c r="DK27" i="5"/>
  <c r="DK25" i="5"/>
  <c r="DK24" i="5"/>
  <c r="DK26" i="5" s="1"/>
  <c r="BC27" i="5"/>
  <c r="BC25" i="5"/>
  <c r="BC24" i="5"/>
  <c r="EV79" i="6"/>
  <c r="BK79" i="6"/>
  <c r="EO79" i="6"/>
  <c r="DD79" i="6"/>
  <c r="AK79" i="6"/>
  <c r="U79" i="6"/>
  <c r="DU60" i="5"/>
  <c r="DU58" i="5"/>
  <c r="DU57" i="5"/>
  <c r="DU59" i="5" s="1"/>
  <c r="EL60" i="5"/>
  <c r="EL58" i="5"/>
  <c r="EL57" i="5"/>
  <c r="CN47" i="4"/>
  <c r="U93" i="5"/>
  <c r="U91" i="5"/>
  <c r="U90" i="5"/>
  <c r="CH93" i="5"/>
  <c r="CH91" i="5"/>
  <c r="CH90" i="5"/>
  <c r="CC93" i="5"/>
  <c r="CC91" i="5"/>
  <c r="CC90" i="5"/>
  <c r="CC92" i="5" s="1"/>
  <c r="FP27" i="6"/>
  <c r="FP24" i="6"/>
  <c r="FP25" i="6"/>
  <c r="DZ27" i="6"/>
  <c r="DZ24" i="6"/>
  <c r="DZ25" i="6"/>
  <c r="BQ27" i="6"/>
  <c r="BQ25" i="6"/>
  <c r="BQ24" i="6"/>
  <c r="DM14" i="5"/>
  <c r="AY60" i="5"/>
  <c r="AY58" i="5"/>
  <c r="AY57" i="5"/>
  <c r="CX27" i="6"/>
  <c r="CX25" i="6"/>
  <c r="CX24" i="6"/>
  <c r="CX26" i="6" s="1"/>
  <c r="O27" i="6"/>
  <c r="O25" i="6"/>
  <c r="O24" i="6"/>
  <c r="J5" i="1"/>
  <c r="DP27" i="6"/>
  <c r="DP25" i="6"/>
  <c r="DP24" i="6"/>
  <c r="DP26" i="6" s="1"/>
  <c r="CI31" i="4"/>
  <c r="CI23" i="4"/>
  <c r="CI35" i="4"/>
  <c r="CI22" i="4"/>
  <c r="CI28" i="4"/>
  <c r="CI34" i="4"/>
  <c r="EG101" i="6"/>
  <c r="EG100" i="6"/>
  <c r="EG88" i="6"/>
  <c r="EG89" i="6"/>
  <c r="DC61" i="4"/>
  <c r="DC64" i="4"/>
  <c r="DC56" i="4"/>
  <c r="DC67" i="4"/>
  <c r="DC55" i="4"/>
  <c r="DC68" i="4"/>
  <c r="BI64" i="4"/>
  <c r="BI56" i="4"/>
  <c r="BI68" i="4"/>
  <c r="BI55" i="4"/>
  <c r="BI61" i="4"/>
  <c r="BI67" i="4"/>
  <c r="BY14" i="6"/>
  <c r="EN14" i="6"/>
  <c r="CL14" i="6"/>
  <c r="BA97" i="4"/>
  <c r="BA101" i="4"/>
  <c r="BA94" i="4"/>
  <c r="BA88" i="4"/>
  <c r="BA89" i="4"/>
  <c r="BA100" i="4"/>
  <c r="E97" i="4"/>
  <c r="E101" i="4"/>
  <c r="E94" i="4"/>
  <c r="E89" i="4"/>
  <c r="E88" i="4"/>
  <c r="E100" i="4"/>
  <c r="AQ27" i="5"/>
  <c r="AQ24" i="5"/>
  <c r="AQ25" i="5"/>
  <c r="FB27" i="5"/>
  <c r="FB25" i="5"/>
  <c r="FB24" i="5"/>
  <c r="FB26" i="5" s="1"/>
  <c r="DK14" i="4"/>
  <c r="BT14" i="4"/>
  <c r="Z60" i="5"/>
  <c r="Z58" i="5"/>
  <c r="Z57" i="5"/>
  <c r="Z59" i="5" s="1"/>
  <c r="AX93" i="5"/>
  <c r="AX91" i="5"/>
  <c r="AX90" i="5"/>
  <c r="AV93" i="5"/>
  <c r="AV91" i="5"/>
  <c r="AV90" i="5"/>
  <c r="BK93" i="5"/>
  <c r="BK91" i="5"/>
  <c r="BK90" i="5"/>
  <c r="AN80" i="4"/>
  <c r="DK27" i="6"/>
  <c r="DK25" i="6"/>
  <c r="DK24" i="6"/>
  <c r="FD27" i="6"/>
  <c r="FD25" i="6"/>
  <c r="FD24" i="6"/>
  <c r="DD14" i="5"/>
  <c r="DX47" i="5"/>
  <c r="AV47" i="5"/>
  <c r="Z34" i="4"/>
  <c r="Z35" i="4"/>
  <c r="Z22" i="4"/>
  <c r="Z28" i="4"/>
  <c r="Z31" i="4"/>
  <c r="Z23" i="4"/>
  <c r="EI101" i="6"/>
  <c r="EI100" i="6"/>
  <c r="EI94" i="6"/>
  <c r="EI89" i="6"/>
  <c r="EI97" i="6"/>
  <c r="EI88" i="6"/>
  <c r="CA101" i="6"/>
  <c r="CA100" i="6"/>
  <c r="CA89" i="6"/>
  <c r="CA88" i="6"/>
  <c r="EJ80" i="5"/>
  <c r="EJ79" i="5"/>
  <c r="EJ81" i="5" s="1"/>
  <c r="DQ80" i="5"/>
  <c r="DQ79" i="5"/>
  <c r="DQ81" i="5" s="1"/>
  <c r="DS61" i="4"/>
  <c r="DS64" i="4"/>
  <c r="DS56" i="4"/>
  <c r="DS55" i="4"/>
  <c r="DS67" i="4"/>
  <c r="DS68" i="4"/>
  <c r="I100" i="4"/>
  <c r="I88" i="4"/>
  <c r="I101" i="4"/>
  <c r="I94" i="4"/>
  <c r="I89" i="4"/>
  <c r="I97" i="4"/>
  <c r="DJ94" i="4"/>
  <c r="DJ100" i="4"/>
  <c r="DJ101" i="4"/>
  <c r="DJ88" i="4"/>
  <c r="DJ97" i="4"/>
  <c r="DJ89" i="4"/>
  <c r="I46" i="6"/>
  <c r="BF27" i="5"/>
  <c r="BF24" i="5"/>
  <c r="BF25" i="5"/>
  <c r="CO27" i="5"/>
  <c r="CO24" i="5"/>
  <c r="CO25" i="5"/>
  <c r="BT79" i="6"/>
  <c r="BM79" i="6"/>
  <c r="CU79" i="6"/>
  <c r="DS93" i="5"/>
  <c r="DS91" i="5"/>
  <c r="DS90" i="5"/>
  <c r="Z93" i="5"/>
  <c r="Z91" i="5"/>
  <c r="Z90" i="5"/>
  <c r="ET93" i="5"/>
  <c r="ET91" i="5"/>
  <c r="ET90" i="5"/>
  <c r="CT27" i="6"/>
  <c r="CT24" i="6"/>
  <c r="CT25" i="6"/>
  <c r="ED28" i="4"/>
  <c r="ED31" i="4"/>
  <c r="ED23" i="4"/>
  <c r="ED35" i="4"/>
  <c r="ED22" i="4"/>
  <c r="ED34" i="4"/>
  <c r="BI28" i="4"/>
  <c r="BI31" i="4"/>
  <c r="BI23" i="4"/>
  <c r="BI34" i="4"/>
  <c r="BI35" i="4"/>
  <c r="BI22" i="4"/>
  <c r="AR14" i="6"/>
  <c r="BN14" i="6"/>
  <c r="AI94" i="4"/>
  <c r="AI100" i="4"/>
  <c r="AI88" i="4"/>
  <c r="AI97" i="4"/>
  <c r="AI89" i="4"/>
  <c r="AI101" i="4"/>
  <c r="U97" i="4"/>
  <c r="U101" i="4"/>
  <c r="U89" i="4"/>
  <c r="U100" i="4"/>
  <c r="U94" i="4"/>
  <c r="U88" i="4"/>
  <c r="EO27" i="5"/>
  <c r="EO25" i="5"/>
  <c r="EO24" i="5"/>
  <c r="BP27" i="5"/>
  <c r="BP25" i="5"/>
  <c r="BP24" i="5"/>
  <c r="AU27" i="5"/>
  <c r="AU25" i="5"/>
  <c r="AU24" i="5"/>
  <c r="DV27" i="5"/>
  <c r="DV25" i="5"/>
  <c r="DV24" i="5"/>
  <c r="DV26" i="5" s="1"/>
  <c r="CY27" i="5"/>
  <c r="CY25" i="5"/>
  <c r="CY24" i="5"/>
  <c r="BL79" i="6"/>
  <c r="EL79" i="6"/>
  <c r="BE79" i="6"/>
  <c r="DC79" i="6"/>
  <c r="BO79" i="6"/>
  <c r="EZ60" i="5"/>
  <c r="EZ58" i="5"/>
  <c r="EZ57" i="5"/>
  <c r="FI60" i="5"/>
  <c r="FI58" i="5"/>
  <c r="FI57" i="5"/>
  <c r="P93" i="5"/>
  <c r="P91" i="5"/>
  <c r="P90" i="5"/>
  <c r="X93" i="5"/>
  <c r="X91" i="5"/>
  <c r="X90" i="5"/>
  <c r="C84" i="5"/>
  <c r="G5" i="1" s="1"/>
  <c r="T27" i="6"/>
  <c r="T25" i="6"/>
  <c r="T24" i="6"/>
  <c r="DB27" i="6"/>
  <c r="DB25" i="6"/>
  <c r="DB24" i="6"/>
  <c r="CA27" i="6"/>
  <c r="CA25" i="6"/>
  <c r="CA24" i="6"/>
  <c r="EE27" i="6"/>
  <c r="EE24" i="6"/>
  <c r="EE26" i="6" s="1"/>
  <c r="EE25" i="6"/>
  <c r="CX60" i="5"/>
  <c r="CX58" i="5"/>
  <c r="CX57" i="5"/>
  <c r="FM93" i="5"/>
  <c r="FM91" i="5"/>
  <c r="FM90" i="5"/>
  <c r="EB27" i="6"/>
  <c r="EB25" i="6"/>
  <c r="EB24" i="6"/>
  <c r="CR27" i="6"/>
  <c r="CR25" i="6"/>
  <c r="CR24" i="6"/>
  <c r="AT28" i="4"/>
  <c r="AT31" i="4"/>
  <c r="AT23" i="4"/>
  <c r="AT34" i="4"/>
  <c r="AT35" i="4"/>
  <c r="AT22" i="4"/>
  <c r="M100" i="6"/>
  <c r="M101" i="6"/>
  <c r="M97" i="6"/>
  <c r="M94" i="6"/>
  <c r="M89" i="6"/>
  <c r="M88" i="6"/>
  <c r="M80" i="5"/>
  <c r="M79" i="5"/>
  <c r="M81" i="5" s="1"/>
  <c r="AP80" i="5"/>
  <c r="AP79" i="5"/>
  <c r="AP81" i="5" s="1"/>
  <c r="AI80" i="5"/>
  <c r="AI79" i="5"/>
  <c r="AI81" i="5" s="1"/>
  <c r="Q61" i="4"/>
  <c r="Q67" i="4"/>
  <c r="Q56" i="4"/>
  <c r="Q68" i="4"/>
  <c r="Q55" i="4"/>
  <c r="Q64" i="4"/>
  <c r="BI97" i="4"/>
  <c r="BI101" i="4"/>
  <c r="BI94" i="4"/>
  <c r="BI100" i="4"/>
  <c r="BI89" i="4"/>
  <c r="BI88" i="4"/>
  <c r="BE46" i="6"/>
  <c r="AC46" i="6"/>
  <c r="I27" i="5"/>
  <c r="I25" i="5"/>
  <c r="I24" i="5"/>
  <c r="I26" i="5" s="1"/>
  <c r="EQ27" i="5"/>
  <c r="EQ24" i="5"/>
  <c r="EQ25" i="5"/>
  <c r="DP79" i="6"/>
  <c r="AE79" i="6"/>
  <c r="DI79" i="6"/>
  <c r="AR79" i="6"/>
  <c r="CV79" i="6"/>
  <c r="ER79" i="6"/>
  <c r="CF60" i="5"/>
  <c r="CF58" i="5"/>
  <c r="CF57" i="5"/>
  <c r="CF59" i="5" s="1"/>
  <c r="DA60" i="5"/>
  <c r="DA58" i="5"/>
  <c r="DA57" i="5"/>
  <c r="DX60" i="5"/>
  <c r="DX58" i="5"/>
  <c r="DX57" i="5"/>
  <c r="DX59" i="5" s="1"/>
  <c r="EV60" i="5"/>
  <c r="EV58" i="5"/>
  <c r="EV57" i="5"/>
  <c r="EV59" i="5" s="1"/>
  <c r="EZ28" i="4"/>
  <c r="EZ34" i="4"/>
  <c r="EZ31" i="4"/>
  <c r="EZ23" i="4"/>
  <c r="EZ35" i="4"/>
  <c r="EZ22" i="4"/>
  <c r="BP101" i="6"/>
  <c r="BP100" i="6"/>
  <c r="BP89" i="6"/>
  <c r="BP88" i="6"/>
  <c r="EF67" i="4"/>
  <c r="EF68" i="4"/>
  <c r="EF56" i="4"/>
  <c r="EF61" i="4"/>
  <c r="EF55" i="4"/>
  <c r="EF64" i="4"/>
  <c r="BM61" i="4"/>
  <c r="BM67" i="4"/>
  <c r="BM68" i="4"/>
  <c r="BM56" i="4"/>
  <c r="BM55" i="4"/>
  <c r="BM64" i="4"/>
  <c r="CN64" i="4"/>
  <c r="CN56" i="4"/>
  <c r="CN68" i="4"/>
  <c r="CN55" i="4"/>
  <c r="CN61" i="4"/>
  <c r="CN67" i="4"/>
  <c r="C84" i="4"/>
  <c r="DT94" i="4"/>
  <c r="DT97" i="4"/>
  <c r="DT89" i="4"/>
  <c r="DT101" i="4"/>
  <c r="DT100" i="4"/>
  <c r="DT88" i="4"/>
  <c r="CT27" i="5"/>
  <c r="CT24" i="5"/>
  <c r="CT25" i="5"/>
  <c r="K27" i="5"/>
  <c r="K24" i="5"/>
  <c r="K26" i="5" s="1"/>
  <c r="K25" i="5"/>
  <c r="FH27" i="5"/>
  <c r="FH24" i="5"/>
  <c r="FH25" i="5"/>
  <c r="CK60" i="5"/>
  <c r="CK58" i="5"/>
  <c r="CK57" i="5"/>
  <c r="CK59" i="5" s="1"/>
  <c r="DH60" i="5"/>
  <c r="DH58" i="5"/>
  <c r="DH57" i="5"/>
  <c r="DP60" i="5"/>
  <c r="DP58" i="5"/>
  <c r="DP57" i="5"/>
  <c r="DP59" i="5" s="1"/>
  <c r="AW46" i="4"/>
  <c r="AI46" i="4"/>
  <c r="BX93" i="5"/>
  <c r="BX91" i="5"/>
  <c r="BX90" i="5"/>
  <c r="DY93" i="5"/>
  <c r="DY91" i="5"/>
  <c r="DY90" i="5"/>
  <c r="DH93" i="5"/>
  <c r="DH91" i="5"/>
  <c r="DH90" i="5"/>
  <c r="DH92" i="5" s="1"/>
  <c r="EL60" i="6"/>
  <c r="EL58" i="6"/>
  <c r="EL57" i="6"/>
  <c r="EL59" i="6" s="1"/>
  <c r="FP47" i="5"/>
  <c r="EN47" i="5"/>
  <c r="FG34" i="4"/>
  <c r="FG35" i="4"/>
  <c r="FG22" i="4"/>
  <c r="FG28" i="4"/>
  <c r="FG31" i="4"/>
  <c r="FG23" i="4"/>
  <c r="BM35" i="4"/>
  <c r="BM22" i="4"/>
  <c r="BM34" i="4"/>
  <c r="BM31" i="4"/>
  <c r="BM23" i="4"/>
  <c r="BM28" i="4"/>
  <c r="J80" i="5"/>
  <c r="J79" i="5"/>
  <c r="J81" i="5" s="1"/>
  <c r="L64" i="4"/>
  <c r="L56" i="4"/>
  <c r="L68" i="4"/>
  <c r="L61" i="4"/>
  <c r="L55" i="4"/>
  <c r="L67" i="4"/>
  <c r="DE64" i="4"/>
  <c r="DE56" i="4"/>
  <c r="DE68" i="4"/>
  <c r="DE55" i="4"/>
  <c r="DE61" i="4"/>
  <c r="DE67" i="4"/>
  <c r="EM101" i="4"/>
  <c r="EM88" i="4"/>
  <c r="EM100" i="4"/>
  <c r="EM97" i="4"/>
  <c r="EM94" i="4"/>
  <c r="EM89" i="4"/>
  <c r="AX94" i="4"/>
  <c r="AX100" i="4"/>
  <c r="AX101" i="4"/>
  <c r="AX97" i="4"/>
  <c r="AX88" i="4"/>
  <c r="AX89" i="4"/>
  <c r="P46" i="6"/>
  <c r="T46" i="6"/>
  <c r="E46" i="6"/>
  <c r="AL46" i="6"/>
  <c r="EA27" i="5"/>
  <c r="EA25" i="5"/>
  <c r="EA24" i="5"/>
  <c r="FI27" i="5"/>
  <c r="FI25" i="5"/>
  <c r="FI24" i="5"/>
  <c r="BR27" i="5"/>
  <c r="BR25" i="5"/>
  <c r="BR24" i="5"/>
  <c r="S60" i="5"/>
  <c r="S58" i="5"/>
  <c r="S57" i="5"/>
  <c r="O60" i="5"/>
  <c r="O57" i="5"/>
  <c r="O58" i="5"/>
  <c r="CJ60" i="5"/>
  <c r="CJ58" i="5"/>
  <c r="CJ57" i="5"/>
  <c r="S46" i="4"/>
  <c r="J93" i="5"/>
  <c r="J91" i="5"/>
  <c r="J90" i="5"/>
  <c r="EL93" i="5"/>
  <c r="EL90" i="5"/>
  <c r="EL92" i="5" s="1"/>
  <c r="EL91" i="5"/>
  <c r="AT93" i="5"/>
  <c r="AT90" i="5"/>
  <c r="AT92" i="5" s="1"/>
  <c r="AT91" i="5"/>
  <c r="DC80" i="4"/>
  <c r="DT27" i="6"/>
  <c r="DT25" i="6"/>
  <c r="DT24" i="6"/>
  <c r="DY27" i="6"/>
  <c r="DY25" i="6"/>
  <c r="DY24" i="6"/>
  <c r="BU27" i="6"/>
  <c r="BU25" i="6"/>
  <c r="BU24" i="6"/>
  <c r="EF14" i="5"/>
  <c r="CL14" i="5"/>
  <c r="AW93" i="5"/>
  <c r="AW91" i="5"/>
  <c r="AW90" i="5"/>
  <c r="AW92" i="5" s="1"/>
  <c r="EU27" i="6"/>
  <c r="EU25" i="6"/>
  <c r="EU24" i="6"/>
  <c r="EO93" i="5"/>
  <c r="EO91" i="5"/>
  <c r="EO90" i="5"/>
  <c r="AH27" i="6"/>
  <c r="AH25" i="6"/>
  <c r="AH24" i="6"/>
  <c r="DO27" i="6"/>
  <c r="DO24" i="6"/>
  <c r="DO25" i="6"/>
  <c r="X47" i="5"/>
  <c r="AD47" i="5"/>
  <c r="AO80" i="5"/>
  <c r="AO79" i="5"/>
  <c r="AO81" i="5" s="1"/>
  <c r="AW100" i="4"/>
  <c r="AW97" i="4"/>
  <c r="AW94" i="4"/>
  <c r="AW101" i="4"/>
  <c r="AW89" i="4"/>
  <c r="AW88" i="4"/>
  <c r="X60" i="6"/>
  <c r="X58" i="6"/>
  <c r="X57" i="6"/>
  <c r="CL80" i="5"/>
  <c r="CL79" i="5"/>
  <c r="CL81" i="5" s="1"/>
  <c r="EY61" i="4"/>
  <c r="EY64" i="4"/>
  <c r="EY56" i="4"/>
  <c r="EY67" i="4"/>
  <c r="EY68" i="4"/>
  <c r="EY55" i="4"/>
  <c r="AG14" i="6"/>
  <c r="FO94" i="4"/>
  <c r="FO97" i="4"/>
  <c r="FO88" i="4"/>
  <c r="FO100" i="4"/>
  <c r="FO89" i="4"/>
  <c r="FO101" i="4"/>
  <c r="DA60" i="6"/>
  <c r="DA57" i="6"/>
  <c r="DA58" i="6"/>
  <c r="AM47" i="5"/>
  <c r="AS47" i="5"/>
  <c r="AS46" i="5"/>
  <c r="CC47" i="5"/>
  <c r="DM28" i="4"/>
  <c r="DM35" i="4"/>
  <c r="DM22" i="4"/>
  <c r="DM31" i="4"/>
  <c r="DM23" i="4"/>
  <c r="DM34" i="4"/>
  <c r="L100" i="6"/>
  <c r="L101" i="6"/>
  <c r="L94" i="6"/>
  <c r="L97" i="6"/>
  <c r="L89" i="6"/>
  <c r="L88" i="6"/>
  <c r="DG80" i="5"/>
  <c r="DG79" i="5"/>
  <c r="DG81" i="5" s="1"/>
  <c r="DO67" i="4"/>
  <c r="DO68" i="4"/>
  <c r="DO61" i="4"/>
  <c r="DO56" i="4"/>
  <c r="DO64" i="4"/>
  <c r="DO55" i="4"/>
  <c r="DD64" i="4"/>
  <c r="DD56" i="4"/>
  <c r="DD68" i="4"/>
  <c r="DD55" i="4"/>
  <c r="DD61" i="4"/>
  <c r="DD67" i="4"/>
  <c r="CG14" i="6"/>
  <c r="FD14" i="6"/>
  <c r="EK97" i="4"/>
  <c r="EK89" i="4"/>
  <c r="EK101" i="4"/>
  <c r="EK94" i="4"/>
  <c r="EK88" i="4"/>
  <c r="EK100" i="4"/>
  <c r="AC47" i="5"/>
  <c r="AC46" i="5"/>
  <c r="CJ31" i="4"/>
  <c r="CJ23" i="4"/>
  <c r="CJ35" i="4"/>
  <c r="CJ22" i="4"/>
  <c r="CJ28" i="4"/>
  <c r="CJ34" i="4"/>
  <c r="AY101" i="6"/>
  <c r="AY100" i="6"/>
  <c r="AY89" i="6"/>
  <c r="AY88" i="6"/>
  <c r="N100" i="6"/>
  <c r="N101" i="6"/>
  <c r="N97" i="6"/>
  <c r="N94" i="6"/>
  <c r="N89" i="6"/>
  <c r="N88" i="6"/>
  <c r="FB14" i="6"/>
  <c r="D27" i="5"/>
  <c r="D25" i="5"/>
  <c r="D24" i="5"/>
  <c r="AK28" i="4"/>
  <c r="AK35" i="4"/>
  <c r="AK22" i="4"/>
  <c r="AK31" i="4"/>
  <c r="AK23" i="4"/>
  <c r="AK34" i="4"/>
  <c r="CJ100" i="6"/>
  <c r="CJ101" i="6"/>
  <c r="CJ89" i="6"/>
  <c r="CJ88" i="6"/>
  <c r="DP67" i="4"/>
  <c r="DP68" i="4"/>
  <c r="DP61" i="4"/>
  <c r="DP56" i="4"/>
  <c r="DP64" i="4"/>
  <c r="DP55" i="4"/>
  <c r="FA14" i="6"/>
  <c r="EO14" i="6"/>
  <c r="FJ97" i="4"/>
  <c r="FJ89" i="4"/>
  <c r="FJ101" i="4"/>
  <c r="FJ100" i="4"/>
  <c r="FJ88" i="4"/>
  <c r="FJ94" i="4"/>
  <c r="AT97" i="4"/>
  <c r="AT89" i="4"/>
  <c r="AT101" i="4"/>
  <c r="AT94" i="4"/>
  <c r="AT100" i="4"/>
  <c r="AT88" i="4"/>
  <c r="AG46" i="6"/>
  <c r="EP27" i="5"/>
  <c r="EP25" i="5"/>
  <c r="EP24" i="5"/>
  <c r="FB60" i="5"/>
  <c r="FB58" i="5"/>
  <c r="FB57" i="5"/>
  <c r="DT93" i="5"/>
  <c r="DT91" i="5"/>
  <c r="DT90" i="5"/>
  <c r="CU93" i="5"/>
  <c r="CU91" i="5"/>
  <c r="CU90" i="5"/>
  <c r="CU92" i="5" s="1"/>
  <c r="DZ93" i="5"/>
  <c r="DZ91" i="5"/>
  <c r="DZ90" i="5"/>
  <c r="DZ92" i="5" s="1"/>
  <c r="CB93" i="5"/>
  <c r="CB91" i="5"/>
  <c r="CB90" i="5"/>
  <c r="CB92" i="5" s="1"/>
  <c r="EV93" i="5"/>
  <c r="EV91" i="5"/>
  <c r="EV90" i="5"/>
  <c r="ET27" i="6"/>
  <c r="ET24" i="6"/>
  <c r="ET25" i="6"/>
  <c r="EM27" i="6"/>
  <c r="EM25" i="6"/>
  <c r="EM24" i="6"/>
  <c r="DL14" i="5"/>
  <c r="ER47" i="5"/>
  <c r="ER46" i="5"/>
  <c r="EW80" i="5"/>
  <c r="EW79" i="5"/>
  <c r="EW81" i="5" s="1"/>
  <c r="BF60" i="6"/>
  <c r="BF57" i="6"/>
  <c r="BF59" i="6" s="1"/>
  <c r="BF58" i="6"/>
  <c r="CC60" i="6"/>
  <c r="CC58" i="6"/>
  <c r="CC57" i="6"/>
  <c r="CC59" i="6" s="1"/>
  <c r="BE60" i="6"/>
  <c r="BE58" i="6"/>
  <c r="BE57" i="6"/>
  <c r="FJ47" i="5"/>
  <c r="H47" i="5"/>
  <c r="H46" i="5"/>
  <c r="Q35" i="4"/>
  <c r="Q22" i="4"/>
  <c r="Q34" i="4"/>
  <c r="Q31" i="4"/>
  <c r="Q23" i="4"/>
  <c r="Q28" i="4"/>
  <c r="N28" i="4"/>
  <c r="N31" i="4"/>
  <c r="N23" i="4"/>
  <c r="N34" i="4"/>
  <c r="N35" i="4"/>
  <c r="N22" i="4"/>
  <c r="CD101" i="6"/>
  <c r="CD88" i="6"/>
  <c r="CD100" i="6"/>
  <c r="CD89" i="6"/>
  <c r="DA101" i="6"/>
  <c r="DA100" i="6"/>
  <c r="DA88" i="6"/>
  <c r="DA89" i="6"/>
  <c r="DA94" i="6" s="1"/>
  <c r="AW101" i="6"/>
  <c r="AW89" i="6"/>
  <c r="AW88" i="6"/>
  <c r="AW100" i="6"/>
  <c r="J47" i="5"/>
  <c r="BN34" i="4"/>
  <c r="BN35" i="4"/>
  <c r="BN22" i="4"/>
  <c r="BN28" i="4"/>
  <c r="BN31" i="4"/>
  <c r="BN23" i="4"/>
  <c r="CH28" i="4"/>
  <c r="CH31" i="4"/>
  <c r="CH23" i="4"/>
  <c r="CH35" i="4"/>
  <c r="CH22" i="4"/>
  <c r="CH34" i="4"/>
  <c r="BA101" i="6"/>
  <c r="BA100" i="6"/>
  <c r="BA89" i="6"/>
  <c r="BA88" i="6"/>
  <c r="AJ80" i="5"/>
  <c r="AJ79" i="5"/>
  <c r="AJ81" i="5" s="1"/>
  <c r="AV67" i="4"/>
  <c r="AV55" i="4"/>
  <c r="AV68" i="4"/>
  <c r="AV61" i="4"/>
  <c r="AV64" i="4"/>
  <c r="AV56" i="4"/>
  <c r="EG61" i="4"/>
  <c r="EG67" i="4"/>
  <c r="EG55" i="4"/>
  <c r="EG64" i="4"/>
  <c r="EG68" i="4"/>
  <c r="EG56" i="4"/>
  <c r="EP94" i="4"/>
  <c r="EP100" i="4"/>
  <c r="EP88" i="4"/>
  <c r="EP101" i="4"/>
  <c r="EP97" i="4"/>
  <c r="EP89" i="4"/>
  <c r="D60" i="6"/>
  <c r="D57" i="6"/>
  <c r="D58" i="6"/>
  <c r="AJ46" i="6"/>
  <c r="EW47" i="5"/>
  <c r="CY31" i="4"/>
  <c r="CY23" i="4"/>
  <c r="CY35" i="4"/>
  <c r="CY22" i="4"/>
  <c r="CY28" i="4"/>
  <c r="CY34" i="4"/>
  <c r="BF101" i="6"/>
  <c r="BF100" i="6"/>
  <c r="BF94" i="6"/>
  <c r="BF88" i="6"/>
  <c r="BF89" i="6"/>
  <c r="BE100" i="6"/>
  <c r="BE101" i="6"/>
  <c r="BE88" i="6"/>
  <c r="BE89" i="6"/>
  <c r="CB47" i="5"/>
  <c r="EI94" i="4"/>
  <c r="EI97" i="4"/>
  <c r="EI88" i="4"/>
  <c r="EI100" i="4"/>
  <c r="EI101" i="4"/>
  <c r="EI89" i="4"/>
  <c r="EN60" i="6"/>
  <c r="EN57" i="6"/>
  <c r="EN58" i="6"/>
  <c r="DN47" i="5"/>
  <c r="DK60" i="6"/>
  <c r="DK58" i="6"/>
  <c r="DK57" i="6"/>
  <c r="AU60" i="6"/>
  <c r="AU58" i="6"/>
  <c r="AU57" i="6"/>
  <c r="AB47" i="5"/>
  <c r="EW35" i="4"/>
  <c r="EW22" i="4"/>
  <c r="EW34" i="4"/>
  <c r="EW31" i="4"/>
  <c r="EW23" i="4"/>
  <c r="EW28" i="4"/>
  <c r="AL101" i="6"/>
  <c r="AL100" i="6"/>
  <c r="AL89" i="6"/>
  <c r="AL88" i="6"/>
  <c r="AE80" i="5"/>
  <c r="AE79" i="5"/>
  <c r="AE81" i="5" s="1"/>
  <c r="AM67" i="4"/>
  <c r="AM68" i="4"/>
  <c r="AM61" i="4"/>
  <c r="AM64" i="4"/>
  <c r="AM56" i="4"/>
  <c r="AM55" i="4"/>
  <c r="CH68" i="4"/>
  <c r="CH55" i="4"/>
  <c r="CH67" i="4"/>
  <c r="CH64" i="4"/>
  <c r="CH56" i="4"/>
  <c r="CH61" i="4"/>
  <c r="CP14" i="6"/>
  <c r="CQ14" i="6"/>
  <c r="DK14" i="6"/>
  <c r="FH94" i="4"/>
  <c r="FH97" i="4"/>
  <c r="FH89" i="4"/>
  <c r="FH100" i="4"/>
  <c r="FH88" i="4"/>
  <c r="FH101" i="4"/>
  <c r="J27" i="5"/>
  <c r="J24" i="5"/>
  <c r="J26" i="5" s="1"/>
  <c r="J25" i="5"/>
  <c r="DA27" i="5"/>
  <c r="DA25" i="5"/>
  <c r="DA24" i="5"/>
  <c r="DA26" i="5" s="1"/>
  <c r="EE101" i="6"/>
  <c r="EE100" i="6"/>
  <c r="EE88" i="6"/>
  <c r="EE89" i="6"/>
  <c r="BD67" i="4"/>
  <c r="BD68" i="4"/>
  <c r="BD61" i="4"/>
  <c r="BD56" i="4"/>
  <c r="BD64" i="4"/>
  <c r="BD55" i="4"/>
  <c r="DB61" i="4"/>
  <c r="DB64" i="4"/>
  <c r="DB56" i="4"/>
  <c r="DB67" i="4"/>
  <c r="DB55" i="4"/>
  <c r="DB68" i="4"/>
  <c r="EZ64" i="4"/>
  <c r="EZ56" i="4"/>
  <c r="EZ68" i="4"/>
  <c r="EZ55" i="4"/>
  <c r="EZ61" i="4"/>
  <c r="EZ67" i="4"/>
  <c r="CO14" i="6"/>
  <c r="Q14" i="6"/>
  <c r="EX14" i="6"/>
  <c r="CO97" i="4"/>
  <c r="CO89" i="4"/>
  <c r="CO101" i="4"/>
  <c r="CO94" i="4"/>
  <c r="CO88" i="4"/>
  <c r="CO100" i="4"/>
  <c r="N46" i="6"/>
  <c r="AQ60" i="6"/>
  <c r="AQ58" i="6"/>
  <c r="AQ57" i="6"/>
  <c r="BR60" i="6"/>
  <c r="BR57" i="6"/>
  <c r="BR58" i="6"/>
  <c r="BJ60" i="6"/>
  <c r="BJ58" i="6"/>
  <c r="BJ57" i="6"/>
  <c r="CX47" i="5"/>
  <c r="U47" i="5"/>
  <c r="EG60" i="6"/>
  <c r="EG57" i="6"/>
  <c r="EG58" i="6"/>
  <c r="BS47" i="5"/>
  <c r="CK47" i="5"/>
  <c r="CK46" i="5"/>
  <c r="BC100" i="6"/>
  <c r="BC101" i="6"/>
  <c r="BC88" i="6"/>
  <c r="BC89" i="6"/>
  <c r="BC94" i="6" s="1"/>
  <c r="AP94" i="4"/>
  <c r="AP100" i="4"/>
  <c r="AP101" i="4"/>
  <c r="AP89" i="4"/>
  <c r="AP88" i="4"/>
  <c r="AP97" i="4"/>
  <c r="BI46" i="6"/>
  <c r="BO47" i="5"/>
  <c r="BO46" i="5"/>
  <c r="DJ34" i="4"/>
  <c r="DJ35" i="4"/>
  <c r="DJ22" i="4"/>
  <c r="DJ28" i="4"/>
  <c r="DJ31" i="4"/>
  <c r="DJ23" i="4"/>
  <c r="BB28" i="4"/>
  <c r="BB31" i="4"/>
  <c r="BB23" i="4"/>
  <c r="BB35" i="4"/>
  <c r="BB22" i="4"/>
  <c r="BB34" i="4"/>
  <c r="FI97" i="6"/>
  <c r="FI101" i="6"/>
  <c r="FI94" i="6"/>
  <c r="FI89" i="6"/>
  <c r="FI88" i="6"/>
  <c r="FI100" i="6"/>
  <c r="CF80" i="5"/>
  <c r="CF79" i="5"/>
  <c r="CF81" i="5" s="1"/>
  <c r="DC14" i="6"/>
  <c r="EW14" i="4"/>
  <c r="FA97" i="4"/>
  <c r="FA89" i="4"/>
  <c r="FA101" i="4"/>
  <c r="FA94" i="4"/>
  <c r="FA88" i="4"/>
  <c r="FA100" i="4"/>
  <c r="EP60" i="6"/>
  <c r="EP57" i="6"/>
  <c r="EP58" i="6"/>
  <c r="FC60" i="6"/>
  <c r="FC57" i="6"/>
  <c r="FC58" i="6"/>
  <c r="BC60" i="6"/>
  <c r="BC58" i="6"/>
  <c r="BC57" i="6"/>
  <c r="BC59" i="6" s="1"/>
  <c r="FI60" i="6"/>
  <c r="FI57" i="6"/>
  <c r="FI58" i="6"/>
  <c r="CD60" i="6"/>
  <c r="CD57" i="6"/>
  <c r="CD58" i="6"/>
  <c r="BD47" i="5"/>
  <c r="AG47" i="5"/>
  <c r="FK31" i="4"/>
  <c r="FK23" i="4"/>
  <c r="FK35" i="4"/>
  <c r="FK22" i="4"/>
  <c r="FK28" i="4"/>
  <c r="FK34" i="4"/>
  <c r="CL101" i="6"/>
  <c r="CL100" i="6"/>
  <c r="CL88" i="6"/>
  <c r="CL89" i="6"/>
  <c r="EC80" i="5"/>
  <c r="EC79" i="5"/>
  <c r="EC81" i="5" s="1"/>
  <c r="DC80" i="5"/>
  <c r="DC79" i="5"/>
  <c r="DC81" i="5" s="1"/>
  <c r="DI61" i="4"/>
  <c r="DI67" i="4"/>
  <c r="DI55" i="4"/>
  <c r="DI68" i="4"/>
  <c r="DI56" i="4"/>
  <c r="DI64" i="4"/>
  <c r="AE14" i="6"/>
  <c r="BR97" i="4"/>
  <c r="BR89" i="4"/>
  <c r="BR101" i="4"/>
  <c r="BR100" i="4"/>
  <c r="BR88" i="4"/>
  <c r="BR94" i="4"/>
  <c r="AT47" i="6"/>
  <c r="C47" i="6" s="1"/>
  <c r="AT46" i="6"/>
  <c r="X27" i="5"/>
  <c r="X25" i="5"/>
  <c r="X24" i="5"/>
  <c r="EB27" i="5"/>
  <c r="EB25" i="5"/>
  <c r="EB24" i="5"/>
  <c r="EB26" i="5" s="1"/>
  <c r="FL31" i="4"/>
  <c r="FL23" i="4"/>
  <c r="FL35" i="4"/>
  <c r="FL22" i="4"/>
  <c r="FL28" i="4"/>
  <c r="FL34" i="4"/>
  <c r="G101" i="6"/>
  <c r="G100" i="6"/>
  <c r="G97" i="6"/>
  <c r="G94" i="6"/>
  <c r="G88" i="6"/>
  <c r="G89" i="6"/>
  <c r="T94" i="4"/>
  <c r="T97" i="4"/>
  <c r="T89" i="4"/>
  <c r="T100" i="4"/>
  <c r="T101" i="4"/>
  <c r="T88" i="4"/>
  <c r="EY60" i="6"/>
  <c r="EY58" i="6"/>
  <c r="EY57" i="6"/>
  <c r="T60" i="6"/>
  <c r="T58" i="6"/>
  <c r="T57" i="6"/>
  <c r="T59" i="6" s="1"/>
  <c r="DR60" i="6"/>
  <c r="DR58" i="6"/>
  <c r="DR57" i="6"/>
  <c r="DR59" i="6" s="1"/>
  <c r="AE60" i="6"/>
  <c r="AE58" i="6"/>
  <c r="AE57" i="6"/>
  <c r="AL47" i="5"/>
  <c r="AL46" i="5"/>
  <c r="DB47" i="5"/>
  <c r="D45" i="5"/>
  <c r="E45" i="5" s="1"/>
  <c r="F45" i="5" s="1"/>
  <c r="G45" i="5" s="1"/>
  <c r="H45" i="5" s="1"/>
  <c r="I45" i="5" s="1"/>
  <c r="J45" i="5" s="1"/>
  <c r="K45" i="5" s="1"/>
  <c r="L45" i="5" s="1"/>
  <c r="M45" i="5" s="1"/>
  <c r="N45" i="5" s="1"/>
  <c r="O45" i="5" s="1"/>
  <c r="P45" i="5" s="1"/>
  <c r="Q45" i="5" s="1"/>
  <c r="R45" i="5" s="1"/>
  <c r="S45" i="5" s="1"/>
  <c r="T45" i="5" s="1"/>
  <c r="U45" i="5" s="1"/>
  <c r="V45" i="5" s="1"/>
  <c r="W45" i="5" s="1"/>
  <c r="X45" i="5" s="1"/>
  <c r="Y45" i="5" s="1"/>
  <c r="Z45" i="5" s="1"/>
  <c r="AA45" i="5" s="1"/>
  <c r="AB45" i="5" s="1"/>
  <c r="AC45" i="5" s="1"/>
  <c r="AD45" i="5" s="1"/>
  <c r="AE45" i="5" s="1"/>
  <c r="AF45" i="5" s="1"/>
  <c r="AG45" i="5" s="1"/>
  <c r="AH45" i="5" s="1"/>
  <c r="AI45" i="5" s="1"/>
  <c r="AJ45" i="5" s="1"/>
  <c r="AK45" i="5" s="1"/>
  <c r="AL45" i="5" s="1"/>
  <c r="AM45" i="5" s="1"/>
  <c r="AN45" i="5" s="1"/>
  <c r="AO45" i="5" s="1"/>
  <c r="AP45" i="5" s="1"/>
  <c r="AQ45" i="5" s="1"/>
  <c r="AR45" i="5" s="1"/>
  <c r="AS45" i="5" s="1"/>
  <c r="AT45" i="5" s="1"/>
  <c r="AU45" i="5" s="1"/>
  <c r="AV45" i="5" s="1"/>
  <c r="AW45" i="5" s="1"/>
  <c r="AX45" i="5" s="1"/>
  <c r="AY45" i="5" s="1"/>
  <c r="AZ45" i="5" s="1"/>
  <c r="BA45" i="5" s="1"/>
  <c r="BB45" i="5" s="1"/>
  <c r="BC45" i="5" s="1"/>
  <c r="BD45" i="5" s="1"/>
  <c r="BE45" i="5" s="1"/>
  <c r="BF45" i="5" s="1"/>
  <c r="BG45" i="5" s="1"/>
  <c r="BH45" i="5" s="1"/>
  <c r="BI45" i="5" s="1"/>
  <c r="BJ45" i="5" s="1"/>
  <c r="BK45" i="5" s="1"/>
  <c r="BL45" i="5" s="1"/>
  <c r="BM45" i="5" s="1"/>
  <c r="BN45" i="5" s="1"/>
  <c r="BO45" i="5" s="1"/>
  <c r="BP45" i="5" s="1"/>
  <c r="BQ45" i="5" s="1"/>
  <c r="BR45" i="5" s="1"/>
  <c r="BS45" i="5" s="1"/>
  <c r="BT45" i="5" s="1"/>
  <c r="BU45" i="5" s="1"/>
  <c r="BV45" i="5" s="1"/>
  <c r="BW45" i="5" s="1"/>
  <c r="BX45" i="5" s="1"/>
  <c r="BY45" i="5" s="1"/>
  <c r="BZ45" i="5" s="1"/>
  <c r="CA45" i="5" s="1"/>
  <c r="CB45" i="5" s="1"/>
  <c r="CC45" i="5" s="1"/>
  <c r="CD45" i="5" s="1"/>
  <c r="CE45" i="5" s="1"/>
  <c r="CF45" i="5" s="1"/>
  <c r="CG45" i="5" s="1"/>
  <c r="CH45" i="5" s="1"/>
  <c r="CI45" i="5" s="1"/>
  <c r="CJ45" i="5" s="1"/>
  <c r="CK45" i="5" s="1"/>
  <c r="CL45" i="5" s="1"/>
  <c r="CM45" i="5" s="1"/>
  <c r="CN45" i="5" s="1"/>
  <c r="CO45" i="5" s="1"/>
  <c r="CP45" i="5" s="1"/>
  <c r="CQ45" i="5" s="1"/>
  <c r="CR45" i="5" s="1"/>
  <c r="CS45" i="5" s="1"/>
  <c r="CT45" i="5" s="1"/>
  <c r="CU45" i="5" s="1"/>
  <c r="CV45" i="5" s="1"/>
  <c r="CW45" i="5" s="1"/>
  <c r="CX45" i="5" s="1"/>
  <c r="CY45" i="5" s="1"/>
  <c r="CZ45" i="5" s="1"/>
  <c r="DA45" i="5" s="1"/>
  <c r="DB45" i="5" s="1"/>
  <c r="DC45" i="5" s="1"/>
  <c r="DD45" i="5" s="1"/>
  <c r="DE45" i="5" s="1"/>
  <c r="DF45" i="5" s="1"/>
  <c r="DG45" i="5" s="1"/>
  <c r="DH45" i="5" s="1"/>
  <c r="DI45" i="5" s="1"/>
  <c r="DJ45" i="5" s="1"/>
  <c r="DK45" i="5" s="1"/>
  <c r="DL45" i="5" s="1"/>
  <c r="DM45" i="5" s="1"/>
  <c r="DN45" i="5" s="1"/>
  <c r="DO45" i="5" s="1"/>
  <c r="DP45" i="5" s="1"/>
  <c r="DQ45" i="5" s="1"/>
  <c r="DR45" i="5" s="1"/>
  <c r="DS45" i="5" s="1"/>
  <c r="DT45" i="5" s="1"/>
  <c r="DU45" i="5" s="1"/>
  <c r="DV45" i="5" s="1"/>
  <c r="DW45" i="5" s="1"/>
  <c r="DX45" i="5" s="1"/>
  <c r="DY45" i="5" s="1"/>
  <c r="DZ45" i="5" s="1"/>
  <c r="EA45" i="5" s="1"/>
  <c r="EB45" i="5" s="1"/>
  <c r="EC45" i="5" s="1"/>
  <c r="ED45" i="5" s="1"/>
  <c r="EE45" i="5" s="1"/>
  <c r="EF45" i="5" s="1"/>
  <c r="EG45" i="5" s="1"/>
  <c r="EH45" i="5" s="1"/>
  <c r="EI45" i="5" s="1"/>
  <c r="EJ45" i="5" s="1"/>
  <c r="EK45" i="5" s="1"/>
  <c r="EL45" i="5" s="1"/>
  <c r="EM45" i="5" s="1"/>
  <c r="EN45" i="5" s="1"/>
  <c r="EO45" i="5" s="1"/>
  <c r="EP45" i="5" s="1"/>
  <c r="EQ45" i="5" s="1"/>
  <c r="ER45" i="5" s="1"/>
  <c r="ES45" i="5" s="1"/>
  <c r="ET45" i="5" s="1"/>
  <c r="EU45" i="5" s="1"/>
  <c r="EV45" i="5" s="1"/>
  <c r="EW45" i="5" s="1"/>
  <c r="EX45" i="5" s="1"/>
  <c r="EY45" i="5" s="1"/>
  <c r="EZ45" i="5" s="1"/>
  <c r="FA45" i="5" s="1"/>
  <c r="FB45" i="5" s="1"/>
  <c r="FC45" i="5" s="1"/>
  <c r="FD45" i="5" s="1"/>
  <c r="FE45" i="5" s="1"/>
  <c r="FF45" i="5" s="1"/>
  <c r="FG45" i="5" s="1"/>
  <c r="FH45" i="5" s="1"/>
  <c r="FI45" i="5" s="1"/>
  <c r="FJ45" i="5" s="1"/>
  <c r="FK45" i="5" s="1"/>
  <c r="FL45" i="5" s="1"/>
  <c r="FM45" i="5" s="1"/>
  <c r="FN45" i="5" s="1"/>
  <c r="FO45" i="5" s="1"/>
  <c r="FP45" i="5" s="1"/>
  <c r="D47" i="5"/>
  <c r="C44" i="5"/>
  <c r="F25" i="3" s="1"/>
  <c r="F26" i="3" s="1"/>
  <c r="F22" i="1" s="1"/>
  <c r="D46" i="5"/>
  <c r="DD28" i="4"/>
  <c r="DD34" i="4"/>
  <c r="DD31" i="4"/>
  <c r="DD23" i="4"/>
  <c r="DD35" i="4"/>
  <c r="DD22" i="4"/>
  <c r="W31" i="4"/>
  <c r="W23" i="4"/>
  <c r="W35" i="4"/>
  <c r="W22" i="4"/>
  <c r="W28" i="4"/>
  <c r="W34" i="4"/>
  <c r="DL100" i="6"/>
  <c r="DL89" i="6"/>
  <c r="DL101" i="6"/>
  <c r="DL88" i="6"/>
  <c r="DU101" i="6"/>
  <c r="DU100" i="6"/>
  <c r="DU89" i="6"/>
  <c r="DU94" i="6" s="1"/>
  <c r="DU88" i="6"/>
  <c r="X101" i="6"/>
  <c r="X100" i="6"/>
  <c r="X89" i="6"/>
  <c r="X94" i="6" s="1"/>
  <c r="X88" i="6"/>
  <c r="AR80" i="5"/>
  <c r="AR79" i="5"/>
  <c r="AR81" i="5" s="1"/>
  <c r="AI46" i="6"/>
  <c r="BB60" i="6"/>
  <c r="BB58" i="6"/>
  <c r="BB57" i="6"/>
  <c r="BB59" i="6" s="1"/>
  <c r="AD60" i="6"/>
  <c r="AD58" i="6"/>
  <c r="AD57" i="6"/>
  <c r="BZ60" i="6"/>
  <c r="BZ58" i="6"/>
  <c r="BZ57" i="6"/>
  <c r="G47" i="5"/>
  <c r="G46" i="5"/>
  <c r="FH47" i="5"/>
  <c r="FH46" i="5"/>
  <c r="AU14" i="4"/>
  <c r="BL31" i="4"/>
  <c r="BL23" i="4"/>
  <c r="BL35" i="4"/>
  <c r="BL22" i="4"/>
  <c r="BL34" i="4"/>
  <c r="BL28" i="4"/>
  <c r="CU100" i="6"/>
  <c r="CU89" i="6"/>
  <c r="CU101" i="6"/>
  <c r="CU88" i="6"/>
  <c r="AF100" i="6"/>
  <c r="AF101" i="6"/>
  <c r="AF88" i="6"/>
  <c r="AF89" i="6"/>
  <c r="BZ80" i="5"/>
  <c r="BZ79" i="5"/>
  <c r="BZ81" i="5" s="1"/>
  <c r="CA80" i="5"/>
  <c r="CA79" i="5"/>
  <c r="CA81" i="5" s="1"/>
  <c r="DP80" i="5"/>
  <c r="DP79" i="5"/>
  <c r="DP81" i="5" s="1"/>
  <c r="CI67" i="4"/>
  <c r="CI68" i="4"/>
  <c r="CI55" i="4"/>
  <c r="CI61" i="4"/>
  <c r="CI64" i="4"/>
  <c r="CI56" i="4"/>
  <c r="C49" i="4"/>
  <c r="N14" i="6"/>
  <c r="O14" i="6"/>
  <c r="FL14" i="6"/>
  <c r="EX94" i="4"/>
  <c r="EX100" i="4"/>
  <c r="EX101" i="4"/>
  <c r="EX88" i="4"/>
  <c r="EX89" i="4"/>
  <c r="EX97" i="4"/>
  <c r="DB94" i="4"/>
  <c r="DB100" i="4"/>
  <c r="DB101" i="4"/>
  <c r="DB89" i="4"/>
  <c r="DB97" i="4"/>
  <c r="DB88" i="4"/>
  <c r="AF100" i="4"/>
  <c r="AF101" i="4"/>
  <c r="AF97" i="4"/>
  <c r="AF89" i="4"/>
  <c r="AF94" i="4"/>
  <c r="AF88" i="4"/>
  <c r="FF60" i="6"/>
  <c r="FF58" i="6"/>
  <c r="FF57" i="6"/>
  <c r="BP60" i="6"/>
  <c r="BP58" i="6"/>
  <c r="BP57" i="6"/>
  <c r="CG60" i="6"/>
  <c r="CG57" i="6"/>
  <c r="CG58" i="6"/>
  <c r="DW60" i="6"/>
  <c r="DW58" i="6"/>
  <c r="DW57" i="6"/>
  <c r="DW59" i="6" s="1"/>
  <c r="EU60" i="6"/>
  <c r="EU58" i="6"/>
  <c r="EU57" i="6"/>
  <c r="EU59" i="6" s="1"/>
  <c r="CZ60" i="6"/>
  <c r="CZ58" i="6"/>
  <c r="CZ57" i="6"/>
  <c r="FF47" i="5"/>
  <c r="DR47" i="5"/>
  <c r="DG14" i="4"/>
  <c r="AX34" i="4"/>
  <c r="AX35" i="4"/>
  <c r="AX22" i="4"/>
  <c r="AX28" i="4"/>
  <c r="AX31" i="4"/>
  <c r="AX23" i="4"/>
  <c r="T28" i="4"/>
  <c r="T34" i="4"/>
  <c r="T35" i="4"/>
  <c r="T22" i="4"/>
  <c r="T31" i="4"/>
  <c r="T23" i="4"/>
  <c r="ES28" i="4"/>
  <c r="ES35" i="4"/>
  <c r="ES22" i="4"/>
  <c r="ES31" i="4"/>
  <c r="ES23" i="4"/>
  <c r="ES34" i="4"/>
  <c r="CN100" i="6"/>
  <c r="CN101" i="6"/>
  <c r="CN89" i="6"/>
  <c r="CN88" i="6"/>
  <c r="CW101" i="6"/>
  <c r="CW100" i="6"/>
  <c r="CW89" i="6"/>
  <c r="CW88" i="6"/>
  <c r="EU100" i="6"/>
  <c r="EU101" i="6"/>
  <c r="EU97" i="6"/>
  <c r="EU94" i="6"/>
  <c r="EU89" i="6"/>
  <c r="EU88" i="6"/>
  <c r="T80" i="5"/>
  <c r="T79" i="5"/>
  <c r="T81" i="5" s="1"/>
  <c r="AV80" i="5"/>
  <c r="AV79" i="5"/>
  <c r="AV81" i="5" s="1"/>
  <c r="CR67" i="4"/>
  <c r="CR56" i="4"/>
  <c r="CR55" i="4"/>
  <c r="CR68" i="4"/>
  <c r="CR61" i="4"/>
  <c r="CR64" i="4"/>
  <c r="AD68" i="4"/>
  <c r="AD55" i="4"/>
  <c r="AD67" i="4"/>
  <c r="AD64" i="4"/>
  <c r="AD56" i="4"/>
  <c r="AD61" i="4"/>
  <c r="D64" i="4"/>
  <c r="D56" i="4"/>
  <c r="D68" i="4"/>
  <c r="D61" i="4"/>
  <c r="D55" i="4"/>
  <c r="D67" i="4"/>
  <c r="CF14" i="6"/>
  <c r="EP14" i="6"/>
  <c r="FE100" i="4"/>
  <c r="FE97" i="4"/>
  <c r="FE89" i="4"/>
  <c r="FE94" i="4"/>
  <c r="FE101" i="4"/>
  <c r="FE88" i="4"/>
  <c r="CF94" i="4"/>
  <c r="CF97" i="4"/>
  <c r="CF89" i="4"/>
  <c r="CF100" i="4"/>
  <c r="CF101" i="4"/>
  <c r="CF88" i="4"/>
  <c r="EV100" i="4"/>
  <c r="EV101" i="4"/>
  <c r="EV89" i="4"/>
  <c r="EV94" i="4"/>
  <c r="EV97" i="4"/>
  <c r="EV88" i="4"/>
  <c r="G46" i="6"/>
  <c r="AZ60" i="6"/>
  <c r="AZ58" i="6"/>
  <c r="AZ57" i="6"/>
  <c r="AZ59" i="6" s="1"/>
  <c r="EI60" i="6"/>
  <c r="EI58" i="6"/>
  <c r="EI57" i="6"/>
  <c r="EI59" i="6" s="1"/>
  <c r="CL60" i="6"/>
  <c r="CL58" i="6"/>
  <c r="CL57" i="6"/>
  <c r="J46" i="6"/>
  <c r="DU60" i="6"/>
  <c r="DU58" i="6"/>
  <c r="DU57" i="6"/>
  <c r="FB60" i="6"/>
  <c r="FB58" i="6"/>
  <c r="FB57" i="6"/>
  <c r="EI47" i="5"/>
  <c r="BT47" i="5"/>
  <c r="BT46" i="5"/>
  <c r="AA34" i="4"/>
  <c r="AA28" i="4"/>
  <c r="AA31" i="4"/>
  <c r="AA23" i="4"/>
  <c r="AA35" i="4"/>
  <c r="AA22" i="4"/>
  <c r="FM35" i="4"/>
  <c r="FM22" i="4"/>
  <c r="FM34" i="4"/>
  <c r="FM31" i="4"/>
  <c r="FM23" i="4"/>
  <c r="FM28" i="4"/>
  <c r="DP31" i="4"/>
  <c r="DP23" i="4"/>
  <c r="DP35" i="4"/>
  <c r="DP22" i="4"/>
  <c r="DP28" i="4"/>
  <c r="DP34" i="4"/>
  <c r="AE31" i="4"/>
  <c r="AE23" i="4"/>
  <c r="AE35" i="4"/>
  <c r="AE22" i="4"/>
  <c r="AE28" i="4"/>
  <c r="AE34" i="4"/>
  <c r="FN101" i="6"/>
  <c r="FN100" i="6"/>
  <c r="FN94" i="6"/>
  <c r="FN97" i="6"/>
  <c r="FN88" i="6"/>
  <c r="FN89" i="6"/>
  <c r="CG80" i="5"/>
  <c r="CG79" i="5"/>
  <c r="CG81" i="5" s="1"/>
  <c r="K80" i="5"/>
  <c r="K79" i="5"/>
  <c r="EF80" i="5"/>
  <c r="EF79" i="5"/>
  <c r="EF81" i="5" s="1"/>
  <c r="K61" i="4"/>
  <c r="K64" i="4"/>
  <c r="K56" i="4"/>
  <c r="K55" i="4"/>
  <c r="K67" i="4"/>
  <c r="K68" i="4"/>
  <c r="AW61" i="4"/>
  <c r="AW67" i="4"/>
  <c r="AW55" i="4"/>
  <c r="AW68" i="4"/>
  <c r="AW64" i="4"/>
  <c r="AW56" i="4"/>
  <c r="FG61" i="4"/>
  <c r="FG64" i="4"/>
  <c r="FG56" i="4"/>
  <c r="FG55" i="4"/>
  <c r="FG68" i="4"/>
  <c r="FG67" i="4"/>
  <c r="BP14" i="6"/>
  <c r="DJ14" i="6"/>
  <c r="CC100" i="4"/>
  <c r="CC97" i="4"/>
  <c r="CC88" i="4"/>
  <c r="CC94" i="4"/>
  <c r="CC101" i="4"/>
  <c r="CC89" i="4"/>
  <c r="EQ94" i="4"/>
  <c r="EQ100" i="4"/>
  <c r="EQ89" i="4"/>
  <c r="EQ97" i="4"/>
  <c r="EQ101" i="4"/>
  <c r="EQ88" i="4"/>
  <c r="L46" i="6"/>
  <c r="CV60" i="6"/>
  <c r="CV58" i="6"/>
  <c r="CV57" i="6"/>
  <c r="CV59" i="6" s="1"/>
  <c r="BA60" i="6"/>
  <c r="BA57" i="6"/>
  <c r="BA58" i="6"/>
  <c r="BK60" i="6"/>
  <c r="BK58" i="6"/>
  <c r="BK57" i="6"/>
  <c r="FC47" i="5"/>
  <c r="FC46" i="5"/>
  <c r="FE60" i="6"/>
  <c r="FE58" i="6"/>
  <c r="FE57" i="6"/>
  <c r="DX60" i="6"/>
  <c r="DX58" i="6"/>
  <c r="DX57" i="6"/>
  <c r="AT47" i="5"/>
  <c r="AT46" i="5"/>
  <c r="DL47" i="5"/>
  <c r="DL46" i="5"/>
  <c r="Z47" i="5"/>
  <c r="Y35" i="4"/>
  <c r="Y22" i="4"/>
  <c r="Y34" i="4"/>
  <c r="Y31" i="4"/>
  <c r="Y23" i="4"/>
  <c r="Y28" i="4"/>
  <c r="AM31" i="4"/>
  <c r="AM23" i="4"/>
  <c r="AM35" i="4"/>
  <c r="AM22" i="4"/>
  <c r="AM28" i="4"/>
  <c r="AM34" i="4"/>
  <c r="M28" i="4"/>
  <c r="M31" i="4"/>
  <c r="M23" i="4"/>
  <c r="M34" i="4"/>
  <c r="M35" i="4"/>
  <c r="M22" i="4"/>
  <c r="Z101" i="6"/>
  <c r="Z100" i="6"/>
  <c r="Z88" i="6"/>
  <c r="Z89" i="6"/>
  <c r="FC100" i="6"/>
  <c r="FC97" i="6"/>
  <c r="FC101" i="6"/>
  <c r="FC88" i="6"/>
  <c r="FC94" i="6"/>
  <c r="FC89" i="6"/>
  <c r="DQ101" i="6"/>
  <c r="DQ88" i="6"/>
  <c r="DQ89" i="6"/>
  <c r="DQ100" i="6"/>
  <c r="BM101" i="6"/>
  <c r="BM100" i="6"/>
  <c r="BM88" i="6"/>
  <c r="BM89" i="6"/>
  <c r="BQ80" i="5"/>
  <c r="BQ79" i="5"/>
  <c r="BQ81" i="5" s="1"/>
  <c r="EX80" i="5"/>
  <c r="EX79" i="5"/>
  <c r="EX81" i="5" s="1"/>
  <c r="BT80" i="5"/>
  <c r="BT79" i="5"/>
  <c r="BT81" i="5" s="1"/>
  <c r="BW61" i="4"/>
  <c r="BW64" i="4"/>
  <c r="BW56" i="4"/>
  <c r="BW67" i="4"/>
  <c r="BW68" i="4"/>
  <c r="BW55" i="4"/>
  <c r="AA61" i="4"/>
  <c r="AA64" i="4"/>
  <c r="AA56" i="4"/>
  <c r="AA67" i="4"/>
  <c r="AA68" i="4"/>
  <c r="AA55" i="4"/>
  <c r="EC14" i="6"/>
  <c r="CS14" i="6"/>
  <c r="FG14" i="6"/>
  <c r="R94" i="4"/>
  <c r="R100" i="4"/>
  <c r="R88" i="4"/>
  <c r="R101" i="4"/>
  <c r="R89" i="4"/>
  <c r="R97" i="4"/>
  <c r="ES97" i="4"/>
  <c r="ES89" i="4"/>
  <c r="ES101" i="4"/>
  <c r="ES94" i="4"/>
  <c r="ES88" i="4"/>
  <c r="ES100" i="4"/>
  <c r="CG47" i="6"/>
  <c r="BV27" i="5"/>
  <c r="BV25" i="5"/>
  <c r="BV24" i="5"/>
  <c r="FM27" i="5"/>
  <c r="FM25" i="5"/>
  <c r="FM24" i="5"/>
  <c r="FM26" i="5" s="1"/>
  <c r="AN31" i="4"/>
  <c r="AN23" i="4"/>
  <c r="AN35" i="4"/>
  <c r="AN22" i="4"/>
  <c r="AN28" i="4"/>
  <c r="AN34" i="4"/>
  <c r="DN101" i="6"/>
  <c r="DN100" i="6"/>
  <c r="DN89" i="6"/>
  <c r="DN88" i="6"/>
  <c r="CQ67" i="4"/>
  <c r="CQ68" i="4"/>
  <c r="CQ64" i="4"/>
  <c r="CQ56" i="4"/>
  <c r="CQ55" i="4"/>
  <c r="CQ61" i="4"/>
  <c r="EJ14" i="6"/>
  <c r="CM14" i="6"/>
  <c r="BV94" i="4"/>
  <c r="BV100" i="4"/>
  <c r="BV101" i="4"/>
  <c r="BV89" i="4"/>
  <c r="BV97" i="4"/>
  <c r="BV88" i="4"/>
  <c r="FD27" i="5"/>
  <c r="FD25" i="5"/>
  <c r="FD24" i="5"/>
  <c r="FD26" i="5" s="1"/>
  <c r="BB27" i="5"/>
  <c r="BB24" i="5"/>
  <c r="BB25" i="5"/>
  <c r="DB60" i="5"/>
  <c r="DB58" i="5"/>
  <c r="DB57" i="5"/>
  <c r="Q60" i="5"/>
  <c r="Q57" i="5"/>
  <c r="Q58" i="5"/>
  <c r="FA93" i="5"/>
  <c r="FA91" i="5"/>
  <c r="FA90" i="5"/>
  <c r="FA92" i="5" s="1"/>
  <c r="BZ93" i="5"/>
  <c r="BZ90" i="5"/>
  <c r="BZ91" i="5"/>
  <c r="E80" i="4"/>
  <c r="E79" i="4"/>
  <c r="AU80" i="4"/>
  <c r="BU80" i="4"/>
  <c r="M27" i="6"/>
  <c r="M25" i="6"/>
  <c r="M24" i="6"/>
  <c r="BL27" i="6"/>
  <c r="BL25" i="6"/>
  <c r="BL24" i="6"/>
  <c r="BP27" i="6"/>
  <c r="BP25" i="6"/>
  <c r="BP24" i="6"/>
  <c r="AU47" i="5"/>
  <c r="AU46" i="5"/>
  <c r="BE47" i="5"/>
  <c r="BE46" i="5"/>
  <c r="BE48" i="5" s="1"/>
  <c r="CW47" i="5"/>
  <c r="AP34" i="4"/>
  <c r="AP35" i="4"/>
  <c r="AP22" i="4"/>
  <c r="AP28" i="4"/>
  <c r="AP31" i="4"/>
  <c r="AP23" i="4"/>
  <c r="EY101" i="6"/>
  <c r="EY94" i="6"/>
  <c r="EY100" i="6"/>
  <c r="EY89" i="6"/>
  <c r="EY88" i="6"/>
  <c r="EY97" i="6"/>
  <c r="ED80" i="5"/>
  <c r="ED79" i="5"/>
  <c r="ED81" i="5" s="1"/>
  <c r="EE80" i="5"/>
  <c r="EE79" i="5"/>
  <c r="EE81" i="5" s="1"/>
  <c r="AH80" i="5"/>
  <c r="AH79" i="5"/>
  <c r="AH81" i="5" s="1"/>
  <c r="BG61" i="4"/>
  <c r="BG64" i="4"/>
  <c r="BG56" i="4"/>
  <c r="BG55" i="4"/>
  <c r="BG67" i="4"/>
  <c r="BG68" i="4"/>
  <c r="L94" i="4"/>
  <c r="L97" i="4"/>
  <c r="L89" i="4"/>
  <c r="L101" i="4"/>
  <c r="L88" i="4"/>
  <c r="L100" i="4"/>
  <c r="BL46" i="6"/>
  <c r="AM46" i="6"/>
  <c r="E27" i="5"/>
  <c r="E25" i="5"/>
  <c r="E24" i="5"/>
  <c r="CH60" i="5"/>
  <c r="CH58" i="5"/>
  <c r="CH57" i="5"/>
  <c r="CH59" i="5" s="1"/>
  <c r="FE60" i="5"/>
  <c r="FE57" i="5"/>
  <c r="FE58" i="5"/>
  <c r="CM93" i="5"/>
  <c r="CM91" i="5"/>
  <c r="CM90" i="5"/>
  <c r="CM92" i="5" s="1"/>
  <c r="AN93" i="5"/>
  <c r="AN91" i="5"/>
  <c r="AN90" i="5"/>
  <c r="H93" i="5"/>
  <c r="H91" i="5"/>
  <c r="H90" i="5"/>
  <c r="ET80" i="4"/>
  <c r="BG27" i="6"/>
  <c r="BG25" i="6"/>
  <c r="BG24" i="6"/>
  <c r="BG26" i="6" s="1"/>
  <c r="AO27" i="6"/>
  <c r="AO25" i="6"/>
  <c r="AO24" i="6"/>
  <c r="AO26" i="6" s="1"/>
  <c r="EI14" i="5"/>
  <c r="FB14" i="5"/>
  <c r="F5" i="1"/>
  <c r="AU79" i="6"/>
  <c r="BX79" i="6"/>
  <c r="CE79" i="6"/>
  <c r="FJ60" i="5"/>
  <c r="FJ57" i="5"/>
  <c r="FJ58" i="5"/>
  <c r="FH93" i="5"/>
  <c r="FH90" i="5"/>
  <c r="FH91" i="5"/>
  <c r="EU93" i="5"/>
  <c r="EU90" i="5"/>
  <c r="EU91" i="5"/>
  <c r="CP93" i="5"/>
  <c r="CP91" i="5"/>
  <c r="CP90" i="5"/>
  <c r="DT28" i="4"/>
  <c r="DT34" i="4"/>
  <c r="DT31" i="4"/>
  <c r="DT23" i="4"/>
  <c r="DT35" i="4"/>
  <c r="DT22" i="4"/>
  <c r="CO28" i="4"/>
  <c r="CO31" i="4"/>
  <c r="CO23" i="4"/>
  <c r="CO34" i="4"/>
  <c r="CO35" i="4"/>
  <c r="CO22" i="4"/>
  <c r="I97" i="6"/>
  <c r="I101" i="6"/>
  <c r="I100" i="6"/>
  <c r="I94" i="6"/>
  <c r="I88" i="6"/>
  <c r="I89" i="6"/>
  <c r="FL67" i="4"/>
  <c r="FL68" i="4"/>
  <c r="FL61" i="4"/>
  <c r="FL64" i="4"/>
  <c r="FL56" i="4"/>
  <c r="FL55" i="4"/>
  <c r="U64" i="4"/>
  <c r="U56" i="4"/>
  <c r="U68" i="4"/>
  <c r="U55" i="4"/>
  <c r="U61" i="4"/>
  <c r="U67" i="4"/>
  <c r="M14" i="6"/>
  <c r="P14" i="6"/>
  <c r="J14" i="6"/>
  <c r="ER94" i="4"/>
  <c r="ER97" i="4"/>
  <c r="ER89" i="4"/>
  <c r="ER100" i="4"/>
  <c r="ER101" i="4"/>
  <c r="ER88" i="4"/>
  <c r="BH94" i="4"/>
  <c r="BH97" i="4"/>
  <c r="BH89" i="4"/>
  <c r="BH101" i="4"/>
  <c r="BH100" i="4"/>
  <c r="BH88" i="4"/>
  <c r="CS27" i="5"/>
  <c r="CS25" i="5"/>
  <c r="CS24" i="5"/>
  <c r="CV27" i="5"/>
  <c r="CV24" i="5"/>
  <c r="CV25" i="5"/>
  <c r="CA27" i="5"/>
  <c r="CA25" i="5"/>
  <c r="CA24" i="5"/>
  <c r="CA26" i="5" s="1"/>
  <c r="W27" i="5"/>
  <c r="W25" i="5"/>
  <c r="W24" i="5"/>
  <c r="W26" i="5" s="1"/>
  <c r="AY14" i="4"/>
  <c r="EN79" i="6"/>
  <c r="BC79" i="6"/>
  <c r="EG79" i="6"/>
  <c r="CN79" i="6"/>
  <c r="E79" i="6"/>
  <c r="EQ79" i="6"/>
  <c r="AR60" i="5"/>
  <c r="AR58" i="5"/>
  <c r="AR57" i="5"/>
  <c r="BI47" i="4"/>
  <c r="DD93" i="5"/>
  <c r="DD90" i="5"/>
  <c r="DD92" i="5" s="1"/>
  <c r="DD91" i="5"/>
  <c r="S93" i="5"/>
  <c r="S91" i="5"/>
  <c r="S90" i="5"/>
  <c r="BM93" i="5"/>
  <c r="BM90" i="5"/>
  <c r="BM91" i="5"/>
  <c r="DU27" i="6"/>
  <c r="DU24" i="6"/>
  <c r="DU26" i="6" s="1"/>
  <c r="DU25" i="6"/>
  <c r="EW27" i="6"/>
  <c r="EW25" i="6"/>
  <c r="EW24" i="6"/>
  <c r="EW26" i="6" s="1"/>
  <c r="AP47" i="5"/>
  <c r="AP46" i="5"/>
  <c r="BI47" i="5"/>
  <c r="BI46" i="5"/>
  <c r="BW100" i="6"/>
  <c r="BW101" i="6"/>
  <c r="BW89" i="6"/>
  <c r="BW94" i="6" s="1"/>
  <c r="BW88" i="6"/>
  <c r="CP101" i="6"/>
  <c r="CP100" i="6"/>
  <c r="CP88" i="6"/>
  <c r="CP89" i="6"/>
  <c r="CP94" i="6" s="1"/>
  <c r="BX80" i="5"/>
  <c r="BX79" i="5"/>
  <c r="BX81" i="5" s="1"/>
  <c r="FD80" i="5"/>
  <c r="FD79" i="5"/>
  <c r="FD81" i="5" s="1"/>
  <c r="AK64" i="4"/>
  <c r="AK56" i="4"/>
  <c r="AK68" i="4"/>
  <c r="AK55" i="4"/>
  <c r="AK61" i="4"/>
  <c r="AK67" i="4"/>
  <c r="EF100" i="4"/>
  <c r="EF101" i="4"/>
  <c r="EF88" i="4"/>
  <c r="EF89" i="4"/>
  <c r="EF97" i="4"/>
  <c r="EF94" i="4"/>
  <c r="CK27" i="5"/>
  <c r="CK24" i="5"/>
  <c r="CK25" i="5"/>
  <c r="AI27" i="5"/>
  <c r="AI25" i="5"/>
  <c r="AI24" i="5"/>
  <c r="EL27" i="5"/>
  <c r="EL25" i="5"/>
  <c r="EL24" i="5"/>
  <c r="CV93" i="5"/>
  <c r="CV91" i="5"/>
  <c r="CV90" i="5"/>
  <c r="CV92" i="5" s="1"/>
  <c r="EC93" i="5"/>
  <c r="EC91" i="5"/>
  <c r="EC90" i="5"/>
  <c r="CM27" i="6"/>
  <c r="CM24" i="6"/>
  <c r="CM25" i="6"/>
  <c r="DH27" i="6"/>
  <c r="DH24" i="6"/>
  <c r="DH25" i="6"/>
  <c r="F28" i="4"/>
  <c r="F31" i="4"/>
  <c r="F23" i="4"/>
  <c r="F35" i="4"/>
  <c r="F22" i="4"/>
  <c r="F34" i="4"/>
  <c r="ER100" i="6"/>
  <c r="ER94" i="6"/>
  <c r="ER97" i="6"/>
  <c r="ER89" i="6"/>
  <c r="ER101" i="6"/>
  <c r="ER88" i="6"/>
  <c r="FO61" i="4"/>
  <c r="FO64" i="4"/>
  <c r="FO56" i="4"/>
  <c r="FO67" i="4"/>
  <c r="FO55" i="4"/>
  <c r="FO68" i="4"/>
  <c r="DU64" i="4"/>
  <c r="DU56" i="4"/>
  <c r="DU68" i="4"/>
  <c r="DU55" i="4"/>
  <c r="DU61" i="4"/>
  <c r="DU67" i="4"/>
  <c r="ET14" i="6"/>
  <c r="EU14" i="6"/>
  <c r="Y14" i="6"/>
  <c r="DZ94" i="4"/>
  <c r="DZ100" i="4"/>
  <c r="DZ88" i="4"/>
  <c r="DZ89" i="4"/>
  <c r="DZ101" i="4"/>
  <c r="DZ97" i="4"/>
  <c r="DF97" i="4"/>
  <c r="DF89" i="4"/>
  <c r="DF101" i="4"/>
  <c r="DF94" i="4"/>
  <c r="DF100" i="4"/>
  <c r="DF88" i="4"/>
  <c r="DJ27" i="5"/>
  <c r="DJ25" i="5"/>
  <c r="DJ24" i="5"/>
  <c r="BL27" i="5"/>
  <c r="BL25" i="5"/>
  <c r="BL24" i="5"/>
  <c r="BL26" i="5" s="1"/>
  <c r="CM27" i="5"/>
  <c r="CM25" i="5"/>
  <c r="CM24" i="5"/>
  <c r="J60" i="5"/>
  <c r="J58" i="5"/>
  <c r="J57" i="5"/>
  <c r="DU93" i="5"/>
  <c r="DU91" i="5"/>
  <c r="DU90" i="5"/>
  <c r="AS27" i="6"/>
  <c r="AS25" i="6"/>
  <c r="AS24" i="6"/>
  <c r="AS26" i="6" s="1"/>
  <c r="FA27" i="6"/>
  <c r="FA24" i="6"/>
  <c r="FA25" i="6"/>
  <c r="DS101" i="6"/>
  <c r="DS100" i="6"/>
  <c r="DS89" i="6"/>
  <c r="DS94" i="6" s="1"/>
  <c r="DS88" i="6"/>
  <c r="AU101" i="6"/>
  <c r="AU100" i="6"/>
  <c r="AU89" i="6"/>
  <c r="AU88" i="6"/>
  <c r="DT80" i="5"/>
  <c r="DT79" i="5"/>
  <c r="DT81" i="5" s="1"/>
  <c r="CK80" i="5"/>
  <c r="CK79" i="5"/>
  <c r="CK81" i="5" s="1"/>
  <c r="DQ100" i="4"/>
  <c r="DQ101" i="4"/>
  <c r="DQ94" i="4"/>
  <c r="DQ88" i="4"/>
  <c r="DQ97" i="4"/>
  <c r="DQ89" i="4"/>
  <c r="AP27" i="5"/>
  <c r="AP24" i="5"/>
  <c r="AP25" i="5"/>
  <c r="AM27" i="5"/>
  <c r="AM25" i="5"/>
  <c r="AM24" i="5"/>
  <c r="CD14" i="4"/>
  <c r="CO60" i="5"/>
  <c r="CO58" i="5"/>
  <c r="CO57" i="5"/>
  <c r="CN28" i="4"/>
  <c r="CN34" i="4"/>
  <c r="CN31" i="4"/>
  <c r="CN23" i="4"/>
  <c r="CN35" i="4"/>
  <c r="CN22" i="4"/>
  <c r="DH31" i="4"/>
  <c r="DH23" i="4"/>
  <c r="DH35" i="4"/>
  <c r="DH22" i="4"/>
  <c r="DH34" i="4"/>
  <c r="DH28" i="4"/>
  <c r="D100" i="6"/>
  <c r="D101" i="6"/>
  <c r="D94" i="6"/>
  <c r="D97" i="6"/>
  <c r="D89" i="6"/>
  <c r="D88" i="6"/>
  <c r="BT67" i="4"/>
  <c r="BT68" i="4"/>
  <c r="BT56" i="4"/>
  <c r="BT61" i="4"/>
  <c r="BT55" i="4"/>
  <c r="BT64" i="4"/>
  <c r="F68" i="4"/>
  <c r="F55" i="4"/>
  <c r="F67" i="4"/>
  <c r="F64" i="4"/>
  <c r="F56" i="4"/>
  <c r="F61" i="4"/>
  <c r="CE94" i="4"/>
  <c r="CE100" i="4"/>
  <c r="CE97" i="4"/>
  <c r="CE101" i="4"/>
  <c r="CE89" i="4"/>
  <c r="CE88" i="4"/>
  <c r="CX27" i="5"/>
  <c r="CX25" i="5"/>
  <c r="CX24" i="5"/>
  <c r="DH79" i="6"/>
  <c r="W79" i="6"/>
  <c r="DA79" i="6"/>
  <c r="AB79" i="6"/>
  <c r="BP79" i="6"/>
  <c r="CF79" i="6"/>
  <c r="CM60" i="5"/>
  <c r="CM58" i="5"/>
  <c r="CM57" i="5"/>
  <c r="DR60" i="5"/>
  <c r="DR57" i="5"/>
  <c r="DR59" i="5" s="1"/>
  <c r="DR58" i="5"/>
  <c r="U60" i="5"/>
  <c r="U57" i="5"/>
  <c r="U59" i="5" s="1"/>
  <c r="U58" i="5"/>
  <c r="EE60" i="5"/>
  <c r="EE58" i="5"/>
  <c r="EE57" i="5"/>
  <c r="EE59" i="5" s="1"/>
  <c r="AY93" i="5"/>
  <c r="AY91" i="5"/>
  <c r="AY90" i="5"/>
  <c r="CD93" i="5"/>
  <c r="CD91" i="5"/>
  <c r="CD90" i="5"/>
  <c r="F93" i="5"/>
  <c r="F91" i="5"/>
  <c r="F90" i="5"/>
  <c r="F92" i="5" s="1"/>
  <c r="CJ47" i="5"/>
  <c r="CJ46" i="5"/>
  <c r="EG47" i="5"/>
  <c r="EG46" i="5"/>
  <c r="CU34" i="4"/>
  <c r="CU35" i="4"/>
  <c r="CU22" i="4"/>
  <c r="CU28" i="4"/>
  <c r="CU31" i="4"/>
  <c r="CU23" i="4"/>
  <c r="BE80" i="5"/>
  <c r="BE79" i="5"/>
  <c r="BE81" i="5" s="1"/>
  <c r="FM100" i="4"/>
  <c r="FM101" i="4"/>
  <c r="FM94" i="4"/>
  <c r="FM89" i="4"/>
  <c r="FM88" i="4"/>
  <c r="FM97" i="4"/>
  <c r="AB94" i="4"/>
  <c r="AB97" i="4"/>
  <c r="AB89" i="4"/>
  <c r="AB101" i="4"/>
  <c r="AB88" i="4"/>
  <c r="AB100" i="4"/>
  <c r="Z27" i="5"/>
  <c r="Z25" i="5"/>
  <c r="Z24" i="5"/>
  <c r="FL27" i="5"/>
  <c r="FL25" i="5"/>
  <c r="FL24" i="5"/>
  <c r="FL79" i="6"/>
  <c r="CA79" i="6"/>
  <c r="FE79" i="6"/>
  <c r="EJ79" i="6"/>
  <c r="CW79" i="6"/>
  <c r="ES79" i="6"/>
  <c r="AX60" i="5"/>
  <c r="AX58" i="5"/>
  <c r="AX57" i="5"/>
  <c r="AX59" i="5" s="1"/>
  <c r="CR60" i="5"/>
  <c r="CR57" i="5"/>
  <c r="CR59" i="5" s="1"/>
  <c r="CR58" i="5"/>
  <c r="AL60" i="5"/>
  <c r="AL57" i="5"/>
  <c r="AL58" i="5"/>
  <c r="BB46" i="4"/>
  <c r="BP93" i="5"/>
  <c r="BP91" i="5"/>
  <c r="BP90" i="5"/>
  <c r="DN93" i="5"/>
  <c r="DN91" i="5"/>
  <c r="DN90" i="5"/>
  <c r="CI93" i="5"/>
  <c r="CI91" i="5"/>
  <c r="CI90" i="5"/>
  <c r="EM93" i="5"/>
  <c r="EM91" i="5"/>
  <c r="EM90" i="5"/>
  <c r="DG93" i="5"/>
  <c r="DG91" i="5"/>
  <c r="DG90" i="5"/>
  <c r="AQ80" i="4"/>
  <c r="X80" i="4"/>
  <c r="BW27" i="6"/>
  <c r="BW25" i="6"/>
  <c r="BW24" i="6"/>
  <c r="CB27" i="6"/>
  <c r="CB25" i="6"/>
  <c r="CB24" i="6"/>
  <c r="CB26" i="6" s="1"/>
  <c r="H27" i="6"/>
  <c r="H24" i="6"/>
  <c r="H25" i="6"/>
  <c r="I47" i="5"/>
  <c r="I46" i="5"/>
  <c r="I48" i="5" s="1"/>
  <c r="EP94" i="6"/>
  <c r="EP101" i="6"/>
  <c r="EP100" i="6"/>
  <c r="EP88" i="6"/>
  <c r="EP97" i="6"/>
  <c r="EP89" i="6"/>
  <c r="AN60" i="6"/>
  <c r="AN58" i="6"/>
  <c r="AN57" i="6"/>
  <c r="T47" i="5"/>
  <c r="T46" i="5"/>
  <c r="T48" i="5" s="1"/>
  <c r="EH34" i="4"/>
  <c r="EH35" i="4"/>
  <c r="EH22" i="4"/>
  <c r="EH28" i="4"/>
  <c r="EH31" i="4"/>
  <c r="EH23" i="4"/>
  <c r="J23" i="3"/>
  <c r="DZ94" i="6" s="1"/>
  <c r="J24" i="3"/>
  <c r="J22" i="3"/>
  <c r="J26" i="3" s="1"/>
  <c r="EU80" i="5"/>
  <c r="EU79" i="5"/>
  <c r="EU81" i="5" s="1"/>
  <c r="O60" i="6"/>
  <c r="O57" i="6"/>
  <c r="O59" i="6" s="1"/>
  <c r="O58" i="6"/>
  <c r="EF60" i="6"/>
  <c r="EF58" i="6"/>
  <c r="EF57" i="6"/>
  <c r="CT47" i="5"/>
  <c r="CT46" i="5"/>
  <c r="FA47" i="5"/>
  <c r="FA46" i="5"/>
  <c r="FA48" i="5" s="1"/>
  <c r="DS34" i="4"/>
  <c r="DS28" i="4"/>
  <c r="DS31" i="4"/>
  <c r="DS23" i="4"/>
  <c r="DS35" i="4"/>
  <c r="DS22" i="4"/>
  <c r="EG35" i="4"/>
  <c r="EG22" i="4"/>
  <c r="EG34" i="4"/>
  <c r="EG31" i="4"/>
  <c r="EG23" i="4"/>
  <c r="EG28" i="4"/>
  <c r="CQ31" i="4"/>
  <c r="CQ23" i="4"/>
  <c r="CQ35" i="4"/>
  <c r="CQ22" i="4"/>
  <c r="CQ28" i="4"/>
  <c r="CQ34" i="4"/>
  <c r="AI101" i="6"/>
  <c r="AI89" i="6"/>
  <c r="AI94" i="6" s="1"/>
  <c r="AI100" i="6"/>
  <c r="AI97" i="6"/>
  <c r="AI88" i="6"/>
  <c r="ET68" i="4"/>
  <c r="ET55" i="4"/>
  <c r="ET67" i="4"/>
  <c r="ET64" i="4"/>
  <c r="ET56" i="4"/>
  <c r="ET61" i="4"/>
  <c r="BX47" i="5"/>
  <c r="BX46" i="5"/>
  <c r="DW80" i="5"/>
  <c r="DW79" i="5"/>
  <c r="DW81" i="5" s="1"/>
  <c r="Y61" i="4"/>
  <c r="Y67" i="4"/>
  <c r="Y55" i="4"/>
  <c r="Y64" i="4"/>
  <c r="Y56" i="4"/>
  <c r="Y68" i="4"/>
  <c r="T14" i="6"/>
  <c r="R14" i="6"/>
  <c r="CS100" i="4"/>
  <c r="CS97" i="4"/>
  <c r="CS89" i="4"/>
  <c r="CS94" i="4"/>
  <c r="CS88" i="4"/>
  <c r="CS101" i="4"/>
  <c r="W101" i="4"/>
  <c r="W88" i="4"/>
  <c r="W100" i="4"/>
  <c r="W97" i="4"/>
  <c r="W89" i="4"/>
  <c r="W94" i="4"/>
  <c r="EC60" i="6"/>
  <c r="EC58" i="6"/>
  <c r="EC57" i="6"/>
  <c r="AV60" i="6"/>
  <c r="AV57" i="6"/>
  <c r="AV59" i="6" s="1"/>
  <c r="AV58" i="6"/>
  <c r="F60" i="6"/>
  <c r="F58" i="6"/>
  <c r="F57" i="6"/>
  <c r="ED47" i="5"/>
  <c r="ED46" i="5"/>
  <c r="EQ60" i="6"/>
  <c r="EQ57" i="6"/>
  <c r="EQ59" i="6" s="1"/>
  <c r="EQ58" i="6"/>
  <c r="AF60" i="6"/>
  <c r="AF58" i="6"/>
  <c r="AF57" i="6"/>
  <c r="FK60" i="6"/>
  <c r="FK58" i="6"/>
  <c r="FK57" i="6"/>
  <c r="FK59" i="6" s="1"/>
  <c r="DV47" i="5"/>
  <c r="DV46" i="5"/>
  <c r="BA47" i="5"/>
  <c r="BA46" i="5"/>
  <c r="BJ28" i="4"/>
  <c r="BJ31" i="4"/>
  <c r="BJ23" i="4"/>
  <c r="BJ34" i="4"/>
  <c r="BJ35" i="4"/>
  <c r="BJ22" i="4"/>
  <c r="BO80" i="5"/>
  <c r="BO79" i="5"/>
  <c r="BO81" i="5" s="1"/>
  <c r="EX61" i="4"/>
  <c r="EX64" i="4"/>
  <c r="EX67" i="4"/>
  <c r="EX56" i="4"/>
  <c r="EX55" i="4"/>
  <c r="EX68" i="4"/>
  <c r="Q100" i="4"/>
  <c r="Q97" i="4"/>
  <c r="Q94" i="4"/>
  <c r="Q88" i="4"/>
  <c r="Q101" i="4"/>
  <c r="Q89" i="4"/>
  <c r="AW46" i="6"/>
  <c r="BV60" i="6"/>
  <c r="BV57" i="6"/>
  <c r="BV58" i="6"/>
  <c r="N60" i="6"/>
  <c r="N58" i="6"/>
  <c r="N57" i="6"/>
  <c r="DE60" i="6"/>
  <c r="DE58" i="6"/>
  <c r="DE57" i="6"/>
  <c r="EU47" i="5"/>
  <c r="EU46" i="5"/>
  <c r="DN28" i="4"/>
  <c r="DN31" i="4"/>
  <c r="DN23" i="4"/>
  <c r="DN35" i="4"/>
  <c r="DN22" i="4"/>
  <c r="DN34" i="4"/>
  <c r="DT100" i="6"/>
  <c r="DT101" i="6"/>
  <c r="DT94" i="6"/>
  <c r="DT97" i="6"/>
  <c r="DT89" i="6"/>
  <c r="DT88" i="6"/>
  <c r="EC101" i="6"/>
  <c r="EC89" i="6"/>
  <c r="EC94" i="6" s="1"/>
  <c r="EC100" i="6"/>
  <c r="EC88" i="6"/>
  <c r="AE101" i="6"/>
  <c r="AE100" i="6"/>
  <c r="AE89" i="6"/>
  <c r="AE94" i="6" s="1"/>
  <c r="AE88" i="6"/>
  <c r="FL101" i="6"/>
  <c r="FL100" i="6"/>
  <c r="FL94" i="6"/>
  <c r="FL97" i="6"/>
  <c r="FL89" i="6"/>
  <c r="FL88" i="6"/>
  <c r="E80" i="5"/>
  <c r="E79" i="5"/>
  <c r="E81" i="5" s="1"/>
  <c r="Z80" i="5"/>
  <c r="Z79" i="5"/>
  <c r="Z81" i="5" s="1"/>
  <c r="P14" i="4"/>
  <c r="FB68" i="4"/>
  <c r="FB55" i="4"/>
  <c r="FB67" i="4"/>
  <c r="FB64" i="4"/>
  <c r="FB56" i="4"/>
  <c r="FB61" i="4"/>
  <c r="EB64" i="4"/>
  <c r="EB56" i="4"/>
  <c r="EB68" i="4"/>
  <c r="EB55" i="4"/>
  <c r="EB61" i="4"/>
  <c r="EB67" i="4"/>
  <c r="EK64" i="4"/>
  <c r="EK56" i="4"/>
  <c r="EK68" i="4"/>
  <c r="EK55" i="4"/>
  <c r="EK61" i="4"/>
  <c r="EK67" i="4"/>
  <c r="BQ14" i="6"/>
  <c r="DX14" i="6"/>
  <c r="BF14" i="6"/>
  <c r="FP94" i="4"/>
  <c r="FP97" i="4"/>
  <c r="FP89" i="4"/>
  <c r="FP88" i="4"/>
  <c r="FP101" i="4"/>
  <c r="FP100" i="4"/>
  <c r="BX94" i="4"/>
  <c r="BX97" i="4"/>
  <c r="BX89" i="4"/>
  <c r="BX101" i="4"/>
  <c r="BX88" i="4"/>
  <c r="BX100" i="4"/>
  <c r="CJ27" i="5"/>
  <c r="CJ24" i="5"/>
  <c r="CJ25" i="5"/>
  <c r="DS27" i="5"/>
  <c r="DS24" i="5"/>
  <c r="DS25" i="5"/>
  <c r="DO31" i="4"/>
  <c r="DO23" i="4"/>
  <c r="DO35" i="4"/>
  <c r="DO22" i="4"/>
  <c r="DO28" i="4"/>
  <c r="DO34" i="4"/>
  <c r="EN101" i="6"/>
  <c r="EN100" i="6"/>
  <c r="EN97" i="6"/>
  <c r="EN88" i="6"/>
  <c r="EN94" i="6"/>
  <c r="EN89" i="6"/>
  <c r="CC101" i="6"/>
  <c r="CC88" i="6"/>
  <c r="CC100" i="6"/>
  <c r="CC89" i="6"/>
  <c r="CC94" i="6" s="1"/>
  <c r="AE67" i="4"/>
  <c r="AE68" i="4"/>
  <c r="AE64" i="4"/>
  <c r="AE56" i="4"/>
  <c r="AE55" i="4"/>
  <c r="AE61" i="4"/>
  <c r="FM61" i="4"/>
  <c r="FM67" i="4"/>
  <c r="FM64" i="4"/>
  <c r="FM56" i="4"/>
  <c r="FM55" i="4"/>
  <c r="FM68" i="4"/>
  <c r="BE61" i="4"/>
  <c r="BE67" i="4"/>
  <c r="BE56" i="4"/>
  <c r="BE64" i="4"/>
  <c r="BE55" i="4"/>
  <c r="BE68" i="4"/>
  <c r="BX14" i="6"/>
  <c r="DZ14" i="6"/>
  <c r="R27" i="5"/>
  <c r="R25" i="5"/>
  <c r="R24" i="5"/>
  <c r="AW27" i="5"/>
  <c r="AW25" i="5"/>
  <c r="AW24" i="5"/>
  <c r="AW26" i="5" s="1"/>
  <c r="BJ27" i="5"/>
  <c r="BJ25" i="5"/>
  <c r="BJ24" i="5"/>
  <c r="BJ26" i="5" s="1"/>
  <c r="FF14" i="4"/>
  <c r="K60" i="5"/>
  <c r="K58" i="5"/>
  <c r="K57" i="5"/>
  <c r="K59" i="5" s="1"/>
  <c r="CA93" i="5"/>
  <c r="CA91" i="5"/>
  <c r="CA90" i="5"/>
  <c r="AU93" i="5"/>
  <c r="AU91" i="5"/>
  <c r="AU90" i="5"/>
  <c r="DL80" i="4"/>
  <c r="CZ80" i="4"/>
  <c r="DL27" i="6"/>
  <c r="DL25" i="6"/>
  <c r="DL24" i="6"/>
  <c r="DL26" i="6" s="1"/>
  <c r="BV27" i="6"/>
  <c r="BV24" i="6"/>
  <c r="BV25" i="6"/>
  <c r="BE27" i="6"/>
  <c r="BE25" i="6"/>
  <c r="BE24" i="6"/>
  <c r="EQ14" i="5"/>
  <c r="EV47" i="5"/>
  <c r="EV46" i="5"/>
  <c r="EV48" i="5" s="1"/>
  <c r="CV47" i="5"/>
  <c r="CV46" i="5"/>
  <c r="CV48" i="5" s="1"/>
  <c r="CM101" i="6"/>
  <c r="CM100" i="6"/>
  <c r="CM94" i="6"/>
  <c r="CM89" i="6"/>
  <c r="CM88" i="6"/>
  <c r="BR80" i="5"/>
  <c r="BR79" i="5"/>
  <c r="BR81" i="5" s="1"/>
  <c r="BS80" i="5"/>
  <c r="BS79" i="5"/>
  <c r="BS81" i="5" s="1"/>
  <c r="CJ80" i="5"/>
  <c r="CJ79" i="5"/>
  <c r="CJ81" i="5" s="1"/>
  <c r="DK94" i="4"/>
  <c r="DK100" i="4"/>
  <c r="DK97" i="4"/>
  <c r="DK89" i="4"/>
  <c r="DK101" i="4"/>
  <c r="DK88" i="4"/>
  <c r="BH27" i="5"/>
  <c r="BH25" i="5"/>
  <c r="BH24" i="5"/>
  <c r="BH26" i="5" s="1"/>
  <c r="EP14" i="4"/>
  <c r="FL60" i="5"/>
  <c r="FL58" i="5"/>
  <c r="FL57" i="5"/>
  <c r="AZ93" i="5"/>
  <c r="AZ91" i="5"/>
  <c r="AZ90" i="5"/>
  <c r="CG93" i="5"/>
  <c r="CG91" i="5"/>
  <c r="CG90" i="5"/>
  <c r="CQ93" i="5"/>
  <c r="CQ91" i="5"/>
  <c r="CQ90" i="5"/>
  <c r="CH80" i="4"/>
  <c r="AO80" i="4"/>
  <c r="AR27" i="6"/>
  <c r="AR25" i="6"/>
  <c r="AR24" i="6"/>
  <c r="AR26" i="6" s="1"/>
  <c r="EC27" i="6"/>
  <c r="EC25" i="6"/>
  <c r="EC24" i="6"/>
  <c r="CS27" i="6"/>
  <c r="CS25" i="6"/>
  <c r="CS24" i="6"/>
  <c r="AV27" i="6"/>
  <c r="AV25" i="6"/>
  <c r="AV24" i="6"/>
  <c r="BB14" i="5"/>
  <c r="BQ93" i="5"/>
  <c r="BQ91" i="5"/>
  <c r="BQ90" i="5"/>
  <c r="BQ92" i="5" s="1"/>
  <c r="W27" i="6"/>
  <c r="W25" i="6"/>
  <c r="W24" i="6"/>
  <c r="W26" i="6" s="1"/>
  <c r="ER93" i="5"/>
  <c r="ER91" i="5"/>
  <c r="ER90" i="5"/>
  <c r="BR27" i="6"/>
  <c r="BR25" i="6"/>
  <c r="BR24" i="6"/>
  <c r="FE27" i="6"/>
  <c r="FE25" i="6"/>
  <c r="FE24" i="6"/>
  <c r="FE26" i="6" s="1"/>
  <c r="BH28" i="4"/>
  <c r="BH34" i="4"/>
  <c r="BH31" i="4"/>
  <c r="BH23" i="4"/>
  <c r="BH35" i="4"/>
  <c r="BH22" i="4"/>
  <c r="FJ28" i="4"/>
  <c r="FJ31" i="4"/>
  <c r="FJ23" i="4"/>
  <c r="FJ35" i="4"/>
  <c r="FJ22" i="4"/>
  <c r="FJ34" i="4"/>
  <c r="BD100" i="6"/>
  <c r="BD101" i="6"/>
  <c r="BD88" i="6"/>
  <c r="BD89" i="6"/>
  <c r="BD94" i="6" s="1"/>
  <c r="CZ67" i="4"/>
  <c r="CZ68" i="4"/>
  <c r="CZ61" i="4"/>
  <c r="CZ64" i="4"/>
  <c r="CZ56" i="4"/>
  <c r="CZ55" i="4"/>
  <c r="ED68" i="4"/>
  <c r="ED55" i="4"/>
  <c r="ED67" i="4"/>
  <c r="ED64" i="4"/>
  <c r="ED56" i="4"/>
  <c r="ED61" i="4"/>
  <c r="BY64" i="4"/>
  <c r="BY56" i="4"/>
  <c r="BY68" i="4"/>
  <c r="BY55" i="4"/>
  <c r="BY61" i="4"/>
  <c r="BY67" i="4"/>
  <c r="DT14" i="6"/>
  <c r="BG14" i="6"/>
  <c r="BW94" i="4"/>
  <c r="BW89" i="4"/>
  <c r="BW97" i="4"/>
  <c r="BW88" i="4"/>
  <c r="BW100" i="4"/>
  <c r="BW101" i="4"/>
  <c r="P27" i="5"/>
  <c r="P24" i="5"/>
  <c r="P25" i="5"/>
  <c r="DC27" i="5"/>
  <c r="DC24" i="5"/>
  <c r="DC25" i="5"/>
  <c r="BG60" i="5"/>
  <c r="BG58" i="5"/>
  <c r="BG57" i="5"/>
  <c r="CL60" i="5"/>
  <c r="CL58" i="5"/>
  <c r="CL57" i="5"/>
  <c r="BB60" i="5"/>
  <c r="BB57" i="5"/>
  <c r="BB59" i="5" s="1"/>
  <c r="BB58" i="5"/>
  <c r="EF60" i="5"/>
  <c r="EF58" i="5"/>
  <c r="EF57" i="5"/>
  <c r="G60" i="5"/>
  <c r="G58" i="5"/>
  <c r="G57" i="5"/>
  <c r="DJ93" i="5"/>
  <c r="DJ91" i="5"/>
  <c r="DJ90" i="5"/>
  <c r="M93" i="5"/>
  <c r="M91" i="5"/>
  <c r="M90" i="5"/>
  <c r="M92" i="5" s="1"/>
  <c r="BR93" i="5"/>
  <c r="BR91" i="5"/>
  <c r="BR90" i="5"/>
  <c r="CJ93" i="5"/>
  <c r="CJ91" i="5"/>
  <c r="CJ90" i="5"/>
  <c r="AJ80" i="4"/>
  <c r="FH27" i="6"/>
  <c r="FH25" i="6"/>
  <c r="FH24" i="6"/>
  <c r="AJ27" i="6"/>
  <c r="AJ25" i="6"/>
  <c r="AJ24" i="6"/>
  <c r="AM27" i="6"/>
  <c r="AM25" i="6"/>
  <c r="AM24" i="6"/>
  <c r="AM26" i="6" s="1"/>
  <c r="I27" i="6"/>
  <c r="I25" i="6"/>
  <c r="I24" i="6"/>
  <c r="I26" i="6" s="1"/>
  <c r="I14" i="5"/>
  <c r="CO27" i="6"/>
  <c r="CO25" i="6"/>
  <c r="CO24" i="6"/>
  <c r="DQ47" i="5"/>
  <c r="DQ46" i="5"/>
  <c r="DQ48" i="5" s="1"/>
  <c r="BH47" i="5"/>
  <c r="BH46" i="5"/>
  <c r="BH48" i="5" s="1"/>
  <c r="FE35" i="4"/>
  <c r="FE22" i="4"/>
  <c r="FE34" i="4"/>
  <c r="FE31" i="4"/>
  <c r="FE23" i="4"/>
  <c r="FE28" i="4"/>
  <c r="K100" i="6"/>
  <c r="K101" i="6"/>
  <c r="K94" i="6"/>
  <c r="K89" i="6"/>
  <c r="K97" i="6"/>
  <c r="K88" i="6"/>
  <c r="L80" i="5"/>
  <c r="L79" i="5"/>
  <c r="L81" i="5" s="1"/>
  <c r="AF80" i="5"/>
  <c r="AF79" i="5"/>
  <c r="AF81" i="5" s="1"/>
  <c r="BK101" i="4"/>
  <c r="BK88" i="4"/>
  <c r="BK100" i="4"/>
  <c r="BK97" i="4"/>
  <c r="BK94" i="4"/>
  <c r="BK89" i="4"/>
  <c r="CP97" i="4"/>
  <c r="CP89" i="4"/>
  <c r="CP101" i="4"/>
  <c r="CP94" i="4"/>
  <c r="CP100" i="4"/>
  <c r="CP88" i="4"/>
  <c r="AH46" i="6"/>
  <c r="AA46" i="6"/>
  <c r="AD46" i="6"/>
  <c r="AR46" i="6"/>
  <c r="DR27" i="5"/>
  <c r="DR25" i="5"/>
  <c r="DR24" i="5"/>
  <c r="CF27" i="5"/>
  <c r="CF25" i="5"/>
  <c r="CF24" i="5"/>
  <c r="CF26" i="5" s="1"/>
  <c r="BK27" i="5"/>
  <c r="BK24" i="5"/>
  <c r="BK25" i="5"/>
  <c r="DG79" i="6"/>
  <c r="AC79" i="6"/>
  <c r="AY79" i="6"/>
  <c r="R60" i="5"/>
  <c r="R58" i="5"/>
  <c r="R57" i="5"/>
  <c r="AF60" i="5"/>
  <c r="AF58" i="5"/>
  <c r="AF57" i="5"/>
  <c r="AB27" i="6"/>
  <c r="AB25" i="6"/>
  <c r="AB24" i="6"/>
  <c r="AB26" i="6" s="1"/>
  <c r="FO27" i="6"/>
  <c r="FO25" i="6"/>
  <c r="FO24" i="6"/>
  <c r="FO26" i="6" s="1"/>
  <c r="DM27" i="6"/>
  <c r="DM25" i="6"/>
  <c r="DM24" i="6"/>
  <c r="P27" i="6"/>
  <c r="P24" i="6"/>
  <c r="P25" i="6"/>
  <c r="DS14" i="5"/>
  <c r="AN60" i="5"/>
  <c r="AN58" i="5"/>
  <c r="AN57" i="5"/>
  <c r="AG60" i="5"/>
  <c r="AG58" i="5"/>
  <c r="AG57" i="5"/>
  <c r="AG59" i="5" s="1"/>
  <c r="CF93" i="5"/>
  <c r="CF91" i="5"/>
  <c r="CF90" i="5"/>
  <c r="CF92" i="5" s="1"/>
  <c r="DM93" i="5"/>
  <c r="DM90" i="5"/>
  <c r="DM91" i="5"/>
  <c r="CF100" i="6"/>
  <c r="CF101" i="6"/>
  <c r="CF89" i="6"/>
  <c r="CF94" i="6" s="1"/>
  <c r="CF88" i="6"/>
  <c r="EV67" i="4"/>
  <c r="EV68" i="4"/>
  <c r="EV55" i="4"/>
  <c r="EV61" i="4"/>
  <c r="EV64" i="4"/>
  <c r="EV56" i="4"/>
  <c r="CG64" i="4"/>
  <c r="CG56" i="4"/>
  <c r="CG68" i="4"/>
  <c r="CG55" i="4"/>
  <c r="CG61" i="4"/>
  <c r="CG67" i="4"/>
  <c r="AO61" i="4"/>
  <c r="AO67" i="4"/>
  <c r="AO64" i="4"/>
  <c r="AO56" i="4"/>
  <c r="AO55" i="4"/>
  <c r="AO68" i="4"/>
  <c r="CH14" i="6"/>
  <c r="CI14" i="6"/>
  <c r="CE14" i="6"/>
  <c r="BD100" i="4"/>
  <c r="BD101" i="4"/>
  <c r="BD89" i="4"/>
  <c r="BD94" i="4"/>
  <c r="BD88" i="4"/>
  <c r="BD97" i="4"/>
  <c r="DC94" i="4"/>
  <c r="DC97" i="4"/>
  <c r="DC89" i="4"/>
  <c r="DC100" i="4"/>
  <c r="DC88" i="4"/>
  <c r="DC101" i="4"/>
  <c r="FP27" i="5"/>
  <c r="FP25" i="5"/>
  <c r="FP24" i="5"/>
  <c r="FP26" i="5" s="1"/>
  <c r="DE27" i="5"/>
  <c r="DE24" i="5"/>
  <c r="DE25" i="5"/>
  <c r="FK79" i="6"/>
  <c r="BZ79" i="6"/>
  <c r="EK79" i="6"/>
  <c r="EP79" i="6"/>
  <c r="DR79" i="6"/>
  <c r="AQ60" i="5"/>
  <c r="AQ58" i="5"/>
  <c r="AQ57" i="5"/>
  <c r="DO60" i="5"/>
  <c r="DO58" i="5"/>
  <c r="DO57" i="5"/>
  <c r="DO59" i="5" s="1"/>
  <c r="ED60" i="5"/>
  <c r="ED57" i="5"/>
  <c r="ED58" i="5"/>
  <c r="AB93" i="5"/>
  <c r="AB91" i="5"/>
  <c r="AB90" i="5"/>
  <c r="EN93" i="5"/>
  <c r="EN90" i="5"/>
  <c r="EN91" i="5"/>
  <c r="BE93" i="5"/>
  <c r="BE91" i="5"/>
  <c r="BE90" i="5"/>
  <c r="CF27" i="6"/>
  <c r="CF25" i="6"/>
  <c r="CF24" i="6"/>
  <c r="CF26" i="6" s="1"/>
  <c r="FG27" i="6"/>
  <c r="FG25" i="6"/>
  <c r="FG24" i="6"/>
  <c r="AI27" i="6"/>
  <c r="AI25" i="6"/>
  <c r="AI24" i="6"/>
  <c r="FN27" i="6"/>
  <c r="FN25" i="6"/>
  <c r="FN24" i="6"/>
  <c r="DX27" i="6"/>
  <c r="DX25" i="6"/>
  <c r="DX24" i="6"/>
  <c r="DX26" i="6" s="1"/>
  <c r="EF27" i="6"/>
  <c r="EF24" i="6"/>
  <c r="EF25" i="6"/>
  <c r="CL93" i="5"/>
  <c r="CL91" i="5"/>
  <c r="CL90" i="5"/>
  <c r="Z27" i="6"/>
  <c r="Z25" i="6"/>
  <c r="Z24" i="6"/>
  <c r="Z26" i="6" s="1"/>
  <c r="BB27" i="6"/>
  <c r="BB25" i="6"/>
  <c r="BB24" i="6"/>
  <c r="BB26" i="6" s="1"/>
  <c r="Q27" i="6"/>
  <c r="Q25" i="6"/>
  <c r="Q24" i="6"/>
  <c r="CY27" i="6"/>
  <c r="CY24" i="6"/>
  <c r="CY25" i="6"/>
  <c r="BG100" i="6"/>
  <c r="BG89" i="6"/>
  <c r="BG94" i="6" s="1"/>
  <c r="BG101" i="6"/>
  <c r="BG88" i="6"/>
  <c r="BJ101" i="6"/>
  <c r="BJ100" i="6"/>
  <c r="BJ97" i="6"/>
  <c r="BJ89" i="6"/>
  <c r="BJ94" i="6" s="1"/>
  <c r="BJ88" i="6"/>
  <c r="BH80" i="5"/>
  <c r="BH79" i="5"/>
  <c r="BH81" i="5" s="1"/>
  <c r="DX80" i="5"/>
  <c r="DX79" i="5"/>
  <c r="DX81" i="5" s="1"/>
  <c r="CV64" i="4"/>
  <c r="CV56" i="4"/>
  <c r="CV68" i="4"/>
  <c r="CV55" i="4"/>
  <c r="CV61" i="4"/>
  <c r="CV67" i="4"/>
  <c r="BE100" i="4"/>
  <c r="BE101" i="4"/>
  <c r="BE94" i="4"/>
  <c r="BE88" i="4"/>
  <c r="BE97" i="4"/>
  <c r="BE89" i="4"/>
  <c r="FF94" i="4"/>
  <c r="FF100" i="4"/>
  <c r="FF89" i="4"/>
  <c r="FF88" i="4"/>
  <c r="FF97" i="4"/>
  <c r="FF101" i="4"/>
  <c r="AS46" i="6"/>
  <c r="BU27" i="5"/>
  <c r="BU25" i="5"/>
  <c r="BU24" i="5"/>
  <c r="BD79" i="6"/>
  <c r="ED79" i="6"/>
  <c r="AW79" i="6"/>
  <c r="CM79" i="6"/>
  <c r="AI79" i="6"/>
  <c r="ER60" i="5"/>
  <c r="ER58" i="5"/>
  <c r="ER57" i="5"/>
  <c r="AB28" i="4"/>
  <c r="AB34" i="4"/>
  <c r="AB31" i="4"/>
  <c r="AB23" i="4"/>
  <c r="AB35" i="4"/>
  <c r="AB22" i="4"/>
  <c r="EM31" i="4"/>
  <c r="EM23" i="4"/>
  <c r="EM35" i="4"/>
  <c r="EM22" i="4"/>
  <c r="EM28" i="4"/>
  <c r="EM34" i="4"/>
  <c r="BU100" i="6"/>
  <c r="BU88" i="6"/>
  <c r="BU101" i="6"/>
  <c r="BU89" i="6"/>
  <c r="BU94" i="6" s="1"/>
  <c r="H67" i="4"/>
  <c r="H68" i="4"/>
  <c r="H56" i="4"/>
  <c r="H61" i="4"/>
  <c r="H64" i="4"/>
  <c r="H55" i="4"/>
  <c r="DV68" i="4"/>
  <c r="DV55" i="4"/>
  <c r="DV67" i="4"/>
  <c r="DV64" i="4"/>
  <c r="DV61" i="4"/>
  <c r="DV56" i="4"/>
  <c r="M64" i="4"/>
  <c r="M56" i="4"/>
  <c r="M68" i="4"/>
  <c r="M55" i="4"/>
  <c r="M61" i="4"/>
  <c r="M67" i="4"/>
  <c r="EZ14" i="6"/>
  <c r="S14" i="6"/>
  <c r="FG94" i="4"/>
  <c r="FG89" i="4"/>
  <c r="FG100" i="4"/>
  <c r="FG88" i="4"/>
  <c r="FG97" i="4"/>
  <c r="FG101" i="4"/>
  <c r="EH94" i="4"/>
  <c r="EH100" i="4"/>
  <c r="EH101" i="4"/>
  <c r="EH89" i="4"/>
  <c r="EH88" i="4"/>
  <c r="EH97" i="4"/>
  <c r="FF27" i="5"/>
  <c r="FF25" i="5"/>
  <c r="FF24" i="5"/>
  <c r="FF26" i="5" s="1"/>
  <c r="AV27" i="5"/>
  <c r="AV25" i="5"/>
  <c r="AV24" i="5"/>
  <c r="BW27" i="5"/>
  <c r="BW24" i="5"/>
  <c r="BW25" i="5"/>
  <c r="FC60" i="5"/>
  <c r="FC58" i="5"/>
  <c r="FC57" i="5"/>
  <c r="AX46" i="4"/>
  <c r="L46" i="4"/>
  <c r="EJ93" i="5"/>
  <c r="EJ91" i="5"/>
  <c r="EJ90" i="5"/>
  <c r="AS93" i="5"/>
  <c r="AS91" i="5"/>
  <c r="AS90" i="5"/>
  <c r="FO47" i="5"/>
  <c r="FO46" i="5"/>
  <c r="FO48" i="5" s="1"/>
  <c r="EF47" i="5"/>
  <c r="EF46" i="5"/>
  <c r="EF48" i="5" s="1"/>
  <c r="AI34" i="4"/>
  <c r="AI35" i="4"/>
  <c r="AI22" i="4"/>
  <c r="AI28" i="4"/>
  <c r="AI31" i="4"/>
  <c r="AI23" i="4"/>
  <c r="CR80" i="5"/>
  <c r="CR79" i="5"/>
  <c r="CR81" i="5" s="1"/>
  <c r="FH64" i="4"/>
  <c r="FH56" i="4"/>
  <c r="FH68" i="4"/>
  <c r="FH55" i="4"/>
  <c r="FH61" i="4"/>
  <c r="FH67" i="4"/>
  <c r="DA100" i="4"/>
  <c r="DA101" i="4"/>
  <c r="DA94" i="4"/>
  <c r="DA89" i="4"/>
  <c r="DA97" i="4"/>
  <c r="DA88" i="4"/>
  <c r="AK97" i="4"/>
  <c r="AK101" i="4"/>
  <c r="AK94" i="4"/>
  <c r="AK89" i="4"/>
  <c r="AK88" i="4"/>
  <c r="AK100" i="4"/>
  <c r="AO46" i="6"/>
  <c r="BK46" i="6"/>
  <c r="BE27" i="5"/>
  <c r="BE24" i="5"/>
  <c r="BE25" i="5"/>
  <c r="CH27" i="5"/>
  <c r="CH25" i="5"/>
  <c r="CH24" i="5"/>
  <c r="CH26" i="5" s="1"/>
  <c r="G13" i="4"/>
  <c r="CE60" i="5"/>
  <c r="CE58" i="5"/>
  <c r="CE57" i="5"/>
  <c r="M60" i="5"/>
  <c r="M58" i="5"/>
  <c r="M57" i="5"/>
  <c r="EM60" i="5"/>
  <c r="EM58" i="5"/>
  <c r="EM57" i="5"/>
  <c r="P46" i="4"/>
  <c r="BV93" i="5"/>
  <c r="BV91" i="5"/>
  <c r="BV90" i="5"/>
  <c r="BV92" i="5" s="1"/>
  <c r="AK93" i="5"/>
  <c r="AK90" i="5"/>
  <c r="AK91" i="5"/>
  <c r="DI93" i="5"/>
  <c r="DI91" i="5"/>
  <c r="DI90" i="5"/>
  <c r="CR93" i="5"/>
  <c r="CR91" i="5"/>
  <c r="CR90" i="5"/>
  <c r="FJ80" i="4"/>
  <c r="R27" i="6"/>
  <c r="R25" i="6"/>
  <c r="R24" i="6"/>
  <c r="R26" i="6" s="1"/>
  <c r="AL27" i="6"/>
  <c r="AL25" i="6"/>
  <c r="AL24" i="6"/>
  <c r="AL26" i="6" s="1"/>
  <c r="AT27" i="6"/>
  <c r="AT25" i="6"/>
  <c r="AT24" i="6"/>
  <c r="CD60" i="5"/>
  <c r="CD58" i="5"/>
  <c r="CD57" i="5"/>
  <c r="E93" i="5"/>
  <c r="E91" i="5"/>
  <c r="E90" i="5"/>
  <c r="E92" i="5" s="1"/>
  <c r="FF27" i="6"/>
  <c r="FF24" i="6"/>
  <c r="FF25" i="6"/>
  <c r="BK27" i="6"/>
  <c r="BK25" i="6"/>
  <c r="BK24" i="6"/>
  <c r="BK26" i="6" s="1"/>
  <c r="AC17" i="4"/>
  <c r="BT31" i="4"/>
  <c r="BT23" i="4"/>
  <c r="BT35" i="4"/>
  <c r="BT22" i="4"/>
  <c r="BT28" i="4"/>
  <c r="BT34" i="4"/>
  <c r="EF101" i="6"/>
  <c r="EF94" i="6"/>
  <c r="EF97" i="6"/>
  <c r="EF88" i="6"/>
  <c r="EF100" i="6"/>
  <c r="EF89" i="6"/>
  <c r="BZ97" i="4"/>
  <c r="BZ89" i="4"/>
  <c r="BZ101" i="4"/>
  <c r="BZ94" i="4"/>
  <c r="BZ100" i="4"/>
  <c r="BZ88" i="4"/>
  <c r="EM47" i="5"/>
  <c r="EM46" i="5"/>
  <c r="EM48" i="5" s="1"/>
  <c r="S47" i="5"/>
  <c r="S46" i="5"/>
  <c r="S48" i="5" s="1"/>
  <c r="CX28" i="4"/>
  <c r="CX31" i="4"/>
  <c r="CX23" i="4"/>
  <c r="CX35" i="4"/>
  <c r="CX22" i="4"/>
  <c r="CX34" i="4"/>
  <c r="BS100" i="6"/>
  <c r="BS97" i="6"/>
  <c r="BS89" i="6"/>
  <c r="BS94" i="6" s="1"/>
  <c r="BS101" i="6"/>
  <c r="BS88" i="6"/>
  <c r="CY60" i="6"/>
  <c r="CY58" i="6"/>
  <c r="CY57" i="6"/>
  <c r="DB60" i="6"/>
  <c r="DB58" i="6"/>
  <c r="DB57" i="6"/>
  <c r="DB59" i="6" s="1"/>
  <c r="AB100" i="6"/>
  <c r="AB101" i="6"/>
  <c r="AB89" i="6"/>
  <c r="AB94" i="6" s="1"/>
  <c r="AB88" i="6"/>
  <c r="W101" i="6"/>
  <c r="W100" i="6"/>
  <c r="W97" i="6"/>
  <c r="W89" i="6"/>
  <c r="W94" i="6" s="1"/>
  <c r="W88" i="6"/>
  <c r="U80" i="5"/>
  <c r="U79" i="5"/>
  <c r="U81" i="5" s="1"/>
  <c r="CP68" i="4"/>
  <c r="CP55" i="4"/>
  <c r="CP67" i="4"/>
  <c r="CP64" i="4"/>
  <c r="CP56" i="4"/>
  <c r="CP61" i="4"/>
  <c r="C11" i="6"/>
  <c r="H25" i="3" s="1"/>
  <c r="D12" i="6"/>
  <c r="E12" i="6" s="1"/>
  <c r="F12" i="6" s="1"/>
  <c r="D14" i="6"/>
  <c r="D13" i="6"/>
  <c r="AD97" i="4"/>
  <c r="AD89" i="4"/>
  <c r="AD101" i="4"/>
  <c r="AD94" i="4"/>
  <c r="AD100" i="4"/>
  <c r="AD88" i="4"/>
  <c r="CQ47" i="5"/>
  <c r="CQ46" i="5"/>
  <c r="CQ48" i="5" s="1"/>
  <c r="AO47" i="5"/>
  <c r="AO46" i="5"/>
  <c r="AO48" i="5" s="1"/>
  <c r="AK60" i="6"/>
  <c r="AK57" i="6"/>
  <c r="AK58" i="6"/>
  <c r="CH80" i="5"/>
  <c r="CH79" i="5"/>
  <c r="CH81" i="5" s="1"/>
  <c r="CI80" i="5"/>
  <c r="CI79" i="5"/>
  <c r="CI81" i="5" s="1"/>
  <c r="FN60" i="6"/>
  <c r="FN58" i="6"/>
  <c r="FN57" i="6"/>
  <c r="FN59" i="6" s="1"/>
  <c r="AX60" i="6"/>
  <c r="AX57" i="6"/>
  <c r="AX58" i="6"/>
  <c r="L47" i="5"/>
  <c r="L46" i="5"/>
  <c r="L48" i="5" s="1"/>
  <c r="EZ47" i="5"/>
  <c r="EZ46" i="5"/>
  <c r="BG34" i="4"/>
  <c r="BG28" i="4"/>
  <c r="BG31" i="4"/>
  <c r="BG23" i="4"/>
  <c r="BG35" i="4"/>
  <c r="BG22" i="4"/>
  <c r="BU35" i="4"/>
  <c r="BU22" i="4"/>
  <c r="BU34" i="4"/>
  <c r="BU31" i="4"/>
  <c r="BU23" i="4"/>
  <c r="BU28" i="4"/>
  <c r="BD31" i="4"/>
  <c r="BD23" i="4"/>
  <c r="BD35" i="4"/>
  <c r="BD22" i="4"/>
  <c r="BD28" i="4"/>
  <c r="BD34" i="4"/>
  <c r="DV28" i="4"/>
  <c r="DV31" i="4"/>
  <c r="DV23" i="4"/>
  <c r="DV34" i="4"/>
  <c r="DV35" i="4"/>
  <c r="DV22" i="4"/>
  <c r="EH97" i="6"/>
  <c r="EH88" i="6"/>
  <c r="EH89" i="6"/>
  <c r="EH94" i="6" s="1"/>
  <c r="F100" i="6"/>
  <c r="F97" i="6"/>
  <c r="F101" i="6"/>
  <c r="F94" i="6"/>
  <c r="F88" i="6"/>
  <c r="F89" i="6"/>
  <c r="DM80" i="5"/>
  <c r="DM79" i="5"/>
  <c r="DM81" i="5" s="1"/>
  <c r="BW80" i="5"/>
  <c r="BW79" i="5"/>
  <c r="BW81" i="5" s="1"/>
  <c r="CC80" i="5"/>
  <c r="CC79" i="5"/>
  <c r="CC81" i="5" s="1"/>
  <c r="EI61" i="4"/>
  <c r="EI64" i="4"/>
  <c r="EI56" i="4"/>
  <c r="EI67" i="4"/>
  <c r="EI68" i="4"/>
  <c r="EI55" i="4"/>
  <c r="BH64" i="4"/>
  <c r="BH56" i="4"/>
  <c r="BH68" i="4"/>
  <c r="BH55" i="4"/>
  <c r="BH61" i="4"/>
  <c r="BH67" i="4"/>
  <c r="BN61" i="4"/>
  <c r="BN67" i="4"/>
  <c r="BN68" i="4"/>
  <c r="BN56" i="4"/>
  <c r="BN64" i="4"/>
  <c r="BN55" i="4"/>
  <c r="BA14" i="6"/>
  <c r="CR14" i="6"/>
  <c r="FN14" i="6"/>
  <c r="G101" i="4"/>
  <c r="G88" i="4"/>
  <c r="G100" i="4"/>
  <c r="G97" i="4"/>
  <c r="G89" i="4"/>
  <c r="G94" i="4"/>
  <c r="D21" i="3"/>
  <c r="D11" i="1"/>
  <c r="DU97" i="4"/>
  <c r="DU89" i="4"/>
  <c r="DU101" i="4"/>
  <c r="DU94" i="4"/>
  <c r="DU100" i="4"/>
  <c r="DU88" i="4"/>
  <c r="X46" i="6"/>
  <c r="EB60" i="6"/>
  <c r="EB57" i="6"/>
  <c r="EB58" i="6"/>
  <c r="ET60" i="6"/>
  <c r="ET58" i="6"/>
  <c r="ET57" i="6"/>
  <c r="ET59" i="6" s="1"/>
  <c r="BH60" i="6"/>
  <c r="BH58" i="6"/>
  <c r="BH57" i="6"/>
  <c r="BH59" i="6" s="1"/>
  <c r="ER60" i="6"/>
  <c r="ER57" i="6"/>
  <c r="ER58" i="6"/>
  <c r="DG60" i="6"/>
  <c r="DG58" i="6"/>
  <c r="DG57" i="6"/>
  <c r="CI60" i="6"/>
  <c r="CI57" i="6"/>
  <c r="CI58" i="6"/>
  <c r="FE47" i="5"/>
  <c r="FE46" i="5"/>
  <c r="FE48" i="5" s="1"/>
  <c r="DJ47" i="5"/>
  <c r="DJ46" i="5"/>
  <c r="DJ48" i="5" s="1"/>
  <c r="DC34" i="4"/>
  <c r="DC28" i="4"/>
  <c r="DC31" i="4"/>
  <c r="DC23" i="4"/>
  <c r="DC35" i="4"/>
  <c r="DC22" i="4"/>
  <c r="FD31" i="4"/>
  <c r="FD23" i="4"/>
  <c r="FD35" i="4"/>
  <c r="FD22" i="4"/>
  <c r="FD34" i="4"/>
  <c r="FD28" i="4"/>
  <c r="EQ101" i="6"/>
  <c r="EQ94" i="6"/>
  <c r="EQ89" i="6"/>
  <c r="EQ88" i="6"/>
  <c r="EQ100" i="6"/>
  <c r="EQ97" i="6"/>
  <c r="DX100" i="6"/>
  <c r="DX97" i="6"/>
  <c r="DX89" i="6"/>
  <c r="DX94" i="6" s="1"/>
  <c r="DX88" i="6"/>
  <c r="DX101" i="6"/>
  <c r="BZ101" i="6"/>
  <c r="BZ100" i="6"/>
  <c r="BZ89" i="6"/>
  <c r="BZ94" i="6" s="1"/>
  <c r="BZ88" i="6"/>
  <c r="BJ80" i="5"/>
  <c r="BJ79" i="5"/>
  <c r="BJ81" i="5" s="1"/>
  <c r="BK80" i="5"/>
  <c r="BK79" i="5"/>
  <c r="BK81" i="5" s="1"/>
  <c r="BD80" i="5"/>
  <c r="BD79" i="5"/>
  <c r="BD81" i="5" s="1"/>
  <c r="EE67" i="4"/>
  <c r="EE68" i="4"/>
  <c r="EE56" i="4"/>
  <c r="EE61" i="4"/>
  <c r="EE55" i="4"/>
  <c r="EE64" i="4"/>
  <c r="AC64" i="4"/>
  <c r="AC56" i="4"/>
  <c r="AC68" i="4"/>
  <c r="AC55" i="4"/>
  <c r="AC61" i="4"/>
  <c r="AC67" i="4"/>
  <c r="DV14" i="6"/>
  <c r="DW14" i="6"/>
  <c r="CJ14" i="6"/>
  <c r="AG100" i="4"/>
  <c r="AG97" i="4"/>
  <c r="AG89" i="4"/>
  <c r="AG94" i="4"/>
  <c r="AG101" i="4"/>
  <c r="AG88" i="4"/>
  <c r="BG94" i="4"/>
  <c r="BG97" i="4"/>
  <c r="BG100" i="4"/>
  <c r="BG89" i="4"/>
  <c r="BG101" i="4"/>
  <c r="BG88" i="4"/>
  <c r="C82" i="4"/>
  <c r="EU101" i="4"/>
  <c r="EU88" i="4"/>
  <c r="EU100" i="4"/>
  <c r="EU97" i="4"/>
  <c r="EU89" i="4"/>
  <c r="EU94" i="4"/>
  <c r="DL60" i="6"/>
  <c r="DL57" i="6"/>
  <c r="DL59" i="6" s="1"/>
  <c r="DL58" i="6"/>
  <c r="BR47" i="5"/>
  <c r="BR46" i="5"/>
  <c r="BJ47" i="5"/>
  <c r="BJ46" i="5"/>
  <c r="BJ48" i="5" s="1"/>
  <c r="EH47" i="5"/>
  <c r="EH46" i="5"/>
  <c r="EH48" i="5" s="1"/>
  <c r="BP47" i="5"/>
  <c r="BP46" i="5"/>
  <c r="AO35" i="4"/>
  <c r="AO22" i="4"/>
  <c r="AO34" i="4"/>
  <c r="AO31" i="4"/>
  <c r="AO23" i="4"/>
  <c r="AO28" i="4"/>
  <c r="BS31" i="4"/>
  <c r="BS23" i="4"/>
  <c r="BS35" i="4"/>
  <c r="BS22" i="4"/>
  <c r="BS28" i="4"/>
  <c r="BS34" i="4"/>
  <c r="AS28" i="4"/>
  <c r="AS31" i="4"/>
  <c r="AS23" i="4"/>
  <c r="AS34" i="4"/>
  <c r="AS35" i="4"/>
  <c r="AS22" i="4"/>
  <c r="AP100" i="6"/>
  <c r="AP94" i="6"/>
  <c r="AP101" i="6"/>
  <c r="AP97" i="6"/>
  <c r="AP88" i="6"/>
  <c r="AP89" i="6"/>
  <c r="BK97" i="6"/>
  <c r="BK100" i="6"/>
  <c r="BK89" i="6"/>
  <c r="BK101" i="6"/>
  <c r="BK94" i="6"/>
  <c r="BK88" i="6"/>
  <c r="Y101" i="6"/>
  <c r="Y100" i="6"/>
  <c r="Y97" i="6"/>
  <c r="Y89" i="6"/>
  <c r="Y88" i="6"/>
  <c r="Y94" i="6"/>
  <c r="EB80" i="5"/>
  <c r="EB79" i="5"/>
  <c r="EB81" i="5" s="1"/>
  <c r="DA80" i="5"/>
  <c r="DA79" i="5"/>
  <c r="DA81" i="5" s="1"/>
  <c r="EN67" i="4"/>
  <c r="EN56" i="4"/>
  <c r="EN68" i="4"/>
  <c r="EN61" i="4"/>
  <c r="EN55" i="4"/>
  <c r="EN64" i="4"/>
  <c r="J61" i="4"/>
  <c r="J64" i="4"/>
  <c r="J55" i="4"/>
  <c r="J67" i="4"/>
  <c r="J68" i="4"/>
  <c r="J56" i="4"/>
  <c r="BP64" i="4"/>
  <c r="BP56" i="4"/>
  <c r="BP68" i="4"/>
  <c r="BP55" i="4"/>
  <c r="BP61" i="4"/>
  <c r="BP67" i="4"/>
  <c r="DF14" i="6"/>
  <c r="DG14" i="6"/>
  <c r="X14" i="6"/>
  <c r="DE97" i="4"/>
  <c r="DE89" i="4"/>
  <c r="DE101" i="4"/>
  <c r="DE94" i="4"/>
  <c r="DE88" i="4"/>
  <c r="DE100" i="4"/>
  <c r="CW97" i="4"/>
  <c r="CW89" i="4"/>
  <c r="CW101" i="4"/>
  <c r="CW94" i="4"/>
  <c r="CW88" i="4"/>
  <c r="CW100" i="4"/>
  <c r="DM60" i="6"/>
  <c r="DM57" i="6"/>
  <c r="DM58" i="6"/>
  <c r="CS60" i="6"/>
  <c r="CS58" i="6"/>
  <c r="CS57" i="6"/>
  <c r="CI47" i="5"/>
  <c r="CI46" i="5"/>
  <c r="CI48" i="5" s="1"/>
  <c r="DE47" i="5"/>
  <c r="DE46" i="5"/>
  <c r="DE48" i="5" s="1"/>
  <c r="AN47" i="5"/>
  <c r="AN46" i="5"/>
  <c r="AN48" i="5" s="1"/>
  <c r="CD34" i="4"/>
  <c r="CD35" i="4"/>
  <c r="CD22" i="4"/>
  <c r="CD28" i="4"/>
  <c r="CD31" i="4"/>
  <c r="CD23" i="4"/>
  <c r="AZ28" i="4"/>
  <c r="AZ34" i="4"/>
  <c r="AZ35" i="4"/>
  <c r="AZ22" i="4"/>
  <c r="AZ31" i="4"/>
  <c r="AZ23" i="4"/>
  <c r="CG28" i="4"/>
  <c r="CG35" i="4"/>
  <c r="CG22" i="4"/>
  <c r="CG31" i="4"/>
  <c r="CG23" i="4"/>
  <c r="CG34" i="4"/>
  <c r="BH100" i="6"/>
  <c r="BH101" i="6"/>
  <c r="BH89" i="6"/>
  <c r="BH94" i="6" s="1"/>
  <c r="BH88" i="6"/>
  <c r="BQ101" i="6"/>
  <c r="BQ97" i="6"/>
  <c r="BQ89" i="6"/>
  <c r="BQ100" i="6"/>
  <c r="BQ88" i="6"/>
  <c r="AN101" i="6"/>
  <c r="AN100" i="6"/>
  <c r="AN94" i="6"/>
  <c r="AN97" i="6"/>
  <c r="AN88" i="6"/>
  <c r="AN89" i="6"/>
  <c r="DL80" i="5"/>
  <c r="DL79" i="5"/>
  <c r="DL81" i="5" s="1"/>
  <c r="BU80" i="5"/>
  <c r="BU79" i="5"/>
  <c r="BU81" i="5" s="1"/>
  <c r="DX67" i="4"/>
  <c r="DX68" i="4"/>
  <c r="DX61" i="4"/>
  <c r="DX56" i="4"/>
  <c r="DX64" i="4"/>
  <c r="DX55" i="4"/>
  <c r="BV61" i="4"/>
  <c r="BV55" i="4"/>
  <c r="BV64" i="4"/>
  <c r="BV67" i="4"/>
  <c r="BV68" i="4"/>
  <c r="BV56" i="4"/>
  <c r="AT68" i="4"/>
  <c r="AT55" i="4"/>
  <c r="AT67" i="4"/>
  <c r="AT64" i="4"/>
  <c r="AT56" i="4"/>
  <c r="AT61" i="4"/>
  <c r="E14" i="6"/>
  <c r="FO14" i="6"/>
  <c r="Y14" i="4"/>
  <c r="CU94" i="4"/>
  <c r="CU89" i="4"/>
  <c r="CU100" i="4"/>
  <c r="CU88" i="4"/>
  <c r="CU97" i="4"/>
  <c r="CU101" i="4"/>
  <c r="CZ100" i="4"/>
  <c r="CZ101" i="4"/>
  <c r="CZ89" i="4"/>
  <c r="CZ97" i="4"/>
  <c r="CZ94" i="4"/>
  <c r="CZ88" i="4"/>
  <c r="BQ97" i="4"/>
  <c r="BQ101" i="4"/>
  <c r="BQ94" i="4"/>
  <c r="BQ89" i="4"/>
  <c r="BQ88" i="4"/>
  <c r="BQ100" i="4"/>
  <c r="EH27" i="5"/>
  <c r="EH24" i="5"/>
  <c r="EH25" i="5"/>
  <c r="P97" i="6"/>
  <c r="P88" i="6"/>
  <c r="P101" i="6"/>
  <c r="P94" i="6"/>
  <c r="P89" i="6"/>
  <c r="P100" i="6"/>
  <c r="CE61" i="4"/>
  <c r="CE64" i="4"/>
  <c r="CE56" i="4"/>
  <c r="CE68" i="4"/>
  <c r="CE55" i="4"/>
  <c r="CE67" i="4"/>
  <c r="L14" i="6"/>
  <c r="EW14" i="6"/>
  <c r="S94" i="4"/>
  <c r="S100" i="4"/>
  <c r="S97" i="4"/>
  <c r="S101" i="4"/>
  <c r="S89" i="4"/>
  <c r="S88" i="4"/>
  <c r="DG27" i="5"/>
  <c r="DG25" i="5"/>
  <c r="DG24" i="5"/>
  <c r="CI27" i="5"/>
  <c r="CI25" i="5"/>
  <c r="CI24" i="5"/>
  <c r="C80" i="6"/>
  <c r="FN60" i="5"/>
  <c r="FN58" i="5"/>
  <c r="FN57" i="5"/>
  <c r="BD60" i="5"/>
  <c r="BD58" i="5"/>
  <c r="BD57" i="5"/>
  <c r="BD59" i="5" s="1"/>
  <c r="AZ80" i="4"/>
  <c r="EH27" i="6"/>
  <c r="EH25" i="6"/>
  <c r="EH24" i="6"/>
  <c r="EH26" i="6" s="1"/>
  <c r="BY27" i="6"/>
  <c r="BY25" i="6"/>
  <c r="BY24" i="6"/>
  <c r="BY26" i="6" s="1"/>
  <c r="DI27" i="6"/>
  <c r="DI25" i="6"/>
  <c r="DI24" i="6"/>
  <c r="AD27" i="6"/>
  <c r="AD25" i="6"/>
  <c r="AD24" i="6"/>
  <c r="AD26" i="6" s="1"/>
  <c r="FL14" i="5"/>
  <c r="Q14" i="5"/>
  <c r="BN47" i="5"/>
  <c r="BN46" i="5"/>
  <c r="BN48" i="5" s="1"/>
  <c r="CO47" i="5"/>
  <c r="CO46" i="5"/>
  <c r="CO48" i="5" s="1"/>
  <c r="EQ34" i="4"/>
  <c r="EQ35" i="4"/>
  <c r="EQ22" i="4"/>
  <c r="EQ28" i="4"/>
  <c r="EQ31" i="4"/>
  <c r="EQ23" i="4"/>
  <c r="DI35" i="4"/>
  <c r="DI22" i="4"/>
  <c r="DI34" i="4"/>
  <c r="DI31" i="4"/>
  <c r="DI23" i="4"/>
  <c r="DI28" i="4"/>
  <c r="AA101" i="6"/>
  <c r="AA100" i="6"/>
  <c r="AA89" i="6"/>
  <c r="AA94" i="6" s="1"/>
  <c r="AA88" i="6"/>
  <c r="AA97" i="6"/>
  <c r="F80" i="5"/>
  <c r="F79" i="5"/>
  <c r="F81" i="5" s="1"/>
  <c r="G80" i="5"/>
  <c r="G79" i="5"/>
  <c r="G81" i="5" s="1"/>
  <c r="EP80" i="5"/>
  <c r="EP79" i="5"/>
  <c r="EP81" i="5" s="1"/>
  <c r="EL68" i="4"/>
  <c r="EL55" i="4"/>
  <c r="EL67" i="4"/>
  <c r="EL64" i="4"/>
  <c r="EL56" i="4"/>
  <c r="EL61" i="4"/>
  <c r="EW100" i="4"/>
  <c r="EW101" i="4"/>
  <c r="EW94" i="4"/>
  <c r="EW97" i="4"/>
  <c r="EW89" i="4"/>
  <c r="EW88" i="4"/>
  <c r="EC27" i="5"/>
  <c r="EC25" i="5"/>
  <c r="EC24" i="5"/>
  <c r="BI27" i="5"/>
  <c r="BI25" i="5"/>
  <c r="BI24" i="5"/>
  <c r="BI26" i="5" s="1"/>
  <c r="R14" i="4"/>
  <c r="AZ60" i="5"/>
  <c r="AZ58" i="5"/>
  <c r="AZ57" i="5"/>
  <c r="AH60" i="5"/>
  <c r="AH58" i="5"/>
  <c r="AH57" i="5"/>
  <c r="X60" i="5"/>
  <c r="X58" i="5"/>
  <c r="X57" i="5"/>
  <c r="EY93" i="5"/>
  <c r="EY90" i="5"/>
  <c r="EY92" i="5" s="1"/>
  <c r="EY91" i="5"/>
  <c r="I93" i="5"/>
  <c r="I91" i="5"/>
  <c r="I90" i="5"/>
  <c r="V80" i="4"/>
  <c r="I14" i="4"/>
  <c r="I13" i="4"/>
  <c r="DS27" i="6"/>
  <c r="DS25" i="6"/>
  <c r="DS24" i="6"/>
  <c r="F27" i="6"/>
  <c r="F24" i="6"/>
  <c r="F26" i="6" s="1"/>
  <c r="F25" i="6"/>
  <c r="DZ14" i="5"/>
  <c r="AE17" i="4"/>
  <c r="AX27" i="6"/>
  <c r="AX25" i="6"/>
  <c r="AX24" i="6"/>
  <c r="AX26" i="6" s="1"/>
  <c r="AL28" i="4"/>
  <c r="AL31" i="4"/>
  <c r="AL23" i="4"/>
  <c r="AL35" i="4"/>
  <c r="AL22" i="4"/>
  <c r="AL34" i="4"/>
  <c r="FH100" i="6"/>
  <c r="FH94" i="6"/>
  <c r="FH97" i="6"/>
  <c r="FH89" i="6"/>
  <c r="FH88" i="6"/>
  <c r="FH101" i="6"/>
  <c r="CY101" i="6"/>
  <c r="CY89" i="6"/>
  <c r="CY94" i="6" s="1"/>
  <c r="CY100" i="6"/>
  <c r="CY88" i="6"/>
  <c r="AN67" i="4"/>
  <c r="AN68" i="4"/>
  <c r="AN61" i="4"/>
  <c r="AN64" i="4"/>
  <c r="AN56" i="4"/>
  <c r="AN55" i="4"/>
  <c r="FN61" i="4"/>
  <c r="FN64" i="4"/>
  <c r="FN56" i="4"/>
  <c r="FN67" i="4"/>
  <c r="FN55" i="4"/>
  <c r="FN68" i="4"/>
  <c r="AX61" i="4"/>
  <c r="AX67" i="4"/>
  <c r="AX68" i="4"/>
  <c r="AX64" i="4"/>
  <c r="AX56" i="4"/>
  <c r="AX55" i="4"/>
  <c r="BH14" i="6"/>
  <c r="CT14" i="6"/>
  <c r="FD100" i="4"/>
  <c r="FD101" i="4"/>
  <c r="FD97" i="4"/>
  <c r="FD89" i="4"/>
  <c r="FD88" i="4"/>
  <c r="FD94" i="4"/>
  <c r="BN27" i="5"/>
  <c r="BN25" i="5"/>
  <c r="BN24" i="5"/>
  <c r="FE27" i="5"/>
  <c r="FE24" i="5"/>
  <c r="FE25" i="5"/>
  <c r="DM27" i="5"/>
  <c r="DM24" i="5"/>
  <c r="DM25" i="5"/>
  <c r="AB27" i="5"/>
  <c r="AB24" i="5"/>
  <c r="AB25" i="5"/>
  <c r="DD60" i="5"/>
  <c r="DD57" i="5"/>
  <c r="DD58" i="5"/>
  <c r="BA60" i="5"/>
  <c r="BA58" i="5"/>
  <c r="BA57" i="5"/>
  <c r="DY60" i="5"/>
  <c r="DY58" i="5"/>
  <c r="DY57" i="5"/>
  <c r="DY59" i="5" s="1"/>
  <c r="FP93" i="5"/>
  <c r="FP91" i="5"/>
  <c r="FP90" i="5"/>
  <c r="CE93" i="5"/>
  <c r="CE90" i="5"/>
  <c r="CE91" i="5"/>
  <c r="DQ93" i="5"/>
  <c r="DQ91" i="5"/>
  <c r="DQ90" i="5"/>
  <c r="DQ92" i="5" s="1"/>
  <c r="Y80" i="4"/>
  <c r="CC27" i="6"/>
  <c r="CC24" i="6"/>
  <c r="CC25" i="6"/>
  <c r="DV27" i="6"/>
  <c r="DV25" i="6"/>
  <c r="DV24" i="6"/>
  <c r="AE47" i="5"/>
  <c r="AE46" i="5"/>
  <c r="AE48" i="5" s="1"/>
  <c r="AI47" i="5"/>
  <c r="AI46" i="5"/>
  <c r="AI48" i="5" s="1"/>
  <c r="BG47" i="5"/>
  <c r="BG46" i="5"/>
  <c r="BG48" i="5" s="1"/>
  <c r="CS35" i="4"/>
  <c r="CS22" i="4"/>
  <c r="CS34" i="4"/>
  <c r="CS31" i="4"/>
  <c r="CS23" i="4"/>
  <c r="CS28" i="4"/>
  <c r="DJ101" i="6"/>
  <c r="DJ100" i="6"/>
  <c r="DJ89" i="6"/>
  <c r="DJ94" i="6" s="1"/>
  <c r="DJ88" i="6"/>
  <c r="DN80" i="5"/>
  <c r="DN79" i="5"/>
  <c r="DN81" i="5" s="1"/>
  <c r="DO80" i="5"/>
  <c r="DO79" i="5"/>
  <c r="DO81" i="5" s="1"/>
  <c r="DY80" i="5"/>
  <c r="DY79" i="5"/>
  <c r="DY81" i="5" s="1"/>
  <c r="DR61" i="4"/>
  <c r="DR56" i="4"/>
  <c r="DR64" i="4"/>
  <c r="DR55" i="4"/>
  <c r="DR67" i="4"/>
  <c r="DR68" i="4"/>
  <c r="CH97" i="4"/>
  <c r="CH89" i="4"/>
  <c r="CH101" i="4"/>
  <c r="CH100" i="4"/>
  <c r="CH88" i="4"/>
  <c r="CH94" i="4"/>
  <c r="DX100" i="4"/>
  <c r="DX101" i="4"/>
  <c r="DX88" i="4"/>
  <c r="DX97" i="4"/>
  <c r="DX89" i="4"/>
  <c r="DX94" i="4"/>
  <c r="EW27" i="5"/>
  <c r="EW25" i="5"/>
  <c r="EW24" i="5"/>
  <c r="H27" i="5"/>
  <c r="H24" i="5"/>
  <c r="H25" i="5"/>
  <c r="CU27" i="5"/>
  <c r="CU25" i="5"/>
  <c r="CU24" i="5"/>
  <c r="CW27" i="5"/>
  <c r="CW25" i="5"/>
  <c r="CW24" i="5"/>
  <c r="FK27" i="5"/>
  <c r="FK25" i="5"/>
  <c r="FK24" i="5"/>
  <c r="FK26" i="5" s="1"/>
  <c r="CW28" i="4"/>
  <c r="CW35" i="4"/>
  <c r="CW22" i="4"/>
  <c r="CW31" i="4"/>
  <c r="CW23" i="4"/>
  <c r="CW34" i="4"/>
  <c r="T100" i="6"/>
  <c r="T101" i="6"/>
  <c r="T97" i="6"/>
  <c r="T89" i="6"/>
  <c r="T94" i="6" s="1"/>
  <c r="T88" i="6"/>
  <c r="CJ67" i="4"/>
  <c r="CJ68" i="4"/>
  <c r="CJ55" i="4"/>
  <c r="CJ61" i="4"/>
  <c r="CJ64" i="4"/>
  <c r="CJ56" i="4"/>
  <c r="V14" i="6"/>
  <c r="W14" i="6"/>
  <c r="I14" i="6"/>
  <c r="EB94" i="4"/>
  <c r="EB97" i="4"/>
  <c r="EB89" i="4"/>
  <c r="EB100" i="4"/>
  <c r="EB101" i="4"/>
  <c r="EB88" i="4"/>
  <c r="DX27" i="5"/>
  <c r="DX25" i="5"/>
  <c r="DX24" i="5"/>
  <c r="EY27" i="5"/>
  <c r="EY25" i="5"/>
  <c r="EY24" i="5"/>
  <c r="E13" i="4"/>
  <c r="F13" i="4"/>
  <c r="FL14" i="4"/>
  <c r="BV60" i="5"/>
  <c r="BV57" i="5"/>
  <c r="BV59" i="5" s="1"/>
  <c r="BV58" i="5"/>
  <c r="BT60" i="5"/>
  <c r="BT58" i="5"/>
  <c r="BT57" i="5"/>
  <c r="BT59" i="5" s="1"/>
  <c r="CN93" i="5"/>
  <c r="CN91" i="5"/>
  <c r="CN90" i="5"/>
  <c r="AH93" i="5"/>
  <c r="AH90" i="5"/>
  <c r="AH91" i="5"/>
  <c r="AG93" i="5"/>
  <c r="AG91" i="5"/>
  <c r="AG90" i="5"/>
  <c r="AG92" i="5" s="1"/>
  <c r="DA14" i="4"/>
  <c r="DE27" i="6"/>
  <c r="DE25" i="6"/>
  <c r="DE24" i="6"/>
  <c r="DI60" i="5"/>
  <c r="DI58" i="5"/>
  <c r="DI57" i="5"/>
  <c r="DI59" i="5" s="1"/>
  <c r="BG93" i="5"/>
  <c r="BG91" i="5"/>
  <c r="BG90" i="5"/>
  <c r="BG92" i="5" s="1"/>
  <c r="BZ27" i="6"/>
  <c r="BZ25" i="6"/>
  <c r="BZ24" i="6"/>
  <c r="EX27" i="6"/>
  <c r="EX24" i="6"/>
  <c r="EX25" i="6"/>
  <c r="DK34" i="4"/>
  <c r="DK35" i="4"/>
  <c r="DK22" i="4"/>
  <c r="DK28" i="4"/>
  <c r="DK31" i="4"/>
  <c r="DK23" i="4"/>
  <c r="FF101" i="6"/>
  <c r="FF100" i="6"/>
  <c r="FF94" i="6"/>
  <c r="FF89" i="6"/>
  <c r="FF88" i="6"/>
  <c r="FF97" i="6"/>
  <c r="FJ80" i="5"/>
  <c r="FJ79" i="5"/>
  <c r="FJ81" i="5" s="1"/>
  <c r="FK80" i="5"/>
  <c r="FK79" i="5"/>
  <c r="FF80" i="5"/>
  <c r="FF79" i="5"/>
  <c r="FF81" i="5" s="1"/>
  <c r="N68" i="4"/>
  <c r="N55" i="4"/>
  <c r="N67" i="4"/>
  <c r="N64" i="4"/>
  <c r="N56" i="4"/>
  <c r="N61" i="4"/>
  <c r="DN97" i="4"/>
  <c r="DN89" i="4"/>
  <c r="DN101" i="4"/>
  <c r="DN88" i="4"/>
  <c r="DN100" i="4"/>
  <c r="DN94" i="4"/>
  <c r="BY97" i="4"/>
  <c r="BY101" i="4"/>
  <c r="BY94" i="4"/>
  <c r="BY89" i="4"/>
  <c r="BY88" i="4"/>
  <c r="BY100" i="4"/>
  <c r="DB27" i="5"/>
  <c r="DB25" i="5"/>
  <c r="DB24" i="5"/>
  <c r="AE27" i="5"/>
  <c r="AE25" i="5"/>
  <c r="AE24" i="5"/>
  <c r="DF27" i="5"/>
  <c r="DF25" i="5"/>
  <c r="DF24" i="5"/>
  <c r="DF26" i="5" s="1"/>
  <c r="DD27" i="5"/>
  <c r="DD25" i="5"/>
  <c r="DD24" i="5"/>
  <c r="DD26" i="5" s="1"/>
  <c r="AI60" i="5"/>
  <c r="AI58" i="5"/>
  <c r="AI57" i="5"/>
  <c r="FA60" i="5"/>
  <c r="FA58" i="5"/>
  <c r="FA57" i="5"/>
  <c r="O31" i="4"/>
  <c r="O23" i="4"/>
  <c r="O35" i="4"/>
  <c r="O22" i="4"/>
  <c r="O28" i="4"/>
  <c r="O34" i="4"/>
  <c r="DP100" i="6"/>
  <c r="DP101" i="6"/>
  <c r="DP97" i="6"/>
  <c r="DP88" i="6"/>
  <c r="DP89" i="6"/>
  <c r="DP94" i="6" s="1"/>
  <c r="DG67" i="4"/>
  <c r="DG68" i="4"/>
  <c r="DG64" i="4"/>
  <c r="DG56" i="4"/>
  <c r="DG55" i="4"/>
  <c r="DG61" i="4"/>
  <c r="AP61" i="4"/>
  <c r="AP64" i="4"/>
  <c r="AP56" i="4"/>
  <c r="AP67" i="4"/>
  <c r="AP55" i="4"/>
  <c r="AP68" i="4"/>
  <c r="CN14" i="6"/>
  <c r="AW14" i="6"/>
  <c r="EF14" i="6"/>
  <c r="CL94" i="4"/>
  <c r="CL100" i="4"/>
  <c r="CL101" i="4"/>
  <c r="CL88" i="4"/>
  <c r="CL89" i="4"/>
  <c r="CL97" i="4"/>
  <c r="CP27" i="5"/>
  <c r="CP24" i="5"/>
  <c r="CP25" i="5"/>
  <c r="DN27" i="5"/>
  <c r="DN24" i="5"/>
  <c r="DN25" i="5"/>
  <c r="AV79" i="6"/>
  <c r="DV79" i="6"/>
  <c r="AO79" i="6"/>
  <c r="BW79" i="6"/>
  <c r="FN79" i="6"/>
  <c r="L60" i="5"/>
  <c r="L58" i="5"/>
  <c r="L57" i="5"/>
  <c r="L59" i="5" s="1"/>
  <c r="EY60" i="5"/>
  <c r="EY58" i="5"/>
  <c r="EY57" i="5"/>
  <c r="CG60" i="5"/>
  <c r="CG58" i="5"/>
  <c r="CG57" i="5"/>
  <c r="DK93" i="5"/>
  <c r="DK91" i="5"/>
  <c r="DK90" i="5"/>
  <c r="EP93" i="5"/>
  <c r="EP91" i="5"/>
  <c r="EP90" i="5"/>
  <c r="ED93" i="5"/>
  <c r="ED91" i="5"/>
  <c r="ED90" i="5"/>
  <c r="ET47" i="5"/>
  <c r="ET46" i="5"/>
  <c r="CG47" i="5"/>
  <c r="CG46" i="5"/>
  <c r="CG48" i="5" s="1"/>
  <c r="EC47" i="5"/>
  <c r="EC46" i="5"/>
  <c r="EC48" i="5" s="1"/>
  <c r="CT80" i="5"/>
  <c r="CT79" i="5"/>
  <c r="CT81" i="5" s="1"/>
  <c r="BZ68" i="4"/>
  <c r="BZ55" i="4"/>
  <c r="BZ67" i="4"/>
  <c r="BZ64" i="4"/>
  <c r="BZ56" i="4"/>
  <c r="BZ61" i="4"/>
  <c r="AO100" i="4"/>
  <c r="AO101" i="4"/>
  <c r="AO94" i="4"/>
  <c r="AO89" i="4"/>
  <c r="AO88" i="4"/>
  <c r="AO97" i="4"/>
  <c r="CL27" i="5"/>
  <c r="CL25" i="5"/>
  <c r="CL24" i="5"/>
  <c r="CZ79" i="6"/>
  <c r="O79" i="6"/>
  <c r="CS79" i="6"/>
  <c r="L79" i="6"/>
  <c r="AJ79" i="6"/>
  <c r="T79" i="6"/>
  <c r="D60" i="5"/>
  <c r="D58" i="5"/>
  <c r="D57" i="5"/>
  <c r="DJ60" i="5"/>
  <c r="DJ58" i="5"/>
  <c r="DJ57" i="5"/>
  <c r="ET60" i="5"/>
  <c r="ET58" i="5"/>
  <c r="ET57" i="5"/>
  <c r="ET59" i="5" s="1"/>
  <c r="CG47" i="4"/>
  <c r="EB93" i="5"/>
  <c r="EB91" i="5"/>
  <c r="EB90" i="5"/>
  <c r="AQ93" i="5"/>
  <c r="AQ91" i="5"/>
  <c r="AQ90" i="5"/>
  <c r="AQ92" i="5" s="1"/>
  <c r="FC93" i="5"/>
  <c r="FC91" i="5"/>
  <c r="FC90" i="5"/>
  <c r="FL93" i="5"/>
  <c r="FL91" i="5"/>
  <c r="FL90" i="5"/>
  <c r="FL92" i="5" s="1"/>
  <c r="EF93" i="5"/>
  <c r="EF91" i="5"/>
  <c r="EF90" i="5"/>
  <c r="CX80" i="4"/>
  <c r="EI27" i="6"/>
  <c r="EI25" i="6"/>
  <c r="EI24" i="6"/>
  <c r="U27" i="6"/>
  <c r="U25" i="6"/>
  <c r="U24" i="6"/>
  <c r="AE27" i="6"/>
  <c r="AE25" i="6"/>
  <c r="AE24" i="6"/>
  <c r="CI27" i="6"/>
  <c r="CI24" i="6"/>
  <c r="CI25" i="6"/>
  <c r="Y27" i="6"/>
  <c r="Y25" i="6"/>
  <c r="Y24" i="6"/>
  <c r="BZ14" i="5"/>
  <c r="AJ60" i="5"/>
  <c r="AJ58" i="5"/>
  <c r="AJ57" i="5"/>
  <c r="DK60" i="5"/>
  <c r="DK58" i="5"/>
  <c r="DK57" i="5"/>
  <c r="U46" i="4"/>
  <c r="AJ93" i="5"/>
  <c r="AJ91" i="5"/>
  <c r="AJ90" i="5"/>
  <c r="AJ92" i="5" s="1"/>
  <c r="W93" i="5"/>
  <c r="W90" i="5"/>
  <c r="W91" i="5"/>
  <c r="BD93" i="5"/>
  <c r="BD91" i="5"/>
  <c r="BD90" i="5"/>
  <c r="H79" i="4"/>
  <c r="EZ27" i="6"/>
  <c r="EZ25" i="6"/>
  <c r="EZ24" i="6"/>
  <c r="EZ26" i="6" s="1"/>
  <c r="DF27" i="6"/>
  <c r="DF25" i="6"/>
  <c r="DF24" i="6"/>
  <c r="G79" i="4"/>
  <c r="AA27" i="6"/>
  <c r="AA25" i="6"/>
  <c r="AA24" i="6"/>
  <c r="AA26" i="6" s="1"/>
  <c r="BK26" i="5" l="1"/>
  <c r="AF59" i="6"/>
  <c r="F59" i="6"/>
  <c r="BV59" i="6"/>
  <c r="EX26" i="6"/>
  <c r="EH26" i="5"/>
  <c r="C14" i="4"/>
  <c r="DM59" i="6"/>
  <c r="CI59" i="6"/>
  <c r="BV26" i="6"/>
  <c r="BV97" i="6"/>
  <c r="BW97" i="6"/>
  <c r="AE97" i="6"/>
  <c r="BD97" i="6"/>
  <c r="AB97" i="6"/>
  <c r="DJ97" i="6"/>
  <c r="AU97" i="6"/>
  <c r="CF97" i="6"/>
  <c r="CP97" i="6"/>
  <c r="AE26" i="6"/>
  <c r="FC92" i="5"/>
  <c r="ED92" i="5"/>
  <c r="H26" i="5"/>
  <c r="BH97" i="6"/>
  <c r="BZ97" i="6"/>
  <c r="AX59" i="6"/>
  <c r="BG97" i="6"/>
  <c r="CM97" i="6"/>
  <c r="DS26" i="5"/>
  <c r="C79" i="6"/>
  <c r="J7" i="1" s="1"/>
  <c r="C17" i="4"/>
  <c r="DF26" i="6"/>
  <c r="BD92" i="5"/>
  <c r="CL26" i="5"/>
  <c r="AI59" i="5"/>
  <c r="DX26" i="5"/>
  <c r="CW26" i="5"/>
  <c r="CE92" i="5"/>
  <c r="BA59" i="5"/>
  <c r="CY97" i="6"/>
  <c r="BU97" i="6"/>
  <c r="ED59" i="5"/>
  <c r="DR26" i="5"/>
  <c r="P26" i="5"/>
  <c r="C80" i="4"/>
  <c r="BR26" i="5"/>
  <c r="H26" i="6"/>
  <c r="EM92" i="5"/>
  <c r="AY92" i="5"/>
  <c r="AM26" i="5"/>
  <c r="AI26" i="5"/>
  <c r="CP92" i="5"/>
  <c r="BA59" i="6"/>
  <c r="AD59" i="6"/>
  <c r="AE59" i="6"/>
  <c r="BE94" i="6"/>
  <c r="BU26" i="6"/>
  <c r="J92" i="5"/>
  <c r="O59" i="5"/>
  <c r="FI26" i="5"/>
  <c r="AU26" i="5"/>
  <c r="DZ26" i="6"/>
  <c r="EL59" i="5"/>
  <c r="FB26" i="6"/>
  <c r="BS59" i="5"/>
  <c r="AS59" i="6"/>
  <c r="BM59" i="6"/>
  <c r="BQ59" i="5"/>
  <c r="DZ59" i="5"/>
  <c r="ET26" i="5"/>
  <c r="C17" i="5"/>
  <c r="AT59" i="6"/>
  <c r="DM94" i="6"/>
  <c r="BH59" i="5"/>
  <c r="BX94" i="6"/>
  <c r="AG94" i="6"/>
  <c r="EH79" i="5"/>
  <c r="CI94" i="6"/>
  <c r="CE59" i="5"/>
  <c r="BE26" i="5"/>
  <c r="DE26" i="5"/>
  <c r="EF59" i="6"/>
  <c r="BP92" i="5"/>
  <c r="AU94" i="6"/>
  <c r="H92" i="5"/>
  <c r="BP26" i="6"/>
  <c r="DN94" i="6"/>
  <c r="CW94" i="6"/>
  <c r="AF94" i="6"/>
  <c r="CU94" i="6"/>
  <c r="CL94" i="6"/>
  <c r="BA94" i="6"/>
  <c r="CD94" i="6"/>
  <c r="FO59" i="5"/>
  <c r="BB92" i="5"/>
  <c r="AY26" i="6"/>
  <c r="BN26" i="6"/>
  <c r="EA59" i="5"/>
  <c r="CZ59" i="5"/>
  <c r="AW59" i="5"/>
  <c r="BC59" i="5"/>
  <c r="FE92" i="5"/>
  <c r="EH59" i="5"/>
  <c r="EV59" i="6"/>
  <c r="AZ94" i="6"/>
  <c r="ER26" i="6"/>
  <c r="DN26" i="6"/>
  <c r="AV59" i="5"/>
  <c r="FO26" i="5"/>
  <c r="BO59" i="5"/>
  <c r="BS26" i="6"/>
  <c r="AI92" i="5"/>
  <c r="BN59" i="6"/>
  <c r="BA46" i="6"/>
  <c r="AV94" i="6"/>
  <c r="EM26" i="6"/>
  <c r="X59" i="6"/>
  <c r="AH26" i="6"/>
  <c r="S59" i="5"/>
  <c r="DB26" i="6"/>
  <c r="EZ59" i="5"/>
  <c r="CY26" i="5"/>
  <c r="DV59" i="6"/>
  <c r="CA59" i="6"/>
  <c r="ES26" i="6"/>
  <c r="FG59" i="5"/>
  <c r="CP26" i="6"/>
  <c r="EA92" i="5"/>
  <c r="AA26" i="5"/>
  <c r="FA26" i="5"/>
  <c r="BW92" i="5"/>
  <c r="DG59" i="5"/>
  <c r="AS94" i="6"/>
  <c r="AP59" i="5"/>
  <c r="BI59" i="6"/>
  <c r="EO59" i="6"/>
  <c r="BT26" i="6"/>
  <c r="C47" i="4"/>
  <c r="DE94" i="6"/>
  <c r="DV94" i="6"/>
  <c r="ET79" i="5"/>
  <c r="BM94" i="6"/>
  <c r="EE94" i="6"/>
  <c r="CJ26" i="6"/>
  <c r="BM26" i="5"/>
  <c r="AW26" i="6"/>
  <c r="DR26" i="6"/>
  <c r="DZ26" i="5"/>
  <c r="EH92" i="5"/>
  <c r="CT94" i="6"/>
  <c r="CP59" i="5"/>
  <c r="DX92" i="5"/>
  <c r="CE94" i="6"/>
  <c r="DC26" i="5"/>
  <c r="FA26" i="6"/>
  <c r="FE59" i="5"/>
  <c r="DL94" i="6"/>
  <c r="AW94" i="6"/>
  <c r="CJ94" i="6"/>
  <c r="CI26" i="6"/>
  <c r="EI26" i="6"/>
  <c r="EB92" i="5"/>
  <c r="ET48" i="5"/>
  <c r="EY26" i="5"/>
  <c r="CI26" i="5"/>
  <c r="BQ94" i="6"/>
  <c r="CS59" i="6"/>
  <c r="BP48" i="5"/>
  <c r="EZ48" i="5"/>
  <c r="AT26" i="6"/>
  <c r="AS92" i="5"/>
  <c r="FC59" i="5"/>
  <c r="CL59" i="5"/>
  <c r="AN59" i="6"/>
  <c r="FL26" i="5"/>
  <c r="FL29" i="5" s="1"/>
  <c r="FL30" i="5" s="1"/>
  <c r="CO59" i="5"/>
  <c r="CM26" i="6"/>
  <c r="BM92" i="5"/>
  <c r="EU92" i="5"/>
  <c r="AN92" i="5"/>
  <c r="BB26" i="5"/>
  <c r="BK59" i="6"/>
  <c r="CL59" i="6"/>
  <c r="CN94" i="6"/>
  <c r="CZ59" i="6"/>
  <c r="AQ59" i="6"/>
  <c r="BE59" i="6"/>
  <c r="DH59" i="5"/>
  <c r="DA59" i="5"/>
  <c r="DS92" i="5"/>
  <c r="EG94" i="6"/>
  <c r="BC26" i="5"/>
  <c r="FG92" i="5"/>
  <c r="EC59" i="5"/>
  <c r="BG26" i="5"/>
  <c r="J59" i="6"/>
  <c r="EX59" i="6"/>
  <c r="FJ59" i="6"/>
  <c r="DZ59" i="6"/>
  <c r="I59" i="6"/>
  <c r="CA59" i="5"/>
  <c r="EJ59" i="5"/>
  <c r="DT59" i="5"/>
  <c r="BH26" i="6"/>
  <c r="DI94" i="6"/>
  <c r="FD59" i="5"/>
  <c r="DD94" i="6"/>
  <c r="I59" i="5"/>
  <c r="BN59" i="5"/>
  <c r="DM59" i="5"/>
  <c r="FN92" i="5"/>
  <c r="AO59" i="5"/>
  <c r="DW59" i="5"/>
  <c r="Q59" i="6"/>
  <c r="AQ94" i="6"/>
  <c r="EM59" i="6"/>
  <c r="AB59" i="5"/>
  <c r="Q26" i="5"/>
  <c r="CB94" i="6"/>
  <c r="BH92" i="5"/>
  <c r="AB59" i="6"/>
  <c r="DN59" i="6"/>
  <c r="AT94" i="6"/>
  <c r="CQ94" i="6"/>
  <c r="DR94" i="6"/>
  <c r="DB94" i="6"/>
  <c r="AK94" i="6"/>
  <c r="DS59" i="5"/>
  <c r="DP92" i="5"/>
  <c r="CZ92" i="5"/>
  <c r="BM45" i="6"/>
  <c r="BM46" i="6"/>
  <c r="BF26" i="5"/>
  <c r="U94" i="6"/>
  <c r="R59" i="6"/>
  <c r="AX26" i="5"/>
  <c r="BY26" i="5"/>
  <c r="CW59" i="5"/>
  <c r="N92" i="5"/>
  <c r="AH94" i="6"/>
  <c r="AJ94" i="6"/>
  <c r="EL26" i="6"/>
  <c r="DH59" i="6"/>
  <c r="BV94" i="6"/>
  <c r="S79" i="5"/>
  <c r="BI94" i="6"/>
  <c r="CV94" i="6"/>
  <c r="FH92" i="5"/>
  <c r="FC59" i="6"/>
  <c r="BR94" i="6"/>
  <c r="AD94" i="6"/>
  <c r="DY26" i="5"/>
  <c r="DN59" i="5"/>
  <c r="FI92" i="5"/>
  <c r="FD92" i="5"/>
  <c r="AD26" i="5"/>
  <c r="BI59" i="5"/>
  <c r="BD26" i="5"/>
  <c r="BB94" i="6"/>
  <c r="AO94" i="6"/>
  <c r="K59" i="6"/>
  <c r="AQ79" i="5"/>
  <c r="AQ81" i="5" s="1"/>
  <c r="BM26" i="6"/>
  <c r="BN92" i="5"/>
  <c r="CB59" i="5"/>
  <c r="U26" i="5"/>
  <c r="BT94" i="6"/>
  <c r="FM59" i="6"/>
  <c r="CT59" i="6"/>
  <c r="EK59" i="6"/>
  <c r="C36" i="7"/>
  <c r="C35" i="7"/>
  <c r="B32" i="9" s="1"/>
  <c r="J78" i="4"/>
  <c r="J79" i="4"/>
  <c r="I22" i="1"/>
  <c r="S48" i="6"/>
  <c r="AN48" i="6"/>
  <c r="M48" i="6"/>
  <c r="Q48" i="6"/>
  <c r="D48" i="6"/>
  <c r="BM48" i="6"/>
  <c r="J22" i="1"/>
  <c r="Y81" i="6"/>
  <c r="CX81" i="6"/>
  <c r="DB81" i="6"/>
  <c r="D81" i="6"/>
  <c r="FG81" i="6"/>
  <c r="AQ81" i="6"/>
  <c r="Q81" i="6"/>
  <c r="DW81" i="6"/>
  <c r="V81" i="6"/>
  <c r="AA81" i="6"/>
  <c r="AL81" i="6"/>
  <c r="AH81" i="6"/>
  <c r="CR81" i="6"/>
  <c r="CG81" i="6"/>
  <c r="CJ81" i="6"/>
  <c r="CB81" i="6"/>
  <c r="BI81" i="6"/>
  <c r="FJ81" i="6"/>
  <c r="CH81" i="6"/>
  <c r="BV81" i="6"/>
  <c r="AT81" i="6"/>
  <c r="G81" i="6"/>
  <c r="FF81" i="6"/>
  <c r="FB81" i="6"/>
  <c r="AF81" i="6"/>
  <c r="BN81" i="6"/>
  <c r="CD81" i="6"/>
  <c r="EE81" i="6"/>
  <c r="CK81" i="6"/>
  <c r="CC81" i="6"/>
  <c r="BU81" i="6"/>
  <c r="EI81" i="6"/>
  <c r="AZ81" i="6"/>
  <c r="FO81" i="6"/>
  <c r="DF81" i="6"/>
  <c r="X81" i="6"/>
  <c r="BY81" i="6"/>
  <c r="EY81" i="6"/>
  <c r="EA81" i="6"/>
  <c r="CS61" i="5"/>
  <c r="CZ61" i="5"/>
  <c r="AL61" i="5"/>
  <c r="AA61" i="5"/>
  <c r="CF61" i="5"/>
  <c r="ED61" i="5"/>
  <c r="EF61" i="5"/>
  <c r="BB61" i="5"/>
  <c r="Y61" i="5"/>
  <c r="AS61" i="5"/>
  <c r="AY61" i="5"/>
  <c r="BL61" i="5"/>
  <c r="DB61" i="5"/>
  <c r="EB61" i="5"/>
  <c r="AU61" i="5"/>
  <c r="CX61" i="5"/>
  <c r="Z61" i="5"/>
  <c r="Z63" i="5" s="1"/>
  <c r="CV61" i="5"/>
  <c r="CH61" i="5"/>
  <c r="DG61" i="5"/>
  <c r="CB61" i="5"/>
  <c r="BE61" i="5"/>
  <c r="EC61" i="5"/>
  <c r="CA61" i="5"/>
  <c r="AE61" i="5"/>
  <c r="BZ61" i="5"/>
  <c r="BM61" i="5"/>
  <c r="BK61" i="5"/>
  <c r="CW61" i="5"/>
  <c r="DN61" i="5"/>
  <c r="BD61" i="5"/>
  <c r="BS61" i="5"/>
  <c r="EK61" i="5"/>
  <c r="BX61" i="5"/>
  <c r="DX61" i="5"/>
  <c r="AN61" i="5"/>
  <c r="DY61" i="5"/>
  <c r="DM61" i="5"/>
  <c r="BW61" i="5"/>
  <c r="BH61" i="5"/>
  <c r="DF61" i="5"/>
  <c r="DK61" i="5"/>
  <c r="AJ61" i="5"/>
  <c r="AW61" i="5"/>
  <c r="CR61" i="5"/>
  <c r="CE61" i="5"/>
  <c r="CK61" i="5"/>
  <c r="AC61" i="5"/>
  <c r="BN61" i="5"/>
  <c r="EN61" i="5"/>
  <c r="CP61" i="5"/>
  <c r="AK61" i="5"/>
  <c r="AQ61" i="5"/>
  <c r="DV61" i="5"/>
  <c r="DD61" i="5"/>
  <c r="EG61" i="5"/>
  <c r="CT61" i="5"/>
  <c r="AZ61" i="5"/>
  <c r="CY61" i="5"/>
  <c r="BY61" i="5"/>
  <c r="BV61" i="5"/>
  <c r="DE61" i="5"/>
  <c r="AV61" i="5"/>
  <c r="DI61" i="5"/>
  <c r="DO61" i="5"/>
  <c r="DO63" i="5" s="1"/>
  <c r="CL61" i="5"/>
  <c r="AR61" i="5"/>
  <c r="AH61" i="5"/>
  <c r="BO61" i="5"/>
  <c r="AO61" i="5"/>
  <c r="AB61" i="5"/>
  <c r="CU61" i="5"/>
  <c r="EJ61" i="5"/>
  <c r="BT61" i="5"/>
  <c r="CN61" i="5"/>
  <c r="BR61" i="5"/>
  <c r="AD61" i="5"/>
  <c r="AT61" i="5"/>
  <c r="DR61" i="5"/>
  <c r="DS61" i="5"/>
  <c r="CD61" i="5"/>
  <c r="BA61" i="5"/>
  <c r="CO61" i="5"/>
  <c r="AX61" i="5"/>
  <c r="BF61" i="5"/>
  <c r="DA61" i="5"/>
  <c r="AP61" i="5"/>
  <c r="EM61" i="5"/>
  <c r="AM61" i="5"/>
  <c r="EE61" i="5"/>
  <c r="DL61" i="5"/>
  <c r="DZ61" i="5"/>
  <c r="EA61" i="5"/>
  <c r="AF61" i="5"/>
  <c r="BP61" i="5"/>
  <c r="CC61" i="5"/>
  <c r="DU61" i="5"/>
  <c r="BC61" i="5"/>
  <c r="EH61" i="5"/>
  <c r="CM61" i="5"/>
  <c r="DQ61" i="5"/>
  <c r="CG61" i="5"/>
  <c r="EL61" i="5"/>
  <c r="BG61" i="5"/>
  <c r="EI61" i="5"/>
  <c r="DJ61" i="5"/>
  <c r="DW61" i="5"/>
  <c r="BJ61" i="5"/>
  <c r="BI61" i="5"/>
  <c r="AG61" i="5"/>
  <c r="DC61" i="5"/>
  <c r="DT61" i="5"/>
  <c r="BQ61" i="5"/>
  <c r="DH61" i="5"/>
  <c r="BU61" i="5"/>
  <c r="CJ61" i="5"/>
  <c r="CQ61" i="5"/>
  <c r="CI61" i="5"/>
  <c r="DP61" i="5"/>
  <c r="AI61" i="5"/>
  <c r="DG60" i="4"/>
  <c r="DG58" i="4"/>
  <c r="DG57" i="4"/>
  <c r="BG95" i="5"/>
  <c r="EW93" i="4"/>
  <c r="EW91" i="4"/>
  <c r="EW90" i="4"/>
  <c r="BD62" i="5"/>
  <c r="BD63" i="5"/>
  <c r="CI29" i="5"/>
  <c r="AZ27" i="4"/>
  <c r="AZ24" i="4"/>
  <c r="AZ25" i="4"/>
  <c r="CS62" i="6"/>
  <c r="CW93" i="4"/>
  <c r="CW91" i="4"/>
  <c r="CW90" i="4"/>
  <c r="EE60" i="4"/>
  <c r="EE58" i="4"/>
  <c r="EE57" i="4"/>
  <c r="CI62" i="6"/>
  <c r="G93" i="4"/>
  <c r="G91" i="4"/>
  <c r="G90" i="4"/>
  <c r="BN60" i="4"/>
  <c r="BN58" i="4"/>
  <c r="BN57" i="4"/>
  <c r="BH60" i="4"/>
  <c r="BH58" i="4"/>
  <c r="BH57" i="4"/>
  <c r="FN62" i="6"/>
  <c r="FN63" i="6" s="1"/>
  <c r="AD93" i="4"/>
  <c r="AD91" i="4"/>
  <c r="AD90" i="4"/>
  <c r="G12" i="6"/>
  <c r="G13" i="6"/>
  <c r="AB93" i="6"/>
  <c r="AB91" i="6"/>
  <c r="AB90" i="6"/>
  <c r="B21" i="3"/>
  <c r="B11" i="1"/>
  <c r="E95" i="5"/>
  <c r="E96" i="5" s="1"/>
  <c r="CE62" i="5"/>
  <c r="CE63" i="5" s="1"/>
  <c r="FH60" i="4"/>
  <c r="FH58" i="4"/>
  <c r="FH57" i="4"/>
  <c r="AB27" i="4"/>
  <c r="AB25" i="4"/>
  <c r="AB24" i="4"/>
  <c r="AB26" i="4" s="1"/>
  <c r="CF29" i="6"/>
  <c r="DO62" i="5"/>
  <c r="DR81" i="6"/>
  <c r="FP29" i="5"/>
  <c r="FP30" i="5" s="1"/>
  <c r="AG62" i="5"/>
  <c r="AG63" i="5" s="1"/>
  <c r="AY81" i="6"/>
  <c r="CP93" i="4"/>
  <c r="CP91" i="4"/>
  <c r="CP90" i="4"/>
  <c r="M95" i="5"/>
  <c r="M96" i="5" s="1"/>
  <c r="CL62" i="5"/>
  <c r="DC29" i="5"/>
  <c r="AR29" i="6"/>
  <c r="DL29" i="6"/>
  <c r="K62" i="5"/>
  <c r="K63" i="5" s="1"/>
  <c r="DN27" i="4"/>
  <c r="DN24" i="4"/>
  <c r="DN26" i="4" s="1"/>
  <c r="DN25" i="4"/>
  <c r="AW48" i="6"/>
  <c r="EX60" i="4"/>
  <c r="EX58" i="4"/>
  <c r="EX57" i="4"/>
  <c r="EQ62" i="6"/>
  <c r="EQ63" i="6" s="1"/>
  <c r="AV62" i="6"/>
  <c r="AI93" i="6"/>
  <c r="AI90" i="6"/>
  <c r="AI91" i="6"/>
  <c r="CQ27" i="4"/>
  <c r="CQ25" i="4"/>
  <c r="CQ24" i="4"/>
  <c r="EG27" i="4"/>
  <c r="EG25" i="4"/>
  <c r="EG24" i="4"/>
  <c r="O62" i="6"/>
  <c r="O63" i="6" s="1"/>
  <c r="AN62" i="6"/>
  <c r="CB29" i="6"/>
  <c r="BP95" i="5"/>
  <c r="AB93" i="4"/>
  <c r="AB91" i="4"/>
  <c r="AB90" i="4"/>
  <c r="AY95" i="5"/>
  <c r="U62" i="5"/>
  <c r="U63" i="5" s="1"/>
  <c r="CO62" i="5"/>
  <c r="CO63" i="5" s="1"/>
  <c r="AS29" i="6"/>
  <c r="BL29" i="5"/>
  <c r="CV95" i="5"/>
  <c r="EW29" i="6"/>
  <c r="EW30" i="6" s="1"/>
  <c r="BM95" i="5"/>
  <c r="CN81" i="6"/>
  <c r="ER93" i="4"/>
  <c r="ER91" i="4"/>
  <c r="ER90" i="4"/>
  <c r="U60" i="4"/>
  <c r="U58" i="4"/>
  <c r="U57" i="4"/>
  <c r="CO27" i="4"/>
  <c r="CO24" i="4"/>
  <c r="CO25" i="4"/>
  <c r="EU96" i="5"/>
  <c r="EU95" i="5"/>
  <c r="CM95" i="5"/>
  <c r="CH62" i="5"/>
  <c r="CH63" i="5" s="1"/>
  <c r="AM48" i="6"/>
  <c r="BP29" i="6"/>
  <c r="FD29" i="5"/>
  <c r="FD30" i="5" s="1"/>
  <c r="FM30" i="5"/>
  <c r="FM29" i="5"/>
  <c r="BW60" i="4"/>
  <c r="BW58" i="4"/>
  <c r="BW57" i="4"/>
  <c r="BM93" i="6"/>
  <c r="BM91" i="6"/>
  <c r="BM90" i="6"/>
  <c r="Z93" i="6"/>
  <c r="Z91" i="6"/>
  <c r="Z90" i="6"/>
  <c r="BK62" i="6"/>
  <c r="K60" i="4"/>
  <c r="K58" i="4"/>
  <c r="K57" i="4"/>
  <c r="K59" i="4" s="1"/>
  <c r="EV93" i="4"/>
  <c r="EV91" i="4"/>
  <c r="EV90" i="4"/>
  <c r="C61" i="4"/>
  <c r="AD60" i="4"/>
  <c r="AD58" i="4"/>
  <c r="AD57" i="4"/>
  <c r="AX27" i="4"/>
  <c r="AX24" i="4"/>
  <c r="AX25" i="4"/>
  <c r="AF97" i="6"/>
  <c r="AI48" i="6"/>
  <c r="FL27" i="4"/>
  <c r="FL24" i="4"/>
  <c r="FL25" i="4"/>
  <c r="BC62" i="6"/>
  <c r="BO48" i="5"/>
  <c r="CK48" i="5"/>
  <c r="EE97" i="6"/>
  <c r="J29" i="5"/>
  <c r="J30" i="5" s="1"/>
  <c r="EG60" i="4"/>
  <c r="EG58" i="4"/>
  <c r="EG57" i="4"/>
  <c r="EG59" i="4" s="1"/>
  <c r="CD97" i="6"/>
  <c r="H48" i="5"/>
  <c r="CC62" i="6"/>
  <c r="ER48" i="5"/>
  <c r="C25" i="5"/>
  <c r="AY94" i="6"/>
  <c r="AC48" i="5"/>
  <c r="AS48" i="5"/>
  <c r="AT95" i="5"/>
  <c r="J96" i="5"/>
  <c r="J95" i="5"/>
  <c r="DH95" i="5"/>
  <c r="EZ27" i="4"/>
  <c r="EZ25" i="4"/>
  <c r="EZ24" i="4"/>
  <c r="CF62" i="5"/>
  <c r="CF63" i="5" s="1"/>
  <c r="DP81" i="6"/>
  <c r="DB29" i="6"/>
  <c r="BI27" i="4"/>
  <c r="BI24" i="4"/>
  <c r="BI25" i="4"/>
  <c r="I48" i="6"/>
  <c r="Z27" i="4"/>
  <c r="Z25" i="4"/>
  <c r="Z24" i="4"/>
  <c r="Z26" i="4" s="1"/>
  <c r="Z62" i="5"/>
  <c r="E93" i="4"/>
  <c r="E91" i="4"/>
  <c r="E90" i="4"/>
  <c r="DC60" i="4"/>
  <c r="DC58" i="4"/>
  <c r="DC57" i="4"/>
  <c r="DC59" i="4" s="1"/>
  <c r="EG97" i="6"/>
  <c r="CX29" i="6"/>
  <c r="AK81" i="6"/>
  <c r="DG94" i="6"/>
  <c r="FB29" i="6"/>
  <c r="FB30" i="6" s="1"/>
  <c r="EC63" i="5"/>
  <c r="EC62" i="5"/>
  <c r="E20" i="3"/>
  <c r="E5" i="1"/>
  <c r="BN93" i="4"/>
  <c r="BN91" i="4"/>
  <c r="BN90" i="4"/>
  <c r="BN92" i="4" s="1"/>
  <c r="EC60" i="4"/>
  <c r="EC58" i="4"/>
  <c r="EC57" i="4"/>
  <c r="BR93" i="6"/>
  <c r="BR90" i="6"/>
  <c r="BR91" i="6"/>
  <c r="BO93" i="6"/>
  <c r="BO91" i="6"/>
  <c r="BO90" i="6"/>
  <c r="FC27" i="4"/>
  <c r="FC25" i="4"/>
  <c r="FC24" i="4"/>
  <c r="EA60" i="4"/>
  <c r="EA58" i="4"/>
  <c r="EA57" i="4"/>
  <c r="EA59" i="4" s="1"/>
  <c r="EU60" i="4"/>
  <c r="EU58" i="4"/>
  <c r="EU57" i="4"/>
  <c r="EU59" i="4" s="1"/>
  <c r="BM62" i="6"/>
  <c r="CQ93" i="6"/>
  <c r="CQ91" i="6"/>
  <c r="CQ90" i="6"/>
  <c r="BU95" i="5"/>
  <c r="U97" i="6"/>
  <c r="C28" i="4"/>
  <c r="R63" i="6"/>
  <c r="R62" i="6"/>
  <c r="DU46" i="5"/>
  <c r="CZ29" i="5"/>
  <c r="EO46" i="5"/>
  <c r="AE62" i="5"/>
  <c r="AE63" i="5" s="1"/>
  <c r="CI81" i="6"/>
  <c r="AI62" i="4"/>
  <c r="AI63" i="4" s="1"/>
  <c r="DO95" i="5"/>
  <c r="BI95" i="5"/>
  <c r="EA95" i="5"/>
  <c r="DQ62" i="5"/>
  <c r="DQ63" i="5"/>
  <c r="AX29" i="5"/>
  <c r="AU27" i="4"/>
  <c r="AU24" i="4"/>
  <c r="AU26" i="4" s="1"/>
  <c r="AU25" i="4"/>
  <c r="EF29" i="5"/>
  <c r="BB60" i="4"/>
  <c r="BB58" i="4"/>
  <c r="BB57" i="4"/>
  <c r="BB59" i="4" s="1"/>
  <c r="EW62" i="5"/>
  <c r="EW63" i="5" s="1"/>
  <c r="FA29" i="5"/>
  <c r="FA30" i="5" s="1"/>
  <c r="FK93" i="4"/>
  <c r="FK91" i="4"/>
  <c r="FK90" i="4"/>
  <c r="FK92" i="4" s="1"/>
  <c r="CA27" i="4"/>
  <c r="CA25" i="4"/>
  <c r="CA24" i="4"/>
  <c r="BW95" i="5"/>
  <c r="FB95" i="5"/>
  <c r="FB96" i="5" s="1"/>
  <c r="AM63" i="5"/>
  <c r="AM62" i="5"/>
  <c r="DG62" i="5"/>
  <c r="DG63" i="5" s="1"/>
  <c r="BJ48" i="6"/>
  <c r="DN62" i="5"/>
  <c r="DN63" i="5" s="1"/>
  <c r="EX93" i="6"/>
  <c r="EX91" i="6"/>
  <c r="EX90" i="6"/>
  <c r="DM46" i="5"/>
  <c r="BI62" i="6"/>
  <c r="EO62" i="6"/>
  <c r="EO63" i="6" s="1"/>
  <c r="AB48" i="6"/>
  <c r="BJ93" i="4"/>
  <c r="BJ91" i="4"/>
  <c r="BJ90" i="4"/>
  <c r="U62" i="6"/>
  <c r="U63" i="6" s="1"/>
  <c r="EE46" i="5"/>
  <c r="O93" i="6"/>
  <c r="O91" i="6"/>
  <c r="O90" i="6"/>
  <c r="O92" i="6" s="1"/>
  <c r="CI93" i="4"/>
  <c r="CI91" i="4"/>
  <c r="CI90" i="4"/>
  <c r="CI92" i="4" s="1"/>
  <c r="BH29" i="6"/>
  <c r="EK62" i="5"/>
  <c r="EK63" i="5" s="1"/>
  <c r="ER29" i="5"/>
  <c r="AA93" i="4"/>
  <c r="AA91" i="4"/>
  <c r="AA90" i="4"/>
  <c r="AA92" i="4" s="1"/>
  <c r="AH29" i="5"/>
  <c r="F81" i="6"/>
  <c r="AF48" i="6"/>
  <c r="AP29" i="6"/>
  <c r="CN62" i="5"/>
  <c r="CN63" i="5" s="1"/>
  <c r="DX81" i="6"/>
  <c r="CO94" i="6"/>
  <c r="EX27" i="4"/>
  <c r="EX24" i="4"/>
  <c r="EX25" i="4"/>
  <c r="BN29" i="6"/>
  <c r="N95" i="5"/>
  <c r="N96" i="5"/>
  <c r="FF60" i="4"/>
  <c r="FF58" i="4"/>
  <c r="FF57" i="4"/>
  <c r="DE97" i="6"/>
  <c r="CX60" i="4"/>
  <c r="CX58" i="4"/>
  <c r="CX57" i="4"/>
  <c r="DM93" i="6"/>
  <c r="DM90" i="6"/>
  <c r="DM91" i="6"/>
  <c r="DD97" i="6"/>
  <c r="CG29" i="6"/>
  <c r="BP63" i="5"/>
  <c r="BP62" i="5"/>
  <c r="DW29" i="5"/>
  <c r="BN62" i="5"/>
  <c r="BN63" i="5" s="1"/>
  <c r="AZ93" i="4"/>
  <c r="AZ91" i="4"/>
  <c r="AZ90" i="4"/>
  <c r="AZ92" i="4" s="1"/>
  <c r="FL93" i="4"/>
  <c r="FL91" i="4"/>
  <c r="FL90" i="4"/>
  <c r="FL92" i="4" s="1"/>
  <c r="FP62" i="5"/>
  <c r="FP63" i="5" s="1"/>
  <c r="J12" i="4"/>
  <c r="J13" i="4"/>
  <c r="FB93" i="4"/>
  <c r="FB91" i="4"/>
  <c r="FB90" i="4"/>
  <c r="FB92" i="4" s="1"/>
  <c r="BH48" i="6"/>
  <c r="BM46" i="5"/>
  <c r="BX27" i="4"/>
  <c r="BX24" i="4"/>
  <c r="BX25" i="4"/>
  <c r="DP93" i="4"/>
  <c r="DP91" i="4"/>
  <c r="DP90" i="4"/>
  <c r="DP92" i="4" s="1"/>
  <c r="DK93" i="6"/>
  <c r="DK90" i="6"/>
  <c r="DK91" i="6"/>
  <c r="G60" i="4"/>
  <c r="G58" i="4"/>
  <c r="G57" i="4"/>
  <c r="S97" i="6"/>
  <c r="BK27" i="4"/>
  <c r="BK25" i="4"/>
  <c r="BK24" i="4"/>
  <c r="BK26" i="4" s="1"/>
  <c r="DH46" i="5"/>
  <c r="D93" i="4"/>
  <c r="D91" i="4"/>
  <c r="D90" i="4"/>
  <c r="AC93" i="4"/>
  <c r="AC91" i="4"/>
  <c r="AC90" i="4"/>
  <c r="E60" i="4"/>
  <c r="E58" i="4"/>
  <c r="E57" i="4"/>
  <c r="EH60" i="4"/>
  <c r="EH58" i="4"/>
  <c r="EH57" i="4"/>
  <c r="CK93" i="6"/>
  <c r="CK91" i="6"/>
  <c r="CK90" i="6"/>
  <c r="K46" i="5"/>
  <c r="DU79" i="5"/>
  <c r="DD46" i="5"/>
  <c r="DW94" i="6"/>
  <c r="EM62" i="6"/>
  <c r="DC94" i="6"/>
  <c r="FL63" i="6"/>
  <c r="FL62" i="6"/>
  <c r="DB93" i="6"/>
  <c r="DB90" i="6"/>
  <c r="DB91" i="6"/>
  <c r="K93" i="4"/>
  <c r="K91" i="4"/>
  <c r="K90" i="4"/>
  <c r="S63" i="6"/>
  <c r="S62" i="6"/>
  <c r="W60" i="4"/>
  <c r="W58" i="4"/>
  <c r="W57" i="4"/>
  <c r="N79" i="5"/>
  <c r="Y95" i="5"/>
  <c r="BA29" i="6"/>
  <c r="CY62" i="5"/>
  <c r="CY63" i="5" s="1"/>
  <c r="DQ29" i="5"/>
  <c r="FN46" i="5"/>
  <c r="O30" i="5"/>
  <c r="O29" i="5"/>
  <c r="BP93" i="4"/>
  <c r="BP91" i="4"/>
  <c r="BP90" i="4"/>
  <c r="R48" i="6"/>
  <c r="BM79" i="5"/>
  <c r="CT93" i="6"/>
  <c r="CT90" i="6"/>
  <c r="CT92" i="6" s="1"/>
  <c r="CT91" i="6"/>
  <c r="ER29" i="6"/>
  <c r="M81" i="6"/>
  <c r="N93" i="4"/>
  <c r="N91" i="4"/>
  <c r="N90" i="4"/>
  <c r="AG29" i="6"/>
  <c r="BC79" i="5"/>
  <c r="AX94" i="6"/>
  <c r="BF29" i="6"/>
  <c r="DS62" i="5"/>
  <c r="DS63" i="5" s="1"/>
  <c r="CB29" i="5"/>
  <c r="EC27" i="4"/>
  <c r="EC24" i="4"/>
  <c r="EC25" i="4"/>
  <c r="DX95" i="5"/>
  <c r="DP95" i="5"/>
  <c r="CK93" i="4"/>
  <c r="CK91" i="4"/>
  <c r="CK90" i="4"/>
  <c r="CK92" i="4" s="1"/>
  <c r="DE79" i="5"/>
  <c r="DQ60" i="4"/>
  <c r="DQ58" i="4"/>
  <c r="DQ57" i="4"/>
  <c r="EN79" i="5"/>
  <c r="BT97" i="6"/>
  <c r="FF27" i="4"/>
  <c r="FF25" i="4"/>
  <c r="FF24" i="4"/>
  <c r="CJ93" i="4"/>
  <c r="CJ91" i="4"/>
  <c r="CJ90" i="4"/>
  <c r="DT60" i="4"/>
  <c r="DT58" i="4"/>
  <c r="DT57" i="4"/>
  <c r="DO62" i="6"/>
  <c r="DR79" i="5"/>
  <c r="AV93" i="6"/>
  <c r="AV90" i="6"/>
  <c r="AV91" i="6"/>
  <c r="BQ27" i="4"/>
  <c r="BQ25" i="4"/>
  <c r="BQ24" i="4"/>
  <c r="CM62" i="6"/>
  <c r="BP94" i="5"/>
  <c r="BP96" i="5" s="1"/>
  <c r="CT94" i="5"/>
  <c r="AN94" i="5"/>
  <c r="CB94" i="5"/>
  <c r="CQ61" i="6"/>
  <c r="CW61" i="6"/>
  <c r="AY94" i="5"/>
  <c r="AY96" i="5" s="1"/>
  <c r="CJ94" i="5"/>
  <c r="BU94" i="5"/>
  <c r="BU96" i="5" s="1"/>
  <c r="DC94" i="5"/>
  <c r="AT61" i="6"/>
  <c r="AZ94" i="5"/>
  <c r="AB61" i="6"/>
  <c r="DD94" i="5"/>
  <c r="DD96" i="5" s="1"/>
  <c r="BF61" i="6"/>
  <c r="AM61" i="6"/>
  <c r="DD29" i="5"/>
  <c r="FK81" i="5"/>
  <c r="FK29" i="5"/>
  <c r="FK30" i="5" s="1"/>
  <c r="EH29" i="6"/>
  <c r="FD27" i="4"/>
  <c r="FD24" i="4"/>
  <c r="FD25" i="4"/>
  <c r="BH62" i="6"/>
  <c r="EB59" i="6"/>
  <c r="BG27" i="4"/>
  <c r="BG25" i="4"/>
  <c r="BG24" i="4"/>
  <c r="BK29" i="6"/>
  <c r="AL29" i="6"/>
  <c r="AK92" i="5"/>
  <c r="AK93" i="4"/>
  <c r="AK91" i="4"/>
  <c r="AK90" i="4"/>
  <c r="AS95" i="5"/>
  <c r="BW26" i="5"/>
  <c r="FG93" i="4"/>
  <c r="FG91" i="4"/>
  <c r="FG90" i="4"/>
  <c r="CY26" i="6"/>
  <c r="Z29" i="6"/>
  <c r="Z30" i="6" s="1"/>
  <c r="EP81" i="6"/>
  <c r="DM92" i="5"/>
  <c r="P26" i="6"/>
  <c r="AB29" i="6"/>
  <c r="AB30" i="6" s="1"/>
  <c r="AC81" i="6"/>
  <c r="DR29" i="5"/>
  <c r="I29" i="6"/>
  <c r="I30" i="6" s="1"/>
  <c r="BY60" i="4"/>
  <c r="BY58" i="4"/>
  <c r="BY57" i="4"/>
  <c r="ED60" i="4"/>
  <c r="ED58" i="4"/>
  <c r="ED57" i="4"/>
  <c r="FJ27" i="4"/>
  <c r="FJ25" i="4"/>
  <c r="FJ24" i="4"/>
  <c r="BQ95" i="5"/>
  <c r="BH29" i="5"/>
  <c r="BJ29" i="5"/>
  <c r="EN93" i="6"/>
  <c r="EN91" i="6"/>
  <c r="EN90" i="6"/>
  <c r="EN92" i="6" s="1"/>
  <c r="CJ26" i="5"/>
  <c r="DT93" i="6"/>
  <c r="DT90" i="6"/>
  <c r="DT91" i="6"/>
  <c r="FK62" i="6"/>
  <c r="FK63" i="6" s="1"/>
  <c r="F95" i="5"/>
  <c r="F96" i="5"/>
  <c r="CF81" i="6"/>
  <c r="BT60" i="4"/>
  <c r="BT58" i="4"/>
  <c r="BT57" i="4"/>
  <c r="DH26" i="6"/>
  <c r="EG81" i="6"/>
  <c r="CA29" i="5"/>
  <c r="CE81" i="6"/>
  <c r="AO29" i="6"/>
  <c r="H95" i="5"/>
  <c r="H96" i="5"/>
  <c r="FA95" i="5"/>
  <c r="FA96" i="5" s="1"/>
  <c r="ES93" i="4"/>
  <c r="ES91" i="4"/>
  <c r="ES90" i="4"/>
  <c r="R93" i="4"/>
  <c r="R91" i="4"/>
  <c r="R90" i="4"/>
  <c r="Z97" i="6"/>
  <c r="DL48" i="5"/>
  <c r="L48" i="6"/>
  <c r="EI62" i="6"/>
  <c r="C68" i="4"/>
  <c r="C9" i="1" s="1"/>
  <c r="CW97" i="6"/>
  <c r="T27" i="4"/>
  <c r="T25" i="4"/>
  <c r="T24" i="4"/>
  <c r="CZ62" i="6"/>
  <c r="DW62" i="6"/>
  <c r="CI60" i="4"/>
  <c r="CI58" i="4"/>
  <c r="CI57" i="4"/>
  <c r="FH48" i="5"/>
  <c r="AD62" i="6"/>
  <c r="DL93" i="6"/>
  <c r="DL90" i="6"/>
  <c r="DL91" i="6"/>
  <c r="W27" i="4"/>
  <c r="W25" i="4"/>
  <c r="W24" i="4"/>
  <c r="AL48" i="5"/>
  <c r="DR62" i="6"/>
  <c r="G93" i="6"/>
  <c r="G91" i="6"/>
  <c r="G90" i="6"/>
  <c r="FK27" i="4"/>
  <c r="FK25" i="4"/>
  <c r="FK24" i="4"/>
  <c r="CX46" i="5"/>
  <c r="AQ62" i="6"/>
  <c r="DB60" i="4"/>
  <c r="DB58" i="4"/>
  <c r="DB57" i="4"/>
  <c r="AB46" i="5"/>
  <c r="BE93" i="6"/>
  <c r="BE91" i="6"/>
  <c r="BE90" i="6"/>
  <c r="EW46" i="5"/>
  <c r="DA93" i="6"/>
  <c r="DA90" i="6"/>
  <c r="DA91" i="6"/>
  <c r="CD93" i="6"/>
  <c r="CD91" i="6"/>
  <c r="CD90" i="6"/>
  <c r="ET26" i="6"/>
  <c r="DZ95" i="5"/>
  <c r="FJ93" i="4"/>
  <c r="FJ91" i="4"/>
  <c r="FJ90" i="4"/>
  <c r="C27" i="5"/>
  <c r="EY60" i="4"/>
  <c r="EY58" i="4"/>
  <c r="EY57" i="4"/>
  <c r="EY59" i="4" s="1"/>
  <c r="X63" i="6"/>
  <c r="X62" i="6"/>
  <c r="BR29" i="5"/>
  <c r="AX93" i="4"/>
  <c r="AX91" i="4"/>
  <c r="AX90" i="4"/>
  <c r="BM27" i="4"/>
  <c r="BM25" i="4"/>
  <c r="BM24" i="4"/>
  <c r="EN46" i="5"/>
  <c r="DH62" i="5"/>
  <c r="DH63" i="5"/>
  <c r="FH26" i="5"/>
  <c r="DT93" i="4"/>
  <c r="DT91" i="4"/>
  <c r="DT90" i="4"/>
  <c r="DT92" i="4" s="1"/>
  <c r="DX62" i="5"/>
  <c r="DX63" i="5" s="1"/>
  <c r="BE48" i="6"/>
  <c r="Q60" i="4"/>
  <c r="Q58" i="4"/>
  <c r="Q57" i="4"/>
  <c r="BO81" i="6"/>
  <c r="DV29" i="5"/>
  <c r="CO26" i="5"/>
  <c r="DS60" i="4"/>
  <c r="DS58" i="4"/>
  <c r="DS57" i="4"/>
  <c r="CA93" i="6"/>
  <c r="CA91" i="6"/>
  <c r="CA90" i="6"/>
  <c r="FB29" i="5"/>
  <c r="FB30" i="5" s="1"/>
  <c r="DP29" i="6"/>
  <c r="FP26" i="6"/>
  <c r="EL62" i="5"/>
  <c r="EL63" i="5" s="1"/>
  <c r="DD81" i="6"/>
  <c r="DK29" i="5"/>
  <c r="H93" i="4"/>
  <c r="H91" i="4"/>
  <c r="H90" i="4"/>
  <c r="DG97" i="6"/>
  <c r="AE93" i="4"/>
  <c r="AE91" i="4"/>
  <c r="AE90" i="4"/>
  <c r="AE92" i="4" s="1"/>
  <c r="DF46" i="5"/>
  <c r="BO97" i="6"/>
  <c r="EZ93" i="6"/>
  <c r="EZ90" i="6"/>
  <c r="EZ91" i="6"/>
  <c r="CF27" i="4"/>
  <c r="CF25" i="4"/>
  <c r="CF24" i="4"/>
  <c r="CF26" i="4" s="1"/>
  <c r="AH62" i="6"/>
  <c r="AH63" i="6" s="1"/>
  <c r="R60" i="4"/>
  <c r="R58" i="4"/>
  <c r="R57" i="4"/>
  <c r="R59" i="4" s="1"/>
  <c r="EA93" i="6"/>
  <c r="EA91" i="6"/>
  <c r="EA90" i="6"/>
  <c r="EA92" i="6" s="1"/>
  <c r="AH46" i="5"/>
  <c r="CC27" i="4"/>
  <c r="CC25" i="4"/>
  <c r="CC24" i="4"/>
  <c r="AQ29" i="6"/>
  <c r="BU59" i="5"/>
  <c r="CT60" i="4"/>
  <c r="CT58" i="4"/>
  <c r="CT57" i="4"/>
  <c r="EJ62" i="5"/>
  <c r="EJ63" i="5" s="1"/>
  <c r="BA26" i="5"/>
  <c r="BZ62" i="5"/>
  <c r="BZ63" i="5" s="1"/>
  <c r="EE29" i="5"/>
  <c r="BY93" i="6"/>
  <c r="BY90" i="6"/>
  <c r="BY92" i="6" s="1"/>
  <c r="BY91" i="6"/>
  <c r="AC93" i="6"/>
  <c r="AC91" i="6"/>
  <c r="AC90" i="6"/>
  <c r="AF29" i="6"/>
  <c r="CQ26" i="5"/>
  <c r="AQ48" i="6"/>
  <c r="BL46" i="5"/>
  <c r="CR94" i="6"/>
  <c r="DX27" i="4"/>
  <c r="DX25" i="4"/>
  <c r="DX24" i="4"/>
  <c r="BO93" i="4"/>
  <c r="BO91" i="4"/>
  <c r="BO90" i="4"/>
  <c r="AG60" i="4"/>
  <c r="AG58" i="4"/>
  <c r="AG57" i="4"/>
  <c r="AG59" i="4" s="1"/>
  <c r="BO27" i="4"/>
  <c r="BO25" i="4"/>
  <c r="BO24" i="4"/>
  <c r="BO26" i="4" s="1"/>
  <c r="DR93" i="6"/>
  <c r="DR91" i="6"/>
  <c r="DR90" i="6"/>
  <c r="H21" i="3"/>
  <c r="H11" i="1"/>
  <c r="AF95" i="5"/>
  <c r="AY93" i="4"/>
  <c r="AY91" i="4"/>
  <c r="AY90" i="4"/>
  <c r="AT62" i="6"/>
  <c r="AT63" i="6" s="1"/>
  <c r="CQ81" i="6"/>
  <c r="BF93" i="4"/>
  <c r="BF91" i="4"/>
  <c r="BF90" i="4"/>
  <c r="CC26" i="5"/>
  <c r="ER60" i="4"/>
  <c r="ER58" i="4"/>
  <c r="ER57" i="4"/>
  <c r="AY29" i="6"/>
  <c r="EK95" i="5"/>
  <c r="EK96" i="5"/>
  <c r="AV93" i="4"/>
  <c r="AV91" i="4"/>
  <c r="AV90" i="4"/>
  <c r="FD62" i="5"/>
  <c r="FD63" i="5" s="1"/>
  <c r="DW29" i="6"/>
  <c r="EC93" i="4"/>
  <c r="EC91" i="4"/>
  <c r="EC90" i="4"/>
  <c r="CL46" i="5"/>
  <c r="G62" i="6"/>
  <c r="G63" i="6" s="1"/>
  <c r="CZ29" i="6"/>
  <c r="CZ62" i="5"/>
  <c r="CZ63" i="5" s="1"/>
  <c r="CF46" i="5"/>
  <c r="ED29" i="5"/>
  <c r="AL81" i="5"/>
  <c r="T95" i="5"/>
  <c r="EH62" i="5"/>
  <c r="EH63" i="5" s="1"/>
  <c r="CZ27" i="4"/>
  <c r="CZ25" i="4"/>
  <c r="CZ24" i="4"/>
  <c r="CZ26" i="4" s="1"/>
  <c r="AP95" i="5"/>
  <c r="AY46" i="5"/>
  <c r="CE26" i="6"/>
  <c r="FK29" i="6"/>
  <c r="FK30" i="6" s="1"/>
  <c r="AS29" i="5"/>
  <c r="FI29" i="6"/>
  <c r="FI30" i="6" s="1"/>
  <c r="EL29" i="6"/>
  <c r="EW95" i="5"/>
  <c r="EW96" i="5" s="1"/>
  <c r="V48" i="6"/>
  <c r="BL94" i="6"/>
  <c r="AJ46" i="5"/>
  <c r="I60" i="4"/>
  <c r="I58" i="4"/>
  <c r="I57" i="4"/>
  <c r="CG93" i="6"/>
  <c r="CG90" i="6"/>
  <c r="CG92" i="6" s="1"/>
  <c r="CG91" i="6"/>
  <c r="BX97" i="6"/>
  <c r="EA46" i="5"/>
  <c r="Q62" i="6"/>
  <c r="Q63" i="6" s="1"/>
  <c r="S93" i="6"/>
  <c r="S90" i="6"/>
  <c r="S91" i="6"/>
  <c r="C101" i="4"/>
  <c r="D9" i="1" s="1"/>
  <c r="CS46" i="5"/>
  <c r="W79" i="5"/>
  <c r="M46" i="5"/>
  <c r="R46" i="5"/>
  <c r="DB97" i="6"/>
  <c r="DA27" i="4"/>
  <c r="DA25" i="4"/>
  <c r="DA24" i="4"/>
  <c r="DV79" i="5"/>
  <c r="AK97" i="6"/>
  <c r="FO27" i="4"/>
  <c r="FO25" i="4"/>
  <c r="FO24" i="4"/>
  <c r="AG59" i="6"/>
  <c r="CR46" i="5"/>
  <c r="BX59" i="6"/>
  <c r="EU59" i="5"/>
  <c r="S26" i="5"/>
  <c r="DC59" i="5"/>
  <c r="N81" i="6"/>
  <c r="CG26" i="5"/>
  <c r="AV48" i="6"/>
  <c r="CH93" i="6"/>
  <c r="CH90" i="6"/>
  <c r="CH91" i="6"/>
  <c r="CV97" i="6"/>
  <c r="N29" i="6"/>
  <c r="N30" i="6" s="1"/>
  <c r="EZ93" i="4"/>
  <c r="EZ91" i="4"/>
  <c r="EZ90" i="4"/>
  <c r="EZ92" i="4" s="1"/>
  <c r="CE27" i="4"/>
  <c r="CE24" i="4"/>
  <c r="CE25" i="4"/>
  <c r="V26" i="6"/>
  <c r="CZ95" i="5"/>
  <c r="BH95" i="5"/>
  <c r="DI29" i="5"/>
  <c r="BR27" i="4"/>
  <c r="BR24" i="4"/>
  <c r="BR26" i="4" s="1"/>
  <c r="BR25" i="4"/>
  <c r="FN93" i="4"/>
  <c r="FN91" i="4"/>
  <c r="FN90" i="4"/>
  <c r="FN92" i="4" s="1"/>
  <c r="DH79" i="5"/>
  <c r="AK46" i="5"/>
  <c r="BN62" i="6"/>
  <c r="AJ93" i="4"/>
  <c r="AJ91" i="4"/>
  <c r="AJ90" i="4"/>
  <c r="EB27" i="4"/>
  <c r="EB25" i="4"/>
  <c r="EB24" i="4"/>
  <c r="DN62" i="6"/>
  <c r="CX93" i="6"/>
  <c r="CX91" i="6"/>
  <c r="CX90" i="6"/>
  <c r="CX92" i="6" s="1"/>
  <c r="CE97" i="6"/>
  <c r="AF27" i="4"/>
  <c r="AF24" i="4"/>
  <c r="AF26" i="4" s="1"/>
  <c r="AF25" i="4"/>
  <c r="DI46" i="5"/>
  <c r="FI93" i="4"/>
  <c r="FI91" i="4"/>
  <c r="FI90" i="4"/>
  <c r="FI92" i="4" s="1"/>
  <c r="BI79" i="5"/>
  <c r="DQ94" i="5"/>
  <c r="DW61" i="6"/>
  <c r="CF61" i="6"/>
  <c r="DB94" i="5"/>
  <c r="AC94" i="5"/>
  <c r="EH94" i="5"/>
  <c r="DF94" i="5"/>
  <c r="DW94" i="5"/>
  <c r="CH61" i="6"/>
  <c r="EE61" i="6"/>
  <c r="BO94" i="5"/>
  <c r="AS61" i="6"/>
  <c r="BA61" i="6"/>
  <c r="BA63" i="6" s="1"/>
  <c r="BE94" i="5"/>
  <c r="CP61" i="6"/>
  <c r="FH93" i="6"/>
  <c r="FH91" i="6"/>
  <c r="FH90" i="6"/>
  <c r="FN81" i="6"/>
  <c r="AH92" i="5"/>
  <c r="BT62" i="5"/>
  <c r="BT63" i="5" s="1"/>
  <c r="DX29" i="5"/>
  <c r="BA62" i="5"/>
  <c r="BA63" i="5" s="1"/>
  <c r="CY93" i="6"/>
  <c r="CY91" i="6"/>
  <c r="CY90" i="6"/>
  <c r="CY92" i="6" s="1"/>
  <c r="AT60" i="4"/>
  <c r="AT58" i="4"/>
  <c r="AT57" i="4"/>
  <c r="DX60" i="4"/>
  <c r="DX58" i="4"/>
  <c r="DX57" i="4"/>
  <c r="DK59" i="5"/>
  <c r="Y26" i="6"/>
  <c r="C60" i="5"/>
  <c r="DK92" i="5"/>
  <c r="BW81" i="6"/>
  <c r="CP26" i="5"/>
  <c r="AP60" i="4"/>
  <c r="AP58" i="4"/>
  <c r="AP57" i="4"/>
  <c r="DB26" i="5"/>
  <c r="DJ93" i="6"/>
  <c r="DJ90" i="6"/>
  <c r="DJ91" i="6"/>
  <c r="FP92" i="5"/>
  <c r="DM26" i="5"/>
  <c r="DS26" i="6"/>
  <c r="I92" i="5"/>
  <c r="EL60" i="4"/>
  <c r="EL58" i="4"/>
  <c r="EL57" i="4"/>
  <c r="EQ27" i="4"/>
  <c r="EQ25" i="4"/>
  <c r="EQ24" i="4"/>
  <c r="EQ26" i="4" s="1"/>
  <c r="BH93" i="6"/>
  <c r="BH90" i="6"/>
  <c r="BH91" i="6"/>
  <c r="J60" i="4"/>
  <c r="J58" i="4"/>
  <c r="J57" i="4"/>
  <c r="Y93" i="6"/>
  <c r="Y91" i="6"/>
  <c r="Y90" i="6"/>
  <c r="Y92" i="6" s="1"/>
  <c r="DG59" i="6"/>
  <c r="F93" i="6"/>
  <c r="F90" i="6"/>
  <c r="F92" i="6" s="1"/>
  <c r="F91" i="6"/>
  <c r="EH93" i="6"/>
  <c r="EH90" i="6"/>
  <c r="EH91" i="6"/>
  <c r="AK59" i="6"/>
  <c r="W93" i="6"/>
  <c r="W90" i="6"/>
  <c r="W91" i="6"/>
  <c r="CY59" i="6"/>
  <c r="CR92" i="5"/>
  <c r="EM59" i="5"/>
  <c r="AI27" i="4"/>
  <c r="AI25" i="4"/>
  <c r="AI24" i="4"/>
  <c r="EH93" i="4"/>
  <c r="EH91" i="4"/>
  <c r="EH90" i="4"/>
  <c r="AI81" i="6"/>
  <c r="AS48" i="6"/>
  <c r="BG93" i="6"/>
  <c r="BG91" i="6"/>
  <c r="BG90" i="6"/>
  <c r="EF26" i="6"/>
  <c r="AI26" i="6"/>
  <c r="AB92" i="5"/>
  <c r="EK81" i="6"/>
  <c r="BD93" i="4"/>
  <c r="BD91" i="4"/>
  <c r="BD90" i="4"/>
  <c r="AF59" i="5"/>
  <c r="DG81" i="6"/>
  <c r="BK93" i="4"/>
  <c r="BK91" i="4"/>
  <c r="BK90" i="4"/>
  <c r="FH26" i="6"/>
  <c r="CJ92" i="5"/>
  <c r="EF59" i="5"/>
  <c r="CS26" i="6"/>
  <c r="CG92" i="5"/>
  <c r="FL59" i="5"/>
  <c r="BE26" i="6"/>
  <c r="CA92" i="5"/>
  <c r="N59" i="6"/>
  <c r="ED48" i="5"/>
  <c r="EC59" i="6"/>
  <c r="Y60" i="4"/>
  <c r="Y58" i="4"/>
  <c r="Y57" i="4"/>
  <c r="DS27" i="4"/>
  <c r="DS24" i="4"/>
  <c r="DS25" i="4"/>
  <c r="CT48" i="5"/>
  <c r="CI92" i="5"/>
  <c r="ES81" i="6"/>
  <c r="CU27" i="4"/>
  <c r="CU24" i="4"/>
  <c r="CU25" i="4"/>
  <c r="BP81" i="6"/>
  <c r="CE93" i="4"/>
  <c r="CE91" i="4"/>
  <c r="CE90" i="4"/>
  <c r="CN27" i="4"/>
  <c r="CN25" i="4"/>
  <c r="CN24" i="4"/>
  <c r="AP26" i="5"/>
  <c r="J59" i="5"/>
  <c r="DU60" i="4"/>
  <c r="DU58" i="4"/>
  <c r="DU57" i="4"/>
  <c r="CK26" i="5"/>
  <c r="S92" i="5"/>
  <c r="BC81" i="6"/>
  <c r="BH93" i="4"/>
  <c r="BH91" i="4"/>
  <c r="BH90" i="4"/>
  <c r="BX81" i="6"/>
  <c r="BL48" i="6"/>
  <c r="CW46" i="5"/>
  <c r="BL26" i="6"/>
  <c r="DB59" i="5"/>
  <c r="BV93" i="4"/>
  <c r="BV91" i="4"/>
  <c r="BV90" i="4"/>
  <c r="AA60" i="4"/>
  <c r="AA58" i="4"/>
  <c r="AA57" i="4"/>
  <c r="AA59" i="4" s="1"/>
  <c r="EQ93" i="4"/>
  <c r="EQ91" i="4"/>
  <c r="EQ90" i="4"/>
  <c r="DU59" i="6"/>
  <c r="FF59" i="6"/>
  <c r="T93" i="4"/>
  <c r="T91" i="4"/>
  <c r="T90" i="4"/>
  <c r="T92" i="4" s="1"/>
  <c r="AT48" i="6"/>
  <c r="CL93" i="6"/>
  <c r="CL91" i="6"/>
  <c r="CL90" i="6"/>
  <c r="CD59" i="6"/>
  <c r="FA93" i="4"/>
  <c r="FA91" i="4"/>
  <c r="FA90" i="4"/>
  <c r="BS46" i="5"/>
  <c r="CH60" i="4"/>
  <c r="CH58" i="4"/>
  <c r="CH57" i="4"/>
  <c r="DN46" i="5"/>
  <c r="EI93" i="4"/>
  <c r="EI91" i="4"/>
  <c r="EI90" i="4"/>
  <c r="BE97" i="6"/>
  <c r="EP93" i="4"/>
  <c r="EP91" i="4"/>
  <c r="EP90" i="4"/>
  <c r="FJ46" i="5"/>
  <c r="FB59" i="5"/>
  <c r="AT93" i="4"/>
  <c r="AT91" i="4"/>
  <c r="AT90" i="4"/>
  <c r="CJ93" i="6"/>
  <c r="CJ91" i="6"/>
  <c r="CJ90" i="6"/>
  <c r="DO60" i="4"/>
  <c r="DO58" i="4"/>
  <c r="DO57" i="4"/>
  <c r="L93" i="6"/>
  <c r="L91" i="6"/>
  <c r="L90" i="6"/>
  <c r="AM46" i="5"/>
  <c r="DO26" i="6"/>
  <c r="EU26" i="6"/>
  <c r="DT26" i="6"/>
  <c r="CN60" i="4"/>
  <c r="CN58" i="4"/>
  <c r="CN57" i="4"/>
  <c r="CN59" i="4" s="1"/>
  <c r="BP93" i="6"/>
  <c r="BP90" i="6"/>
  <c r="BP91" i="6"/>
  <c r="EQ26" i="5"/>
  <c r="BI93" i="4"/>
  <c r="BI91" i="4"/>
  <c r="BI90" i="4"/>
  <c r="CR26" i="6"/>
  <c r="FM92" i="5"/>
  <c r="P92" i="5"/>
  <c r="FI59" i="5"/>
  <c r="DC81" i="6"/>
  <c r="EO26" i="5"/>
  <c r="Z92" i="5"/>
  <c r="FD26" i="6"/>
  <c r="BQ26" i="6"/>
  <c r="U92" i="5"/>
  <c r="EO81" i="6"/>
  <c r="CZ46" i="5"/>
  <c r="DL81" i="6"/>
  <c r="BB46" i="5"/>
  <c r="FO59" i="6"/>
  <c r="AX81" i="5"/>
  <c r="BU46" i="5"/>
  <c r="AP59" i="6"/>
  <c r="FD93" i="6"/>
  <c r="FD91" i="6"/>
  <c r="FD90" i="6"/>
  <c r="FI46" i="5"/>
  <c r="EA97" i="6"/>
  <c r="DT46" i="5"/>
  <c r="H62" i="6"/>
  <c r="H63" i="6" s="1"/>
  <c r="DV62" i="6"/>
  <c r="W59" i="6"/>
  <c r="CA63" i="5"/>
  <c r="CA62" i="5"/>
  <c r="ES29" i="6"/>
  <c r="D92" i="5"/>
  <c r="C90" i="5"/>
  <c r="BA81" i="6"/>
  <c r="BY46" i="5"/>
  <c r="AR26" i="5"/>
  <c r="CY93" i="4"/>
  <c r="CY91" i="4"/>
  <c r="CY90" i="4"/>
  <c r="CY92" i="4" s="1"/>
  <c r="EB93" i="6"/>
  <c r="EB91" i="6"/>
  <c r="EB90" i="6"/>
  <c r="DP26" i="5"/>
  <c r="DS93" i="4"/>
  <c r="DS91" i="4"/>
  <c r="DS90" i="4"/>
  <c r="DD93" i="4"/>
  <c r="DD91" i="4"/>
  <c r="DD90" i="4"/>
  <c r="EW60" i="4"/>
  <c r="EW58" i="4"/>
  <c r="EW57" i="4"/>
  <c r="DA26" i="6"/>
  <c r="BU93" i="4"/>
  <c r="BU91" i="4"/>
  <c r="BU90" i="4"/>
  <c r="BU92" i="4" s="1"/>
  <c r="CL27" i="4"/>
  <c r="CL25" i="4"/>
  <c r="CL24" i="4"/>
  <c r="EO26" i="6"/>
  <c r="D15" i="5"/>
  <c r="BA95" i="5"/>
  <c r="J81" i="6"/>
  <c r="FF59" i="5"/>
  <c r="AX48" i="6"/>
  <c r="BX60" i="4"/>
  <c r="BX58" i="4"/>
  <c r="BX57" i="4"/>
  <c r="CS92" i="5"/>
  <c r="K27" i="4"/>
  <c r="K24" i="4"/>
  <c r="K25" i="4"/>
  <c r="CX59" i="6"/>
  <c r="Z59" i="6"/>
  <c r="FP59" i="6"/>
  <c r="CQ93" i="4"/>
  <c r="CQ91" i="4"/>
  <c r="CQ90" i="4"/>
  <c r="AR93" i="6"/>
  <c r="AR91" i="6"/>
  <c r="AR90" i="6"/>
  <c r="AJ27" i="4"/>
  <c r="AJ25" i="4"/>
  <c r="AJ24" i="4"/>
  <c r="DR97" i="6"/>
  <c r="AU26" i="6"/>
  <c r="DT26" i="5"/>
  <c r="DI81" i="5"/>
  <c r="EM26" i="5"/>
  <c r="F13" i="6"/>
  <c r="T59" i="5"/>
  <c r="AH60" i="4"/>
  <c r="AH58" i="4"/>
  <c r="AH57" i="4"/>
  <c r="EQ26" i="6"/>
  <c r="G26" i="6"/>
  <c r="CQ26" i="6"/>
  <c r="DE59" i="5"/>
  <c r="CO97" i="6"/>
  <c r="H27" i="4"/>
  <c r="H24" i="4"/>
  <c r="H25" i="4"/>
  <c r="EN26" i="6"/>
  <c r="BC92" i="5"/>
  <c r="AT26" i="5"/>
  <c r="EG92" i="5"/>
  <c r="EH81" i="6"/>
  <c r="AN26" i="5"/>
  <c r="CV93" i="4"/>
  <c r="CV91" i="4"/>
  <c r="CV90" i="4"/>
  <c r="CV92" i="4" s="1"/>
  <c r="DM81" i="6"/>
  <c r="AC27" i="4"/>
  <c r="AC24" i="4"/>
  <c r="AC25" i="4"/>
  <c r="DF92" i="5"/>
  <c r="DN60" i="4"/>
  <c r="DN58" i="4"/>
  <c r="DN57" i="4"/>
  <c r="DN59" i="4" s="1"/>
  <c r="BJ26" i="6"/>
  <c r="BJ92" i="5"/>
  <c r="EZ92" i="5"/>
  <c r="P59" i="5"/>
  <c r="BT26" i="5"/>
  <c r="FA79" i="5"/>
  <c r="BZ27" i="4"/>
  <c r="BZ25" i="4"/>
  <c r="BZ24" i="4"/>
  <c r="Y59" i="5"/>
  <c r="EF27" i="4"/>
  <c r="EF25" i="4"/>
  <c r="EF24" i="4"/>
  <c r="EG59" i="5"/>
  <c r="DL59" i="5"/>
  <c r="AE48" i="6"/>
  <c r="BN97" i="6"/>
  <c r="BH62" i="5"/>
  <c r="BH63" i="5" s="1"/>
  <c r="BU60" i="4"/>
  <c r="BU58" i="4"/>
  <c r="BU57" i="4"/>
  <c r="BL93" i="6"/>
  <c r="BL90" i="6"/>
  <c r="BL91" i="6"/>
  <c r="P59" i="6"/>
  <c r="DO93" i="6"/>
  <c r="DO91" i="6"/>
  <c r="DO90" i="6"/>
  <c r="BB93" i="4"/>
  <c r="BB91" i="4"/>
  <c r="BB90" i="4"/>
  <c r="BB92" i="4" s="1"/>
  <c r="CW79" i="5"/>
  <c r="FD46" i="5"/>
  <c r="DE61" i="6"/>
  <c r="BG61" i="6"/>
  <c r="BQ61" i="6"/>
  <c r="CE61" i="6"/>
  <c r="CM61" i="6"/>
  <c r="BZ61" i="6"/>
  <c r="AD61" i="6"/>
  <c r="AD63" i="6" s="1"/>
  <c r="EH61" i="6"/>
  <c r="DZ61" i="6"/>
  <c r="CX61" i="6"/>
  <c r="AJ61" i="6"/>
  <c r="DU61" i="6"/>
  <c r="BO61" i="6"/>
  <c r="BC61" i="6"/>
  <c r="BC63" i="6" s="1"/>
  <c r="DJ61" i="6"/>
  <c r="DJ63" i="6" s="1"/>
  <c r="AI61" i="6"/>
  <c r="AK61" i="6"/>
  <c r="DR61" i="6"/>
  <c r="DB61" i="6"/>
  <c r="DI61" i="6"/>
  <c r="EK61" i="6"/>
  <c r="DC61" i="6"/>
  <c r="EN61" i="6"/>
  <c r="BV61" i="6"/>
  <c r="BV63" i="6" s="1"/>
  <c r="AX61" i="6"/>
  <c r="DF61" i="6"/>
  <c r="DK61" i="6"/>
  <c r="DM61" i="6"/>
  <c r="DD61" i="6"/>
  <c r="AC61" i="6"/>
  <c r="ED61" i="6"/>
  <c r="CL61" i="6"/>
  <c r="EI61" i="6"/>
  <c r="EI63" i="6" s="1"/>
  <c r="BT61" i="6"/>
  <c r="CI61" i="6"/>
  <c r="CI63" i="6" s="1"/>
  <c r="DG61" i="6"/>
  <c r="AW61" i="6"/>
  <c r="BM61" i="6"/>
  <c r="BM63" i="6" s="1"/>
  <c r="BE61" i="6"/>
  <c r="CJ61" i="6"/>
  <c r="CC61" i="6"/>
  <c r="CC63" i="6" s="1"/>
  <c r="BR61" i="6"/>
  <c r="EG61" i="6"/>
  <c r="Y61" i="6"/>
  <c r="EM61" i="6"/>
  <c r="AY61" i="6"/>
  <c r="DA61" i="6"/>
  <c r="DY61" i="6"/>
  <c r="BW61" i="6"/>
  <c r="BH61" i="6"/>
  <c r="AL61" i="6"/>
  <c r="BJ61" i="6"/>
  <c r="BL61" i="6"/>
  <c r="CT61" i="6"/>
  <c r="CT63" i="6" s="1"/>
  <c r="DO61" i="6"/>
  <c r="DO63" i="6" s="1"/>
  <c r="BD61" i="6"/>
  <c r="AP61" i="6"/>
  <c r="EB61" i="6"/>
  <c r="AG97" i="6"/>
  <c r="CK97" i="6"/>
  <c r="FH27" i="4"/>
  <c r="FH24" i="4"/>
  <c r="FH25" i="4"/>
  <c r="CP46" i="5"/>
  <c r="DG27" i="4"/>
  <c r="DG24" i="4"/>
  <c r="DG25" i="4"/>
  <c r="EO27" i="4"/>
  <c r="EO25" i="4"/>
  <c r="EO24" i="4"/>
  <c r="FE93" i="6"/>
  <c r="FE90" i="6"/>
  <c r="FE91" i="6"/>
  <c r="DW97" i="6"/>
  <c r="DV97" i="6"/>
  <c r="DL27" i="4"/>
  <c r="DL25" i="4"/>
  <c r="DL24" i="4"/>
  <c r="EW93" i="6"/>
  <c r="EW91" i="6"/>
  <c r="EW90" i="6"/>
  <c r="BI97" i="6"/>
  <c r="AR27" i="4"/>
  <c r="AR25" i="4"/>
  <c r="AR24" i="4"/>
  <c r="EX92" i="5"/>
  <c r="EH96" i="5"/>
  <c r="EH95" i="5"/>
  <c r="EH100" i="5"/>
  <c r="EQ59" i="5"/>
  <c r="BZ26" i="5"/>
  <c r="O93" i="4"/>
  <c r="O91" i="4"/>
  <c r="O90" i="4"/>
  <c r="CH46" i="5"/>
  <c r="FA27" i="4"/>
  <c r="FA24" i="4"/>
  <c r="FA25" i="4"/>
  <c r="AS93" i="4"/>
  <c r="AS91" i="4"/>
  <c r="AS90" i="4"/>
  <c r="CY79" i="5"/>
  <c r="S26" i="6"/>
  <c r="DQ26" i="6"/>
  <c r="CY81" i="6"/>
  <c r="CB93" i="6"/>
  <c r="CB91" i="6"/>
  <c r="CB90" i="6"/>
  <c r="FH59" i="5"/>
  <c r="AJ60" i="4"/>
  <c r="AJ58" i="4"/>
  <c r="AJ57" i="4"/>
  <c r="BB79" i="5"/>
  <c r="BF46" i="5"/>
  <c r="DG26" i="6"/>
  <c r="CQ59" i="5"/>
  <c r="AQ93" i="4"/>
  <c r="AQ91" i="4"/>
  <c r="AQ90" i="4"/>
  <c r="AS59" i="5"/>
  <c r="BU31" i="6"/>
  <c r="AT31" i="6"/>
  <c r="CB31" i="6"/>
  <c r="BW31" i="6"/>
  <c r="CY31" i="6"/>
  <c r="DH31" i="6"/>
  <c r="CM31" i="6"/>
  <c r="AM31" i="6"/>
  <c r="DP31" i="6"/>
  <c r="BQ31" i="6"/>
  <c r="BG31" i="6"/>
  <c r="AR31" i="6"/>
  <c r="AZ31" i="6"/>
  <c r="AU31" i="6"/>
  <c r="DO31" i="6"/>
  <c r="AH31" i="6"/>
  <c r="EU31" i="6"/>
  <c r="CR31" i="6"/>
  <c r="AS31" i="6"/>
  <c r="DB31" i="6"/>
  <c r="DA31" i="6"/>
  <c r="CT31" i="6"/>
  <c r="CQ31" i="6"/>
  <c r="EO31" i="6"/>
  <c r="DV31" i="6"/>
  <c r="AF31" i="6"/>
  <c r="CX31" i="6"/>
  <c r="BD31" i="6"/>
  <c r="DZ31" i="6"/>
  <c r="EA31" i="6"/>
  <c r="AQ31" i="6"/>
  <c r="CG31" i="6"/>
  <c r="EQ31" i="6"/>
  <c r="EE31" i="6"/>
  <c r="AW31" i="6"/>
  <c r="CK31" i="6"/>
  <c r="CO31" i="6"/>
  <c r="AN31" i="6"/>
  <c r="AY31" i="6"/>
  <c r="EN31" i="6"/>
  <c r="BT31" i="6"/>
  <c r="EM31" i="6"/>
  <c r="DI31" i="6"/>
  <c r="EK31" i="6"/>
  <c r="EH31" i="6"/>
  <c r="CZ31" i="6"/>
  <c r="AK31" i="6"/>
  <c r="CJ31" i="6"/>
  <c r="DQ31" i="6"/>
  <c r="CH31" i="6"/>
  <c r="AP31" i="6"/>
  <c r="ER31" i="6"/>
  <c r="DJ31" i="6"/>
  <c r="CE31" i="6"/>
  <c r="DU31" i="6"/>
  <c r="DR31" i="6"/>
  <c r="DW31" i="6"/>
  <c r="BN31" i="6"/>
  <c r="ET31" i="6"/>
  <c r="EJ31" i="6"/>
  <c r="BM31" i="6"/>
  <c r="BA31" i="6"/>
  <c r="EP31" i="6"/>
  <c r="CU31" i="6"/>
  <c r="AG31" i="6"/>
  <c r="CW31" i="6"/>
  <c r="CL31" i="6"/>
  <c r="CV31" i="6"/>
  <c r="EG31" i="6"/>
  <c r="ED31" i="6"/>
  <c r="EC31" i="6"/>
  <c r="BO31" i="6"/>
  <c r="CD31" i="6"/>
  <c r="EI31" i="6"/>
  <c r="DT31" i="6"/>
  <c r="CP31" i="6"/>
  <c r="CF31" i="6"/>
  <c r="DG31" i="6"/>
  <c r="CC31" i="6"/>
  <c r="DN31" i="6"/>
  <c r="BI31" i="6"/>
  <c r="BF31" i="6"/>
  <c r="AJ31" i="6"/>
  <c r="DC31" i="6"/>
  <c r="BC31" i="6"/>
  <c r="EL31" i="6"/>
  <c r="DS31" i="6"/>
  <c r="BK31" i="6"/>
  <c r="CI31" i="6"/>
  <c r="BX31" i="6"/>
  <c r="DX31" i="6"/>
  <c r="AI31" i="6"/>
  <c r="DM31" i="6"/>
  <c r="AX31" i="6"/>
  <c r="CN31" i="6"/>
  <c r="CS31" i="6"/>
  <c r="DD31" i="6"/>
  <c r="BS31" i="6"/>
  <c r="BE31" i="6"/>
  <c r="DL31" i="6"/>
  <c r="DF31" i="6"/>
  <c r="DY31" i="6"/>
  <c r="AL31" i="6"/>
  <c r="ES31" i="6"/>
  <c r="BH31" i="6"/>
  <c r="BJ31" i="6"/>
  <c r="BB31" i="6"/>
  <c r="EB31" i="6"/>
  <c r="BZ31" i="6"/>
  <c r="EF31" i="6"/>
  <c r="CA31" i="6"/>
  <c r="DE31" i="6"/>
  <c r="DK31" i="6"/>
  <c r="BR31" i="6"/>
  <c r="AO31" i="6"/>
  <c r="AV31" i="6"/>
  <c r="BP31" i="6"/>
  <c r="BL31" i="6"/>
  <c r="BY31" i="6"/>
  <c r="BV31" i="6"/>
  <c r="DA92" i="5"/>
  <c r="BW59" i="5"/>
  <c r="EN93" i="4"/>
  <c r="EN91" i="4"/>
  <c r="EN90" i="4"/>
  <c r="CI97" i="6"/>
  <c r="DF59" i="6"/>
  <c r="U48" i="6"/>
  <c r="EL93" i="4"/>
  <c r="EL91" i="4"/>
  <c r="EL90" i="4"/>
  <c r="BP79" i="5"/>
  <c r="ET27" i="4"/>
  <c r="ET25" i="4"/>
  <c r="ET24" i="4"/>
  <c r="EZ59" i="6"/>
  <c r="DJ79" i="5"/>
  <c r="CE93" i="6"/>
  <c r="CE90" i="6"/>
  <c r="CE91" i="6"/>
  <c r="CM60" i="4"/>
  <c r="CM58" i="4"/>
  <c r="CM57" i="4"/>
  <c r="BA60" i="4"/>
  <c r="BA58" i="4"/>
  <c r="BA57" i="4"/>
  <c r="BA79" i="5"/>
  <c r="DI62" i="6"/>
  <c r="DI63" i="6" s="1"/>
  <c r="CT62" i="6"/>
  <c r="EK62" i="6"/>
  <c r="BU61" i="6"/>
  <c r="BP61" i="6"/>
  <c r="BM94" i="5"/>
  <c r="BM96" i="5" s="1"/>
  <c r="AE94" i="5"/>
  <c r="S94" i="5"/>
  <c r="CS61" i="6"/>
  <c r="CS63" i="6" s="1"/>
  <c r="AE61" i="6"/>
  <c r="CA61" i="6"/>
  <c r="CA63" i="6" s="1"/>
  <c r="CD61" i="6"/>
  <c r="CY94" i="5"/>
  <c r="CV61" i="6"/>
  <c r="DP61" i="6"/>
  <c r="DF29" i="6"/>
  <c r="BD95" i="5"/>
  <c r="AE29" i="6"/>
  <c r="AE30" i="6"/>
  <c r="EB95" i="5"/>
  <c r="ET63" i="5"/>
  <c r="ET62" i="5"/>
  <c r="C57" i="5"/>
  <c r="D59" i="5"/>
  <c r="CZ81" i="6"/>
  <c r="CW27" i="4"/>
  <c r="CW25" i="4"/>
  <c r="CW24" i="4"/>
  <c r="CW26" i="4" s="1"/>
  <c r="U26" i="6"/>
  <c r="EF92" i="5"/>
  <c r="T81" i="6"/>
  <c r="EY59" i="5"/>
  <c r="AO81" i="6"/>
  <c r="FA59" i="5"/>
  <c r="EX29" i="6"/>
  <c r="EX30" i="6" s="1"/>
  <c r="CN92" i="5"/>
  <c r="H29" i="5"/>
  <c r="H30" i="5" s="1"/>
  <c r="DX93" i="4"/>
  <c r="DX91" i="4"/>
  <c r="DX90" i="4"/>
  <c r="CS27" i="4"/>
  <c r="CS25" i="4"/>
  <c r="CS24" i="4"/>
  <c r="DV26" i="6"/>
  <c r="AN60" i="4"/>
  <c r="AN58" i="4"/>
  <c r="AN57" i="4"/>
  <c r="AN59" i="4" s="1"/>
  <c r="X59" i="5"/>
  <c r="AZ59" i="5"/>
  <c r="EC26" i="5"/>
  <c r="DI26" i="6"/>
  <c r="FN59" i="5"/>
  <c r="DG26" i="5"/>
  <c r="EH29" i="5"/>
  <c r="CZ93" i="4"/>
  <c r="CZ91" i="4"/>
  <c r="CZ90" i="4"/>
  <c r="CU93" i="4"/>
  <c r="CU91" i="4"/>
  <c r="CU90" i="4"/>
  <c r="E13" i="6"/>
  <c r="CG27" i="4"/>
  <c r="CG24" i="4"/>
  <c r="CG25" i="4"/>
  <c r="BP60" i="4"/>
  <c r="BP58" i="4"/>
  <c r="BP57" i="4"/>
  <c r="AS27" i="4"/>
  <c r="AS24" i="4"/>
  <c r="AS25" i="4"/>
  <c r="BS27" i="4"/>
  <c r="BS25" i="4"/>
  <c r="BS24" i="4"/>
  <c r="AO27" i="4"/>
  <c r="AO24" i="4"/>
  <c r="AO25" i="4"/>
  <c r="BR48" i="5"/>
  <c r="AC60" i="4"/>
  <c r="AC58" i="4"/>
  <c r="AC57" i="4"/>
  <c r="EQ93" i="6"/>
  <c r="EQ91" i="6"/>
  <c r="EQ90" i="6"/>
  <c r="EQ92" i="6" s="1"/>
  <c r="X48" i="6"/>
  <c r="CD59" i="5"/>
  <c r="G15" i="4"/>
  <c r="BE29" i="5"/>
  <c r="AV26" i="5"/>
  <c r="M60" i="4"/>
  <c r="M58" i="4"/>
  <c r="M57" i="4"/>
  <c r="CM81" i="6"/>
  <c r="CV60" i="4"/>
  <c r="CV58" i="4"/>
  <c r="CV57" i="4"/>
  <c r="BJ93" i="6"/>
  <c r="BJ90" i="6"/>
  <c r="BJ91" i="6"/>
  <c r="Q26" i="6"/>
  <c r="BE92" i="5"/>
  <c r="BZ81" i="6"/>
  <c r="AN59" i="5"/>
  <c r="DM26" i="6"/>
  <c r="K93" i="6"/>
  <c r="K91" i="6"/>
  <c r="K90" i="6"/>
  <c r="CO26" i="6"/>
  <c r="DJ92" i="5"/>
  <c r="BG59" i="5"/>
  <c r="P29" i="5"/>
  <c r="P30" i="5" s="1"/>
  <c r="BD93" i="6"/>
  <c r="BD91" i="6"/>
  <c r="BD90" i="6"/>
  <c r="ER92" i="5"/>
  <c r="FP93" i="4"/>
  <c r="FP91" i="4"/>
  <c r="FP90" i="4"/>
  <c r="FP92" i="4" s="1"/>
  <c r="EC93" i="6"/>
  <c r="EC91" i="6"/>
  <c r="EC90" i="6"/>
  <c r="Q93" i="4"/>
  <c r="Q91" i="4"/>
  <c r="Q90" i="4"/>
  <c r="W93" i="4"/>
  <c r="W91" i="4"/>
  <c r="W90" i="4"/>
  <c r="W92" i="4" s="1"/>
  <c r="EH27" i="4"/>
  <c r="EH25" i="4"/>
  <c r="EH24" i="4"/>
  <c r="BW26" i="6"/>
  <c r="DG92" i="5"/>
  <c r="CW81" i="6"/>
  <c r="Z26" i="5"/>
  <c r="DR62" i="5"/>
  <c r="DR63" i="5" s="1"/>
  <c r="AB81" i="6"/>
  <c r="DJ26" i="5"/>
  <c r="F27" i="4"/>
  <c r="F25" i="4"/>
  <c r="F24" i="4"/>
  <c r="EL26" i="5"/>
  <c r="BW93" i="6"/>
  <c r="BW91" i="6"/>
  <c r="BW90" i="6"/>
  <c r="BI48" i="5"/>
  <c r="AR59" i="5"/>
  <c r="EN81" i="6"/>
  <c r="I93" i="6"/>
  <c r="I91" i="6"/>
  <c r="I90" i="6"/>
  <c r="I92" i="6" s="1"/>
  <c r="FH95" i="5"/>
  <c r="FH96" i="5" s="1"/>
  <c r="AU81" i="6"/>
  <c r="BG60" i="4"/>
  <c r="BG58" i="4"/>
  <c r="BG57" i="4"/>
  <c r="BV26" i="5"/>
  <c r="DQ94" i="6"/>
  <c r="FC93" i="6"/>
  <c r="FC91" i="6"/>
  <c r="FC90" i="6"/>
  <c r="Z94" i="6"/>
  <c r="AT48" i="5"/>
  <c r="FE59" i="6"/>
  <c r="CC93" i="4"/>
  <c r="CC91" i="4"/>
  <c r="CC90" i="4"/>
  <c r="AW60" i="4"/>
  <c r="AW58" i="4"/>
  <c r="AW57" i="4"/>
  <c r="DP27" i="4"/>
  <c r="DP25" i="4"/>
  <c r="DP24" i="4"/>
  <c r="FM27" i="4"/>
  <c r="FM24" i="4"/>
  <c r="FM25" i="4"/>
  <c r="BT48" i="5"/>
  <c r="C64" i="4"/>
  <c r="CN93" i="6"/>
  <c r="CN90" i="6"/>
  <c r="CN91" i="6"/>
  <c r="DB93" i="4"/>
  <c r="DB91" i="4"/>
  <c r="DB90" i="4"/>
  <c r="DB92" i="4" s="1"/>
  <c r="EX93" i="4"/>
  <c r="EX91" i="4"/>
  <c r="EX90" i="4"/>
  <c r="CU93" i="6"/>
  <c r="CU90" i="6"/>
  <c r="CU91" i="6"/>
  <c r="BL27" i="4"/>
  <c r="BL25" i="4"/>
  <c r="BL24" i="4"/>
  <c r="G48" i="5"/>
  <c r="DU93" i="6"/>
  <c r="DU91" i="6"/>
  <c r="DU90" i="6"/>
  <c r="D48" i="5"/>
  <c r="CL97" i="6"/>
  <c r="BI48" i="6"/>
  <c r="BC93" i="6"/>
  <c r="BC90" i="6"/>
  <c r="BC92" i="6" s="1"/>
  <c r="BC91" i="6"/>
  <c r="BJ59" i="6"/>
  <c r="FH93" i="4"/>
  <c r="FH91" i="4"/>
  <c r="FH90" i="4"/>
  <c r="AU59" i="6"/>
  <c r="AJ48" i="6"/>
  <c r="CH27" i="4"/>
  <c r="CH24" i="4"/>
  <c r="CH26" i="4" s="1"/>
  <c r="CH25" i="4"/>
  <c r="BN27" i="4"/>
  <c r="BN25" i="4"/>
  <c r="BN24" i="4"/>
  <c r="BN26" i="4" s="1"/>
  <c r="DA97" i="6"/>
  <c r="EV92" i="5"/>
  <c r="EP26" i="5"/>
  <c r="AK27" i="4"/>
  <c r="AK25" i="4"/>
  <c r="AK24" i="4"/>
  <c r="AK26" i="4" s="1"/>
  <c r="EK93" i="4"/>
  <c r="EK91" i="4"/>
  <c r="EK90" i="4"/>
  <c r="DM27" i="4"/>
  <c r="DM25" i="4"/>
  <c r="DM24" i="4"/>
  <c r="EL95" i="5"/>
  <c r="EL96" i="5" s="1"/>
  <c r="O63" i="5"/>
  <c r="O62" i="5"/>
  <c r="AL48" i="6"/>
  <c r="EM93" i="4"/>
  <c r="EM91" i="4"/>
  <c r="EM90" i="4"/>
  <c r="FP46" i="5"/>
  <c r="DY92" i="5"/>
  <c r="ER81" i="6"/>
  <c r="AT27" i="4"/>
  <c r="AT25" i="4"/>
  <c r="AT24" i="4"/>
  <c r="AT26" i="4" s="1"/>
  <c r="EE29" i="6"/>
  <c r="T26" i="6"/>
  <c r="BE81" i="6"/>
  <c r="CA94" i="6"/>
  <c r="AV46" i="5"/>
  <c r="BK92" i="5"/>
  <c r="AX92" i="5"/>
  <c r="BI60" i="4"/>
  <c r="BI58" i="4"/>
  <c r="BI57" i="4"/>
  <c r="BK81" i="6"/>
  <c r="J26" i="6"/>
  <c r="BQ81" i="6"/>
  <c r="BB48" i="6"/>
  <c r="CR93" i="4"/>
  <c r="CR91" i="4"/>
  <c r="CR90" i="4"/>
  <c r="BG29" i="5"/>
  <c r="EK27" i="4"/>
  <c r="EK24" i="4"/>
  <c r="EK25" i="4"/>
  <c r="BR97" i="6"/>
  <c r="BC93" i="4"/>
  <c r="BC91" i="4"/>
  <c r="BC90" i="4"/>
  <c r="CZ93" i="6"/>
  <c r="CZ91" i="6"/>
  <c r="CZ90" i="6"/>
  <c r="DF93" i="6"/>
  <c r="DF91" i="6"/>
  <c r="DF90" i="6"/>
  <c r="DF92" i="6" s="1"/>
  <c r="DU27" i="4"/>
  <c r="DU24" i="4"/>
  <c r="DU26" i="4" s="1"/>
  <c r="DU25" i="4"/>
  <c r="EU27" i="4"/>
  <c r="EU25" i="4"/>
  <c r="EU24" i="4"/>
  <c r="DO93" i="4"/>
  <c r="DO91" i="4"/>
  <c r="DO90" i="4"/>
  <c r="AT93" i="6"/>
  <c r="AT91" i="6"/>
  <c r="AT90" i="6"/>
  <c r="BM93" i="4"/>
  <c r="BM91" i="4"/>
  <c r="BM90" i="4"/>
  <c r="BW27" i="4"/>
  <c r="BW25" i="4"/>
  <c r="BW24" i="4"/>
  <c r="CP59" i="6"/>
  <c r="EA59" i="6"/>
  <c r="C91" i="5"/>
  <c r="AT59" i="5"/>
  <c r="CT81" i="6"/>
  <c r="BF59" i="5"/>
  <c r="BY94" i="6"/>
  <c r="K92" i="5"/>
  <c r="BY29" i="5"/>
  <c r="Y26" i="5"/>
  <c r="E12" i="5"/>
  <c r="E13" i="5"/>
  <c r="AR92" i="5"/>
  <c r="DK81" i="6"/>
  <c r="AG26" i="5"/>
  <c r="DV93" i="4"/>
  <c r="DV91" i="4"/>
  <c r="DV90" i="4"/>
  <c r="FA81" i="6"/>
  <c r="BL92" i="5"/>
  <c r="AA95" i="5"/>
  <c r="DL26" i="5"/>
  <c r="AS93" i="6"/>
  <c r="AS91" i="6"/>
  <c r="AS90" i="6"/>
  <c r="F46" i="5"/>
  <c r="AL26" i="5"/>
  <c r="CD60" i="4"/>
  <c r="CD58" i="4"/>
  <c r="CD57" i="4"/>
  <c r="CR93" i="6"/>
  <c r="CR91" i="6"/>
  <c r="CR90" i="6"/>
  <c r="EJ46" i="5"/>
  <c r="DD59" i="6"/>
  <c r="BQ60" i="4"/>
  <c r="BQ58" i="4"/>
  <c r="BQ57" i="4"/>
  <c r="FD59" i="6"/>
  <c r="Z60" i="4"/>
  <c r="Z58" i="4"/>
  <c r="Z57" i="4"/>
  <c r="CO59" i="6"/>
  <c r="BT29" i="6"/>
  <c r="E59" i="6"/>
  <c r="DM60" i="4"/>
  <c r="DM58" i="4"/>
  <c r="DM57" i="4"/>
  <c r="DM59" i="4" s="1"/>
  <c r="BO26" i="5"/>
  <c r="EP46" i="5"/>
  <c r="CC59" i="5"/>
  <c r="AL93" i="4"/>
  <c r="AL91" i="4"/>
  <c r="AL90" i="4"/>
  <c r="CE29" i="5"/>
  <c r="EK93" i="6"/>
  <c r="EK91" i="6"/>
  <c r="EK90" i="6"/>
  <c r="CW62" i="5"/>
  <c r="CW63" i="5" s="1"/>
  <c r="S81" i="6"/>
  <c r="P27" i="4"/>
  <c r="P25" i="4"/>
  <c r="P24" i="4"/>
  <c r="BC48" i="6"/>
  <c r="EJ60" i="4"/>
  <c r="EJ58" i="4"/>
  <c r="EJ57" i="4"/>
  <c r="AX46" i="5"/>
  <c r="AD29" i="5"/>
  <c r="AD30" i="5" s="1"/>
  <c r="BI62" i="5"/>
  <c r="BI63" i="5" s="1"/>
  <c r="EY93" i="4"/>
  <c r="EY91" i="4"/>
  <c r="EY90" i="4"/>
  <c r="DF27" i="4"/>
  <c r="DF25" i="4"/>
  <c r="DF24" i="4"/>
  <c r="L27" i="4"/>
  <c r="L24" i="4"/>
  <c r="L25" i="4"/>
  <c r="FJ60" i="4"/>
  <c r="FJ58" i="4"/>
  <c r="FJ57" i="4"/>
  <c r="FJ93" i="6"/>
  <c r="FJ91" i="6"/>
  <c r="FJ90" i="6"/>
  <c r="EE93" i="4"/>
  <c r="EE91" i="4"/>
  <c r="EE90" i="4"/>
  <c r="DM97" i="6"/>
  <c r="DZ27" i="4"/>
  <c r="DZ24" i="4"/>
  <c r="DZ25" i="4"/>
  <c r="CJ29" i="6"/>
  <c r="EP26" i="6"/>
  <c r="BG81" i="6"/>
  <c r="V46" i="5"/>
  <c r="DJ81" i="6"/>
  <c r="EU29" i="5"/>
  <c r="EU34" i="5"/>
  <c r="CU59" i="5"/>
  <c r="BD29" i="5"/>
  <c r="AH97" i="6"/>
  <c r="BB93" i="6"/>
  <c r="BB91" i="6"/>
  <c r="BB90" i="6"/>
  <c r="EN27" i="4"/>
  <c r="EN25" i="4"/>
  <c r="EN24" i="4"/>
  <c r="AR46" i="5"/>
  <c r="AP81" i="6"/>
  <c r="S27" i="4"/>
  <c r="S24" i="4"/>
  <c r="S26" i="4" s="1"/>
  <c r="S25" i="4"/>
  <c r="AC92" i="5"/>
  <c r="BE59" i="5"/>
  <c r="J93" i="4"/>
  <c r="J91" i="4"/>
  <c r="J90" i="4"/>
  <c r="J92" i="4" s="1"/>
  <c r="DZ79" i="5"/>
  <c r="EL93" i="6"/>
  <c r="EL91" i="6"/>
  <c r="EL90" i="6"/>
  <c r="EI27" i="4"/>
  <c r="EI25" i="4"/>
  <c r="EI24" i="4"/>
  <c r="EI26" i="4" s="1"/>
  <c r="DP46" i="5"/>
  <c r="AY59" i="6"/>
  <c r="P79" i="5"/>
  <c r="CG94" i="6"/>
  <c r="CY46" i="5"/>
  <c r="V93" i="6"/>
  <c r="V91" i="6"/>
  <c r="V90" i="6"/>
  <c r="V92" i="6" s="1"/>
  <c r="AQ93" i="6"/>
  <c r="AQ91" i="6"/>
  <c r="AQ90" i="6"/>
  <c r="DH62" i="6"/>
  <c r="DE27" i="4"/>
  <c r="DE25" i="4"/>
  <c r="DE24" i="4"/>
  <c r="DE26" i="4" s="1"/>
  <c r="FB46" i="5"/>
  <c r="AI59" i="6"/>
  <c r="V79" i="5"/>
  <c r="O46" i="5"/>
  <c r="CU46" i="5"/>
  <c r="CS97" i="6"/>
  <c r="BQ46" i="5"/>
  <c r="DK60" i="4"/>
  <c r="DK58" i="4"/>
  <c r="DK57" i="4"/>
  <c r="AO59" i="6"/>
  <c r="DC59" i="6"/>
  <c r="CR59" i="6"/>
  <c r="DB92" i="5"/>
  <c r="DR27" i="4"/>
  <c r="DR24" i="4"/>
  <c r="DR25" i="4"/>
  <c r="BX62" i="5"/>
  <c r="BX63" i="5" s="1"/>
  <c r="EI29" i="5"/>
  <c r="BF81" i="6"/>
  <c r="EG26" i="5"/>
  <c r="CP62" i="5"/>
  <c r="CP63" i="5" s="1"/>
  <c r="M26" i="5"/>
  <c r="DJ60" i="4"/>
  <c r="DJ58" i="4"/>
  <c r="DJ57" i="4"/>
  <c r="CB97" i="6"/>
  <c r="CW26" i="6"/>
  <c r="CV26" i="6"/>
  <c r="EM60" i="4"/>
  <c r="EM58" i="4"/>
  <c r="EM57" i="4"/>
  <c r="CH94" i="6"/>
  <c r="BL59" i="5"/>
  <c r="DZ97" i="6"/>
  <c r="F22" i="3"/>
  <c r="DU26" i="5"/>
  <c r="H48" i="6"/>
  <c r="CG93" i="4"/>
  <c r="CG91" i="4"/>
  <c r="CG90" i="4"/>
  <c r="BL60" i="4"/>
  <c r="BL58" i="4"/>
  <c r="BL57" i="4"/>
  <c r="AZ79" i="5"/>
  <c r="Y46" i="5"/>
  <c r="EH59" i="6"/>
  <c r="CB60" i="4"/>
  <c r="CB58" i="4"/>
  <c r="CB57" i="4"/>
  <c r="EJ93" i="6"/>
  <c r="EJ91" i="6"/>
  <c r="EJ90" i="6"/>
  <c r="EJ92" i="6" s="1"/>
  <c r="CE46" i="5"/>
  <c r="CX94" i="6"/>
  <c r="AQ27" i="4"/>
  <c r="AQ25" i="4"/>
  <c r="AQ24" i="4"/>
  <c r="BW46" i="5"/>
  <c r="CE59" i="6"/>
  <c r="AA59" i="6"/>
  <c r="AV97" i="6"/>
  <c r="ED93" i="6"/>
  <c r="ED91" i="6"/>
  <c r="ED90" i="6"/>
  <c r="EL27" i="4"/>
  <c r="EL24" i="4"/>
  <c r="EL25" i="4"/>
  <c r="DX61" i="6"/>
  <c r="EF61" i="6"/>
  <c r="EF63" i="6" s="1"/>
  <c r="AF94" i="5"/>
  <c r="AF96" i="5" s="1"/>
  <c r="AD94" i="5"/>
  <c r="EA61" i="6"/>
  <c r="CV94" i="5"/>
  <c r="CV96" i="5" s="1"/>
  <c r="AZ61" i="6"/>
  <c r="EC61" i="6"/>
  <c r="BK61" i="6"/>
  <c r="BK63" i="6" s="1"/>
  <c r="AF61" i="6"/>
  <c r="AF63" i="6" s="1"/>
  <c r="AU61" i="6"/>
  <c r="F29" i="6"/>
  <c r="F30" i="6" s="1"/>
  <c r="BI29" i="5"/>
  <c r="FC95" i="5"/>
  <c r="FC96" i="5" s="1"/>
  <c r="DV81" i="6"/>
  <c r="FD93" i="4"/>
  <c r="FD91" i="4"/>
  <c r="FD90" i="4"/>
  <c r="AX29" i="6"/>
  <c r="AA93" i="6"/>
  <c r="AA90" i="6"/>
  <c r="AA92" i="6" s="1"/>
  <c r="AA91" i="6"/>
  <c r="BQ93" i="6"/>
  <c r="BQ91" i="6"/>
  <c r="BQ90" i="6"/>
  <c r="BQ92" i="6" s="1"/>
  <c r="BT27" i="4"/>
  <c r="BT25" i="4"/>
  <c r="BT24" i="4"/>
  <c r="BV95" i="5"/>
  <c r="FC62" i="5"/>
  <c r="FC63" i="5" s="1"/>
  <c r="DV60" i="4"/>
  <c r="DV58" i="4"/>
  <c r="DV57" i="4"/>
  <c r="EM27" i="4"/>
  <c r="EM25" i="4"/>
  <c r="EM24" i="4"/>
  <c r="AW81" i="6"/>
  <c r="DX29" i="6"/>
  <c r="FK81" i="6"/>
  <c r="DC93" i="4"/>
  <c r="DC91" i="4"/>
  <c r="DC90" i="4"/>
  <c r="BK29" i="5"/>
  <c r="AR48" i="6"/>
  <c r="AM29" i="6"/>
  <c r="CZ60" i="4"/>
  <c r="CZ58" i="4"/>
  <c r="CZ57" i="4"/>
  <c r="FE30" i="6"/>
  <c r="FE29" i="6"/>
  <c r="AW29" i="5"/>
  <c r="AE60" i="4"/>
  <c r="AE58" i="4"/>
  <c r="AE57" i="4"/>
  <c r="AE59" i="4" s="1"/>
  <c r="CC93" i="6"/>
  <c r="CC91" i="6"/>
  <c r="CC90" i="6"/>
  <c r="BX93" i="4"/>
  <c r="BX91" i="4"/>
  <c r="BX90" i="4"/>
  <c r="AF62" i="6"/>
  <c r="F62" i="6"/>
  <c r="F63" i="6" s="1"/>
  <c r="EF62" i="6"/>
  <c r="CR62" i="5"/>
  <c r="CR63" i="5" s="1"/>
  <c r="EJ81" i="6"/>
  <c r="EE63" i="5"/>
  <c r="EE62" i="5"/>
  <c r="DA81" i="6"/>
  <c r="FA29" i="6"/>
  <c r="FA30" i="6"/>
  <c r="ER93" i="6"/>
  <c r="ER91" i="6"/>
  <c r="ER90" i="6"/>
  <c r="CM29" i="6"/>
  <c r="AK60" i="4"/>
  <c r="AK58" i="4"/>
  <c r="AK57" i="4"/>
  <c r="DU29" i="6"/>
  <c r="FL60" i="4"/>
  <c r="FL58" i="4"/>
  <c r="FL57" i="4"/>
  <c r="CP95" i="5"/>
  <c r="BG29" i="6"/>
  <c r="AN95" i="5"/>
  <c r="AN96" i="5" s="1"/>
  <c r="L93" i="4"/>
  <c r="L91" i="4"/>
  <c r="L90" i="4"/>
  <c r="DN93" i="6"/>
  <c r="DN90" i="6"/>
  <c r="DN91" i="6"/>
  <c r="AN27" i="4"/>
  <c r="AN24" i="4"/>
  <c r="AN25" i="4"/>
  <c r="BA62" i="6"/>
  <c r="FG60" i="4"/>
  <c r="FG58" i="4"/>
  <c r="FG57" i="4"/>
  <c r="AZ62" i="6"/>
  <c r="AZ63" i="6" s="1"/>
  <c r="FE93" i="4"/>
  <c r="FE91" i="4"/>
  <c r="FE90" i="4"/>
  <c r="ES27" i="4"/>
  <c r="ES24" i="4"/>
  <c r="ES25" i="4"/>
  <c r="EU62" i="6"/>
  <c r="EU63" i="6" s="1"/>
  <c r="CU97" i="6"/>
  <c r="BB62" i="6"/>
  <c r="X93" i="6"/>
  <c r="X91" i="6"/>
  <c r="X90" i="6"/>
  <c r="DL97" i="6"/>
  <c r="AE62" i="6"/>
  <c r="AE63" i="6" s="1"/>
  <c r="T62" i="6"/>
  <c r="T63" i="6" s="1"/>
  <c r="EB29" i="5"/>
  <c r="FC62" i="6"/>
  <c r="FC63" i="6" s="1"/>
  <c r="N48" i="6"/>
  <c r="EZ60" i="4"/>
  <c r="EZ58" i="4"/>
  <c r="EZ57" i="4"/>
  <c r="DA29" i="5"/>
  <c r="AM60" i="4"/>
  <c r="AM58" i="4"/>
  <c r="AM57" i="4"/>
  <c r="AL93" i="6"/>
  <c r="AL90" i="6"/>
  <c r="AL91" i="6"/>
  <c r="C58" i="6"/>
  <c r="BA93" i="6"/>
  <c r="BA91" i="6"/>
  <c r="BA90" i="6"/>
  <c r="BA92" i="6" s="1"/>
  <c r="AW93" i="6"/>
  <c r="AW90" i="6"/>
  <c r="AW92" i="6" s="1"/>
  <c r="AW91" i="6"/>
  <c r="N27" i="4"/>
  <c r="N24" i="4"/>
  <c r="N25" i="4"/>
  <c r="BE62" i="6"/>
  <c r="BE63" i="6" s="1"/>
  <c r="BF62" i="6"/>
  <c r="BF63" i="6" s="1"/>
  <c r="CU95" i="5"/>
  <c r="DP60" i="4"/>
  <c r="DP58" i="4"/>
  <c r="DP57" i="4"/>
  <c r="CJ97" i="6"/>
  <c r="AY97" i="6"/>
  <c r="CJ27" i="4"/>
  <c r="CJ25" i="4"/>
  <c r="CJ24" i="4"/>
  <c r="FO93" i="4"/>
  <c r="FO91" i="4"/>
  <c r="FO90" i="4"/>
  <c r="AW93" i="4"/>
  <c r="AW91" i="4"/>
  <c r="AW90" i="4"/>
  <c r="AH29" i="6"/>
  <c r="BU29" i="6"/>
  <c r="FI29" i="5"/>
  <c r="FI30" i="5" s="1"/>
  <c r="E48" i="6"/>
  <c r="L60" i="4"/>
  <c r="L58" i="4"/>
  <c r="L57" i="4"/>
  <c r="CK62" i="5"/>
  <c r="CK63" i="5"/>
  <c r="K29" i="5"/>
  <c r="K30" i="5" s="1"/>
  <c r="BP97" i="6"/>
  <c r="DA62" i="5"/>
  <c r="DA63" i="5" s="1"/>
  <c r="CV81" i="6"/>
  <c r="I29" i="5"/>
  <c r="I30" i="5" s="1"/>
  <c r="EL81" i="6"/>
  <c r="AU29" i="5"/>
  <c r="BF29" i="5"/>
  <c r="DJ93" i="4"/>
  <c r="DJ91" i="4"/>
  <c r="DJ90" i="4"/>
  <c r="I93" i="4"/>
  <c r="I91" i="4"/>
  <c r="I90" i="4"/>
  <c r="I92" i="4" s="1"/>
  <c r="CA97" i="6"/>
  <c r="CC95" i="5"/>
  <c r="DU62" i="5"/>
  <c r="DU63" i="5" s="1"/>
  <c r="EV81" i="6"/>
  <c r="EK46" i="5"/>
  <c r="BS62" i="5"/>
  <c r="BS63" i="5" s="1"/>
  <c r="DT81" i="6"/>
  <c r="AU48" i="6"/>
  <c r="BR60" i="4"/>
  <c r="BR58" i="4"/>
  <c r="BR57" i="4"/>
  <c r="AS62" i="6"/>
  <c r="J62" i="6"/>
  <c r="J63" i="6" s="1"/>
  <c r="EI81" i="5"/>
  <c r="BO94" i="6"/>
  <c r="CM27" i="4"/>
  <c r="CM24" i="4"/>
  <c r="CM26" i="4" s="1"/>
  <c r="CM25" i="4"/>
  <c r="FD60" i="4"/>
  <c r="FD58" i="4"/>
  <c r="FD57" i="4"/>
  <c r="FD59" i="4" s="1"/>
  <c r="CZ97" i="6"/>
  <c r="EX62" i="6"/>
  <c r="EX63" i="6" s="1"/>
  <c r="DF94" i="6"/>
  <c r="FJ63" i="6"/>
  <c r="FJ62" i="6"/>
  <c r="CQ97" i="6"/>
  <c r="DO46" i="5"/>
  <c r="FC93" i="4"/>
  <c r="FC91" i="4"/>
  <c r="FC90" i="4"/>
  <c r="BQ62" i="5"/>
  <c r="BQ63" i="5" s="1"/>
  <c r="ES29" i="5"/>
  <c r="DZ62" i="6"/>
  <c r="C31" i="4"/>
  <c r="CA62" i="6"/>
  <c r="AR60" i="4"/>
  <c r="AR58" i="4"/>
  <c r="AR57" i="4"/>
  <c r="AR59" i="4" s="1"/>
  <c r="DY97" i="6"/>
  <c r="EY30" i="6"/>
  <c r="EY29" i="6"/>
  <c r="C93" i="5"/>
  <c r="CO81" i="6"/>
  <c r="BK46" i="5"/>
  <c r="BD45" i="4"/>
  <c r="BD46" i="4"/>
  <c r="Z81" i="6"/>
  <c r="DY29" i="5"/>
  <c r="EB97" i="6"/>
  <c r="AU62" i="5"/>
  <c r="AU63" i="5" s="1"/>
  <c r="DZ62" i="5"/>
  <c r="DZ63" i="5" s="1"/>
  <c r="ET29" i="5"/>
  <c r="BY97" i="6"/>
  <c r="AA29" i="5"/>
  <c r="AA30" i="5" s="1"/>
  <c r="Q93" i="6"/>
  <c r="Q90" i="6"/>
  <c r="Q92" i="6" s="1"/>
  <c r="Q91" i="6"/>
  <c r="AC94" i="6"/>
  <c r="D26" i="6"/>
  <c r="C24" i="6"/>
  <c r="BI29" i="6"/>
  <c r="AX81" i="6"/>
  <c r="CN29" i="6"/>
  <c r="EP62" i="5"/>
  <c r="EP63" i="5" s="1"/>
  <c r="H81" i="6"/>
  <c r="FM62" i="5"/>
  <c r="FM63" i="5" s="1"/>
  <c r="FN27" i="4"/>
  <c r="FN25" i="4"/>
  <c r="FN24" i="4"/>
  <c r="CO95" i="5"/>
  <c r="AP62" i="5"/>
  <c r="AP63" i="5" s="1"/>
  <c r="DL93" i="4"/>
  <c r="DL91" i="4"/>
  <c r="DL90" i="4"/>
  <c r="DL92" i="4" s="1"/>
  <c r="AD27" i="4"/>
  <c r="AD24" i="4"/>
  <c r="AD25" i="4"/>
  <c r="CA93" i="4"/>
  <c r="CA91" i="4"/>
  <c r="CA90" i="4"/>
  <c r="CR97" i="6"/>
  <c r="BO60" i="4"/>
  <c r="BO58" i="4"/>
  <c r="BO57" i="4"/>
  <c r="BT62" i="6"/>
  <c r="BT63" i="6" s="1"/>
  <c r="H93" i="6"/>
  <c r="H91" i="6"/>
  <c r="H90" i="6"/>
  <c r="AR97" i="6"/>
  <c r="DC46" i="5"/>
  <c r="AZ60" i="4"/>
  <c r="AZ58" i="4"/>
  <c r="AZ57" i="4"/>
  <c r="AZ59" i="4" s="1"/>
  <c r="Y94" i="5"/>
  <c r="Y96" i="5" s="1"/>
  <c r="DO94" i="5"/>
  <c r="DO96" i="5" s="1"/>
  <c r="DU94" i="5"/>
  <c r="DX94" i="5"/>
  <c r="DX96" i="5" s="1"/>
  <c r="CP94" i="5"/>
  <c r="CP96" i="5" s="1"/>
  <c r="BW94" i="5"/>
  <c r="DP94" i="5"/>
  <c r="DP96" i="5" s="1"/>
  <c r="DR94" i="5"/>
  <c r="AA94" i="5"/>
  <c r="AA96" i="5" s="1"/>
  <c r="DL94" i="5"/>
  <c r="DA94" i="5"/>
  <c r="BT94" i="5"/>
  <c r="CZ94" i="5"/>
  <c r="CZ96" i="5" s="1"/>
  <c r="BD94" i="5"/>
  <c r="AJ94" i="5"/>
  <c r="EF94" i="5"/>
  <c r="EB94" i="5"/>
  <c r="EB96" i="5" s="1"/>
  <c r="V94" i="5"/>
  <c r="EE94" i="5"/>
  <c r="BB94" i="5"/>
  <c r="CE94" i="5"/>
  <c r="CE96" i="5" s="1"/>
  <c r="BC94" i="5"/>
  <c r="CX94" i="5"/>
  <c r="CO94" i="5"/>
  <c r="DZ94" i="5"/>
  <c r="DZ96" i="5" s="1"/>
  <c r="CS94" i="5"/>
  <c r="AM94" i="5"/>
  <c r="BN94" i="5"/>
  <c r="W94" i="5"/>
  <c r="AW94" i="5"/>
  <c r="CW94" i="5"/>
  <c r="BV94" i="5"/>
  <c r="BV96" i="5" s="1"/>
  <c r="AQ94" i="5"/>
  <c r="AQ96" i="5" s="1"/>
  <c r="DH94" i="5"/>
  <c r="DH96" i="5" s="1"/>
  <c r="DY94" i="5"/>
  <c r="BX94" i="5"/>
  <c r="BG94" i="5"/>
  <c r="BG96" i="5" s="1"/>
  <c r="X94" i="5"/>
  <c r="AH94" i="5"/>
  <c r="AV94" i="5"/>
  <c r="CC94" i="5"/>
  <c r="CC96" i="5" s="1"/>
  <c r="ED94" i="5"/>
  <c r="DE94" i="5"/>
  <c r="CL94" i="5"/>
  <c r="EA94" i="5"/>
  <c r="EA96" i="5" s="1"/>
  <c r="BY94" i="5"/>
  <c r="DJ94" i="5"/>
  <c r="AR94" i="5"/>
  <c r="CQ94" i="5"/>
  <c r="BL94" i="5"/>
  <c r="CM94" i="5"/>
  <c r="CM96" i="5" s="1"/>
  <c r="CI94" i="5"/>
  <c r="DN94" i="5"/>
  <c r="U94" i="5"/>
  <c r="DT94" i="5"/>
  <c r="T94" i="5"/>
  <c r="T96" i="5" s="1"/>
  <c r="EC94" i="5"/>
  <c r="BK94" i="5"/>
  <c r="AX94" i="5"/>
  <c r="BA94" i="5"/>
  <c r="BA96" i="5" s="1"/>
  <c r="CH94" i="5"/>
  <c r="FI95" i="5"/>
  <c r="FI96" i="5"/>
  <c r="L29" i="5"/>
  <c r="L30" i="5" s="1"/>
  <c r="DI93" i="6"/>
  <c r="DI90" i="6"/>
  <c r="DI92" i="6" s="1"/>
  <c r="DI91" i="6"/>
  <c r="CI62" i="5"/>
  <c r="CI63" i="5" s="1"/>
  <c r="EB81" i="6"/>
  <c r="F93" i="4"/>
  <c r="F91" i="4"/>
  <c r="F90" i="4"/>
  <c r="FD96" i="5"/>
  <c r="FD95" i="5"/>
  <c r="DH94" i="6"/>
  <c r="AV27" i="4"/>
  <c r="AV25" i="4"/>
  <c r="AV24" i="4"/>
  <c r="E29" i="6"/>
  <c r="E30" i="6" s="1"/>
  <c r="CV27" i="4"/>
  <c r="CV25" i="4"/>
  <c r="CV24" i="4"/>
  <c r="I62" i="5"/>
  <c r="I63" i="5" s="1"/>
  <c r="AW62" i="5"/>
  <c r="AW63" i="5" s="1"/>
  <c r="AG81" i="6"/>
  <c r="BF27" i="4"/>
  <c r="BF24" i="4"/>
  <c r="BF26" i="4" s="1"/>
  <c r="BF25" i="4"/>
  <c r="BC62" i="5"/>
  <c r="BC63" i="5" s="1"/>
  <c r="DE81" i="6"/>
  <c r="DG93" i="4"/>
  <c r="DG91" i="4"/>
  <c r="DG90" i="4"/>
  <c r="AM93" i="6"/>
  <c r="AM91" i="6"/>
  <c r="AM90" i="6"/>
  <c r="FC30" i="5"/>
  <c r="FC29" i="5"/>
  <c r="FE95" i="5"/>
  <c r="FE96" i="5" s="1"/>
  <c r="FA93" i="6"/>
  <c r="FA91" i="6"/>
  <c r="FA90" i="6"/>
  <c r="DR29" i="6"/>
  <c r="EQ96" i="5"/>
  <c r="EQ95" i="5"/>
  <c r="K81" i="6"/>
  <c r="AJ93" i="6"/>
  <c r="AJ91" i="6"/>
  <c r="AJ90" i="6"/>
  <c r="FH81" i="6"/>
  <c r="AO62" i="5"/>
  <c r="AO63" i="5" s="1"/>
  <c r="Y48" i="6"/>
  <c r="BN93" i="6"/>
  <c r="BN91" i="6"/>
  <c r="BN90" i="6"/>
  <c r="BN92" i="6" s="1"/>
  <c r="BL97" i="6"/>
  <c r="DK94" i="6"/>
  <c r="DM93" i="4"/>
  <c r="DM91" i="4"/>
  <c r="DM90" i="4"/>
  <c r="CG97" i="6"/>
  <c r="CT27" i="4"/>
  <c r="CT25" i="4"/>
  <c r="CT24" i="4"/>
  <c r="K62" i="6"/>
  <c r="K63" i="6" s="1"/>
  <c r="M93" i="4"/>
  <c r="M91" i="4"/>
  <c r="M90" i="4"/>
  <c r="DZ60" i="4"/>
  <c r="DZ58" i="4"/>
  <c r="DZ57" i="4"/>
  <c r="S94" i="6"/>
  <c r="BZ46" i="5"/>
  <c r="CH64" i="6"/>
  <c r="DZ64" i="6"/>
  <c r="AY64" i="6"/>
  <c r="BV64" i="6"/>
  <c r="BI64" i="6"/>
  <c r="BO64" i="6"/>
  <c r="DD64" i="6"/>
  <c r="BC64" i="6"/>
  <c r="AO64" i="6"/>
  <c r="CB64" i="6"/>
  <c r="DB64" i="6"/>
  <c r="EF64" i="6"/>
  <c r="CO64" i="6"/>
  <c r="AI64" i="6"/>
  <c r="EJ64" i="6"/>
  <c r="AT64" i="6"/>
  <c r="CP64" i="6"/>
  <c r="AU64" i="6"/>
  <c r="DV64" i="6"/>
  <c r="CL64" i="6"/>
  <c r="EI64" i="6"/>
  <c r="CZ64" i="6"/>
  <c r="CS64" i="6"/>
  <c r="BN64" i="6"/>
  <c r="CN64" i="6"/>
  <c r="DS64" i="6"/>
  <c r="DN64" i="6"/>
  <c r="CA64" i="6"/>
  <c r="AR64" i="6"/>
  <c r="ED64" i="6"/>
  <c r="CQ64" i="6"/>
  <c r="AP64" i="6"/>
  <c r="EG64" i="6"/>
  <c r="Y64" i="6"/>
  <c r="AC64" i="6"/>
  <c r="DJ64" i="6"/>
  <c r="BX64" i="6"/>
  <c r="AQ64" i="6"/>
  <c r="AF64" i="6"/>
  <c r="AV64" i="6"/>
  <c r="Z64" i="6"/>
  <c r="BW64" i="6"/>
  <c r="AG64" i="6"/>
  <c r="EB64" i="6"/>
  <c r="BE64" i="6"/>
  <c r="AK64" i="6"/>
  <c r="BF64" i="6"/>
  <c r="AB64" i="6"/>
  <c r="DO64" i="6"/>
  <c r="CM64" i="6"/>
  <c r="DF64" i="6"/>
  <c r="DI64" i="6"/>
  <c r="DM64" i="6"/>
  <c r="BT64" i="6"/>
  <c r="BY64" i="6"/>
  <c r="DT64" i="6"/>
  <c r="BD64" i="6"/>
  <c r="DX64" i="6"/>
  <c r="CT64" i="6"/>
  <c r="CK64" i="6"/>
  <c r="DE64" i="6"/>
  <c r="DQ64" i="6"/>
  <c r="BA64" i="6"/>
  <c r="CV64" i="6"/>
  <c r="CJ64" i="6"/>
  <c r="BM64" i="6"/>
  <c r="BG64" i="6"/>
  <c r="DA64" i="6"/>
  <c r="EC64" i="6"/>
  <c r="DL64" i="6"/>
  <c r="EM64" i="6"/>
  <c r="AX64" i="6"/>
  <c r="CF64" i="6"/>
  <c r="CI64" i="6"/>
  <c r="AW64" i="6"/>
  <c r="BP64" i="6"/>
  <c r="DG64" i="6"/>
  <c r="BU64" i="6"/>
  <c r="DK64" i="6"/>
  <c r="EN64" i="6"/>
  <c r="EH64" i="6"/>
  <c r="DY64" i="6"/>
  <c r="DU64" i="6"/>
  <c r="EA64" i="6"/>
  <c r="BQ64" i="6"/>
  <c r="AZ64" i="6"/>
  <c r="AM64" i="6"/>
  <c r="BL64" i="6"/>
  <c r="AH64" i="6"/>
  <c r="BS64" i="6"/>
  <c r="AA64" i="6"/>
  <c r="BZ64" i="6"/>
  <c r="CY64" i="6"/>
  <c r="AD64" i="6"/>
  <c r="CU64" i="6"/>
  <c r="DP64" i="6"/>
  <c r="BR64" i="6"/>
  <c r="CC64" i="6"/>
  <c r="CR64" i="6"/>
  <c r="BJ64" i="6"/>
  <c r="AN64" i="6"/>
  <c r="DH64" i="6"/>
  <c r="EK64" i="6"/>
  <c r="BB64" i="6"/>
  <c r="EL64" i="6"/>
  <c r="AS64" i="6"/>
  <c r="CX64" i="6"/>
  <c r="BK64" i="6"/>
  <c r="AJ64" i="6"/>
  <c r="CD64" i="6"/>
  <c r="AL64" i="6"/>
  <c r="DW64" i="6"/>
  <c r="AE64" i="6"/>
  <c r="DC64" i="6"/>
  <c r="CE64" i="6"/>
  <c r="CW64" i="6"/>
  <c r="DR64" i="6"/>
  <c r="BH64" i="6"/>
  <c r="CG64" i="6"/>
  <c r="EE64" i="6"/>
  <c r="C97" i="4"/>
  <c r="DI93" i="4"/>
  <c r="DI91" i="4"/>
  <c r="DI90" i="4"/>
  <c r="AG93" i="6"/>
  <c r="AG90" i="6"/>
  <c r="AG91" i="6"/>
  <c r="FP93" i="6"/>
  <c r="FP90" i="6"/>
  <c r="FP92" i="6" s="1"/>
  <c r="FP91" i="6"/>
  <c r="EE27" i="4"/>
  <c r="EE25" i="4"/>
  <c r="EE24" i="4"/>
  <c r="EE26" i="4" s="1"/>
  <c r="CJ62" i="6"/>
  <c r="CJ63" i="6" s="1"/>
  <c r="DJ62" i="6"/>
  <c r="V94" i="6"/>
  <c r="AQ97" i="6"/>
  <c r="J27" i="4"/>
  <c r="J25" i="4"/>
  <c r="J24" i="4"/>
  <c r="ES63" i="6"/>
  <c r="ES62" i="6"/>
  <c r="CS94" i="6"/>
  <c r="AF60" i="4"/>
  <c r="AF58" i="4"/>
  <c r="AF57" i="4"/>
  <c r="M62" i="6"/>
  <c r="M63" i="6" s="1"/>
  <c r="S81" i="5"/>
  <c r="ET81" i="5"/>
  <c r="AZ93" i="6"/>
  <c r="AZ91" i="6"/>
  <c r="AZ90" i="6"/>
  <c r="EH81" i="5"/>
  <c r="AK29" i="6"/>
  <c r="FJ29" i="6"/>
  <c r="FJ30" i="6" s="1"/>
  <c r="BG48" i="6"/>
  <c r="FK93" i="6"/>
  <c r="FK90" i="6"/>
  <c r="FK92" i="6" s="1"/>
  <c r="FK91" i="6"/>
  <c r="DZ81" i="6"/>
  <c r="CX79" i="5"/>
  <c r="G95" i="5"/>
  <c r="G96" i="5" s="1"/>
  <c r="AB62" i="5"/>
  <c r="AB63" i="5" s="1"/>
  <c r="Q30" i="5"/>
  <c r="Q29" i="5"/>
  <c r="X60" i="4"/>
  <c r="X58" i="4"/>
  <c r="X57" i="4"/>
  <c r="AS60" i="4"/>
  <c r="AS58" i="4"/>
  <c r="AS57" i="4"/>
  <c r="DZ46" i="5"/>
  <c r="AV62" i="5"/>
  <c r="AV63" i="5" s="1"/>
  <c r="DH93" i="4"/>
  <c r="DH91" i="4"/>
  <c r="DH90" i="4"/>
  <c r="CH97" i="6"/>
  <c r="BC29" i="6"/>
  <c r="ES95" i="5"/>
  <c r="ES96" i="5" s="1"/>
  <c r="AW79" i="5"/>
  <c r="AW27" i="4"/>
  <c r="AW25" i="4"/>
  <c r="AW24" i="4"/>
  <c r="CN46" i="5"/>
  <c r="BO29" i="6"/>
  <c r="DW95" i="5"/>
  <c r="DW96" i="5" s="1"/>
  <c r="BN95" i="5"/>
  <c r="CB62" i="5"/>
  <c r="CB63" i="5" s="1"/>
  <c r="DY60" i="4"/>
  <c r="DY58" i="4"/>
  <c r="DY57" i="4"/>
  <c r="EV29" i="5"/>
  <c r="EV30" i="5" s="1"/>
  <c r="AB62" i="6"/>
  <c r="AB63" i="6" s="1"/>
  <c r="FM62" i="6"/>
  <c r="FM63" i="6" s="1"/>
  <c r="FO79" i="5"/>
  <c r="CX97" i="6"/>
  <c r="ED94" i="6"/>
  <c r="Z94" i="5"/>
  <c r="BN61" i="6"/>
  <c r="CO61" i="6"/>
  <c r="CF94" i="5"/>
  <c r="CA94" i="5"/>
  <c r="AL94" i="5"/>
  <c r="AP94" i="5"/>
  <c r="AS94" i="5"/>
  <c r="DM94" i="5"/>
  <c r="AV61" i="6"/>
  <c r="DK94" i="5"/>
  <c r="BH94" i="5"/>
  <c r="BH96" i="5" s="1"/>
  <c r="AA61" i="6"/>
  <c r="AB94" i="5"/>
  <c r="CZ61" i="6"/>
  <c r="AR61" i="6"/>
  <c r="DL61" i="6"/>
  <c r="CN61" i="6"/>
  <c r="AU94" i="5"/>
  <c r="EZ29" i="6"/>
  <c r="EZ30" i="6" s="1"/>
  <c r="AA29" i="6"/>
  <c r="AA30" i="6" s="1"/>
  <c r="W92" i="5"/>
  <c r="AQ95" i="5"/>
  <c r="AJ81" i="6"/>
  <c r="F15" i="4"/>
  <c r="DM62" i="6"/>
  <c r="DM63" i="6" s="1"/>
  <c r="EU93" i="4"/>
  <c r="EU91" i="4"/>
  <c r="EU90" i="4"/>
  <c r="ET62" i="6"/>
  <c r="ET63" i="6" s="1"/>
  <c r="DU93" i="4"/>
  <c r="DU91" i="4"/>
  <c r="DU90" i="4"/>
  <c r="DU92" i="4" s="1"/>
  <c r="EI60" i="4"/>
  <c r="EI58" i="4"/>
  <c r="EI57" i="4"/>
  <c r="CX27" i="4"/>
  <c r="CX24" i="4"/>
  <c r="CX26" i="4" s="1"/>
  <c r="CX25" i="4"/>
  <c r="R29" i="6"/>
  <c r="R30" i="6" s="1"/>
  <c r="EV60" i="4"/>
  <c r="EV58" i="4"/>
  <c r="EV57" i="4"/>
  <c r="CF95" i="5"/>
  <c r="AJ59" i="5"/>
  <c r="DJ59" i="5"/>
  <c r="L81" i="6"/>
  <c r="AO93" i="4"/>
  <c r="AO91" i="4"/>
  <c r="AO90" i="4"/>
  <c r="AV81" i="6"/>
  <c r="O27" i="4"/>
  <c r="O25" i="4"/>
  <c r="O24" i="4"/>
  <c r="DN93" i="4"/>
  <c r="DN91" i="4"/>
  <c r="DN90" i="4"/>
  <c r="N60" i="4"/>
  <c r="N58" i="4"/>
  <c r="N57" i="4"/>
  <c r="BZ26" i="6"/>
  <c r="EW26" i="5"/>
  <c r="DD59" i="5"/>
  <c r="FE26" i="5"/>
  <c r="I15" i="4"/>
  <c r="DI27" i="4"/>
  <c r="DI25" i="4"/>
  <c r="DI24" i="4"/>
  <c r="CE60" i="4"/>
  <c r="CE58" i="4"/>
  <c r="CE57" i="4"/>
  <c r="AG93" i="4"/>
  <c r="AG91" i="4"/>
  <c r="AG90" i="4"/>
  <c r="BZ93" i="6"/>
  <c r="BZ90" i="6"/>
  <c r="BZ92" i="6" s="1"/>
  <c r="BZ91" i="6"/>
  <c r="DX93" i="6"/>
  <c r="DX90" i="6"/>
  <c r="DX91" i="6"/>
  <c r="DC27" i="4"/>
  <c r="DC25" i="4"/>
  <c r="DC24" i="4"/>
  <c r="BS93" i="6"/>
  <c r="BS90" i="6"/>
  <c r="BS91" i="6"/>
  <c r="FF26" i="6"/>
  <c r="DI92" i="5"/>
  <c r="M59" i="5"/>
  <c r="EJ92" i="5"/>
  <c r="ED81" i="6"/>
  <c r="BE93" i="4"/>
  <c r="BE91" i="4"/>
  <c r="BE90" i="4"/>
  <c r="CL92" i="5"/>
  <c r="FG26" i="6"/>
  <c r="AQ59" i="5"/>
  <c r="CG60" i="4"/>
  <c r="CG58" i="4"/>
  <c r="CG57" i="4"/>
  <c r="R59" i="5"/>
  <c r="AD48" i="6"/>
  <c r="FE27" i="4"/>
  <c r="FE24" i="4"/>
  <c r="FE25" i="4"/>
  <c r="BR92" i="5"/>
  <c r="EC26" i="6"/>
  <c r="AZ92" i="5"/>
  <c r="CC97" i="6"/>
  <c r="EB60" i="4"/>
  <c r="EB58" i="4"/>
  <c r="EB57" i="4"/>
  <c r="EB59" i="4" s="1"/>
  <c r="FB60" i="4"/>
  <c r="FB58" i="4"/>
  <c r="FB57" i="4"/>
  <c r="AE93" i="6"/>
  <c r="AE90" i="6"/>
  <c r="AE92" i="6" s="1"/>
  <c r="AE91" i="6"/>
  <c r="EU48" i="5"/>
  <c r="BA48" i="5"/>
  <c r="ET60" i="4"/>
  <c r="ET58" i="4"/>
  <c r="ET57" i="4"/>
  <c r="EP93" i="6"/>
  <c r="EP91" i="6"/>
  <c r="EP90" i="6"/>
  <c r="DN92" i="5"/>
  <c r="FE81" i="6"/>
  <c r="EG48" i="5"/>
  <c r="CD92" i="5"/>
  <c r="CM59" i="5"/>
  <c r="W81" i="6"/>
  <c r="F60" i="4"/>
  <c r="F58" i="4"/>
  <c r="F57" i="4"/>
  <c r="DS97" i="6"/>
  <c r="DU92" i="5"/>
  <c r="CM26" i="5"/>
  <c r="EC92" i="5"/>
  <c r="AP48" i="5"/>
  <c r="CV26" i="5"/>
  <c r="E26" i="5"/>
  <c r="M26" i="6"/>
  <c r="BM97" i="6"/>
  <c r="M27" i="4"/>
  <c r="M24" i="4"/>
  <c r="M26" i="4" s="1"/>
  <c r="M25" i="4"/>
  <c r="AM27" i="4"/>
  <c r="AM24" i="4"/>
  <c r="AM26" i="4" s="1"/>
  <c r="AM25" i="4"/>
  <c r="Y27" i="4"/>
  <c r="Y25" i="4"/>
  <c r="Y24" i="4"/>
  <c r="Y26" i="4" s="1"/>
  <c r="AE27" i="4"/>
  <c r="AE24" i="4"/>
  <c r="AE26" i="4" s="1"/>
  <c r="AE25" i="4"/>
  <c r="AA27" i="4"/>
  <c r="AA24" i="4"/>
  <c r="AA25" i="4"/>
  <c r="EI46" i="5"/>
  <c r="J48" i="6"/>
  <c r="CR60" i="4"/>
  <c r="CR58" i="4"/>
  <c r="CR57" i="4"/>
  <c r="CW93" i="6"/>
  <c r="CW90" i="6"/>
  <c r="CW91" i="6"/>
  <c r="CN97" i="6"/>
  <c r="DR46" i="5"/>
  <c r="CG59" i="6"/>
  <c r="AF93" i="4"/>
  <c r="AF91" i="4"/>
  <c r="AF90" i="4"/>
  <c r="AF92" i="4" s="1"/>
  <c r="C20" i="3"/>
  <c r="C5" i="1"/>
  <c r="BZ59" i="6"/>
  <c r="DD27" i="4"/>
  <c r="DD25" i="4"/>
  <c r="DD24" i="4"/>
  <c r="C47" i="5"/>
  <c r="BR93" i="4"/>
  <c r="BR91" i="4"/>
  <c r="BR90" i="4"/>
  <c r="AG46" i="5"/>
  <c r="FI59" i="6"/>
  <c r="BB27" i="4"/>
  <c r="BB25" i="4"/>
  <c r="BB24" i="4"/>
  <c r="DJ27" i="4"/>
  <c r="DJ24" i="4"/>
  <c r="DJ25" i="4"/>
  <c r="AP93" i="4"/>
  <c r="AP91" i="4"/>
  <c r="AP90" i="4"/>
  <c r="BC97" i="6"/>
  <c r="EG59" i="6"/>
  <c r="EE93" i="6"/>
  <c r="EE90" i="6"/>
  <c r="EE91" i="6"/>
  <c r="EN59" i="6"/>
  <c r="CB46" i="5"/>
  <c r="CY27" i="4"/>
  <c r="CY24" i="4"/>
  <c r="CY26" i="4" s="1"/>
  <c r="CY25" i="4"/>
  <c r="D59" i="6"/>
  <c r="C57" i="6"/>
  <c r="EM29" i="6"/>
  <c r="N93" i="6"/>
  <c r="N91" i="6"/>
  <c r="N90" i="6"/>
  <c r="AY93" i="6"/>
  <c r="AY91" i="6"/>
  <c r="AY90" i="6"/>
  <c r="DA59" i="6"/>
  <c r="AD46" i="5"/>
  <c r="AW95" i="5"/>
  <c r="AW96" i="5" s="1"/>
  <c r="S63" i="5"/>
  <c r="S62" i="5"/>
  <c r="T48" i="6"/>
  <c r="EL62" i="6"/>
  <c r="EF60" i="4"/>
  <c r="EF58" i="4"/>
  <c r="EF57" i="4"/>
  <c r="BP94" i="6"/>
  <c r="AR81" i="6"/>
  <c r="M93" i="6"/>
  <c r="M90" i="6"/>
  <c r="M91" i="6"/>
  <c r="EB26" i="6"/>
  <c r="CA26" i="6"/>
  <c r="BL81" i="6"/>
  <c r="U93" i="4"/>
  <c r="U91" i="4"/>
  <c r="U90" i="4"/>
  <c r="CT26" i="6"/>
  <c r="DS95" i="5"/>
  <c r="CU81" i="6"/>
  <c r="DX46" i="5"/>
  <c r="DK26" i="6"/>
  <c r="AQ26" i="5"/>
  <c r="CI27" i="4"/>
  <c r="CI25" i="4"/>
  <c r="CI24" i="4"/>
  <c r="O26" i="6"/>
  <c r="AY59" i="5"/>
  <c r="EO60" i="4"/>
  <c r="EO58" i="4"/>
  <c r="EO57" i="4"/>
  <c r="EW81" i="6"/>
  <c r="AY48" i="6"/>
  <c r="FC60" i="4"/>
  <c r="FC58" i="4"/>
  <c r="FC57" i="4"/>
  <c r="ED93" i="4"/>
  <c r="ED91" i="4"/>
  <c r="ED90" i="4"/>
  <c r="FE60" i="4"/>
  <c r="FE58" i="4"/>
  <c r="FE57" i="4"/>
  <c r="CK27" i="4"/>
  <c r="CK25" i="4"/>
  <c r="CK24" i="4"/>
  <c r="CK26" i="4" s="1"/>
  <c r="BQ59" i="6"/>
  <c r="DL60" i="4"/>
  <c r="DL58" i="4"/>
  <c r="DL57" i="4"/>
  <c r="CZ94" i="6"/>
  <c r="DS46" i="5"/>
  <c r="DF97" i="6"/>
  <c r="Y59" i="6"/>
  <c r="E46" i="5"/>
  <c r="BD59" i="6"/>
  <c r="U93" i="6"/>
  <c r="U90" i="6"/>
  <c r="U91" i="6"/>
  <c r="D27" i="4"/>
  <c r="D24" i="4"/>
  <c r="D25" i="4"/>
  <c r="K26" i="6"/>
  <c r="BB81" i="6"/>
  <c r="CC60" i="4"/>
  <c r="CC58" i="4"/>
  <c r="CC57" i="4"/>
  <c r="AD93" i="6"/>
  <c r="AD91" i="6"/>
  <c r="AD90" i="6"/>
  <c r="AD92" i="6" s="1"/>
  <c r="BR59" i="5"/>
  <c r="EC81" i="6"/>
  <c r="CN93" i="4"/>
  <c r="CN91" i="4"/>
  <c r="CN90" i="4"/>
  <c r="FJ92" i="5"/>
  <c r="FF92" i="5"/>
  <c r="BJ60" i="4"/>
  <c r="BJ58" i="4"/>
  <c r="BJ57" i="4"/>
  <c r="N26" i="5"/>
  <c r="AC97" i="6"/>
  <c r="AW46" i="5"/>
  <c r="C25" i="6"/>
  <c r="C14" i="5"/>
  <c r="AS81" i="6"/>
  <c r="O92" i="5"/>
  <c r="EJ93" i="4"/>
  <c r="EJ91" i="4"/>
  <c r="EJ90" i="4"/>
  <c r="CD93" i="4"/>
  <c r="CD91" i="4"/>
  <c r="CD90" i="4"/>
  <c r="EY27" i="4"/>
  <c r="EY24" i="4"/>
  <c r="EY26" i="4" s="1"/>
  <c r="EY25" i="4"/>
  <c r="DY59" i="6"/>
  <c r="BW59" i="6"/>
  <c r="CX92" i="5"/>
  <c r="AM93" i="4"/>
  <c r="AM91" i="4"/>
  <c r="AM90" i="4"/>
  <c r="EJ26" i="6"/>
  <c r="W59" i="5"/>
  <c r="AK26" i="5"/>
  <c r="FG46" i="5"/>
  <c r="L92" i="5"/>
  <c r="AJ26" i="5"/>
  <c r="CL81" i="6"/>
  <c r="V92" i="5"/>
  <c r="EE92" i="5"/>
  <c r="BH81" i="6"/>
  <c r="EO93" i="6"/>
  <c r="EO91" i="6"/>
  <c r="EO90" i="6"/>
  <c r="DJ26" i="6"/>
  <c r="DY46" i="5"/>
  <c r="DH93" i="6"/>
  <c r="DH90" i="6"/>
  <c r="DH91" i="6"/>
  <c r="B23" i="3"/>
  <c r="B20" i="1" s="1"/>
  <c r="B24" i="3"/>
  <c r="B22" i="3"/>
  <c r="B26" i="3" s="1"/>
  <c r="H15" i="4" s="1"/>
  <c r="AY26" i="5"/>
  <c r="DE93" i="6"/>
  <c r="DE91" i="6"/>
  <c r="DE90" i="6"/>
  <c r="AU93" i="4"/>
  <c r="AU91" i="4"/>
  <c r="AU90" i="4"/>
  <c r="CY60" i="4"/>
  <c r="CY58" i="4"/>
  <c r="CY57" i="4"/>
  <c r="CQ59" i="6"/>
  <c r="FC26" i="6"/>
  <c r="DC92" i="5"/>
  <c r="DN81" i="6"/>
  <c r="EX26" i="5"/>
  <c r="CY92" i="5"/>
  <c r="BJ81" i="6"/>
  <c r="FK59" i="5"/>
  <c r="AH93" i="6"/>
  <c r="AH91" i="6"/>
  <c r="AH90" i="6"/>
  <c r="AW29" i="6"/>
  <c r="CT92" i="5"/>
  <c r="AC26" i="5"/>
  <c r="DM62" i="5"/>
  <c r="DM63" i="5" s="1"/>
  <c r="I81" i="6"/>
  <c r="DZ29" i="5"/>
  <c r="E27" i="4"/>
  <c r="E24" i="4"/>
  <c r="E25" i="4"/>
  <c r="DY81" i="6"/>
  <c r="ED26" i="6"/>
  <c r="BF92" i="5"/>
  <c r="F29" i="5"/>
  <c r="F30" i="5" s="1"/>
  <c r="BN94" i="6"/>
  <c r="CN26" i="5"/>
  <c r="AO93" i="6"/>
  <c r="AO90" i="6"/>
  <c r="AO91" i="6"/>
  <c r="FI27" i="4"/>
  <c r="FI25" i="4"/>
  <c r="FI24" i="4"/>
  <c r="FK60" i="4"/>
  <c r="FK58" i="4"/>
  <c r="FK57" i="4"/>
  <c r="FC81" i="5"/>
  <c r="X93" i="4"/>
  <c r="X91" i="4"/>
  <c r="X90" i="4"/>
  <c r="P60" i="4"/>
  <c r="P58" i="4"/>
  <c r="P57" i="4"/>
  <c r="D81" i="5"/>
  <c r="DO94" i="6"/>
  <c r="BP27" i="4"/>
  <c r="BP24" i="4"/>
  <c r="BP25" i="4"/>
  <c r="AR62" i="6"/>
  <c r="AR63" i="6" s="1"/>
  <c r="C94" i="4"/>
  <c r="V97" i="6"/>
  <c r="I27" i="4"/>
  <c r="I25" i="4"/>
  <c r="I24" i="4"/>
  <c r="EV63" i="6"/>
  <c r="EV62" i="6"/>
  <c r="DC93" i="6"/>
  <c r="DC91" i="6"/>
  <c r="DC90" i="6"/>
  <c r="CB27" i="4"/>
  <c r="CB25" i="4"/>
  <c r="CB24" i="4"/>
  <c r="DP62" i="6"/>
  <c r="DP63" i="6" s="1"/>
  <c r="FO93" i="6"/>
  <c r="FO91" i="6"/>
  <c r="FO90" i="6"/>
  <c r="CA46" i="5"/>
  <c r="CF59" i="6"/>
  <c r="CS93" i="6"/>
  <c r="CS90" i="6"/>
  <c r="CS91" i="6"/>
  <c r="AK93" i="6"/>
  <c r="AK91" i="6"/>
  <c r="AK90" i="6"/>
  <c r="BM29" i="6"/>
  <c r="T29" i="5"/>
  <c r="T30" i="5" s="1"/>
  <c r="DE95" i="5"/>
  <c r="H62" i="5"/>
  <c r="H63" i="5"/>
  <c r="DH29" i="5"/>
  <c r="DU81" i="6"/>
  <c r="BX26" i="6"/>
  <c r="CU26" i="6"/>
  <c r="AK59" i="5"/>
  <c r="DS81" i="6"/>
  <c r="AX97" i="6"/>
  <c r="AM92" i="5"/>
  <c r="EX59" i="5"/>
  <c r="EG26" i="6"/>
  <c r="DD29" i="6"/>
  <c r="DZ93" i="6"/>
  <c r="DZ90" i="6"/>
  <c r="DZ91" i="6"/>
  <c r="BS29" i="6"/>
  <c r="CY64" i="5"/>
  <c r="AW64" i="5"/>
  <c r="EK64" i="5"/>
  <c r="CC64" i="5"/>
  <c r="EJ64" i="5"/>
  <c r="AC64" i="5"/>
  <c r="DZ64" i="5"/>
  <c r="CX64" i="5"/>
  <c r="DO64" i="5"/>
  <c r="CW64" i="5"/>
  <c r="CN64" i="5"/>
  <c r="AN64" i="5"/>
  <c r="CL64" i="5"/>
  <c r="CH64" i="5"/>
  <c r="BI64" i="5"/>
  <c r="BQ64" i="5"/>
  <c r="DT64" i="5"/>
  <c r="CS64" i="5"/>
  <c r="CA64" i="5"/>
  <c r="AT64" i="5"/>
  <c r="BP64" i="5"/>
  <c r="BR64" i="5"/>
  <c r="AE64" i="5"/>
  <c r="DR64" i="5"/>
  <c r="AA64" i="5"/>
  <c r="BZ64" i="5"/>
  <c r="BN64" i="5"/>
  <c r="DE64" i="5"/>
  <c r="AV64" i="5"/>
  <c r="DM64" i="5"/>
  <c r="AY64" i="5"/>
  <c r="BL64" i="5"/>
  <c r="EL64" i="5"/>
  <c r="DL64" i="5"/>
  <c r="DN64" i="5"/>
  <c r="DB64" i="5"/>
  <c r="CJ64" i="5"/>
  <c r="BU64" i="5"/>
  <c r="BY64" i="5"/>
  <c r="DP64" i="5"/>
  <c r="CK64" i="5"/>
  <c r="BJ64" i="5"/>
  <c r="BX64" i="5"/>
  <c r="DA64" i="5"/>
  <c r="AU64" i="5"/>
  <c r="BM64" i="5"/>
  <c r="AK64" i="5"/>
  <c r="AB64" i="5"/>
  <c r="AF64" i="5"/>
  <c r="Z64" i="5"/>
  <c r="DG64" i="5"/>
  <c r="CT64" i="5"/>
  <c r="CB64" i="5"/>
  <c r="BH64" i="5"/>
  <c r="BE64" i="5"/>
  <c r="DF64" i="5"/>
  <c r="AJ64" i="5"/>
  <c r="CR64" i="5"/>
  <c r="DJ64" i="5"/>
  <c r="EE64" i="5"/>
  <c r="CG64" i="5"/>
  <c r="BF64" i="5"/>
  <c r="CU64" i="5"/>
  <c r="DI64" i="5"/>
  <c r="DQ64" i="5"/>
  <c r="DY64" i="5"/>
  <c r="BA64" i="5"/>
  <c r="DD64" i="5"/>
  <c r="AS64" i="5"/>
  <c r="EA64" i="5"/>
  <c r="AZ64" i="5"/>
  <c r="AP64" i="5"/>
  <c r="EI64" i="5"/>
  <c r="AD64" i="5"/>
  <c r="DW64" i="5"/>
  <c r="BW64" i="5"/>
  <c r="CD64" i="5"/>
  <c r="CI64" i="5"/>
  <c r="CP64" i="5"/>
  <c r="DC64" i="5"/>
  <c r="AG64" i="5"/>
  <c r="DV64" i="5"/>
  <c r="CQ64" i="5"/>
  <c r="EG64" i="5"/>
  <c r="AH64" i="5"/>
  <c r="BS64" i="5"/>
  <c r="CZ64" i="5"/>
  <c r="AX64" i="5"/>
  <c r="BC64" i="5"/>
  <c r="DX64" i="5"/>
  <c r="AI64" i="5"/>
  <c r="BK64" i="5"/>
  <c r="EH64" i="5"/>
  <c r="Y64" i="5"/>
  <c r="DS64" i="5"/>
  <c r="AR64" i="5"/>
  <c r="AM64" i="5"/>
  <c r="AO64" i="5"/>
  <c r="BO64" i="5"/>
  <c r="DK64" i="5"/>
  <c r="EM64" i="5"/>
  <c r="CE64" i="5"/>
  <c r="DH64" i="5"/>
  <c r="CO64" i="5"/>
  <c r="CF64" i="5"/>
  <c r="BT64" i="5"/>
  <c r="AQ64" i="5"/>
  <c r="BB64" i="5"/>
  <c r="DU64" i="5"/>
  <c r="EC64" i="5"/>
  <c r="AL64" i="5"/>
  <c r="EB64" i="5"/>
  <c r="CM64" i="5"/>
  <c r="ED64" i="5"/>
  <c r="EN64" i="5"/>
  <c r="BV64" i="5"/>
  <c r="EF64" i="5"/>
  <c r="BG64" i="5"/>
  <c r="CV64" i="5"/>
  <c r="BD64" i="5"/>
  <c r="CD26" i="5"/>
  <c r="FM93" i="6"/>
  <c r="FM90" i="6"/>
  <c r="FM91" i="6"/>
  <c r="W46" i="5"/>
  <c r="EW59" i="6"/>
  <c r="ES93" i="6"/>
  <c r="ES90" i="6"/>
  <c r="ES91" i="6"/>
  <c r="AZ46" i="5"/>
  <c r="ED59" i="6"/>
  <c r="BS60" i="4"/>
  <c r="BS58" i="4"/>
  <c r="BS57" i="4"/>
  <c r="EL46" i="5"/>
  <c r="BF79" i="5"/>
  <c r="BL93" i="4"/>
  <c r="BL91" i="4"/>
  <c r="BL90" i="4"/>
  <c r="EP60" i="4"/>
  <c r="EP58" i="4"/>
  <c r="EP57" i="4"/>
  <c r="ED97" i="6"/>
  <c r="DH60" i="4"/>
  <c r="DH58" i="4"/>
  <c r="DH57" i="4"/>
  <c r="AO94" i="5"/>
  <c r="CK94" i="5"/>
  <c r="DV61" i="6"/>
  <c r="BX61" i="6"/>
  <c r="EL61" i="6"/>
  <c r="EL63" i="6" s="1"/>
  <c r="CN94" i="5"/>
  <c r="CD94" i="5"/>
  <c r="CB61" i="6"/>
  <c r="AT94" i="5"/>
  <c r="AT96" i="5" s="1"/>
  <c r="CY61" i="6"/>
  <c r="DV94" i="5"/>
  <c r="DG94" i="5"/>
  <c r="BQ94" i="5"/>
  <c r="BQ96" i="5" s="1"/>
  <c r="BY61" i="6"/>
  <c r="CG61" i="6"/>
  <c r="DQ61" i="6"/>
  <c r="BS94" i="5"/>
  <c r="AD29" i="6"/>
  <c r="AD30" i="6" s="1"/>
  <c r="C58" i="5"/>
  <c r="CL29" i="5"/>
  <c r="ED95" i="5"/>
  <c r="ED96" i="5" s="1"/>
  <c r="DI62" i="5"/>
  <c r="DI63" i="5" s="1"/>
  <c r="AG95" i="5"/>
  <c r="EB93" i="4"/>
  <c r="EB91" i="4"/>
  <c r="EB90" i="4"/>
  <c r="CW29" i="5"/>
  <c r="AJ95" i="5"/>
  <c r="AJ96" i="5"/>
  <c r="CL93" i="4"/>
  <c r="CL91" i="4"/>
  <c r="CL90" i="4"/>
  <c r="CL92" i="4" s="1"/>
  <c r="DP93" i="6"/>
  <c r="DP91" i="6"/>
  <c r="DP90" i="6"/>
  <c r="EY29" i="5"/>
  <c r="EY30" i="5"/>
  <c r="DR60" i="4"/>
  <c r="DR58" i="4"/>
  <c r="DR57" i="4"/>
  <c r="DR59" i="4" s="1"/>
  <c r="DY62" i="5"/>
  <c r="DY63" i="5" s="1"/>
  <c r="FN60" i="4"/>
  <c r="FN58" i="4"/>
  <c r="FN57" i="4"/>
  <c r="FN59" i="4" s="1"/>
  <c r="AL27" i="4"/>
  <c r="AL25" i="4"/>
  <c r="AL24" i="4"/>
  <c r="EY95" i="5"/>
  <c r="EY96" i="5" s="1"/>
  <c r="BY29" i="6"/>
  <c r="BQ93" i="4"/>
  <c r="BQ91" i="4"/>
  <c r="BQ90" i="4"/>
  <c r="AN93" i="6"/>
  <c r="AN91" i="6"/>
  <c r="AN90" i="6"/>
  <c r="AN92" i="6" s="1"/>
  <c r="DE93" i="4"/>
  <c r="DE91" i="4"/>
  <c r="DE90" i="4"/>
  <c r="DE92" i="4" s="1"/>
  <c r="EN60" i="4"/>
  <c r="EN58" i="4"/>
  <c r="EN57" i="4"/>
  <c r="AP93" i="6"/>
  <c r="AP90" i="6"/>
  <c r="AP91" i="6"/>
  <c r="DL62" i="6"/>
  <c r="DL63" i="6" s="1"/>
  <c r="D20" i="3"/>
  <c r="D5" i="1"/>
  <c r="AX62" i="6"/>
  <c r="CP60" i="4"/>
  <c r="CP58" i="4"/>
  <c r="CP57" i="4"/>
  <c r="DB62" i="6"/>
  <c r="DB63" i="6"/>
  <c r="BZ93" i="4"/>
  <c r="BZ91" i="4"/>
  <c r="BZ90" i="4"/>
  <c r="EF93" i="6"/>
  <c r="EF90" i="6"/>
  <c r="EF92" i="6" s="1"/>
  <c r="EF91" i="6"/>
  <c r="AT29" i="6"/>
  <c r="CH29" i="5"/>
  <c r="BK48" i="6"/>
  <c r="FF29" i="5"/>
  <c r="FF30" i="5" s="1"/>
  <c r="H60" i="4"/>
  <c r="H58" i="4"/>
  <c r="H57" i="4"/>
  <c r="H59" i="4" s="1"/>
  <c r="BU93" i="6"/>
  <c r="BU91" i="6"/>
  <c r="BU90" i="6"/>
  <c r="BU92" i="6" s="1"/>
  <c r="BD81" i="6"/>
  <c r="BB29" i="6"/>
  <c r="ED62" i="5"/>
  <c r="ED63" i="5" s="1"/>
  <c r="DE29" i="5"/>
  <c r="AO60" i="4"/>
  <c r="AO58" i="4"/>
  <c r="AO57" i="4"/>
  <c r="FO29" i="6"/>
  <c r="FO30" i="6" s="1"/>
  <c r="CF29" i="5"/>
  <c r="AA48" i="6"/>
  <c r="BB62" i="5"/>
  <c r="BB63" i="5" s="1"/>
  <c r="BH27" i="4"/>
  <c r="BH25" i="4"/>
  <c r="BH24" i="4"/>
  <c r="W29" i="6"/>
  <c r="W30" i="6"/>
  <c r="CM93" i="6"/>
  <c r="CM90" i="6"/>
  <c r="CM91" i="6"/>
  <c r="BV29" i="6"/>
  <c r="FM60" i="4"/>
  <c r="FM58" i="4"/>
  <c r="FM57" i="4"/>
  <c r="FM59" i="4" s="1"/>
  <c r="DS29" i="5"/>
  <c r="BV62" i="6"/>
  <c r="CS93" i="4"/>
  <c r="CS91" i="4"/>
  <c r="CS90" i="4"/>
  <c r="CS92" i="4" s="1"/>
  <c r="H29" i="6"/>
  <c r="H30" i="6" s="1"/>
  <c r="EM95" i="5"/>
  <c r="EM96" i="5"/>
  <c r="AX62" i="5"/>
  <c r="AX63" i="5" s="1"/>
  <c r="CA81" i="6"/>
  <c r="FM93" i="4"/>
  <c r="FM91" i="4"/>
  <c r="FM90" i="4"/>
  <c r="DH81" i="6"/>
  <c r="D93" i="6"/>
  <c r="D91" i="6"/>
  <c r="D90" i="6"/>
  <c r="DH27" i="4"/>
  <c r="DH25" i="4"/>
  <c r="DH24" i="4"/>
  <c r="AM29" i="5"/>
  <c r="DQ93" i="4"/>
  <c r="DQ91" i="4"/>
  <c r="DQ90" i="4"/>
  <c r="DS93" i="6"/>
  <c r="DS91" i="6"/>
  <c r="DS90" i="6"/>
  <c r="DF93" i="4"/>
  <c r="DF91" i="4"/>
  <c r="DF90" i="4"/>
  <c r="DF92" i="4" s="1"/>
  <c r="AI29" i="5"/>
  <c r="CP93" i="6"/>
  <c r="CP91" i="6"/>
  <c r="CP90" i="6"/>
  <c r="DD95" i="5"/>
  <c r="EQ81" i="6"/>
  <c r="W29" i="5"/>
  <c r="W30" i="5" s="1"/>
  <c r="DT27" i="4"/>
  <c r="DT25" i="4"/>
  <c r="DT24" i="4"/>
  <c r="FE62" i="5"/>
  <c r="FE63" i="5"/>
  <c r="EY93" i="6"/>
  <c r="EY90" i="6"/>
  <c r="EY91" i="6"/>
  <c r="AU48" i="5"/>
  <c r="BB29" i="5"/>
  <c r="DQ93" i="6"/>
  <c r="DQ91" i="6"/>
  <c r="DQ90" i="6"/>
  <c r="FC48" i="5"/>
  <c r="CV62" i="6"/>
  <c r="CV63" i="6" s="1"/>
  <c r="K81" i="5"/>
  <c r="FN93" i="6"/>
  <c r="FN91" i="6"/>
  <c r="FN90" i="6"/>
  <c r="FN92" i="6" s="1"/>
  <c r="CL62" i="6"/>
  <c r="CF93" i="4"/>
  <c r="CF91" i="4"/>
  <c r="CF90" i="4"/>
  <c r="CF92" i="4" s="1"/>
  <c r="EU93" i="6"/>
  <c r="EU91" i="6"/>
  <c r="EU90" i="6"/>
  <c r="EU92" i="6" s="1"/>
  <c r="X97" i="6"/>
  <c r="DU97" i="6"/>
  <c r="BD60" i="4"/>
  <c r="BD58" i="4"/>
  <c r="BD57" i="4"/>
  <c r="BD59" i="4" s="1"/>
  <c r="AL94" i="6"/>
  <c r="BF93" i="6"/>
  <c r="BF90" i="6"/>
  <c r="BF91" i="6"/>
  <c r="C60" i="6"/>
  <c r="J46" i="5"/>
  <c r="AW97" i="6"/>
  <c r="Q27" i="4"/>
  <c r="Q25" i="4"/>
  <c r="Q24" i="4"/>
  <c r="CB95" i="5"/>
  <c r="CB96" i="5" s="1"/>
  <c r="AG48" i="6"/>
  <c r="DD60" i="4"/>
  <c r="DD58" i="4"/>
  <c r="DD57" i="4"/>
  <c r="DD59" i="4" s="1"/>
  <c r="CC46" i="5"/>
  <c r="P48" i="6"/>
  <c r="FG27" i="4"/>
  <c r="FG25" i="4"/>
  <c r="FG24" i="4"/>
  <c r="DP62" i="5"/>
  <c r="DP63" i="5" s="1"/>
  <c r="EV62" i="5"/>
  <c r="EV63" i="5"/>
  <c r="DI81" i="6"/>
  <c r="EZ62" i="5"/>
  <c r="EZ63" i="5" s="1"/>
  <c r="CY29" i="5"/>
  <c r="AI93" i="4"/>
  <c r="AI91" i="4"/>
  <c r="AI90" i="4"/>
  <c r="AI92" i="4" s="1"/>
  <c r="BM81" i="6"/>
  <c r="EG93" i="6"/>
  <c r="EG91" i="6"/>
  <c r="EG90" i="6"/>
  <c r="DZ29" i="6"/>
  <c r="BC29" i="5"/>
  <c r="DG93" i="6"/>
  <c r="DG91" i="6"/>
  <c r="DG90" i="6"/>
  <c r="DG92" i="6" s="1"/>
  <c r="DG46" i="5"/>
  <c r="AZ29" i="6"/>
  <c r="FG96" i="5"/>
  <c r="FG95" i="5"/>
  <c r="BS81" i="6"/>
  <c r="BF48" i="6"/>
  <c r="CS60" i="4"/>
  <c r="CS58" i="4"/>
  <c r="CS57" i="4"/>
  <c r="CL60" i="4"/>
  <c r="CL58" i="4"/>
  <c r="CL57" i="4"/>
  <c r="BT93" i="4"/>
  <c r="BT91" i="4"/>
  <c r="BT90" i="4"/>
  <c r="BT92" i="4" s="1"/>
  <c r="FG93" i="6"/>
  <c r="FG90" i="6"/>
  <c r="FG91" i="6"/>
  <c r="EV93" i="6"/>
  <c r="EV90" i="6"/>
  <c r="EV91" i="6"/>
  <c r="O48" i="6"/>
  <c r="AT97" i="6"/>
  <c r="EA94" i="6"/>
  <c r="BY27" i="4"/>
  <c r="BY24" i="4"/>
  <c r="BY25" i="4"/>
  <c r="ER27" i="4"/>
  <c r="ER25" i="4"/>
  <c r="ER24" i="4"/>
  <c r="BL62" i="6"/>
  <c r="BL63" i="6" s="1"/>
  <c r="CH63" i="6"/>
  <c r="CH62" i="6"/>
  <c r="C35" i="4"/>
  <c r="B9" i="1" s="1"/>
  <c r="I62" i="6"/>
  <c r="I63" i="6" s="1"/>
  <c r="DY94" i="6"/>
  <c r="BE27" i="4"/>
  <c r="BE25" i="4"/>
  <c r="BE24" i="4"/>
  <c r="DF60" i="4"/>
  <c r="DF58" i="4"/>
  <c r="DF57" i="4"/>
  <c r="DF59" i="4" s="1"/>
  <c r="AD95" i="5"/>
  <c r="AD96" i="5" s="1"/>
  <c r="EM81" i="6"/>
  <c r="DY27" i="4"/>
  <c r="DY24" i="4"/>
  <c r="DY25" i="4"/>
  <c r="AA62" i="5"/>
  <c r="AA63" i="5" s="1"/>
  <c r="EZ81" i="6"/>
  <c r="EZ29" i="5"/>
  <c r="EZ30" i="5" s="1"/>
  <c r="ES60" i="4"/>
  <c r="ES58" i="4"/>
  <c r="ES57" i="4"/>
  <c r="ES59" i="4" s="1"/>
  <c r="EB94" i="6"/>
  <c r="FG62" i="5"/>
  <c r="FG63" i="5" s="1"/>
  <c r="CW60" i="4"/>
  <c r="CW58" i="4"/>
  <c r="CW57" i="4"/>
  <c r="CP29" i="6"/>
  <c r="EN62" i="5"/>
  <c r="EN63" i="5" s="1"/>
  <c r="EN67" i="5"/>
  <c r="BC27" i="4"/>
  <c r="BC24" i="4"/>
  <c r="BC25" i="4"/>
  <c r="C27" i="6"/>
  <c r="FL29" i="6"/>
  <c r="FL30" i="6"/>
  <c r="AD81" i="6"/>
  <c r="ET93" i="4"/>
  <c r="ET91" i="4"/>
  <c r="ET90" i="4"/>
  <c r="L29" i="6"/>
  <c r="L30" i="6" s="1"/>
  <c r="E21" i="3"/>
  <c r="E11" i="1"/>
  <c r="AS97" i="6"/>
  <c r="DT62" i="5"/>
  <c r="DT63" i="5" s="1"/>
  <c r="AJ62" i="6"/>
  <c r="AJ63" i="6" s="1"/>
  <c r="AL62" i="6"/>
  <c r="AL63" i="6" s="1"/>
  <c r="AR94" i="6"/>
  <c r="FL46" i="5"/>
  <c r="FH62" i="6"/>
  <c r="FH63" i="6" s="1"/>
  <c r="CP27" i="4"/>
  <c r="CP25" i="4"/>
  <c r="CP24" i="4"/>
  <c r="DB97" i="5"/>
  <c r="DG97" i="5"/>
  <c r="CI97" i="5"/>
  <c r="DN97" i="5"/>
  <c r="EH97" i="5"/>
  <c r="AS97" i="5"/>
  <c r="T97" i="5"/>
  <c r="BJ97" i="5"/>
  <c r="CT97" i="5"/>
  <c r="EC97" i="5"/>
  <c r="BK97" i="5"/>
  <c r="DV97" i="5"/>
  <c r="BM97" i="5"/>
  <c r="DD97" i="5"/>
  <c r="AN97" i="5"/>
  <c r="CU97" i="5"/>
  <c r="AW97" i="5"/>
  <c r="AQ97" i="5"/>
  <c r="DH97" i="5"/>
  <c r="DY97" i="5"/>
  <c r="BX97" i="5"/>
  <c r="BG97" i="5"/>
  <c r="X97" i="5"/>
  <c r="BO97" i="5"/>
  <c r="AV97" i="5"/>
  <c r="CC97" i="5"/>
  <c r="CH97" i="5"/>
  <c r="U97" i="5"/>
  <c r="BN97" i="5"/>
  <c r="BV97" i="5"/>
  <c r="DK97" i="5"/>
  <c r="DO97" i="5"/>
  <c r="CL97" i="5"/>
  <c r="AH97" i="5"/>
  <c r="CE97" i="5"/>
  <c r="AR97" i="5"/>
  <c r="BA97" i="5"/>
  <c r="BL97" i="5"/>
  <c r="DL97" i="5"/>
  <c r="CS97" i="5"/>
  <c r="CX97" i="5"/>
  <c r="AI97" i="5"/>
  <c r="DT97" i="5"/>
  <c r="DA97" i="5"/>
  <c r="BT97" i="5"/>
  <c r="CZ97" i="5"/>
  <c r="BS97" i="5"/>
  <c r="AC97" i="5"/>
  <c r="AF97" i="5"/>
  <c r="V97" i="5"/>
  <c r="EE97" i="5"/>
  <c r="AL97" i="5"/>
  <c r="DU97" i="5"/>
  <c r="CF97" i="5"/>
  <c r="AE97" i="5"/>
  <c r="BB97" i="5"/>
  <c r="DJ97" i="5"/>
  <c r="CK97" i="5"/>
  <c r="BC97" i="5"/>
  <c r="CM97" i="5"/>
  <c r="BU97" i="5"/>
  <c r="BZ97" i="5"/>
  <c r="CB97" i="5"/>
  <c r="CO97" i="5"/>
  <c r="AJ97" i="5"/>
  <c r="AO97" i="5"/>
  <c r="AT97" i="5"/>
  <c r="EG97" i="5"/>
  <c r="EB97" i="5"/>
  <c r="CY97" i="5"/>
  <c r="CD97" i="5"/>
  <c r="AY97" i="5"/>
  <c r="Z97" i="5"/>
  <c r="DS97" i="5"/>
  <c r="S97" i="5"/>
  <c r="CP97" i="5"/>
  <c r="AZ97" i="5"/>
  <c r="DW97" i="5"/>
  <c r="BH97" i="5"/>
  <c r="Y97" i="5"/>
  <c r="CW97" i="5"/>
  <c r="BI97" i="5"/>
  <c r="CN97" i="5"/>
  <c r="AM97" i="5"/>
  <c r="AX97" i="5"/>
  <c r="DX97" i="5"/>
  <c r="BW97" i="5"/>
  <c r="DP97" i="5"/>
  <c r="DR97" i="5"/>
  <c r="AA97" i="5"/>
  <c r="AD97" i="5"/>
  <c r="BD97" i="5"/>
  <c r="W97" i="5"/>
  <c r="EF97" i="5"/>
  <c r="BP97" i="5"/>
  <c r="ED97" i="5"/>
  <c r="DE97" i="5"/>
  <c r="AG97" i="5"/>
  <c r="CV97" i="5"/>
  <c r="DQ97" i="5"/>
  <c r="BY97" i="5"/>
  <c r="CQ97" i="5"/>
  <c r="CR97" i="5"/>
  <c r="DI97" i="5"/>
  <c r="AK97" i="5"/>
  <c r="DC97" i="5"/>
  <c r="DF97" i="5"/>
  <c r="BE97" i="5"/>
  <c r="EA97" i="5"/>
  <c r="AB97" i="5"/>
  <c r="DM97" i="5"/>
  <c r="AP97" i="5"/>
  <c r="CJ97" i="5"/>
  <c r="BR97" i="5"/>
  <c r="BQ97" i="5"/>
  <c r="CG97" i="5"/>
  <c r="BF97" i="5"/>
  <c r="AU97" i="5"/>
  <c r="CA97" i="5"/>
  <c r="DZ97" i="5"/>
  <c r="V93" i="4"/>
  <c r="V91" i="4"/>
  <c r="V90" i="4"/>
  <c r="FI60" i="4"/>
  <c r="FI58" i="4"/>
  <c r="FI57" i="4"/>
  <c r="FI59" i="4" s="1"/>
  <c r="FB93" i="6"/>
  <c r="FB91" i="6"/>
  <c r="FB90" i="6"/>
  <c r="FB92" i="6" s="1"/>
  <c r="BJ62" i="5"/>
  <c r="BJ63" i="5" s="1"/>
  <c r="S60" i="4"/>
  <c r="S58" i="4"/>
  <c r="S57" i="4"/>
  <c r="S59" i="4" s="1"/>
  <c r="DI97" i="6"/>
  <c r="FI81" i="6"/>
  <c r="AK48" i="6"/>
  <c r="CH29" i="6"/>
  <c r="FO62" i="5"/>
  <c r="FO63" i="5" s="1"/>
  <c r="DQ81" i="6"/>
  <c r="BB95" i="5"/>
  <c r="BB96" i="5"/>
  <c r="CO93" i="6"/>
  <c r="CO91" i="6"/>
  <c r="CO90" i="6"/>
  <c r="AN29" i="6"/>
  <c r="EN29" i="5"/>
  <c r="CK95" i="5"/>
  <c r="CK96" i="5" s="1"/>
  <c r="EA62" i="5"/>
  <c r="EA63" i="5" s="1"/>
  <c r="AH27" i="4"/>
  <c r="AH24" i="4"/>
  <c r="AH26" i="4" s="1"/>
  <c r="AH25" i="4"/>
  <c r="BV46" i="5"/>
  <c r="DD93" i="6"/>
  <c r="DD91" i="6"/>
  <c r="DD90" i="6"/>
  <c r="G27" i="4"/>
  <c r="G25" i="4"/>
  <c r="G24" i="4"/>
  <c r="FM46" i="5"/>
  <c r="CS62" i="5"/>
  <c r="CS63" i="5"/>
  <c r="AN81" i="6"/>
  <c r="EU81" i="6"/>
  <c r="BM29" i="5"/>
  <c r="DA60" i="4"/>
  <c r="DA58" i="4"/>
  <c r="DA57" i="4"/>
  <c r="AM94" i="6"/>
  <c r="EJ29" i="5"/>
  <c r="FN29" i="5"/>
  <c r="FN30" i="5" s="1"/>
  <c r="AC26" i="6"/>
  <c r="BK59" i="5"/>
  <c r="AB60" i="4"/>
  <c r="AB58" i="4"/>
  <c r="AB57" i="4"/>
  <c r="BB97" i="6"/>
  <c r="AE95" i="5"/>
  <c r="AE96" i="5" s="1"/>
  <c r="CL26" i="6"/>
  <c r="CP81" i="6"/>
  <c r="CA60" i="4"/>
  <c r="CA58" i="4"/>
  <c r="CA57" i="4"/>
  <c r="AJ97" i="6"/>
  <c r="FN95" i="5"/>
  <c r="FN96" i="5" s="1"/>
  <c r="EF81" i="6"/>
  <c r="Y93" i="4"/>
  <c r="Y91" i="4"/>
  <c r="Y90" i="4"/>
  <c r="DB81" i="5"/>
  <c r="CM46" i="5"/>
  <c r="DW62" i="5"/>
  <c r="DW63" i="5" s="1"/>
  <c r="BS93" i="4"/>
  <c r="BS91" i="4"/>
  <c r="BS90" i="4"/>
  <c r="BS92" i="4" s="1"/>
  <c r="AO29" i="5"/>
  <c r="DY93" i="4"/>
  <c r="DY91" i="4"/>
  <c r="DY90" i="4"/>
  <c r="DY92" i="4" s="1"/>
  <c r="CK59" i="6"/>
  <c r="DO97" i="6"/>
  <c r="V27" i="4"/>
  <c r="V25" i="4"/>
  <c r="V24" i="4"/>
  <c r="AL60" i="4"/>
  <c r="AL58" i="4"/>
  <c r="AL57" i="4"/>
  <c r="Q79" i="5"/>
  <c r="X27" i="4"/>
  <c r="X24" i="4"/>
  <c r="X25" i="4"/>
  <c r="DQ27" i="4"/>
  <c r="DQ24" i="4"/>
  <c r="DQ25" i="4"/>
  <c r="CB59" i="6"/>
  <c r="FH79" i="5"/>
  <c r="EX46" i="5"/>
  <c r="CM79" i="5"/>
  <c r="P46" i="5"/>
  <c r="CW59" i="6"/>
  <c r="BV93" i="6"/>
  <c r="BV90" i="6"/>
  <c r="BV91" i="6"/>
  <c r="L62" i="6"/>
  <c r="L63" i="6" s="1"/>
  <c r="ET93" i="6"/>
  <c r="ET90" i="6"/>
  <c r="ET91" i="6"/>
  <c r="DC97" i="6"/>
  <c r="BV27" i="4"/>
  <c r="BV24" i="4"/>
  <c r="BV25" i="4"/>
  <c r="AF46" i="5"/>
  <c r="U27" i="4"/>
  <c r="U24" i="4"/>
  <c r="U25" i="4"/>
  <c r="O79" i="5"/>
  <c r="BI93" i="6"/>
  <c r="BI91" i="6"/>
  <c r="BI90" i="6"/>
  <c r="BI92" i="6" s="1"/>
  <c r="AZ97" i="6"/>
  <c r="N46" i="5"/>
  <c r="CU62" i="6"/>
  <c r="CU63" i="6"/>
  <c r="EM93" i="6"/>
  <c r="EM91" i="6"/>
  <c r="EM90" i="6"/>
  <c r="EM92" i="6" s="1"/>
  <c r="EI95" i="5"/>
  <c r="EI96" i="5" s="1"/>
  <c r="BY62" i="5"/>
  <c r="BY63" i="5" s="1"/>
  <c r="CK60" i="4"/>
  <c r="CK58" i="4"/>
  <c r="CK57" i="4"/>
  <c r="EV79" i="5"/>
  <c r="EB46" i="5"/>
  <c r="P93" i="4"/>
  <c r="P91" i="4"/>
  <c r="P90" i="4"/>
  <c r="P92" i="4" s="1"/>
  <c r="BR81" i="6"/>
  <c r="K48" i="6"/>
  <c r="CT97" i="6"/>
  <c r="EX81" i="6"/>
  <c r="FJ29" i="5"/>
  <c r="FJ30" i="5"/>
  <c r="EV29" i="6"/>
  <c r="EV30" i="6"/>
  <c r="ET81" i="6"/>
  <c r="X79" i="5"/>
  <c r="AX93" i="6"/>
  <c r="AX91" i="6"/>
  <c r="AX90" i="6"/>
  <c r="AX92" i="6" s="1"/>
  <c r="DN29" i="6"/>
  <c r="FO29" i="5"/>
  <c r="FO30" i="5" s="1"/>
  <c r="BO62" i="5"/>
  <c r="BO63" i="5" s="1"/>
  <c r="BG79" i="5"/>
  <c r="ES46" i="5"/>
  <c r="BT95" i="5"/>
  <c r="BT96" i="5"/>
  <c r="AI95" i="5"/>
  <c r="E62" i="5"/>
  <c r="E63" i="5" s="1"/>
  <c r="U29" i="5"/>
  <c r="U30" i="5" s="1"/>
  <c r="EJ27" i="4"/>
  <c r="EJ24" i="4"/>
  <c r="EJ25" i="4"/>
  <c r="E93" i="6"/>
  <c r="E91" i="6"/>
  <c r="E90" i="6"/>
  <c r="E92" i="6" s="1"/>
  <c r="R27" i="4"/>
  <c r="R25" i="4"/>
  <c r="R24" i="4"/>
  <c r="FA62" i="6"/>
  <c r="FA63" i="6"/>
  <c r="CO60" i="4"/>
  <c r="CO58" i="4"/>
  <c r="CO57" i="4"/>
  <c r="CO59" i="4" s="1"/>
  <c r="DR93" i="4"/>
  <c r="DR91" i="4"/>
  <c r="DR90" i="4"/>
  <c r="EA93" i="4"/>
  <c r="EA91" i="4"/>
  <c r="EA90" i="4"/>
  <c r="DW93" i="4"/>
  <c r="DW91" i="4"/>
  <c r="DW90" i="4"/>
  <c r="DW92" i="4" s="1"/>
  <c r="FI79" i="5"/>
  <c r="W48" i="6"/>
  <c r="H79" i="5"/>
  <c r="Z48" i="6"/>
  <c r="EP27" i="4"/>
  <c r="EP25" i="4"/>
  <c r="EP24" i="4"/>
  <c r="EP26" i="4" s="1"/>
  <c r="BS62" i="6"/>
  <c r="EG94" i="5"/>
  <c r="AG94" i="5"/>
  <c r="AG96" i="5" s="1"/>
  <c r="DN61" i="6"/>
  <c r="DN63" i="6" s="1"/>
  <c r="AN61" i="6"/>
  <c r="AN63" i="6" s="1"/>
  <c r="AG61" i="6"/>
  <c r="BF94" i="5"/>
  <c r="BJ94" i="5"/>
  <c r="CU61" i="6"/>
  <c r="DI94" i="5"/>
  <c r="DS94" i="5"/>
  <c r="DS96" i="5" s="1"/>
  <c r="CG94" i="5"/>
  <c r="BB61" i="6"/>
  <c r="BR94" i="5"/>
  <c r="CR94" i="5"/>
  <c r="BS61" i="6"/>
  <c r="BS63" i="6" s="1"/>
  <c r="DS61" i="6"/>
  <c r="CU94" i="5"/>
  <c r="CU96" i="5" s="1"/>
  <c r="BV62" i="5"/>
  <c r="BV63" i="5"/>
  <c r="CE95" i="5"/>
  <c r="DF29" i="5"/>
  <c r="CJ60" i="4"/>
  <c r="CJ58" i="4"/>
  <c r="CJ57" i="4"/>
  <c r="CJ59" i="4" s="1"/>
  <c r="DQ95" i="5"/>
  <c r="DQ96" i="5" s="1"/>
  <c r="CI29" i="6"/>
  <c r="EI29" i="6"/>
  <c r="FL95" i="5"/>
  <c r="FL96" i="5"/>
  <c r="CS81" i="6"/>
  <c r="L62" i="5"/>
  <c r="L63" i="5"/>
  <c r="AI62" i="5"/>
  <c r="AI63" i="5" s="1"/>
  <c r="BY93" i="4"/>
  <c r="BY91" i="4"/>
  <c r="BY90" i="4"/>
  <c r="BY92" i="4" s="1"/>
  <c r="FF93" i="6"/>
  <c r="FF91" i="6"/>
  <c r="FF90" i="6"/>
  <c r="FF92" i="6" s="1"/>
  <c r="O81" i="6"/>
  <c r="BZ60" i="4"/>
  <c r="BZ58" i="4"/>
  <c r="BZ57" i="4"/>
  <c r="EP92" i="5"/>
  <c r="CG59" i="5"/>
  <c r="DN26" i="5"/>
  <c r="AE26" i="5"/>
  <c r="DK27" i="4"/>
  <c r="DK24" i="4"/>
  <c r="DK26" i="4" s="1"/>
  <c r="DK25" i="4"/>
  <c r="DE26" i="6"/>
  <c r="T93" i="6"/>
  <c r="T91" i="6"/>
  <c r="T90" i="6"/>
  <c r="CU26" i="5"/>
  <c r="CH93" i="4"/>
  <c r="CH91" i="4"/>
  <c r="CH90" i="4"/>
  <c r="CC26" i="6"/>
  <c r="AB26" i="5"/>
  <c r="BN26" i="5"/>
  <c r="AX60" i="4"/>
  <c r="AX58" i="4"/>
  <c r="AX57" i="4"/>
  <c r="AX59" i="4" s="1"/>
  <c r="AH59" i="5"/>
  <c r="S93" i="4"/>
  <c r="S91" i="4"/>
  <c r="S90" i="4"/>
  <c r="P93" i="6"/>
  <c r="P91" i="6"/>
  <c r="P90" i="6"/>
  <c r="P92" i="6" s="1"/>
  <c r="BV60" i="4"/>
  <c r="BV58" i="4"/>
  <c r="BV57" i="4"/>
  <c r="CD27" i="4"/>
  <c r="CD25" i="4"/>
  <c r="CD24" i="4"/>
  <c r="CD26" i="4" s="1"/>
  <c r="BK93" i="6"/>
  <c r="BK90" i="6"/>
  <c r="BK91" i="6"/>
  <c r="BG93" i="4"/>
  <c r="BG91" i="4"/>
  <c r="BG90" i="4"/>
  <c r="BG92" i="4" s="1"/>
  <c r="ER59" i="6"/>
  <c r="DV27" i="4"/>
  <c r="DV25" i="4"/>
  <c r="DV24" i="4"/>
  <c r="DV26" i="4" s="1"/>
  <c r="BD27" i="4"/>
  <c r="BD25" i="4"/>
  <c r="BD24" i="4"/>
  <c r="BU27" i="4"/>
  <c r="BU24" i="4"/>
  <c r="BU25" i="4"/>
  <c r="C14" i="6"/>
  <c r="AO48" i="6"/>
  <c r="DA93" i="4"/>
  <c r="DA91" i="4"/>
  <c r="DA90" i="4"/>
  <c r="ER59" i="5"/>
  <c r="BU26" i="5"/>
  <c r="FF93" i="4"/>
  <c r="FF91" i="4"/>
  <c r="FF90" i="4"/>
  <c r="FN26" i="6"/>
  <c r="EN92" i="5"/>
  <c r="CF93" i="6"/>
  <c r="CF90" i="6"/>
  <c r="CF91" i="6"/>
  <c r="AH48" i="6"/>
  <c r="AJ26" i="6"/>
  <c r="G59" i="5"/>
  <c r="BW93" i="4"/>
  <c r="BW91" i="4"/>
  <c r="BW90" i="4"/>
  <c r="BR26" i="6"/>
  <c r="AV26" i="6"/>
  <c r="CQ92" i="5"/>
  <c r="DK93" i="4"/>
  <c r="DK91" i="4"/>
  <c r="DK90" i="4"/>
  <c r="DK92" i="4" s="1"/>
  <c r="AU92" i="5"/>
  <c r="R26" i="5"/>
  <c r="BE60" i="4"/>
  <c r="BE58" i="4"/>
  <c r="BE57" i="4"/>
  <c r="DO27" i="4"/>
  <c r="DO25" i="4"/>
  <c r="DO24" i="4"/>
  <c r="DO26" i="4" s="1"/>
  <c r="EK60" i="4"/>
  <c r="EK58" i="4"/>
  <c r="EK57" i="4"/>
  <c r="EK59" i="4" s="1"/>
  <c r="FL93" i="6"/>
  <c r="FL91" i="6"/>
  <c r="FL90" i="6"/>
  <c r="EC97" i="6"/>
  <c r="DE59" i="6"/>
  <c r="BJ27" i="4"/>
  <c r="BJ25" i="4"/>
  <c r="BJ24" i="4"/>
  <c r="BJ26" i="4" s="1"/>
  <c r="DV48" i="5"/>
  <c r="BX48" i="5"/>
  <c r="AL59" i="5"/>
  <c r="FL81" i="6"/>
  <c r="CJ48" i="5"/>
  <c r="CX26" i="5"/>
  <c r="AU93" i="6"/>
  <c r="AU91" i="6"/>
  <c r="AU90" i="6"/>
  <c r="DZ93" i="4"/>
  <c r="DZ91" i="4"/>
  <c r="DZ90" i="4"/>
  <c r="FO60" i="4"/>
  <c r="FO58" i="4"/>
  <c r="FO57" i="4"/>
  <c r="EF93" i="4"/>
  <c r="EF91" i="4"/>
  <c r="EF90" i="4"/>
  <c r="EF92" i="4" s="1"/>
  <c r="E81" i="6"/>
  <c r="CS26" i="5"/>
  <c r="FJ59" i="5"/>
  <c r="AP27" i="4"/>
  <c r="AP24" i="4"/>
  <c r="AP25" i="4"/>
  <c r="BZ92" i="5"/>
  <c r="Q59" i="5"/>
  <c r="CQ60" i="4"/>
  <c r="CQ58" i="4"/>
  <c r="CQ57" i="4"/>
  <c r="CQ59" i="4" s="1"/>
  <c r="DN97" i="6"/>
  <c r="DQ97" i="6"/>
  <c r="Z46" i="5"/>
  <c r="DX59" i="6"/>
  <c r="FB59" i="6"/>
  <c r="G48" i="6"/>
  <c r="D60" i="4"/>
  <c r="D58" i="4"/>
  <c r="D57" i="4"/>
  <c r="FF46" i="5"/>
  <c r="BP59" i="6"/>
  <c r="AF93" i="6"/>
  <c r="AF90" i="6"/>
  <c r="AF91" i="6"/>
  <c r="DB46" i="5"/>
  <c r="EY59" i="6"/>
  <c r="X26" i="5"/>
  <c r="DI60" i="4"/>
  <c r="DI58" i="4"/>
  <c r="DI57" i="4"/>
  <c r="DI59" i="4" s="1"/>
  <c r="BD46" i="5"/>
  <c r="EP59" i="6"/>
  <c r="FI93" i="6"/>
  <c r="FI91" i="6"/>
  <c r="FI90" i="6"/>
  <c r="U46" i="5"/>
  <c r="BR59" i="6"/>
  <c r="CO93" i="4"/>
  <c r="CO91" i="4"/>
  <c r="CO90" i="4"/>
  <c r="CO92" i="4" s="1"/>
  <c r="AL97" i="6"/>
  <c r="EW27" i="4"/>
  <c r="EW25" i="4"/>
  <c r="EW24" i="4"/>
  <c r="EW26" i="4" s="1"/>
  <c r="DK59" i="6"/>
  <c r="BF97" i="6"/>
  <c r="AV60" i="4"/>
  <c r="AV58" i="4"/>
  <c r="AV57" i="4"/>
  <c r="AV59" i="4" s="1"/>
  <c r="BA97" i="6"/>
  <c r="DT92" i="5"/>
  <c r="C24" i="5"/>
  <c r="D26" i="5"/>
  <c r="X46" i="5"/>
  <c r="EO92" i="5"/>
  <c r="DY26" i="6"/>
  <c r="CJ59" i="5"/>
  <c r="EA26" i="5"/>
  <c r="DE60" i="4"/>
  <c r="DE58" i="4"/>
  <c r="DE57" i="4"/>
  <c r="DE59" i="4" s="1"/>
  <c r="BX92" i="5"/>
  <c r="CT26" i="5"/>
  <c r="BM60" i="4"/>
  <c r="BM58" i="4"/>
  <c r="BM57" i="4"/>
  <c r="AE81" i="6"/>
  <c r="AC48" i="6"/>
  <c r="CX59" i="5"/>
  <c r="X92" i="5"/>
  <c r="BP26" i="5"/>
  <c r="ED27" i="4"/>
  <c r="ED25" i="4"/>
  <c r="ED24" i="4"/>
  <c r="ET92" i="5"/>
  <c r="BT81" i="6"/>
  <c r="EI93" i="6"/>
  <c r="EI91" i="6"/>
  <c r="EI90" i="6"/>
  <c r="EI92" i="6" s="1"/>
  <c r="AV92" i="5"/>
  <c r="BA93" i="4"/>
  <c r="BA91" i="4"/>
  <c r="BA90" i="4"/>
  <c r="BA92" i="4" s="1"/>
  <c r="CH92" i="5"/>
  <c r="U81" i="6"/>
  <c r="DB27" i="4"/>
  <c r="DB24" i="4"/>
  <c r="DB25" i="4"/>
  <c r="FD81" i="6"/>
  <c r="T60" i="4"/>
  <c r="T58" i="4"/>
  <c r="T57" i="4"/>
  <c r="CM93" i="4"/>
  <c r="CM91" i="4"/>
  <c r="CM90" i="4"/>
  <c r="CU60" i="4"/>
  <c r="CU58" i="4"/>
  <c r="CU57" i="4"/>
  <c r="CU59" i="4" s="1"/>
  <c r="AA46" i="5"/>
  <c r="DS59" i="6"/>
  <c r="EO93" i="4"/>
  <c r="EO91" i="4"/>
  <c r="EO90" i="4"/>
  <c r="BC46" i="5"/>
  <c r="AW59" i="6"/>
  <c r="AH93" i="4"/>
  <c r="AH91" i="4"/>
  <c r="AH90" i="4"/>
  <c r="AH92" i="4" s="1"/>
  <c r="AY60" i="4"/>
  <c r="AY58" i="4"/>
  <c r="AY57" i="4"/>
  <c r="AY59" i="4" s="1"/>
  <c r="BA27" i="4"/>
  <c r="BA25" i="4"/>
  <c r="BA24" i="4"/>
  <c r="EJ59" i="6"/>
  <c r="R93" i="6"/>
  <c r="R91" i="6"/>
  <c r="R90" i="6"/>
  <c r="FP27" i="4"/>
  <c r="FP25" i="4"/>
  <c r="FP24" i="4"/>
  <c r="V60" i="4"/>
  <c r="V58" i="4"/>
  <c r="V57" i="4"/>
  <c r="V59" i="4" s="1"/>
  <c r="BC60" i="4"/>
  <c r="BC58" i="4"/>
  <c r="BC57" i="4"/>
  <c r="BC59" i="4" s="1"/>
  <c r="EI59" i="5"/>
  <c r="F48" i="6"/>
  <c r="AN93" i="4"/>
  <c r="AN91" i="4"/>
  <c r="AN90" i="4"/>
  <c r="AN92" i="4" s="1"/>
  <c r="FP60" i="4"/>
  <c r="FP58" i="4"/>
  <c r="FP57" i="4"/>
  <c r="FP59" i="4" s="1"/>
  <c r="CN59" i="6"/>
  <c r="AR93" i="4"/>
  <c r="AR91" i="4"/>
  <c r="AR90" i="4"/>
  <c r="DY93" i="6"/>
  <c r="DY91" i="6"/>
  <c r="DY90" i="6"/>
  <c r="FO92" i="5"/>
  <c r="EB59" i="5"/>
  <c r="AD97" i="6"/>
  <c r="R92" i="5"/>
  <c r="FM81" i="6"/>
  <c r="AC59" i="5"/>
  <c r="BQ26" i="5"/>
  <c r="V59" i="5"/>
  <c r="AQ46" i="5"/>
  <c r="DO81" i="6"/>
  <c r="EQ60" i="4"/>
  <c r="EQ58" i="4"/>
  <c r="EQ57" i="4"/>
  <c r="EQ59" i="4" s="1"/>
  <c r="CV59" i="5"/>
  <c r="BD26" i="6"/>
  <c r="DR92" i="5"/>
  <c r="DA46" i="5"/>
  <c r="CR26" i="5"/>
  <c r="V59" i="6"/>
  <c r="G26" i="5"/>
  <c r="DW46" i="5"/>
  <c r="FP81" i="6"/>
  <c r="AZ48" i="6"/>
  <c r="DS81" i="5"/>
  <c r="AM81" i="6"/>
  <c r="BK60" i="4"/>
  <c r="BK58" i="4"/>
  <c r="BK57" i="4"/>
  <c r="BK59" i="4" s="1"/>
  <c r="BX26" i="5"/>
  <c r="CT93" i="4"/>
  <c r="CT91" i="4"/>
  <c r="CT90" i="4"/>
  <c r="CT92" i="4" s="1"/>
  <c r="EG93" i="4"/>
  <c r="EG91" i="4"/>
  <c r="EG90" i="4"/>
  <c r="EG92" i="4" s="1"/>
  <c r="CK26" i="6"/>
  <c r="FK92" i="5"/>
  <c r="EK26" i="5"/>
  <c r="O60" i="4"/>
  <c r="O58" i="4"/>
  <c r="O57" i="4"/>
  <c r="DH97" i="6"/>
  <c r="Q92" i="5"/>
  <c r="N59" i="5"/>
  <c r="V26" i="5"/>
  <c r="EA26" i="6"/>
  <c r="FB27" i="4"/>
  <c r="FB24" i="4"/>
  <c r="FB26" i="4" s="1"/>
  <c r="FB25" i="4"/>
  <c r="BG59" i="6"/>
  <c r="DF59" i="5"/>
  <c r="AO92" i="5"/>
  <c r="AY81" i="5"/>
  <c r="EQ46" i="5"/>
  <c r="ES59" i="5"/>
  <c r="BS26" i="5"/>
  <c r="AM97" i="6"/>
  <c r="AZ26" i="5"/>
  <c r="AM81" i="5"/>
  <c r="AL92" i="5"/>
  <c r="BO92" i="5"/>
  <c r="EO59" i="5"/>
  <c r="DW60" i="4"/>
  <c r="DW58" i="4"/>
  <c r="DW57" i="4"/>
  <c r="FG26" i="5"/>
  <c r="DV92" i="5"/>
  <c r="P81" i="6"/>
  <c r="X26" i="6"/>
  <c r="CT59" i="5"/>
  <c r="EK26" i="6"/>
  <c r="F59" i="5"/>
  <c r="AF26" i="5"/>
  <c r="AQ60" i="4"/>
  <c r="AQ58" i="4"/>
  <c r="AQ57" i="4"/>
  <c r="AO97" i="6"/>
  <c r="FB79" i="5"/>
  <c r="DK97" i="6"/>
  <c r="DW27" i="4"/>
  <c r="DW25" i="4"/>
  <c r="DW24" i="4"/>
  <c r="DW26" i="4" s="1"/>
  <c r="DQ59" i="6"/>
  <c r="C80" i="5"/>
  <c r="BX93" i="6"/>
  <c r="BX91" i="6"/>
  <c r="BX90" i="6"/>
  <c r="BX92" i="6" s="1"/>
  <c r="CD46" i="5"/>
  <c r="AP48" i="6"/>
  <c r="DT59" i="6"/>
  <c r="CK94" i="6"/>
  <c r="J93" i="6"/>
  <c r="J91" i="6"/>
  <c r="J90" i="6"/>
  <c r="AC59" i="6"/>
  <c r="DW93" i="6"/>
  <c r="DW90" i="6"/>
  <c r="DW91" i="6"/>
  <c r="EY46" i="5"/>
  <c r="Q46" i="5"/>
  <c r="DV93" i="6"/>
  <c r="DV90" i="6"/>
  <c r="DV91" i="6"/>
  <c r="EE59" i="6"/>
  <c r="BD48" i="6"/>
  <c r="FE79" i="5"/>
  <c r="DK46" i="5"/>
  <c r="CB93" i="4"/>
  <c r="CB91" i="4"/>
  <c r="CB90" i="4"/>
  <c r="CB92" i="4" s="1"/>
  <c r="EA27" i="4"/>
  <c r="EA24" i="4"/>
  <c r="EA25" i="4"/>
  <c r="CD26" i="6"/>
  <c r="CW92" i="5"/>
  <c r="DO26" i="5"/>
  <c r="AU60" i="4"/>
  <c r="AU58" i="4"/>
  <c r="AU57" i="4"/>
  <c r="FC81" i="6"/>
  <c r="AY27" i="4"/>
  <c r="AY25" i="4"/>
  <c r="AY24" i="4"/>
  <c r="AY26" i="4" s="1"/>
  <c r="BM59" i="5"/>
  <c r="R81" i="6"/>
  <c r="AG27" i="4"/>
  <c r="AG25" i="4"/>
  <c r="AG24" i="4"/>
  <c r="BY92" i="5"/>
  <c r="DV59" i="5"/>
  <c r="CF60" i="4"/>
  <c r="CF58" i="4"/>
  <c r="CF57" i="4"/>
  <c r="CV93" i="6"/>
  <c r="CV91" i="6"/>
  <c r="CV90" i="6"/>
  <c r="DC26" i="6"/>
  <c r="FM26" i="6"/>
  <c r="DL92" i="5"/>
  <c r="BF60" i="4"/>
  <c r="BF58" i="4"/>
  <c r="BF57" i="4"/>
  <c r="BF59" i="4" s="1"/>
  <c r="BS92" i="5"/>
  <c r="AD59" i="5"/>
  <c r="Z93" i="4"/>
  <c r="Z91" i="4"/>
  <c r="Z90" i="4"/>
  <c r="Z92" i="4" s="1"/>
  <c r="FA60" i="4"/>
  <c r="FA58" i="4"/>
  <c r="FA57" i="4"/>
  <c r="CI93" i="6"/>
  <c r="CI90" i="6"/>
  <c r="CI91" i="6"/>
  <c r="CR27" i="4"/>
  <c r="CR24" i="4"/>
  <c r="CR25" i="4"/>
  <c r="BU59" i="6"/>
  <c r="FG59" i="6"/>
  <c r="BT93" i="6"/>
  <c r="BT91" i="6"/>
  <c r="BT90" i="6"/>
  <c r="BT92" i="6" s="1"/>
  <c r="FK46" i="5"/>
  <c r="BO59" i="6"/>
  <c r="EV27" i="4"/>
  <c r="EV24" i="4"/>
  <c r="EV26" i="4" s="1"/>
  <c r="EV25" i="4"/>
  <c r="BY59" i="6"/>
  <c r="BA48" i="6"/>
  <c r="CX93" i="4"/>
  <c r="CX91" i="4"/>
  <c r="CX90" i="4"/>
  <c r="AM59" i="6"/>
  <c r="CV79" i="5"/>
  <c r="AK94" i="5"/>
  <c r="BI94" i="5"/>
  <c r="BI96" i="5" s="1"/>
  <c r="BI61" i="6"/>
  <c r="BI63" i="6" s="1"/>
  <c r="DH61" i="6"/>
  <c r="DH63" i="6" s="1"/>
  <c r="AO61" i="6"/>
  <c r="AQ61" i="6"/>
  <c r="AQ63" i="6" s="1"/>
  <c r="EJ61" i="6"/>
  <c r="DT61" i="6"/>
  <c r="AI94" i="5"/>
  <c r="CR61" i="6"/>
  <c r="Z61" i="6"/>
  <c r="CK61" i="6"/>
  <c r="BK92" i="6" l="1"/>
  <c r="FH26" i="4"/>
  <c r="AI96" i="5"/>
  <c r="DQ26" i="4"/>
  <c r="BY26" i="4"/>
  <c r="BF92" i="6"/>
  <c r="CM92" i="6"/>
  <c r="FA59" i="4"/>
  <c r="DW59" i="4"/>
  <c r="FP26" i="4"/>
  <c r="BM59" i="4"/>
  <c r="AP26" i="4"/>
  <c r="FO59" i="4"/>
  <c r="BW92" i="4"/>
  <c r="DA92" i="4"/>
  <c r="BD26" i="4"/>
  <c r="BV59" i="4"/>
  <c r="BB63" i="6"/>
  <c r="EA92" i="4"/>
  <c r="CK59" i="4"/>
  <c r="BC26" i="4"/>
  <c r="FG92" i="6"/>
  <c r="BZ92" i="4"/>
  <c r="AX63" i="6"/>
  <c r="AL26" i="4"/>
  <c r="AH92" i="6"/>
  <c r="CF96" i="5"/>
  <c r="CZ63" i="6"/>
  <c r="AP96" i="5"/>
  <c r="FA92" i="6"/>
  <c r="DE96" i="5"/>
  <c r="DZ63" i="6"/>
  <c r="DZ65" i="6" s="1"/>
  <c r="DZ66" i="6" s="1"/>
  <c r="ED92" i="6"/>
  <c r="CG92" i="4"/>
  <c r="EY92" i="4"/>
  <c r="AT92" i="6"/>
  <c r="DG26" i="4"/>
  <c r="BH63" i="6"/>
  <c r="DR63" i="6"/>
  <c r="CJ92" i="6"/>
  <c r="DS26" i="4"/>
  <c r="AJ92" i="4"/>
  <c r="CA92" i="6"/>
  <c r="CD92" i="6"/>
  <c r="FK26" i="4"/>
  <c r="W59" i="4"/>
  <c r="Z92" i="6"/>
  <c r="AZ26" i="4"/>
  <c r="AJ92" i="6"/>
  <c r="CJ26" i="4"/>
  <c r="FE92" i="4"/>
  <c r="FD92" i="4"/>
  <c r="EE92" i="4"/>
  <c r="CR92" i="6"/>
  <c r="AS92" i="6"/>
  <c r="EM92" i="4"/>
  <c r="AW59" i="4"/>
  <c r="BD92" i="6"/>
  <c r="K92" i="6"/>
  <c r="M59" i="4"/>
  <c r="CU92" i="4"/>
  <c r="EB92" i="6"/>
  <c r="EV92" i="4"/>
  <c r="EX59" i="4"/>
  <c r="BN45" i="6"/>
  <c r="BN46" i="6"/>
  <c r="BN48" i="6" s="1"/>
  <c r="X26" i="4"/>
  <c r="C94" i="6"/>
  <c r="AR92" i="6"/>
  <c r="DD92" i="4"/>
  <c r="CN26" i="4"/>
  <c r="DJ92" i="6"/>
  <c r="CE26" i="4"/>
  <c r="CH92" i="6"/>
  <c r="Q59" i="4"/>
  <c r="ED59" i="4"/>
  <c r="FG92" i="4"/>
  <c r="DT59" i="4"/>
  <c r="FF59" i="4"/>
  <c r="AX26" i="4"/>
  <c r="BM92" i="6"/>
  <c r="AD26" i="4"/>
  <c r="DA92" i="6"/>
  <c r="CL63" i="5"/>
  <c r="DY26" i="4"/>
  <c r="CS92" i="6"/>
  <c r="AG92" i="6"/>
  <c r="DZ92" i="6"/>
  <c r="AN26" i="4"/>
  <c r="AB59" i="4"/>
  <c r="DA59" i="4"/>
  <c r="CL59" i="4"/>
  <c r="FG26" i="4"/>
  <c r="CL63" i="6"/>
  <c r="DQ92" i="6"/>
  <c r="AP92" i="6"/>
  <c r="EB92" i="4"/>
  <c r="DV63" i="6"/>
  <c r="EE92" i="6"/>
  <c r="DJ26" i="4"/>
  <c r="CW92" i="6"/>
  <c r="AA26" i="4"/>
  <c r="AV63" i="6"/>
  <c r="BN63" i="6"/>
  <c r="BD96" i="5"/>
  <c r="BW96" i="5"/>
  <c r="N26" i="4"/>
  <c r="EZ59" i="4"/>
  <c r="EL26" i="4"/>
  <c r="DF26" i="4"/>
  <c r="EM63" i="6"/>
  <c r="EM66" i="6" s="1"/>
  <c r="EK63" i="6"/>
  <c r="CM63" i="6"/>
  <c r="H26" i="4"/>
  <c r="AH59" i="4"/>
  <c r="CQ92" i="4"/>
  <c r="DU59" i="4"/>
  <c r="BH92" i="6"/>
  <c r="AP59" i="4"/>
  <c r="EB26" i="4"/>
  <c r="K92" i="4"/>
  <c r="AC92" i="4"/>
  <c r="BX26" i="4"/>
  <c r="FL26" i="4"/>
  <c r="AD59" i="4"/>
  <c r="EW92" i="4"/>
  <c r="DB26" i="4"/>
  <c r="EJ26" i="4"/>
  <c r="CO96" i="5"/>
  <c r="DR26" i="4"/>
  <c r="L26" i="4"/>
  <c r="L29" i="4" s="1"/>
  <c r="L30" i="4" s="1"/>
  <c r="DW63" i="6"/>
  <c r="BW59" i="4"/>
  <c r="C46" i="5"/>
  <c r="F7" i="1" s="1"/>
  <c r="CR26" i="4"/>
  <c r="BL92" i="6"/>
  <c r="K26" i="4"/>
  <c r="S92" i="6"/>
  <c r="AF92" i="6"/>
  <c r="BL92" i="4"/>
  <c r="FM92" i="6"/>
  <c r="AK92" i="6"/>
  <c r="FO92" i="6"/>
  <c r="DC92" i="6"/>
  <c r="E26" i="4"/>
  <c r="EJ92" i="4"/>
  <c r="U92" i="6"/>
  <c r="CI26" i="4"/>
  <c r="M92" i="6"/>
  <c r="BS92" i="6"/>
  <c r="AS96" i="5"/>
  <c r="CV26" i="4"/>
  <c r="BN96" i="5"/>
  <c r="BN98" i="5" s="1"/>
  <c r="BN99" i="5" s="1"/>
  <c r="BN102" i="5" s="1"/>
  <c r="BN104" i="5" s="1"/>
  <c r="AS63" i="6"/>
  <c r="ES26" i="4"/>
  <c r="DN92" i="6"/>
  <c r="ER92" i="6"/>
  <c r="EJ59" i="4"/>
  <c r="EK26" i="4"/>
  <c r="CN92" i="6"/>
  <c r="AV92" i="6"/>
  <c r="C97" i="6"/>
  <c r="BI26" i="4"/>
  <c r="K78" i="4"/>
  <c r="K79" i="4"/>
  <c r="EA98" i="5"/>
  <c r="EA99" i="5" s="1"/>
  <c r="EA102" i="5" s="1"/>
  <c r="EA104" i="5" s="1"/>
  <c r="BG98" i="5"/>
  <c r="BG99" i="5" s="1"/>
  <c r="CZ98" i="5"/>
  <c r="CZ99" i="5"/>
  <c r="CZ102" i="5" s="1"/>
  <c r="CZ104" i="5" s="1"/>
  <c r="CP98" i="5"/>
  <c r="CP99" i="5" s="1"/>
  <c r="CP102" i="5" s="1"/>
  <c r="CP104" i="5" s="1"/>
  <c r="FM65" i="5"/>
  <c r="FM66" i="5" s="1"/>
  <c r="J65" i="6"/>
  <c r="J66" i="6" s="1"/>
  <c r="J69" i="6" s="1"/>
  <c r="J71" i="6" s="1"/>
  <c r="CV98" i="5"/>
  <c r="CV99" i="5" s="1"/>
  <c r="CS65" i="6"/>
  <c r="CS66" i="6" s="1"/>
  <c r="DI65" i="6"/>
  <c r="DI66" i="6" s="1"/>
  <c r="DW65" i="6"/>
  <c r="DW66" i="6"/>
  <c r="BZ65" i="5"/>
  <c r="BZ66" i="5" s="1"/>
  <c r="DX65" i="5"/>
  <c r="DX66" i="5" s="1"/>
  <c r="FP65" i="5"/>
  <c r="FP66" i="5"/>
  <c r="EW65" i="5"/>
  <c r="EW66" i="5" s="1"/>
  <c r="CH65" i="5"/>
  <c r="CH66" i="5" s="1"/>
  <c r="CH69" i="5" s="1"/>
  <c r="CH71" i="5" s="1"/>
  <c r="BI98" i="5"/>
  <c r="BI99" i="5" s="1"/>
  <c r="EZ32" i="5"/>
  <c r="EZ33" i="5"/>
  <c r="AD98" i="5"/>
  <c r="AD99" i="5" s="1"/>
  <c r="AD102" i="5" s="1"/>
  <c r="AD104" i="5" s="1"/>
  <c r="I65" i="6"/>
  <c r="I66" i="6" s="1"/>
  <c r="I69" i="6" s="1"/>
  <c r="I71" i="6" s="1"/>
  <c r="DY65" i="5"/>
  <c r="DY66" i="5" s="1"/>
  <c r="AI98" i="5"/>
  <c r="AI99" i="5" s="1"/>
  <c r="AI102" i="5" s="1"/>
  <c r="AI104" i="5" s="1"/>
  <c r="AL65" i="6"/>
  <c r="AL66" i="6" s="1"/>
  <c r="AL69" i="6" s="1"/>
  <c r="AL71" i="6" s="1"/>
  <c r="L32" i="6"/>
  <c r="L33" i="6" s="1"/>
  <c r="AT98" i="5"/>
  <c r="AT99" i="5" s="1"/>
  <c r="AT102" i="5" s="1"/>
  <c r="AT104" i="5" s="1"/>
  <c r="AS98" i="5"/>
  <c r="AS99" i="5" s="1"/>
  <c r="AS102" i="5" s="1"/>
  <c r="AS104" i="5" s="1"/>
  <c r="AO65" i="5"/>
  <c r="AO66" i="5" s="1"/>
  <c r="AO69" i="5" s="1"/>
  <c r="AO71" i="5" s="1"/>
  <c r="BA98" i="5"/>
  <c r="BA99" i="5" s="1"/>
  <c r="DX98" i="5"/>
  <c r="DX99" i="5" s="1"/>
  <c r="DX102" i="5" s="1"/>
  <c r="DX104" i="5" s="1"/>
  <c r="AS65" i="6"/>
  <c r="AS66" i="6" s="1"/>
  <c r="AS69" i="6" s="1"/>
  <c r="AS71" i="6" s="1"/>
  <c r="DA65" i="5"/>
  <c r="DA66" i="5" s="1"/>
  <c r="DA69" i="5" s="1"/>
  <c r="DA71" i="5" s="1"/>
  <c r="CW65" i="5"/>
  <c r="CW66" i="5" s="1"/>
  <c r="EL98" i="5"/>
  <c r="EL99" i="5" s="1"/>
  <c r="EL102" i="5" s="1"/>
  <c r="EL104" i="5" s="1"/>
  <c r="CI66" i="6"/>
  <c r="CI65" i="6"/>
  <c r="N32" i="6"/>
  <c r="N33" i="6" s="1"/>
  <c r="EH65" i="5"/>
  <c r="EH66" i="5" s="1"/>
  <c r="EH69" i="5" s="1"/>
  <c r="EH71" i="5" s="1"/>
  <c r="FB32" i="5"/>
  <c r="FB33" i="5" s="1"/>
  <c r="J32" i="5"/>
  <c r="J33" i="5" s="1"/>
  <c r="EK65" i="5"/>
  <c r="EK66" i="5" s="1"/>
  <c r="EO66" i="6"/>
  <c r="EO65" i="6"/>
  <c r="EQ65" i="6"/>
  <c r="EQ66" i="6" s="1"/>
  <c r="K65" i="5"/>
  <c r="K66" i="5" s="1"/>
  <c r="CE65" i="5"/>
  <c r="CE66" i="5" s="1"/>
  <c r="ED65" i="5"/>
  <c r="ED66" i="5" s="1"/>
  <c r="ED69" i="5" s="1"/>
  <c r="ED71" i="5" s="1"/>
  <c r="AX65" i="6"/>
  <c r="AX66" i="6" s="1"/>
  <c r="AX69" i="6" s="1"/>
  <c r="AX71" i="6" s="1"/>
  <c r="CF99" i="5"/>
  <c r="CF102" i="5" s="1"/>
  <c r="CF104" i="5" s="1"/>
  <c r="CF98" i="5"/>
  <c r="CZ65" i="6"/>
  <c r="CZ66" i="6" s="1"/>
  <c r="AP98" i="5"/>
  <c r="AP99" i="5" s="1"/>
  <c r="AP102" i="5" s="1"/>
  <c r="AP104" i="5" s="1"/>
  <c r="CM98" i="5"/>
  <c r="CM99" i="5" s="1"/>
  <c r="DE98" i="5"/>
  <c r="DE99" i="5" s="1"/>
  <c r="EP65" i="5"/>
  <c r="EP66" i="5" s="1"/>
  <c r="DU66" i="5"/>
  <c r="DU65" i="5"/>
  <c r="FI32" i="5"/>
  <c r="FI33" i="5" s="1"/>
  <c r="CR65" i="5"/>
  <c r="CR66" i="5" s="1"/>
  <c r="F32" i="6"/>
  <c r="F33" i="6" s="1"/>
  <c r="H33" i="5"/>
  <c r="H32" i="5"/>
  <c r="BH65" i="6"/>
  <c r="BH66" i="6" s="1"/>
  <c r="BH69" i="6" s="1"/>
  <c r="BH71" i="6" s="1"/>
  <c r="FK32" i="6"/>
  <c r="FK33" i="6" s="1"/>
  <c r="I32" i="6"/>
  <c r="I33" i="6" s="1"/>
  <c r="AI65" i="5"/>
  <c r="AI66" i="5" s="1"/>
  <c r="AI69" i="5" s="1"/>
  <c r="AI71" i="5" s="1"/>
  <c r="DN66" i="6"/>
  <c r="DN65" i="6"/>
  <c r="EA65" i="5"/>
  <c r="EA66" i="5" s="1"/>
  <c r="FF33" i="5"/>
  <c r="FF32" i="5"/>
  <c r="DI66" i="5"/>
  <c r="DI65" i="5"/>
  <c r="AR65" i="6"/>
  <c r="AR66" i="6" s="1"/>
  <c r="AR69" i="6" s="1"/>
  <c r="AR71" i="6" s="1"/>
  <c r="AA32" i="6"/>
  <c r="AA33" i="6" s="1"/>
  <c r="CB65" i="5"/>
  <c r="CB66" i="5" s="1"/>
  <c r="CB69" i="5" s="1"/>
  <c r="CB71" i="5" s="1"/>
  <c r="K65" i="6"/>
  <c r="K66" i="6" s="1"/>
  <c r="K69" i="6" s="1"/>
  <c r="K71" i="6" s="1"/>
  <c r="DH98" i="5"/>
  <c r="DH99" i="5" s="1"/>
  <c r="DO98" i="5"/>
  <c r="DO99" i="5" s="1"/>
  <c r="DO102" i="5" s="1"/>
  <c r="DO104" i="5" s="1"/>
  <c r="AP65" i="5"/>
  <c r="AP66" i="5" s="1"/>
  <c r="AP69" i="5" s="1"/>
  <c r="AP71" i="5" s="1"/>
  <c r="K33" i="5"/>
  <c r="K32" i="5"/>
  <c r="FC65" i="6"/>
  <c r="FC66" i="6" s="1"/>
  <c r="AF99" i="5"/>
  <c r="AF102" i="5" s="1"/>
  <c r="AF104" i="5" s="1"/>
  <c r="AF98" i="5"/>
  <c r="BM98" i="5"/>
  <c r="BM99" i="5" s="1"/>
  <c r="CC65" i="6"/>
  <c r="CC66" i="6" s="1"/>
  <c r="EI65" i="6"/>
  <c r="EI66" i="6" s="1"/>
  <c r="BH65" i="5"/>
  <c r="BH66" i="5" s="1"/>
  <c r="BH69" i="5" s="1"/>
  <c r="BH71" i="5" s="1"/>
  <c r="H65" i="6"/>
  <c r="H66" i="6" s="1"/>
  <c r="H69" i="6" s="1"/>
  <c r="H71" i="6" s="1"/>
  <c r="BU98" i="5"/>
  <c r="BU99" i="5" s="1"/>
  <c r="BU102" i="5" s="1"/>
  <c r="BU104" i="5" s="1"/>
  <c r="BP98" i="5"/>
  <c r="BP99" i="5" s="1"/>
  <c r="BB65" i="6"/>
  <c r="BB66" i="6" s="1"/>
  <c r="BB69" i="6" s="1"/>
  <c r="BB71" i="6" s="1"/>
  <c r="AN65" i="6"/>
  <c r="AN66" i="6" s="1"/>
  <c r="AN69" i="6" s="1"/>
  <c r="AN71" i="6" s="1"/>
  <c r="DS98" i="5"/>
  <c r="DS99" i="5" s="1"/>
  <c r="DS102" i="5" s="1"/>
  <c r="DS104" i="5" s="1"/>
  <c r="AG98" i="5"/>
  <c r="AG99" i="5" s="1"/>
  <c r="AG102" i="5" s="1"/>
  <c r="AG104" i="5" s="1"/>
  <c r="FN33" i="5"/>
  <c r="FN32" i="5"/>
  <c r="BL65" i="6"/>
  <c r="BL66" i="6" s="1"/>
  <c r="BL69" i="6" s="1"/>
  <c r="BL71" i="6" s="1"/>
  <c r="ED98" i="5"/>
  <c r="ED99" i="5" s="1"/>
  <c r="ED102" i="5" s="1"/>
  <c r="ED104" i="5" s="1"/>
  <c r="FM65" i="6"/>
  <c r="FM66" i="6" s="1"/>
  <c r="ES98" i="5"/>
  <c r="ES99" i="5" s="1"/>
  <c r="ES102" i="5" s="1"/>
  <c r="ES104" i="5" s="1"/>
  <c r="E32" i="6"/>
  <c r="E33" i="6" s="1"/>
  <c r="DZ99" i="5"/>
  <c r="DZ98" i="5"/>
  <c r="AA98" i="5"/>
  <c r="AA99" i="5" s="1"/>
  <c r="AA102" i="5" s="1"/>
  <c r="AA104" i="5" s="1"/>
  <c r="Y98" i="5"/>
  <c r="Y99" i="5" s="1"/>
  <c r="Y102" i="5" s="1"/>
  <c r="Y104" i="5" s="1"/>
  <c r="AA33" i="5"/>
  <c r="AA32" i="5"/>
  <c r="BF65" i="6"/>
  <c r="BF66" i="6" s="1"/>
  <c r="BF69" i="6" s="1"/>
  <c r="BF71" i="6" s="1"/>
  <c r="AF65" i="6"/>
  <c r="AF66" i="6" s="1"/>
  <c r="AF69" i="6" s="1"/>
  <c r="AF71" i="6" s="1"/>
  <c r="EF65" i="6"/>
  <c r="EF66" i="6" s="1"/>
  <c r="CO66" i="5"/>
  <c r="CO69" i="5" s="1"/>
  <c r="CO71" i="5" s="1"/>
  <c r="CO65" i="5"/>
  <c r="DM65" i="6"/>
  <c r="DM66" i="6" s="1"/>
  <c r="BH99" i="5"/>
  <c r="BH102" i="5" s="1"/>
  <c r="BH104" i="5" s="1"/>
  <c r="BH98" i="5"/>
  <c r="AB65" i="6"/>
  <c r="AB66" i="6" s="1"/>
  <c r="AB69" i="6" s="1"/>
  <c r="AB71" i="6" s="1"/>
  <c r="DW98" i="5"/>
  <c r="DW99" i="5" s="1"/>
  <c r="DW102" i="5" s="1"/>
  <c r="DW104" i="5" s="1"/>
  <c r="L32" i="5"/>
  <c r="L33" i="5"/>
  <c r="T98" i="5"/>
  <c r="T99" i="5" s="1"/>
  <c r="T102" i="5" s="1"/>
  <c r="T104" i="5" s="1"/>
  <c r="BV98" i="5"/>
  <c r="BV99" i="5" s="1"/>
  <c r="BV102" i="5" s="1"/>
  <c r="BV104" i="5" s="1"/>
  <c r="CO98" i="5"/>
  <c r="CO99" i="5" s="1"/>
  <c r="CO102" i="5" s="1"/>
  <c r="CO104" i="5" s="1"/>
  <c r="BT65" i="6"/>
  <c r="BT66" i="6" s="1"/>
  <c r="BE66" i="6"/>
  <c r="BE69" i="6" s="1"/>
  <c r="BE71" i="6" s="1"/>
  <c r="BE65" i="6"/>
  <c r="T65" i="6"/>
  <c r="T66" i="6" s="1"/>
  <c r="T69" i="6" s="1"/>
  <c r="T71" i="6" s="1"/>
  <c r="BK65" i="6"/>
  <c r="BK66" i="6" s="1"/>
  <c r="BK69" i="6" s="1"/>
  <c r="BK71" i="6" s="1"/>
  <c r="FH98" i="5"/>
  <c r="FH99" i="5" s="1"/>
  <c r="DR65" i="5"/>
  <c r="DR66" i="5" s="1"/>
  <c r="DO65" i="6"/>
  <c r="DO66" i="6" s="1"/>
  <c r="AD65" i="6"/>
  <c r="AD66" i="6" s="1"/>
  <c r="AD69" i="6" s="1"/>
  <c r="AD71" i="6" s="1"/>
  <c r="EW98" i="5"/>
  <c r="EW99" i="5" s="1"/>
  <c r="EW102" i="5" s="1"/>
  <c r="EW104" i="5" s="1"/>
  <c r="AB32" i="6"/>
  <c r="AB33" i="6" s="1"/>
  <c r="AY99" i="5"/>
  <c r="AY102" i="5" s="1"/>
  <c r="AY104" i="5" s="1"/>
  <c r="AY98" i="5"/>
  <c r="U65" i="6"/>
  <c r="U66" i="6" s="1"/>
  <c r="U69" i="6" s="1"/>
  <c r="U71" i="6" s="1"/>
  <c r="FD33" i="5"/>
  <c r="FD32" i="5"/>
  <c r="U66" i="5"/>
  <c r="U65" i="5"/>
  <c r="AX65" i="5"/>
  <c r="AX66" i="5" s="1"/>
  <c r="AQ65" i="6"/>
  <c r="AQ66" i="6" s="1"/>
  <c r="AQ69" i="6" s="1"/>
  <c r="CU98" i="5"/>
  <c r="CU99" i="5" s="1"/>
  <c r="CU102" i="5" s="1"/>
  <c r="CU104" i="5" s="1"/>
  <c r="BO65" i="5"/>
  <c r="BO66" i="5" s="1"/>
  <c r="BO69" i="5" s="1"/>
  <c r="BY65" i="5"/>
  <c r="BY66" i="5" s="1"/>
  <c r="AE98" i="5"/>
  <c r="AE99" i="5" s="1"/>
  <c r="AE102" i="5" s="1"/>
  <c r="AE104" i="5" s="1"/>
  <c r="DT65" i="5"/>
  <c r="DT66" i="5" s="1"/>
  <c r="DT69" i="5" s="1"/>
  <c r="DT71" i="5" s="1"/>
  <c r="W32" i="5"/>
  <c r="W33" i="5" s="1"/>
  <c r="H32" i="6"/>
  <c r="H33" i="6" s="1"/>
  <c r="U32" i="5"/>
  <c r="U33" i="5" s="1"/>
  <c r="FO33" i="5"/>
  <c r="FO32" i="5"/>
  <c r="R33" i="6"/>
  <c r="R32" i="6"/>
  <c r="EV32" i="5"/>
  <c r="EV33" i="5" s="1"/>
  <c r="M65" i="6"/>
  <c r="M66" i="6" s="1"/>
  <c r="M69" i="6" s="1"/>
  <c r="M71" i="6" s="1"/>
  <c r="AW65" i="5"/>
  <c r="AW66" i="5" s="1"/>
  <c r="AW69" i="5" s="1"/>
  <c r="AW71" i="5" s="1"/>
  <c r="DP98" i="5"/>
  <c r="DP99" i="5" s="1"/>
  <c r="DP102" i="5" s="1"/>
  <c r="DP104" i="5" s="1"/>
  <c r="EX66" i="6"/>
  <c r="EX65" i="6"/>
  <c r="AN98" i="5"/>
  <c r="AN99" i="5" s="1"/>
  <c r="AN102" i="5" s="1"/>
  <c r="AN104" i="5" s="1"/>
  <c r="CA65" i="6"/>
  <c r="CA66" i="6" s="1"/>
  <c r="CT66" i="6"/>
  <c r="CT65" i="6"/>
  <c r="BM66" i="6"/>
  <c r="BM69" i="6" s="1"/>
  <c r="BM71" i="6" s="1"/>
  <c r="BM65" i="6"/>
  <c r="BC66" i="6"/>
  <c r="BC65" i="6"/>
  <c r="CZ65" i="5"/>
  <c r="CZ66" i="5" s="1"/>
  <c r="AT65" i="6"/>
  <c r="AT66" i="6" s="1"/>
  <c r="AT69" i="6" s="1"/>
  <c r="AT71" i="6" s="1"/>
  <c r="EL65" i="5"/>
  <c r="EL66" i="5" s="1"/>
  <c r="FA98" i="5"/>
  <c r="FA99" i="5" s="1"/>
  <c r="CY65" i="5"/>
  <c r="CY66" i="5" s="1"/>
  <c r="AI65" i="4"/>
  <c r="AI66" i="4" s="1"/>
  <c r="CF65" i="5"/>
  <c r="CF66" i="5" s="1"/>
  <c r="CL65" i="5"/>
  <c r="CL66" i="5" s="1"/>
  <c r="EN65" i="5"/>
  <c r="EN66" i="5" s="1"/>
  <c r="DL65" i="6"/>
  <c r="DL66" i="6" s="1"/>
  <c r="BQ99" i="5"/>
  <c r="BQ102" i="5" s="1"/>
  <c r="BQ104" i="5" s="1"/>
  <c r="BQ98" i="5"/>
  <c r="EL65" i="6"/>
  <c r="EL66" i="6" s="1"/>
  <c r="DH66" i="6"/>
  <c r="DH65" i="6"/>
  <c r="L65" i="6"/>
  <c r="L66" i="6" s="1"/>
  <c r="L69" i="6" s="1"/>
  <c r="L71" i="6" s="1"/>
  <c r="FN98" i="5"/>
  <c r="FN99" i="5" s="1"/>
  <c r="FN102" i="5" s="1"/>
  <c r="FN104" i="5" s="1"/>
  <c r="FO65" i="5"/>
  <c r="FO66" i="5" s="1"/>
  <c r="FO69" i="5" s="1"/>
  <c r="FO71" i="5" s="1"/>
  <c r="DP65" i="5"/>
  <c r="DP66" i="5" s="1"/>
  <c r="FJ33" i="6"/>
  <c r="FJ32" i="6"/>
  <c r="BI65" i="6"/>
  <c r="BI66" i="6" s="1"/>
  <c r="BI69" i="6" s="1"/>
  <c r="BI71" i="6" s="1"/>
  <c r="E66" i="5"/>
  <c r="E65" i="5"/>
  <c r="DW66" i="5"/>
  <c r="DW65" i="5"/>
  <c r="CL65" i="6"/>
  <c r="CL66" i="6" s="1"/>
  <c r="DV65" i="6"/>
  <c r="DV66" i="6" s="1"/>
  <c r="T32" i="5"/>
  <c r="T33" i="5" s="1"/>
  <c r="AV65" i="6"/>
  <c r="AV66" i="6" s="1"/>
  <c r="AV69" i="6" s="1"/>
  <c r="AV71" i="6" s="1"/>
  <c r="BN65" i="6"/>
  <c r="BN66" i="6" s="1"/>
  <c r="BN69" i="6" s="1"/>
  <c r="BN71" i="6" s="1"/>
  <c r="G98" i="5"/>
  <c r="G99" i="5"/>
  <c r="G102" i="5" s="1"/>
  <c r="G104" i="5" s="1"/>
  <c r="BD99" i="5"/>
  <c r="BD102" i="5" s="1"/>
  <c r="BD104" i="5" s="1"/>
  <c r="BD98" i="5"/>
  <c r="BW98" i="5"/>
  <c r="BW99" i="5" s="1"/>
  <c r="BW102" i="5" s="1"/>
  <c r="BW104" i="5" s="1"/>
  <c r="DZ65" i="5"/>
  <c r="DZ66" i="5" s="1"/>
  <c r="BS65" i="5"/>
  <c r="BS66" i="5" s="1"/>
  <c r="I32" i="5"/>
  <c r="I33" i="5" s="1"/>
  <c r="AD32" i="5"/>
  <c r="AD33" i="5" s="1"/>
  <c r="EM65" i="6"/>
  <c r="EK65" i="6"/>
  <c r="EK66" i="6" s="1"/>
  <c r="CM65" i="6"/>
  <c r="CM66" i="6" s="1"/>
  <c r="FD65" i="5"/>
  <c r="FD66" i="5" s="1"/>
  <c r="FD69" i="5" s="1"/>
  <c r="FD71" i="5" s="1"/>
  <c r="DS65" i="5"/>
  <c r="DS66" i="5" s="1"/>
  <c r="FB98" i="5"/>
  <c r="FB99" i="5" s="1"/>
  <c r="FA32" i="5"/>
  <c r="FA33" i="5"/>
  <c r="FB32" i="6"/>
  <c r="FB33" i="6" s="1"/>
  <c r="O65" i="6"/>
  <c r="O66" i="6" s="1"/>
  <c r="O69" i="6" s="1"/>
  <c r="O71" i="6" s="1"/>
  <c r="FP32" i="5"/>
  <c r="FP33" i="5" s="1"/>
  <c r="FN65" i="6"/>
  <c r="FN66" i="6" s="1"/>
  <c r="AL95" i="5"/>
  <c r="AL96" i="5" s="1"/>
  <c r="V30" i="5"/>
  <c r="V29" i="5"/>
  <c r="FK95" i="5"/>
  <c r="FK96" i="5" s="1"/>
  <c r="BX29" i="5"/>
  <c r="CV63" i="5"/>
  <c r="CV62" i="5"/>
  <c r="AQ48" i="5"/>
  <c r="EB62" i="5"/>
  <c r="EB63" i="5" s="1"/>
  <c r="BA26" i="4"/>
  <c r="AA48" i="5"/>
  <c r="CT29" i="5"/>
  <c r="CJ62" i="5"/>
  <c r="CJ63" i="5" s="1"/>
  <c r="Z48" i="5"/>
  <c r="BE59" i="4"/>
  <c r="CQ95" i="5"/>
  <c r="CQ96" i="5" s="1"/>
  <c r="FF92" i="4"/>
  <c r="CE98" i="5"/>
  <c r="CE99" i="5" s="1"/>
  <c r="CE102" i="5" s="1"/>
  <c r="CE104" i="5" s="1"/>
  <c r="DR92" i="4"/>
  <c r="R26" i="4"/>
  <c r="EJ29" i="4"/>
  <c r="EJ30" i="4"/>
  <c r="X81" i="5"/>
  <c r="EB48" i="5"/>
  <c r="AF48" i="5"/>
  <c r="EX48" i="5"/>
  <c r="X29" i="4"/>
  <c r="X30" i="4" s="1"/>
  <c r="CA59" i="4"/>
  <c r="FM48" i="5"/>
  <c r="V92" i="4"/>
  <c r="FH65" i="6"/>
  <c r="FH66" i="6" s="1"/>
  <c r="AJ65" i="6"/>
  <c r="AJ66" i="6" s="1"/>
  <c r="AJ69" i="6" s="1"/>
  <c r="AJ71" i="6" s="1"/>
  <c r="ET92" i="4"/>
  <c r="CW59" i="4"/>
  <c r="DY29" i="4"/>
  <c r="DY30" i="4" s="1"/>
  <c r="BY29" i="4"/>
  <c r="BY30" i="4"/>
  <c r="EZ65" i="5"/>
  <c r="EZ66" i="5"/>
  <c r="EZ69" i="5" s="1"/>
  <c r="EZ71" i="5" s="1"/>
  <c r="CB98" i="5"/>
  <c r="CB99" i="5" s="1"/>
  <c r="CB102" i="5" s="1"/>
  <c r="CB104" i="5" s="1"/>
  <c r="BF95" i="6"/>
  <c r="BF96" i="6" s="1"/>
  <c r="CV65" i="6"/>
  <c r="CV66" i="6"/>
  <c r="FM92" i="4"/>
  <c r="CM95" i="6"/>
  <c r="CM96" i="6" s="1"/>
  <c r="BB66" i="5"/>
  <c r="BB65" i="5"/>
  <c r="FO32" i="6"/>
  <c r="FO33" i="6" s="1"/>
  <c r="CP59" i="4"/>
  <c r="BS59" i="4"/>
  <c r="EW62" i="6"/>
  <c r="EW63" i="6" s="1"/>
  <c r="EX62" i="5"/>
  <c r="EX63" i="5" s="1"/>
  <c r="FK59" i="4"/>
  <c r="DM65" i="5"/>
  <c r="DM66" i="5" s="1"/>
  <c r="DM69" i="5" s="1"/>
  <c r="DM71" i="5" s="1"/>
  <c r="FC29" i="6"/>
  <c r="FC30" i="6"/>
  <c r="AU92" i="4"/>
  <c r="EO92" i="6"/>
  <c r="EJ29" i="6"/>
  <c r="EY29" i="4"/>
  <c r="EY30" i="4"/>
  <c r="BJ59" i="4"/>
  <c r="C27" i="4"/>
  <c r="Y62" i="6"/>
  <c r="Y63" i="6" s="1"/>
  <c r="ED92" i="4"/>
  <c r="CT29" i="6"/>
  <c r="N92" i="6"/>
  <c r="CY29" i="4"/>
  <c r="CY30" i="4" s="1"/>
  <c r="DD26" i="4"/>
  <c r="AE29" i="4"/>
  <c r="AE30" i="4" s="1"/>
  <c r="EC95" i="5"/>
  <c r="EC96" i="5" s="1"/>
  <c r="EP92" i="6"/>
  <c r="AQ62" i="5"/>
  <c r="AQ63" i="5" s="1"/>
  <c r="AG92" i="4"/>
  <c r="DI26" i="4"/>
  <c r="BZ29" i="6"/>
  <c r="AJ62" i="5"/>
  <c r="AJ63" i="5" s="1"/>
  <c r="FO81" i="5"/>
  <c r="DY59" i="4"/>
  <c r="AW81" i="5"/>
  <c r="X59" i="4"/>
  <c r="AZ92" i="6"/>
  <c r="M92" i="4"/>
  <c r="FC32" i="5"/>
  <c r="FC33" i="5" s="1"/>
  <c r="CI65" i="5"/>
  <c r="CI66" i="5" s="1"/>
  <c r="CI69" i="5" s="1"/>
  <c r="CI71" i="5" s="1"/>
  <c r="BO59" i="4"/>
  <c r="AD29" i="4"/>
  <c r="AD30" i="4" s="1"/>
  <c r="EK48" i="5"/>
  <c r="ES29" i="4"/>
  <c r="ES30" i="4" s="1"/>
  <c r="FE32" i="6"/>
  <c r="FE33" i="6" s="1"/>
  <c r="DV59" i="4"/>
  <c r="BW48" i="5"/>
  <c r="CR62" i="6"/>
  <c r="CR63" i="6" s="1"/>
  <c r="CU48" i="5"/>
  <c r="BC69" i="6"/>
  <c r="E62" i="6"/>
  <c r="E63" i="6" s="1"/>
  <c r="BF62" i="5"/>
  <c r="BF63" i="5" s="1"/>
  <c r="BW26" i="4"/>
  <c r="DU29" i="4"/>
  <c r="DU30" i="4" s="1"/>
  <c r="BC92" i="4"/>
  <c r="AV48" i="5"/>
  <c r="EK92" i="4"/>
  <c r="EV96" i="5"/>
  <c r="EV95" i="5"/>
  <c r="BC96" i="6"/>
  <c r="BC95" i="6"/>
  <c r="CN95" i="6"/>
  <c r="CN96" i="6" s="1"/>
  <c r="FE62" i="6"/>
  <c r="FE63" i="6"/>
  <c r="BG59" i="4"/>
  <c r="EL29" i="5"/>
  <c r="EC92" i="6"/>
  <c r="DJ96" i="5"/>
  <c r="DJ95" i="5"/>
  <c r="BE95" i="5"/>
  <c r="BE96" i="5" s="1"/>
  <c r="DI29" i="6"/>
  <c r="CS26" i="4"/>
  <c r="CN95" i="5"/>
  <c r="CN96" i="5"/>
  <c r="EF95" i="5"/>
  <c r="EF96" i="5"/>
  <c r="BA59" i="4"/>
  <c r="BW62" i="5"/>
  <c r="BW63" i="5" s="1"/>
  <c r="CQ62" i="5"/>
  <c r="CQ63" i="5" s="1"/>
  <c r="FH62" i="5"/>
  <c r="FH63" i="5" s="1"/>
  <c r="AS92" i="4"/>
  <c r="AR26" i="4"/>
  <c r="DL26" i="4"/>
  <c r="FD48" i="5"/>
  <c r="P62" i="6"/>
  <c r="P63" i="6" s="1"/>
  <c r="EF26" i="4"/>
  <c r="BT29" i="5"/>
  <c r="EN29" i="6"/>
  <c r="G29" i="6"/>
  <c r="G30" i="6" s="1"/>
  <c r="BX59" i="4"/>
  <c r="CL26" i="4"/>
  <c r="DT48" i="5"/>
  <c r="AP62" i="6"/>
  <c r="AP63" i="6" s="1"/>
  <c r="Z95" i="5"/>
  <c r="Z96" i="5" s="1"/>
  <c r="DO59" i="4"/>
  <c r="EI92" i="4"/>
  <c r="FA92" i="4"/>
  <c r="DB62" i="5"/>
  <c r="DB63" i="5" s="1"/>
  <c r="BE29" i="6"/>
  <c r="BK92" i="4"/>
  <c r="AI26" i="4"/>
  <c r="DG62" i="6"/>
  <c r="DG63" i="6" s="1"/>
  <c r="BH95" i="6"/>
  <c r="BH96" i="6" s="1"/>
  <c r="DJ95" i="6"/>
  <c r="DJ96" i="6" s="1"/>
  <c r="DK96" i="5"/>
  <c r="DK95" i="5"/>
  <c r="AK48" i="5"/>
  <c r="CE29" i="4"/>
  <c r="CE30" i="4" s="1"/>
  <c r="DC63" i="5"/>
  <c r="DC62" i="5"/>
  <c r="R48" i="5"/>
  <c r="CF48" i="5"/>
  <c r="EC92" i="4"/>
  <c r="CT59" i="4"/>
  <c r="FP29" i="6"/>
  <c r="FP30" i="6" s="1"/>
  <c r="EN48" i="5"/>
  <c r="DB59" i="4"/>
  <c r="CI59" i="4"/>
  <c r="Z32" i="6"/>
  <c r="Z33" i="6" s="1"/>
  <c r="FK32" i="5"/>
  <c r="FK33" i="5" s="1"/>
  <c r="FF26" i="4"/>
  <c r="N92" i="4"/>
  <c r="CT95" i="6"/>
  <c r="CT96" i="6" s="1"/>
  <c r="EH59" i="4"/>
  <c r="N98" i="5"/>
  <c r="N99" i="5"/>
  <c r="CI95" i="4"/>
  <c r="CI96" i="4" s="1"/>
  <c r="EE48" i="5"/>
  <c r="DN65" i="5"/>
  <c r="DN66" i="5" s="1"/>
  <c r="DN69" i="5" s="1"/>
  <c r="DN71" i="5" s="1"/>
  <c r="DQ65" i="5"/>
  <c r="DQ66" i="5" s="1"/>
  <c r="DQ69" i="5" s="1"/>
  <c r="DQ71" i="5" s="1"/>
  <c r="BN95" i="4"/>
  <c r="BN96" i="4"/>
  <c r="DC62" i="4"/>
  <c r="DC63" i="4" s="1"/>
  <c r="Z29" i="4"/>
  <c r="Z30" i="4" s="1"/>
  <c r="BW62" i="4"/>
  <c r="BW63" i="4"/>
  <c r="FL32" i="5"/>
  <c r="FL33" i="5" s="1"/>
  <c r="EX62" i="4"/>
  <c r="EX63" i="4" s="1"/>
  <c r="BH59" i="4"/>
  <c r="BD66" i="5"/>
  <c r="BD65" i="5"/>
  <c r="BO62" i="6"/>
  <c r="BO63" i="6" s="1"/>
  <c r="CR29" i="4"/>
  <c r="CR30" i="4" s="1"/>
  <c r="Z95" i="4"/>
  <c r="Z96" i="4" s="1"/>
  <c r="BK62" i="4"/>
  <c r="BK63" i="4" s="1"/>
  <c r="FI81" i="5"/>
  <c r="BT99" i="5"/>
  <c r="BT102" i="5" s="1"/>
  <c r="BT104" i="5" s="1"/>
  <c r="BT98" i="5"/>
  <c r="EV81" i="5"/>
  <c r="EI99" i="5"/>
  <c r="EI102" i="5" s="1"/>
  <c r="EI104" i="5" s="1"/>
  <c r="EI98" i="5"/>
  <c r="BI95" i="6"/>
  <c r="BI96" i="6" s="1"/>
  <c r="FH81" i="5"/>
  <c r="Y92" i="4"/>
  <c r="G26" i="4"/>
  <c r="AH29" i="4"/>
  <c r="AH30" i="4" s="1"/>
  <c r="BJ65" i="5"/>
  <c r="BJ66" i="5" s="1"/>
  <c r="BJ69" i="5" s="1"/>
  <c r="BJ71" i="5" s="1"/>
  <c r="C97" i="5"/>
  <c r="FL48" i="5"/>
  <c r="BC29" i="4"/>
  <c r="BC30" i="4" s="1"/>
  <c r="BE26" i="4"/>
  <c r="CH65" i="6"/>
  <c r="CH66" i="6" s="1"/>
  <c r="FG95" i="6"/>
  <c r="FG96" i="6" s="1"/>
  <c r="CS59" i="4"/>
  <c r="FG99" i="5"/>
  <c r="FG102" i="5" s="1"/>
  <c r="FG104" i="5" s="1"/>
  <c r="FG98" i="5"/>
  <c r="CC48" i="5"/>
  <c r="Q26" i="4"/>
  <c r="CP92" i="6"/>
  <c r="DS92" i="6"/>
  <c r="DH26" i="4"/>
  <c r="AO59" i="4"/>
  <c r="EF96" i="6"/>
  <c r="EF95" i="6"/>
  <c r="D22" i="3"/>
  <c r="D26" i="3" s="1"/>
  <c r="D24" i="3"/>
  <c r="D23" i="3"/>
  <c r="D20" i="1" s="1"/>
  <c r="BQ92" i="4"/>
  <c r="EY98" i="5"/>
  <c r="EY99" i="5" s="1"/>
  <c r="EY102" i="5" s="1"/>
  <c r="EY104" i="5" s="1"/>
  <c r="W48" i="5"/>
  <c r="C64" i="5"/>
  <c r="AM95" i="5"/>
  <c r="AM96" i="5" s="1"/>
  <c r="P59" i="4"/>
  <c r="CN29" i="5"/>
  <c r="FK62" i="5"/>
  <c r="FK63" i="5" s="1"/>
  <c r="AM92" i="4"/>
  <c r="O95" i="5"/>
  <c r="O96" i="5"/>
  <c r="BR62" i="5"/>
  <c r="BR63" i="5" s="1"/>
  <c r="EO59" i="4"/>
  <c r="AQ29" i="5"/>
  <c r="U92" i="4"/>
  <c r="M95" i="6"/>
  <c r="M96" i="6" s="1"/>
  <c r="AP92" i="4"/>
  <c r="CG62" i="6"/>
  <c r="CG63" i="6" s="1"/>
  <c r="M29" i="4"/>
  <c r="M30" i="4" s="1"/>
  <c r="CM29" i="5"/>
  <c r="CM62" i="5"/>
  <c r="CM63" i="5" s="1"/>
  <c r="AE96" i="6"/>
  <c r="AE95" i="6"/>
  <c r="FG30" i="6"/>
  <c r="FG29" i="6"/>
  <c r="M63" i="5"/>
  <c r="M62" i="5"/>
  <c r="N59" i="4"/>
  <c r="CX29" i="4"/>
  <c r="CX30" i="4" s="1"/>
  <c r="EZ32" i="6"/>
  <c r="EZ33" i="6" s="1"/>
  <c r="CX81" i="5"/>
  <c r="C64" i="6"/>
  <c r="DM92" i="4"/>
  <c r="AM92" i="6"/>
  <c r="DC48" i="5"/>
  <c r="FN26" i="4"/>
  <c r="EY32" i="6"/>
  <c r="EY33" i="6" s="1"/>
  <c r="L59" i="4"/>
  <c r="N29" i="4"/>
  <c r="N30" i="4" s="1"/>
  <c r="DN96" i="6"/>
  <c r="DN95" i="6"/>
  <c r="F65" i="6"/>
  <c r="F66" i="6" s="1"/>
  <c r="F69" i="6" s="1"/>
  <c r="F71" i="6" s="1"/>
  <c r="CZ59" i="4"/>
  <c r="DC92" i="4"/>
  <c r="AQ26" i="4"/>
  <c r="CB59" i="4"/>
  <c r="BL62" i="5"/>
  <c r="BL63" i="5" s="1"/>
  <c r="CV29" i="6"/>
  <c r="CP65" i="5"/>
  <c r="CP66" i="5" s="1"/>
  <c r="DC62" i="6"/>
  <c r="DC63" i="6" s="1"/>
  <c r="O48" i="5"/>
  <c r="CY48" i="5"/>
  <c r="EL92" i="6"/>
  <c r="BE62" i="5"/>
  <c r="BE63" i="5" s="1"/>
  <c r="FJ92" i="6"/>
  <c r="BI66" i="5"/>
  <c r="BI69" i="5" s="1"/>
  <c r="BI71" i="5" s="1"/>
  <c r="BI65" i="5"/>
  <c r="P26" i="4"/>
  <c r="EK92" i="6"/>
  <c r="BQ59" i="4"/>
  <c r="CD59" i="4"/>
  <c r="DL29" i="5"/>
  <c r="DO92" i="4"/>
  <c r="CR92" i="4"/>
  <c r="EX92" i="4"/>
  <c r="F26" i="4"/>
  <c r="ER95" i="5"/>
  <c r="ER96" i="5" s="1"/>
  <c r="CO29" i="6"/>
  <c r="Q30" i="6"/>
  <c r="Q29" i="6"/>
  <c r="AC59" i="4"/>
  <c r="BS26" i="4"/>
  <c r="CZ92" i="4"/>
  <c r="EC29" i="5"/>
  <c r="U29" i="6"/>
  <c r="U30" i="6" s="1"/>
  <c r="ET65" i="5"/>
  <c r="ET66" i="5" s="1"/>
  <c r="ET69" i="5" s="1"/>
  <c r="ET71" i="5" s="1"/>
  <c r="C94" i="5"/>
  <c r="DJ81" i="5"/>
  <c r="C31" i="6"/>
  <c r="CB92" i="6"/>
  <c r="EO26" i="4"/>
  <c r="FH29" i="4"/>
  <c r="FH30" i="4" s="1"/>
  <c r="CW81" i="5"/>
  <c r="P62" i="5"/>
  <c r="P63" i="5" s="1"/>
  <c r="DF95" i="5"/>
  <c r="DF96" i="5" s="1"/>
  <c r="AN29" i="5"/>
  <c r="EQ29" i="6"/>
  <c r="FP62" i="6"/>
  <c r="FP63" i="6" s="1"/>
  <c r="AR29" i="5"/>
  <c r="BU48" i="5"/>
  <c r="CZ48" i="5"/>
  <c r="EO29" i="5"/>
  <c r="DT29" i="6"/>
  <c r="T95" i="4"/>
  <c r="T96" i="4"/>
  <c r="J62" i="5"/>
  <c r="J63" i="5"/>
  <c r="CI95" i="5"/>
  <c r="CI96" i="5" s="1"/>
  <c r="FL62" i="5"/>
  <c r="FL63" i="5" s="1"/>
  <c r="AK62" i="6"/>
  <c r="AK63" i="6"/>
  <c r="Y95" i="6"/>
  <c r="Y96" i="6"/>
  <c r="I95" i="5"/>
  <c r="I96" i="5" s="1"/>
  <c r="BT66" i="5"/>
  <c r="BT69" i="5" s="1"/>
  <c r="BT71" i="5" s="1"/>
  <c r="BT65" i="5"/>
  <c r="FI95" i="4"/>
  <c r="FI96" i="4"/>
  <c r="CX95" i="6"/>
  <c r="CX96" i="6" s="1"/>
  <c r="AJ95" i="4"/>
  <c r="AJ96" i="4"/>
  <c r="DH81" i="5"/>
  <c r="CH95" i="6"/>
  <c r="CH96" i="6" s="1"/>
  <c r="S29" i="5"/>
  <c r="S30" i="5" s="1"/>
  <c r="M48" i="5"/>
  <c r="Q66" i="6"/>
  <c r="Q69" i="6" s="1"/>
  <c r="Q71" i="6" s="1"/>
  <c r="Q65" i="6"/>
  <c r="AG62" i="4"/>
  <c r="AG63" i="4" s="1"/>
  <c r="AC92" i="6"/>
  <c r="DS59" i="4"/>
  <c r="BM26" i="4"/>
  <c r="DA95" i="6"/>
  <c r="DA96" i="6"/>
  <c r="G92" i="6"/>
  <c r="R92" i="4"/>
  <c r="CJ29" i="5"/>
  <c r="BY59" i="4"/>
  <c r="CY29" i="6"/>
  <c r="AK92" i="4"/>
  <c r="BQ26" i="4"/>
  <c r="O32" i="5"/>
  <c r="O33" i="5" s="1"/>
  <c r="DD48" i="5"/>
  <c r="C90" i="4"/>
  <c r="D92" i="4"/>
  <c r="BX29" i="4"/>
  <c r="BX30" i="4"/>
  <c r="J15" i="4"/>
  <c r="CX59" i="4"/>
  <c r="CQ92" i="6"/>
  <c r="EA62" i="4"/>
  <c r="EA63" i="4" s="1"/>
  <c r="EG62" i="4"/>
  <c r="EG63" i="4" s="1"/>
  <c r="CO26" i="4"/>
  <c r="AG66" i="5"/>
  <c r="AG65" i="5"/>
  <c r="DL95" i="5"/>
  <c r="DL96" i="5" s="1"/>
  <c r="BM62" i="5"/>
  <c r="BM63" i="5" s="1"/>
  <c r="CH95" i="5"/>
  <c r="CH96" i="5" s="1"/>
  <c r="FO62" i="4"/>
  <c r="FO63" i="4" s="1"/>
  <c r="DW29" i="4"/>
  <c r="DW30" i="4"/>
  <c r="FO95" i="5"/>
  <c r="FO96" i="5" s="1"/>
  <c r="BA95" i="4"/>
  <c r="BA96" i="4" s="1"/>
  <c r="BV26" i="4"/>
  <c r="H65" i="5"/>
  <c r="H66" i="5" s="1"/>
  <c r="H69" i="5" s="1"/>
  <c r="H71" i="5" s="1"/>
  <c r="DJ65" i="6"/>
  <c r="DJ66" i="6" s="1"/>
  <c r="FP95" i="6"/>
  <c r="FP96" i="6" s="1"/>
  <c r="BC65" i="5"/>
  <c r="BC66" i="5" s="1"/>
  <c r="DL95" i="4"/>
  <c r="DL96" i="4" s="1"/>
  <c r="Q95" i="6"/>
  <c r="Q96" i="6"/>
  <c r="DO48" i="5"/>
  <c r="FD62" i="4"/>
  <c r="FD63" i="4" s="1"/>
  <c r="I95" i="4"/>
  <c r="I96" i="4"/>
  <c r="CJ29" i="4"/>
  <c r="CJ30" i="4" s="1"/>
  <c r="EZ62" i="4"/>
  <c r="EZ63" i="4" s="1"/>
  <c r="FE95" i="4"/>
  <c r="FE96" i="4" s="1"/>
  <c r="BA65" i="6"/>
  <c r="BA66" i="6" s="1"/>
  <c r="BA69" i="6" s="1"/>
  <c r="BA71" i="6" s="1"/>
  <c r="ER95" i="6"/>
  <c r="ER96" i="6" s="1"/>
  <c r="EE65" i="5"/>
  <c r="EE66" i="5" s="1"/>
  <c r="AE62" i="4"/>
  <c r="AE63" i="4" s="1"/>
  <c r="BQ95" i="6"/>
  <c r="BQ96" i="6"/>
  <c r="FD95" i="4"/>
  <c r="FD96" i="4" s="1"/>
  <c r="ED95" i="6"/>
  <c r="ED96" i="6" s="1"/>
  <c r="CG95" i="4"/>
  <c r="CG96" i="4" s="1"/>
  <c r="CW29" i="6"/>
  <c r="EG29" i="5"/>
  <c r="DR29" i="4"/>
  <c r="DR30" i="4" s="1"/>
  <c r="AO62" i="6"/>
  <c r="AO63" i="6" s="1"/>
  <c r="AC95" i="5"/>
  <c r="AC96" i="5" s="1"/>
  <c r="DF29" i="4"/>
  <c r="DF30" i="4"/>
  <c r="CC62" i="5"/>
  <c r="CC63" i="5"/>
  <c r="AG29" i="5"/>
  <c r="K95" i="5"/>
  <c r="K96" i="5" s="1"/>
  <c r="DF96" i="6"/>
  <c r="DF95" i="6"/>
  <c r="DY95" i="5"/>
  <c r="DY96" i="5" s="1"/>
  <c r="O65" i="5"/>
  <c r="O66" i="5" s="1"/>
  <c r="BN29" i="4"/>
  <c r="BN30" i="4" s="1"/>
  <c r="AU62" i="6"/>
  <c r="AU63" i="6" s="1"/>
  <c r="AW62" i="4"/>
  <c r="AW63" i="4" s="1"/>
  <c r="W95" i="4"/>
  <c r="W96" i="4" s="1"/>
  <c r="BD95" i="6"/>
  <c r="BD96" i="6" s="1"/>
  <c r="K95" i="6"/>
  <c r="K96" i="6"/>
  <c r="AZ62" i="5"/>
  <c r="AZ63" i="5" s="1"/>
  <c r="EX32" i="6"/>
  <c r="EX33" i="6"/>
  <c r="CW29" i="4"/>
  <c r="CW30" i="4" s="1"/>
  <c r="EB98" i="5"/>
  <c r="EB99" i="5" s="1"/>
  <c r="EB102" i="5" s="1"/>
  <c r="EB104" i="5" s="1"/>
  <c r="EZ62" i="6"/>
  <c r="EZ63" i="6" s="1"/>
  <c r="DA95" i="5"/>
  <c r="DA96" i="5" s="1"/>
  <c r="DG29" i="6"/>
  <c r="BZ29" i="5"/>
  <c r="BB96" i="4"/>
  <c r="BB95" i="4"/>
  <c r="BL95" i="6"/>
  <c r="BL96" i="6" s="1"/>
  <c r="EZ95" i="5"/>
  <c r="EZ96" i="5" s="1"/>
  <c r="H29" i="4"/>
  <c r="H30" i="4" s="1"/>
  <c r="AH62" i="4"/>
  <c r="AH63" i="4" s="1"/>
  <c r="AR95" i="6"/>
  <c r="AR96" i="6" s="1"/>
  <c r="Z62" i="6"/>
  <c r="Z63" i="6" s="1"/>
  <c r="DD95" i="4"/>
  <c r="DD96" i="4"/>
  <c r="DP29" i="5"/>
  <c r="BY48" i="5"/>
  <c r="BY69" i="5" s="1"/>
  <c r="BY71" i="5" s="1"/>
  <c r="CA66" i="5"/>
  <c r="CA65" i="5"/>
  <c r="EQ29" i="5"/>
  <c r="EU29" i="6"/>
  <c r="EU34" i="6"/>
  <c r="FB62" i="5"/>
  <c r="FB63" i="5" s="1"/>
  <c r="AA62" i="4"/>
  <c r="AA63" i="4"/>
  <c r="BL29" i="6"/>
  <c r="AP29" i="5"/>
  <c r="EC63" i="6"/>
  <c r="EC62" i="6"/>
  <c r="CG95" i="5"/>
  <c r="CG96" i="5"/>
  <c r="AB95" i="5"/>
  <c r="AB96" i="5" s="1"/>
  <c r="EQ29" i="4"/>
  <c r="EQ30" i="4" s="1"/>
  <c r="DS29" i="6"/>
  <c r="DB29" i="5"/>
  <c r="Y29" i="6"/>
  <c r="Y30" i="6" s="1"/>
  <c r="CY95" i="6"/>
  <c r="CY96" i="6" s="1"/>
  <c r="FN95" i="4"/>
  <c r="FN96" i="4" s="1"/>
  <c r="EZ95" i="4"/>
  <c r="EZ96" i="4"/>
  <c r="W81" i="5"/>
  <c r="EA48" i="5"/>
  <c r="EA69" i="5" s="1"/>
  <c r="EA71" i="5" s="1"/>
  <c r="AJ48" i="5"/>
  <c r="FI32" i="6"/>
  <c r="FI33" i="6" s="1"/>
  <c r="CE29" i="6"/>
  <c r="EK98" i="5"/>
  <c r="EK99" i="5" s="1"/>
  <c r="EK102" i="5" s="1"/>
  <c r="EK104" i="5" s="1"/>
  <c r="CC29" i="5"/>
  <c r="H23" i="3"/>
  <c r="H22" i="3"/>
  <c r="H26" i="3" s="1"/>
  <c r="AH48" i="5"/>
  <c r="AH66" i="6"/>
  <c r="AH69" i="6" s="1"/>
  <c r="AH71" i="6" s="1"/>
  <c r="AH65" i="6"/>
  <c r="DF48" i="5"/>
  <c r="DT95" i="4"/>
  <c r="DT96" i="4" s="1"/>
  <c r="X66" i="6"/>
  <c r="X69" i="6" s="1"/>
  <c r="X71" i="6" s="1"/>
  <c r="X65" i="6"/>
  <c r="H98" i="5"/>
  <c r="H99" i="5" s="1"/>
  <c r="H102" i="5" s="1"/>
  <c r="H104" i="5" s="1"/>
  <c r="F98" i="5"/>
  <c r="F99" i="5" s="1"/>
  <c r="F102" i="5" s="1"/>
  <c r="F104" i="5" s="1"/>
  <c r="EN95" i="6"/>
  <c r="EN96" i="6" s="1"/>
  <c r="FG95" i="4"/>
  <c r="FG96" i="4" s="1"/>
  <c r="DT62" i="4"/>
  <c r="DT63" i="4" s="1"/>
  <c r="DE81" i="5"/>
  <c r="DE102" i="5" s="1"/>
  <c r="DE104" i="5" s="1"/>
  <c r="BM81" i="5"/>
  <c r="S65" i="6"/>
  <c r="S66" i="6" s="1"/>
  <c r="S69" i="6" s="1"/>
  <c r="FL66" i="6"/>
  <c r="FL65" i="6"/>
  <c r="DU81" i="5"/>
  <c r="C91" i="4"/>
  <c r="K12" i="4"/>
  <c r="K13" i="4"/>
  <c r="AZ95" i="4"/>
  <c r="AZ96" i="4" s="1"/>
  <c r="BP65" i="5"/>
  <c r="BP66" i="5" s="1"/>
  <c r="BP69" i="5" s="1"/>
  <c r="BP71" i="5" s="1"/>
  <c r="DU48" i="5"/>
  <c r="DU69" i="5"/>
  <c r="DU71" i="5" s="1"/>
  <c r="EV96" i="4"/>
  <c r="EV95" i="4"/>
  <c r="Z95" i="6"/>
  <c r="Z96" i="6" s="1"/>
  <c r="AI92" i="6"/>
  <c r="M99" i="5"/>
  <c r="M102" i="5" s="1"/>
  <c r="M104" i="5" s="1"/>
  <c r="M98" i="5"/>
  <c r="AB29" i="4"/>
  <c r="AB30" i="4"/>
  <c r="E98" i="5"/>
  <c r="E99" i="5" s="1"/>
  <c r="E102" i="5" s="1"/>
  <c r="E104" i="5" s="1"/>
  <c r="H12" i="6"/>
  <c r="H13" i="6"/>
  <c r="EW95" i="4"/>
  <c r="EW96" i="4" s="1"/>
  <c r="DW92" i="6"/>
  <c r="DQ62" i="6"/>
  <c r="DQ63" i="6"/>
  <c r="V62" i="6"/>
  <c r="V63" i="6" s="1"/>
  <c r="DE62" i="4"/>
  <c r="DE63" i="4" s="1"/>
  <c r="EB95" i="4"/>
  <c r="EB96" i="4"/>
  <c r="EV65" i="6"/>
  <c r="EV66" i="6" s="1"/>
  <c r="DS48" i="5"/>
  <c r="CK29" i="4"/>
  <c r="CK30" i="4" s="1"/>
  <c r="DK29" i="6"/>
  <c r="AW98" i="5"/>
  <c r="AW99" i="5" s="1"/>
  <c r="FI63" i="6"/>
  <c r="FI62" i="6"/>
  <c r="CD95" i="5"/>
  <c r="CD96" i="5" s="1"/>
  <c r="CL95" i="5"/>
  <c r="CL96" i="5" s="1"/>
  <c r="DI95" i="5"/>
  <c r="DI96" i="5" s="1"/>
  <c r="ET66" i="6"/>
  <c r="ET65" i="6"/>
  <c r="AV65" i="5"/>
  <c r="AV66" i="5" s="1"/>
  <c r="AV69" i="5" s="1"/>
  <c r="AV71" i="5" s="1"/>
  <c r="I65" i="5"/>
  <c r="I66" i="5" s="1"/>
  <c r="I69" i="5" s="1"/>
  <c r="I71" i="5" s="1"/>
  <c r="FD98" i="5"/>
  <c r="FD99" i="5" s="1"/>
  <c r="FD102" i="5" s="1"/>
  <c r="FD104" i="5" s="1"/>
  <c r="DI95" i="6"/>
  <c r="DI96" i="6" s="1"/>
  <c r="AM63" i="6"/>
  <c r="AM62" i="6"/>
  <c r="BY62" i="6"/>
  <c r="BY63" i="6" s="1"/>
  <c r="CI92" i="6"/>
  <c r="DC29" i="6"/>
  <c r="BY95" i="5"/>
  <c r="BY96" i="5" s="1"/>
  <c r="DO29" i="5"/>
  <c r="AC62" i="6"/>
  <c r="AC63" i="6" s="1"/>
  <c r="AF29" i="5"/>
  <c r="BG62" i="6"/>
  <c r="BG63" i="6" s="1"/>
  <c r="DW48" i="5"/>
  <c r="DW69" i="5" s="1"/>
  <c r="DA48" i="5"/>
  <c r="AC63" i="5"/>
  <c r="AC62" i="5"/>
  <c r="FJ63" i="5"/>
  <c r="FJ62" i="5"/>
  <c r="CO62" i="4"/>
  <c r="CO63" i="4" s="1"/>
  <c r="E95" i="6"/>
  <c r="E96" i="6" s="1"/>
  <c r="ES48" i="5"/>
  <c r="EV32" i="6"/>
  <c r="EV33" i="6" s="1"/>
  <c r="BV92" i="6"/>
  <c r="Q81" i="5"/>
  <c r="AB62" i="4"/>
  <c r="AB63" i="4"/>
  <c r="EN68" i="5"/>
  <c r="C68" i="5" s="1"/>
  <c r="F9" i="1" s="1"/>
  <c r="FG65" i="5"/>
  <c r="FG66" i="5" s="1"/>
  <c r="BT95" i="4"/>
  <c r="BT96" i="4" s="1"/>
  <c r="FG29" i="4"/>
  <c r="FG30" i="4" s="1"/>
  <c r="BD62" i="4"/>
  <c r="BD63" i="4" s="1"/>
  <c r="EY92" i="6"/>
  <c r="CS95" i="4"/>
  <c r="CS96" i="4" s="1"/>
  <c r="BU95" i="6"/>
  <c r="BU96" i="6" s="1"/>
  <c r="BZ95" i="4"/>
  <c r="BZ96" i="4" s="1"/>
  <c r="DH59" i="4"/>
  <c r="ED62" i="6"/>
  <c r="ED63" i="6" s="1"/>
  <c r="CB26" i="4"/>
  <c r="I26" i="4"/>
  <c r="BP26" i="4"/>
  <c r="FI26" i="4"/>
  <c r="CT95" i="5"/>
  <c r="CT96" i="5" s="1"/>
  <c r="CQ62" i="6"/>
  <c r="CQ63" i="6" s="1"/>
  <c r="DE92" i="6"/>
  <c r="DH92" i="6"/>
  <c r="AJ29" i="5"/>
  <c r="CD92" i="4"/>
  <c r="FF96" i="5"/>
  <c r="FF95" i="5"/>
  <c r="FC59" i="4"/>
  <c r="DX48" i="5"/>
  <c r="AD48" i="5"/>
  <c r="EN63" i="6"/>
  <c r="EN62" i="6"/>
  <c r="EN67" i="6"/>
  <c r="EN68" i="6" s="1"/>
  <c r="C68" i="6" s="1"/>
  <c r="I9" i="1" s="1"/>
  <c r="AG48" i="5"/>
  <c r="BZ62" i="6"/>
  <c r="BZ63" i="6" s="1"/>
  <c r="EI48" i="5"/>
  <c r="ET59" i="4"/>
  <c r="FB59" i="4"/>
  <c r="AZ95" i="5"/>
  <c r="AZ96" i="5" s="1"/>
  <c r="R62" i="5"/>
  <c r="R63" i="5"/>
  <c r="BE92" i="4"/>
  <c r="FF29" i="6"/>
  <c r="FF30" i="6" s="1"/>
  <c r="DX92" i="6"/>
  <c r="CE59" i="4"/>
  <c r="AO92" i="4"/>
  <c r="EV59" i="4"/>
  <c r="EI59" i="4"/>
  <c r="EU92" i="4"/>
  <c r="BZ48" i="5"/>
  <c r="F92" i="4"/>
  <c r="H92" i="6"/>
  <c r="BE45" i="4"/>
  <c r="BE46" i="4"/>
  <c r="AR62" i="4"/>
  <c r="AR63" i="4" s="1"/>
  <c r="AL92" i="6"/>
  <c r="DK59" i="4"/>
  <c r="V81" i="5"/>
  <c r="AQ92" i="6"/>
  <c r="P81" i="5"/>
  <c r="AR48" i="5"/>
  <c r="V48" i="5"/>
  <c r="DZ26" i="4"/>
  <c r="EP48" i="5"/>
  <c r="EP69" i="5" s="1"/>
  <c r="EP71" i="5" s="1"/>
  <c r="CO62" i="6"/>
  <c r="CO63" i="6" s="1"/>
  <c r="AT62" i="5"/>
  <c r="AT63" i="5" s="1"/>
  <c r="BM92" i="4"/>
  <c r="BI59" i="4"/>
  <c r="T30" i="6"/>
  <c r="T29" i="6"/>
  <c r="FP48" i="5"/>
  <c r="FP69" i="5" s="1"/>
  <c r="FP71" i="5" s="1"/>
  <c r="FH92" i="4"/>
  <c r="BL26" i="4"/>
  <c r="FC92" i="6"/>
  <c r="AR62" i="5"/>
  <c r="AR63" i="5" s="1"/>
  <c r="Z29" i="5"/>
  <c r="Z30" i="5" s="1"/>
  <c r="FP95" i="4"/>
  <c r="FP96" i="4" s="1"/>
  <c r="BJ92" i="6"/>
  <c r="M62" i="4"/>
  <c r="M63" i="4" s="1"/>
  <c r="CD62" i="5"/>
  <c r="CD63" i="5" s="1"/>
  <c r="CG26" i="4"/>
  <c r="X62" i="5"/>
  <c r="X63" i="5"/>
  <c r="DX92" i="4"/>
  <c r="FA62" i="5"/>
  <c r="FA63" i="5" s="1"/>
  <c r="CM59" i="4"/>
  <c r="ET26" i="4"/>
  <c r="DF62" i="6"/>
  <c r="DF63" i="6" s="1"/>
  <c r="AS62" i="5"/>
  <c r="AS63" i="5" s="1"/>
  <c r="BF48" i="5"/>
  <c r="EQ62" i="5"/>
  <c r="EQ63" i="5" s="1"/>
  <c r="C61" i="6"/>
  <c r="Y62" i="5"/>
  <c r="Y63" i="5" s="1"/>
  <c r="AC26" i="4"/>
  <c r="DT29" i="5"/>
  <c r="CX62" i="6"/>
  <c r="CX63" i="6" s="1"/>
  <c r="BU95" i="4"/>
  <c r="BU96" i="4" s="1"/>
  <c r="EB95" i="6"/>
  <c r="EB96" i="6" s="1"/>
  <c r="W62" i="6"/>
  <c r="W63" i="6" s="1"/>
  <c r="FI62" i="5"/>
  <c r="FI63" i="5" s="1"/>
  <c r="DO29" i="6"/>
  <c r="CJ95" i="6"/>
  <c r="CJ96" i="6" s="1"/>
  <c r="FJ48" i="5"/>
  <c r="DN48" i="5"/>
  <c r="CD62" i="6"/>
  <c r="CD63" i="6" s="1"/>
  <c r="CW48" i="5"/>
  <c r="CW69" i="5" s="1"/>
  <c r="CW71" i="5" s="1"/>
  <c r="CN29" i="4"/>
  <c r="CN30" i="4"/>
  <c r="CS29" i="6"/>
  <c r="AI29" i="6"/>
  <c r="EM63" i="5"/>
  <c r="EM62" i="5"/>
  <c r="EH92" i="6"/>
  <c r="DM29" i="5"/>
  <c r="AP62" i="4"/>
  <c r="AP63" i="4"/>
  <c r="DK62" i="5"/>
  <c r="DK63" i="5" s="1"/>
  <c r="AH96" i="5"/>
  <c r="AH95" i="5"/>
  <c r="EU62" i="5"/>
  <c r="EU63" i="5" s="1"/>
  <c r="DV81" i="5"/>
  <c r="CS48" i="5"/>
  <c r="AY48" i="5"/>
  <c r="DR92" i="6"/>
  <c r="BL48" i="5"/>
  <c r="BU62" i="5"/>
  <c r="BU63" i="5" s="1"/>
  <c r="EA95" i="6"/>
  <c r="EA96" i="6" s="1"/>
  <c r="CF29" i="4"/>
  <c r="CF30" i="4"/>
  <c r="AE95" i="4"/>
  <c r="AE96" i="4" s="1"/>
  <c r="Q62" i="4"/>
  <c r="Q63" i="4" s="1"/>
  <c r="EY62" i="4"/>
  <c r="EY63" i="4" s="1"/>
  <c r="EW48" i="5"/>
  <c r="DL92" i="6"/>
  <c r="DH29" i="6"/>
  <c r="FJ26" i="4"/>
  <c r="FD26" i="4"/>
  <c r="CK95" i="4"/>
  <c r="CK96" i="4" s="1"/>
  <c r="EC26" i="4"/>
  <c r="FN48" i="5"/>
  <c r="K95" i="4"/>
  <c r="K96" i="4" s="1"/>
  <c r="K48" i="5"/>
  <c r="E59" i="4"/>
  <c r="C93" i="4"/>
  <c r="G59" i="4"/>
  <c r="DK92" i="6"/>
  <c r="BM48" i="5"/>
  <c r="BJ92" i="4"/>
  <c r="DM48" i="5"/>
  <c r="CA26" i="4"/>
  <c r="BR92" i="6"/>
  <c r="E92" i="4"/>
  <c r="U59" i="4"/>
  <c r="EG26" i="4"/>
  <c r="AD92" i="4"/>
  <c r="BN59" i="4"/>
  <c r="EE59" i="4"/>
  <c r="DT62" i="6"/>
  <c r="DT63" i="6" s="1"/>
  <c r="EA26" i="4"/>
  <c r="V62" i="5"/>
  <c r="V63" i="5" s="1"/>
  <c r="FP29" i="4"/>
  <c r="FP30" i="4"/>
  <c r="BY96" i="4"/>
  <c r="BY95" i="4"/>
  <c r="BT95" i="6"/>
  <c r="BT96" i="6" s="1"/>
  <c r="FM29" i="6"/>
  <c r="FM30" i="6"/>
  <c r="EP62" i="6"/>
  <c r="EP63" i="6"/>
  <c r="EM96" i="6"/>
  <c r="EM95" i="6"/>
  <c r="BB98" i="5"/>
  <c r="BB99" i="5" s="1"/>
  <c r="AC29" i="5"/>
  <c r="AC30" i="5" s="1"/>
  <c r="AD95" i="6"/>
  <c r="AD96" i="6" s="1"/>
  <c r="U95" i="6"/>
  <c r="U96" i="6" s="1"/>
  <c r="DR48" i="5"/>
  <c r="Y29" i="4"/>
  <c r="Y30" i="4" s="1"/>
  <c r="DU95" i="5"/>
  <c r="DU96" i="5"/>
  <c r="FA95" i="6"/>
  <c r="FA96" i="6" s="1"/>
  <c r="CB95" i="4"/>
  <c r="CB96" i="4" s="1"/>
  <c r="DW62" i="4"/>
  <c r="DW63" i="4" s="1"/>
  <c r="FP62" i="4"/>
  <c r="FP63" i="4" s="1"/>
  <c r="BC62" i="4"/>
  <c r="BC63" i="4" s="1"/>
  <c r="AY62" i="4"/>
  <c r="AY63" i="4" s="1"/>
  <c r="ET95" i="5"/>
  <c r="ET96" i="5"/>
  <c r="X48" i="5"/>
  <c r="DB48" i="5"/>
  <c r="C58" i="4"/>
  <c r="CQ62" i="4"/>
  <c r="CQ63" i="4" s="1"/>
  <c r="R29" i="5"/>
  <c r="R30" i="5" s="1"/>
  <c r="BW95" i="4"/>
  <c r="BW96" i="4" s="1"/>
  <c r="BU29" i="5"/>
  <c r="CD29" i="4"/>
  <c r="CD30" i="4" s="1"/>
  <c r="AE30" i="5"/>
  <c r="AE29" i="5"/>
  <c r="CX92" i="4"/>
  <c r="AD62" i="5"/>
  <c r="AD63" i="5" s="1"/>
  <c r="CV92" i="6"/>
  <c r="AG26" i="4"/>
  <c r="DV92" i="6"/>
  <c r="J92" i="6"/>
  <c r="CD48" i="5"/>
  <c r="F62" i="5"/>
  <c r="F63" i="5" s="1"/>
  <c r="O59" i="4"/>
  <c r="DY92" i="6"/>
  <c r="R92" i="6"/>
  <c r="EO92" i="4"/>
  <c r="CM92" i="4"/>
  <c r="ED26" i="4"/>
  <c r="D29" i="5"/>
  <c r="D30" i="5" s="1"/>
  <c r="C26" i="5"/>
  <c r="C60" i="4"/>
  <c r="CS29" i="5"/>
  <c r="DZ92" i="4"/>
  <c r="AU95" i="5"/>
  <c r="AU96" i="5"/>
  <c r="CF92" i="6"/>
  <c r="ER62" i="5"/>
  <c r="ER63" i="5" s="1"/>
  <c r="BU26" i="4"/>
  <c r="ER63" i="6"/>
  <c r="ER62" i="6"/>
  <c r="S92" i="4"/>
  <c r="BN29" i="5"/>
  <c r="T92" i="6"/>
  <c r="DN29" i="5"/>
  <c r="BG81" i="5"/>
  <c r="BG102" i="5" s="1"/>
  <c r="BG104" i="5" s="1"/>
  <c r="O81" i="5"/>
  <c r="AL59" i="4"/>
  <c r="CK62" i="6"/>
  <c r="CK63" i="6" s="1"/>
  <c r="DD92" i="6"/>
  <c r="CP26" i="4"/>
  <c r="ER26" i="4"/>
  <c r="DG48" i="5"/>
  <c r="EG92" i="6"/>
  <c r="DQ92" i="4"/>
  <c r="C90" i="6"/>
  <c r="D92" i="6"/>
  <c r="BH26" i="4"/>
  <c r="AZ48" i="5"/>
  <c r="FM95" i="6"/>
  <c r="FM96" i="6" s="1"/>
  <c r="AK62" i="5"/>
  <c r="AK63" i="5" s="1"/>
  <c r="CF62" i="6"/>
  <c r="CF63" i="6" s="1"/>
  <c r="X92" i="4"/>
  <c r="F32" i="5"/>
  <c r="F33" i="5"/>
  <c r="CY95" i="5"/>
  <c r="CY96" i="5" s="1"/>
  <c r="L95" i="5"/>
  <c r="L96" i="5" s="1"/>
  <c r="CX95" i="5"/>
  <c r="CX96" i="5" s="1"/>
  <c r="FJ95" i="5"/>
  <c r="FJ96" i="5" s="1"/>
  <c r="K29" i="6"/>
  <c r="K30" i="6" s="1"/>
  <c r="BD62" i="6"/>
  <c r="BD63" i="6" s="1"/>
  <c r="DL59" i="4"/>
  <c r="AY62" i="5"/>
  <c r="AY63" i="5" s="1"/>
  <c r="DA62" i="6"/>
  <c r="DA63" i="6" s="1"/>
  <c r="BR92" i="4"/>
  <c r="M29" i="6"/>
  <c r="M30" i="6"/>
  <c r="F59" i="4"/>
  <c r="EC29" i="6"/>
  <c r="FE29" i="5"/>
  <c r="FE30" i="5" s="1"/>
  <c r="DN92" i="4"/>
  <c r="AQ98" i="5"/>
  <c r="AQ99" i="5" s="1"/>
  <c r="AQ102" i="5" s="1"/>
  <c r="AQ104" i="5" s="1"/>
  <c r="CN48" i="5"/>
  <c r="DZ48" i="5"/>
  <c r="DZ69" i="5" s="1"/>
  <c r="DZ71" i="5" s="1"/>
  <c r="Q32" i="5"/>
  <c r="Q33" i="5" s="1"/>
  <c r="FK95" i="6"/>
  <c r="FK96" i="6" s="1"/>
  <c r="ES65" i="6"/>
  <c r="ES66" i="6" s="1"/>
  <c r="EQ98" i="5"/>
  <c r="EQ99" i="5" s="1"/>
  <c r="EQ102" i="5" s="1"/>
  <c r="EQ104" i="5" s="1"/>
  <c r="DG92" i="4"/>
  <c r="BF29" i="4"/>
  <c r="BF30" i="4" s="1"/>
  <c r="AV26" i="4"/>
  <c r="CA92" i="4"/>
  <c r="AU65" i="5"/>
  <c r="AU66" i="5" s="1"/>
  <c r="AU69" i="5" s="1"/>
  <c r="AU71" i="5" s="1"/>
  <c r="BK48" i="5"/>
  <c r="AW92" i="4"/>
  <c r="AW95" i="6"/>
  <c r="AW96" i="6"/>
  <c r="AK59" i="4"/>
  <c r="BX92" i="4"/>
  <c r="FC66" i="5"/>
  <c r="FC69" i="5" s="1"/>
  <c r="FC71" i="5" s="1"/>
  <c r="FC65" i="5"/>
  <c r="EH62" i="6"/>
  <c r="EH63" i="6" s="1"/>
  <c r="EM59" i="4"/>
  <c r="DJ59" i="4"/>
  <c r="AI62" i="6"/>
  <c r="AI63" i="6" s="1"/>
  <c r="AY62" i="6"/>
  <c r="AY63" i="6" s="1"/>
  <c r="DZ81" i="5"/>
  <c r="DZ102" i="5" s="1"/>
  <c r="DZ104" i="5" s="1"/>
  <c r="S29" i="4"/>
  <c r="S30" i="4"/>
  <c r="EN26" i="4"/>
  <c r="FJ59" i="4"/>
  <c r="AX48" i="5"/>
  <c r="AX69" i="5" s="1"/>
  <c r="AX71" i="5" s="1"/>
  <c r="BO29" i="5"/>
  <c r="Z59" i="4"/>
  <c r="DD62" i="6"/>
  <c r="DD63" i="6" s="1"/>
  <c r="AL29" i="5"/>
  <c r="BL95" i="5"/>
  <c r="BL96" i="5" s="1"/>
  <c r="AR95" i="5"/>
  <c r="AR96" i="5" s="1"/>
  <c r="EU26" i="4"/>
  <c r="EM95" i="4"/>
  <c r="EM96" i="4" s="1"/>
  <c r="AK29" i="4"/>
  <c r="AK30" i="4" s="1"/>
  <c r="DB95" i="4"/>
  <c r="DB96" i="4" s="1"/>
  <c r="DJ29" i="5"/>
  <c r="AN62" i="4"/>
  <c r="AN63" i="4"/>
  <c r="AE32" i="6"/>
  <c r="AE33" i="6" s="1"/>
  <c r="BB81" i="5"/>
  <c r="FA26" i="4"/>
  <c r="EH101" i="5"/>
  <c r="C101" i="5" s="1"/>
  <c r="G9" i="1" s="1"/>
  <c r="BU59" i="4"/>
  <c r="BZ26" i="4"/>
  <c r="BJ95" i="5"/>
  <c r="BJ96" i="5"/>
  <c r="FI48" i="5"/>
  <c r="FO62" i="6"/>
  <c r="FO63" i="6" s="1"/>
  <c r="U95" i="5"/>
  <c r="U96" i="5"/>
  <c r="P95" i="5"/>
  <c r="P96" i="5" s="1"/>
  <c r="BP92" i="6"/>
  <c r="AM48" i="5"/>
  <c r="EP92" i="4"/>
  <c r="CH59" i="4"/>
  <c r="CL92" i="6"/>
  <c r="S95" i="5"/>
  <c r="S96" i="5" s="1"/>
  <c r="CU26" i="4"/>
  <c r="AF62" i="5"/>
  <c r="AF63" i="5" s="1"/>
  <c r="EF29" i="6"/>
  <c r="EH92" i="4"/>
  <c r="CR95" i="5"/>
  <c r="CR96" i="5" s="1"/>
  <c r="J59" i="4"/>
  <c r="FP95" i="5"/>
  <c r="FP96" i="5"/>
  <c r="DX59" i="4"/>
  <c r="DI48" i="5"/>
  <c r="DI69" i="5" s="1"/>
  <c r="DI71" i="5" s="1"/>
  <c r="BX62" i="6"/>
  <c r="BX63" i="6"/>
  <c r="DA26" i="4"/>
  <c r="BF92" i="4"/>
  <c r="AY92" i="4"/>
  <c r="BO92" i="4"/>
  <c r="BA29" i="5"/>
  <c r="AX92" i="4"/>
  <c r="ET29" i="6"/>
  <c r="BE92" i="6"/>
  <c r="ES92" i="4"/>
  <c r="P29" i="6"/>
  <c r="P30" i="6" s="1"/>
  <c r="BG26" i="4"/>
  <c r="EN81" i="5"/>
  <c r="BC81" i="5"/>
  <c r="CK92" i="6"/>
  <c r="DH48" i="5"/>
  <c r="CN65" i="5"/>
  <c r="CN66" i="5"/>
  <c r="EX92" i="6"/>
  <c r="DG65" i="5"/>
  <c r="DG66" i="5" s="1"/>
  <c r="DG69" i="5" s="1"/>
  <c r="DG71" i="5" s="1"/>
  <c r="AU29" i="4"/>
  <c r="AU30" i="4" s="1"/>
  <c r="R66" i="6"/>
  <c r="R69" i="6" s="1"/>
  <c r="R71" i="6" s="1"/>
  <c r="R65" i="6"/>
  <c r="FC26" i="4"/>
  <c r="E24" i="3"/>
  <c r="E23" i="3"/>
  <c r="E22" i="3"/>
  <c r="FL29" i="4"/>
  <c r="FL30" i="4" s="1"/>
  <c r="AX29" i="4"/>
  <c r="AX30" i="4" s="1"/>
  <c r="FM32" i="5"/>
  <c r="FM33" i="5" s="1"/>
  <c r="AB92" i="4"/>
  <c r="AZ29" i="4"/>
  <c r="AZ30" i="4"/>
  <c r="AU59" i="4"/>
  <c r="DV95" i="5"/>
  <c r="DV96" i="5" s="1"/>
  <c r="AO96" i="5"/>
  <c r="AO95" i="5"/>
  <c r="N62" i="5"/>
  <c r="N63" i="5" s="1"/>
  <c r="CK29" i="6"/>
  <c r="P96" i="6"/>
  <c r="P95" i="6"/>
  <c r="DK29" i="4"/>
  <c r="DK30" i="4" s="1"/>
  <c r="DQ98" i="5"/>
  <c r="DQ99" i="5" s="1"/>
  <c r="DQ102" i="5" s="1"/>
  <c r="DQ104" i="5" s="1"/>
  <c r="BV65" i="5"/>
  <c r="BV66" i="5" s="1"/>
  <c r="BS65" i="6"/>
  <c r="BS66" i="6" s="1"/>
  <c r="CV81" i="5"/>
  <c r="DV62" i="5"/>
  <c r="DV63" i="5" s="1"/>
  <c r="AY29" i="4"/>
  <c r="AY30" i="4"/>
  <c r="EE63" i="6"/>
  <c r="EE62" i="6"/>
  <c r="FG29" i="5"/>
  <c r="FG30" i="5" s="1"/>
  <c r="EG95" i="4"/>
  <c r="EG96" i="4"/>
  <c r="CN62" i="6"/>
  <c r="CN63" i="6" s="1"/>
  <c r="EO95" i="5"/>
  <c r="EO96" i="5" s="1"/>
  <c r="CO95" i="4"/>
  <c r="CO96" i="4" s="1"/>
  <c r="CB62" i="6"/>
  <c r="CB63" i="6" s="1"/>
  <c r="BS95" i="4"/>
  <c r="BS96" i="4" s="1"/>
  <c r="CK99" i="5"/>
  <c r="CK102" i="5" s="1"/>
  <c r="CK104" i="5" s="1"/>
  <c r="CK98" i="5"/>
  <c r="FM62" i="4"/>
  <c r="FM63" i="4" s="1"/>
  <c r="BL95" i="4"/>
  <c r="BL96" i="4" s="1"/>
  <c r="EV29" i="4"/>
  <c r="EV30" i="4" s="1"/>
  <c r="FA62" i="4"/>
  <c r="FA63" i="4" s="1"/>
  <c r="BX95" i="6"/>
  <c r="BX96" i="6" s="1"/>
  <c r="EK29" i="6"/>
  <c r="BS29" i="5"/>
  <c r="FB29" i="4"/>
  <c r="FB30" i="4" s="1"/>
  <c r="CT95" i="4"/>
  <c r="CT96" i="4" s="1"/>
  <c r="G29" i="5"/>
  <c r="G30" i="5" s="1"/>
  <c r="DE62" i="6"/>
  <c r="DE63" i="6"/>
  <c r="DO30" i="4"/>
  <c r="DO29" i="4"/>
  <c r="DK95" i="4"/>
  <c r="DK96" i="4" s="1"/>
  <c r="CG62" i="5"/>
  <c r="CG63" i="5" s="1"/>
  <c r="EA95" i="4"/>
  <c r="EA96" i="4" s="1"/>
  <c r="FL32" i="6"/>
  <c r="FL33" i="6" s="1"/>
  <c r="AA65" i="5"/>
  <c r="AA66" i="5" s="1"/>
  <c r="AA69" i="5" s="1"/>
  <c r="AA71" i="5" s="1"/>
  <c r="DG95" i="6"/>
  <c r="DG96" i="6" s="1"/>
  <c r="J48" i="5"/>
  <c r="CF95" i="4"/>
  <c r="CF96" i="4" s="1"/>
  <c r="FE65" i="5"/>
  <c r="FE66" i="5" s="1"/>
  <c r="FE69" i="5" s="1"/>
  <c r="FE71" i="5" s="1"/>
  <c r="C91" i="6"/>
  <c r="AP95" i="6"/>
  <c r="AP96" i="6" s="1"/>
  <c r="FN62" i="4"/>
  <c r="FN63" i="4" s="1"/>
  <c r="EY32" i="5"/>
  <c r="EY33" i="5" s="1"/>
  <c r="AJ98" i="5"/>
  <c r="AJ99" i="5" s="1"/>
  <c r="AJ102" i="5" s="1"/>
  <c r="AJ104" i="5" s="1"/>
  <c r="BF81" i="5"/>
  <c r="CU29" i="6"/>
  <c r="CA48" i="5"/>
  <c r="CA69" i="5" s="1"/>
  <c r="BF95" i="5"/>
  <c r="BF96" i="5" s="1"/>
  <c r="EX29" i="5"/>
  <c r="EX30" i="5" s="1"/>
  <c r="CY59" i="4"/>
  <c r="EE95" i="5"/>
  <c r="EE96" i="5" s="1"/>
  <c r="FG48" i="5"/>
  <c r="FG69" i="5" s="1"/>
  <c r="BW62" i="6"/>
  <c r="BW63" i="6"/>
  <c r="AW48" i="5"/>
  <c r="CN92" i="4"/>
  <c r="CC59" i="4"/>
  <c r="FE59" i="4"/>
  <c r="O29" i="6"/>
  <c r="O30" i="6"/>
  <c r="EF59" i="4"/>
  <c r="AY92" i="6"/>
  <c r="EE95" i="6"/>
  <c r="EE96" i="6" s="1"/>
  <c r="DJ29" i="4"/>
  <c r="DJ30" i="4" s="1"/>
  <c r="C22" i="3"/>
  <c r="C26" i="3" s="1"/>
  <c r="C23" i="3"/>
  <c r="C20" i="1" s="1"/>
  <c r="C24" i="3"/>
  <c r="CW95" i="6"/>
  <c r="CW96" i="6" s="1"/>
  <c r="AA29" i="4"/>
  <c r="AA30" i="4" s="1"/>
  <c r="E29" i="5"/>
  <c r="E30" i="5" s="1"/>
  <c r="BR95" i="5"/>
  <c r="BR96" i="5" s="1"/>
  <c r="CG59" i="4"/>
  <c r="BS95" i="6"/>
  <c r="BS96" i="6" s="1"/>
  <c r="DD62" i="5"/>
  <c r="DD63" i="5"/>
  <c r="W95" i="5"/>
  <c r="W96" i="5" s="1"/>
  <c r="AW26" i="4"/>
  <c r="AS59" i="4"/>
  <c r="J26" i="4"/>
  <c r="CJ65" i="6"/>
  <c r="CJ66" i="6" s="1"/>
  <c r="AG95" i="6"/>
  <c r="AG96" i="6" s="1"/>
  <c r="DZ59" i="4"/>
  <c r="CT26" i="4"/>
  <c r="FJ65" i="6"/>
  <c r="FJ66" i="6" s="1"/>
  <c r="CC98" i="5"/>
  <c r="CC99" i="5" s="1"/>
  <c r="CC102" i="5" s="1"/>
  <c r="CC104" i="5" s="1"/>
  <c r="DJ92" i="4"/>
  <c r="AM59" i="4"/>
  <c r="AE65" i="6"/>
  <c r="AE66" i="6"/>
  <c r="AE69" i="6" s="1"/>
  <c r="L92" i="4"/>
  <c r="EM26" i="4"/>
  <c r="CE48" i="5"/>
  <c r="CE69" i="5" s="1"/>
  <c r="CE71" i="5" s="1"/>
  <c r="Y48" i="5"/>
  <c r="FB48" i="5"/>
  <c r="DP48" i="5"/>
  <c r="DP69" i="5" s="1"/>
  <c r="DP71" i="5" s="1"/>
  <c r="J95" i="4"/>
  <c r="J96" i="4"/>
  <c r="EY95" i="4"/>
  <c r="EY96" i="4"/>
  <c r="EJ62" i="4"/>
  <c r="EJ63" i="4" s="1"/>
  <c r="DM62" i="4"/>
  <c r="DM63" i="4" s="1"/>
  <c r="EJ48" i="5"/>
  <c r="F48" i="5"/>
  <c r="E15" i="5"/>
  <c r="CZ92" i="6"/>
  <c r="EK29" i="4"/>
  <c r="EK30" i="4" s="1"/>
  <c r="DM26" i="4"/>
  <c r="FM26" i="4"/>
  <c r="CC92" i="4"/>
  <c r="BW92" i="6"/>
  <c r="DG95" i="5"/>
  <c r="DG96" i="5"/>
  <c r="Q92" i="4"/>
  <c r="DM29" i="6"/>
  <c r="CV59" i="4"/>
  <c r="AS26" i="4"/>
  <c r="E15" i="6"/>
  <c r="EY62" i="5"/>
  <c r="EY63" i="5" s="1"/>
  <c r="EN92" i="4"/>
  <c r="AQ92" i="4"/>
  <c r="AJ59" i="4"/>
  <c r="DQ29" i="6"/>
  <c r="EW92" i="6"/>
  <c r="DG29" i="4"/>
  <c r="DG30" i="4" s="1"/>
  <c r="DO92" i="6"/>
  <c r="BJ29" i="6"/>
  <c r="EG95" i="5"/>
  <c r="EG96" i="5" s="1"/>
  <c r="T62" i="5"/>
  <c r="T63" i="5" s="1"/>
  <c r="AU29" i="6"/>
  <c r="K29" i="4"/>
  <c r="K30" i="4" s="1"/>
  <c r="FF62" i="5"/>
  <c r="FF63" i="5" s="1"/>
  <c r="DS92" i="4"/>
  <c r="C92" i="5"/>
  <c r="D95" i="5"/>
  <c r="D96" i="5" s="1"/>
  <c r="FD92" i="6"/>
  <c r="BB48" i="5"/>
  <c r="BB69" i="5" s="1"/>
  <c r="BB71" i="5" s="1"/>
  <c r="BQ29" i="6"/>
  <c r="FM95" i="5"/>
  <c r="FM96" i="5" s="1"/>
  <c r="L92" i="6"/>
  <c r="FF62" i="6"/>
  <c r="FF63" i="6"/>
  <c r="BV92" i="4"/>
  <c r="CK29" i="5"/>
  <c r="DS29" i="4"/>
  <c r="DS30" i="4"/>
  <c r="N62" i="6"/>
  <c r="N63" i="6" s="1"/>
  <c r="EF62" i="5"/>
  <c r="EF63" i="5" s="1"/>
  <c r="BD92" i="4"/>
  <c r="BG92" i="6"/>
  <c r="CY62" i="6"/>
  <c r="CY63" i="6" s="1"/>
  <c r="EL59" i="4"/>
  <c r="FH92" i="6"/>
  <c r="CR48" i="5"/>
  <c r="CR69" i="5" s="1"/>
  <c r="CR71" i="5" s="1"/>
  <c r="CG95" i="6"/>
  <c r="CG96" i="6" s="1"/>
  <c r="CO29" i="5"/>
  <c r="FH29" i="5"/>
  <c r="FH30" i="5" s="1"/>
  <c r="CD95" i="6"/>
  <c r="CD96" i="6" s="1"/>
  <c r="CX48" i="5"/>
  <c r="BT59" i="4"/>
  <c r="FK65" i="6"/>
  <c r="FK66" i="6" s="1"/>
  <c r="DM95" i="5"/>
  <c r="DM96" i="5"/>
  <c r="BW29" i="5"/>
  <c r="AK95" i="5"/>
  <c r="AK96" i="5" s="1"/>
  <c r="AV95" i="6"/>
  <c r="AV96" i="6" s="1"/>
  <c r="CJ92" i="4"/>
  <c r="DQ59" i="4"/>
  <c r="BP92" i="4"/>
  <c r="N81" i="5"/>
  <c r="N102" i="5"/>
  <c r="N104" i="5" s="1"/>
  <c r="BK29" i="4"/>
  <c r="BK30" i="4"/>
  <c r="DP95" i="4"/>
  <c r="DP96" i="4" s="1"/>
  <c r="FL95" i="4"/>
  <c r="FL96" i="4" s="1"/>
  <c r="BN65" i="5"/>
  <c r="BN66" i="5"/>
  <c r="BN69" i="5" s="1"/>
  <c r="BN71" i="5" s="1"/>
  <c r="FF62" i="4"/>
  <c r="FF63" i="4"/>
  <c r="AA95" i="4"/>
  <c r="AA96" i="4" s="1"/>
  <c r="O96" i="6"/>
  <c r="O95" i="6"/>
  <c r="EC59" i="4"/>
  <c r="BI29" i="4"/>
  <c r="BI30" i="4" s="1"/>
  <c r="J98" i="5"/>
  <c r="J99" i="5"/>
  <c r="J102" i="5" s="1"/>
  <c r="J104" i="5" s="1"/>
  <c r="K62" i="4"/>
  <c r="K63" i="4" s="1"/>
  <c r="BM95" i="6"/>
  <c r="BM96" i="6" s="1"/>
  <c r="EW32" i="6"/>
  <c r="EW33" i="6" s="1"/>
  <c r="CP92" i="4"/>
  <c r="FH59" i="4"/>
  <c r="C61" i="5"/>
  <c r="AW62" i="6"/>
  <c r="AW63" i="6" s="1"/>
  <c r="CU62" i="4"/>
  <c r="CU63" i="4" s="1"/>
  <c r="X95" i="5"/>
  <c r="X96" i="5" s="1"/>
  <c r="BX95" i="5"/>
  <c r="BX96" i="5"/>
  <c r="DY29" i="6"/>
  <c r="AV62" i="4"/>
  <c r="AV63" i="4" s="1"/>
  <c r="X29" i="5"/>
  <c r="X30" i="5" s="1"/>
  <c r="FF48" i="5"/>
  <c r="BK95" i="6"/>
  <c r="BK96" i="6" s="1"/>
  <c r="AX62" i="4"/>
  <c r="AX63" i="4" s="1"/>
  <c r="AZ29" i="5"/>
  <c r="Q95" i="5"/>
  <c r="Q96" i="5" s="1"/>
  <c r="EQ62" i="4"/>
  <c r="EQ63" i="4" s="1"/>
  <c r="EI62" i="5"/>
  <c r="EI63" i="5" s="1"/>
  <c r="BC48" i="5"/>
  <c r="CX62" i="5"/>
  <c r="CX63" i="5" s="1"/>
  <c r="EY62" i="6"/>
  <c r="EY63" i="6" s="1"/>
  <c r="C57" i="4"/>
  <c r="D59" i="4"/>
  <c r="BJ29" i="4"/>
  <c r="BJ30" i="4"/>
  <c r="EK62" i="4"/>
  <c r="EK63" i="4" s="1"/>
  <c r="CU29" i="5"/>
  <c r="DP65" i="6"/>
  <c r="DP66" i="6" s="1"/>
  <c r="E29" i="4"/>
  <c r="E30" i="4"/>
  <c r="CB48" i="5"/>
  <c r="FG62" i="6"/>
  <c r="FG63" i="6" s="1"/>
  <c r="BS95" i="5"/>
  <c r="BS96" i="5" s="1"/>
  <c r="AV95" i="5"/>
  <c r="AV96" i="5" s="1"/>
  <c r="BM62" i="4"/>
  <c r="BM63" i="4" s="1"/>
  <c r="DK62" i="6"/>
  <c r="DK63" i="6" s="1"/>
  <c r="BR62" i="6"/>
  <c r="BR63" i="6" s="1"/>
  <c r="AF95" i="6"/>
  <c r="AF96" i="6" s="1"/>
  <c r="AB29" i="5"/>
  <c r="AB30" i="5" s="1"/>
  <c r="FI63" i="4"/>
  <c r="FI62" i="4"/>
  <c r="BU62" i="6"/>
  <c r="BU63" i="6" s="1"/>
  <c r="BF62" i="4"/>
  <c r="BF63" i="4"/>
  <c r="AH95" i="4"/>
  <c r="AH96" i="4"/>
  <c r="DT95" i="5"/>
  <c r="DT96" i="5" s="1"/>
  <c r="EW30" i="4"/>
  <c r="EW29" i="4"/>
  <c r="U48" i="5"/>
  <c r="U69" i="5" s="1"/>
  <c r="U71" i="5" s="1"/>
  <c r="DI62" i="4"/>
  <c r="DI63" i="4"/>
  <c r="FB63" i="6"/>
  <c r="FB62" i="6"/>
  <c r="Q62" i="5"/>
  <c r="Q63" i="5" s="1"/>
  <c r="EF95" i="4"/>
  <c r="EF96" i="4" s="1"/>
  <c r="AL62" i="5"/>
  <c r="AL63" i="5" s="1"/>
  <c r="G62" i="5"/>
  <c r="G63" i="5" s="1"/>
  <c r="EN95" i="5"/>
  <c r="EN96" i="5" s="1"/>
  <c r="DA95" i="4"/>
  <c r="DA96" i="4"/>
  <c r="BD29" i="4"/>
  <c r="BD30" i="4" s="1"/>
  <c r="BV62" i="4"/>
  <c r="BV63" i="4" s="1"/>
  <c r="CC29" i="6"/>
  <c r="EP95" i="5"/>
  <c r="EP96" i="5" s="1"/>
  <c r="FF95" i="6"/>
  <c r="FF96" i="6"/>
  <c r="L65" i="5"/>
  <c r="L66" i="5" s="1"/>
  <c r="L69" i="5" s="1"/>
  <c r="L71" i="5" s="1"/>
  <c r="FA65" i="6"/>
  <c r="FA66" i="6" s="1"/>
  <c r="U26" i="4"/>
  <c r="ET92" i="6"/>
  <c r="CL29" i="6"/>
  <c r="BK62" i="5"/>
  <c r="BK63" i="5" s="1"/>
  <c r="DB66" i="6"/>
  <c r="DB65" i="6"/>
  <c r="AN95" i="6"/>
  <c r="AN96" i="6" s="1"/>
  <c r="ES92" i="6"/>
  <c r="CD29" i="5"/>
  <c r="EG29" i="6"/>
  <c r="BX29" i="6"/>
  <c r="AK95" i="6"/>
  <c r="AK96" i="6" s="1"/>
  <c r="FO95" i="6"/>
  <c r="FO96" i="6" s="1"/>
  <c r="DC95" i="6"/>
  <c r="DC96" i="6" s="1"/>
  <c r="ED29" i="6"/>
  <c r="AH95" i="6"/>
  <c r="AH96" i="6"/>
  <c r="AY29" i="5"/>
  <c r="DY48" i="5"/>
  <c r="DY69" i="5" s="1"/>
  <c r="DY71" i="5" s="1"/>
  <c r="V95" i="5"/>
  <c r="V96" i="5"/>
  <c r="AK29" i="5"/>
  <c r="DY62" i="6"/>
  <c r="DY63" i="6" s="1"/>
  <c r="EJ95" i="4"/>
  <c r="EJ96" i="4" s="1"/>
  <c r="C25" i="4"/>
  <c r="E48" i="5"/>
  <c r="E69" i="5" s="1"/>
  <c r="E71" i="5" s="1"/>
  <c r="CI29" i="4"/>
  <c r="CI30" i="4" s="1"/>
  <c r="CA29" i="6"/>
  <c r="S65" i="5"/>
  <c r="S66" i="5" s="1"/>
  <c r="S69" i="5" s="1"/>
  <c r="D63" i="6"/>
  <c r="C59" i="6"/>
  <c r="D62" i="6"/>
  <c r="AF95" i="4"/>
  <c r="AF96" i="4" s="1"/>
  <c r="AM30" i="4"/>
  <c r="AM29" i="4"/>
  <c r="CV29" i="5"/>
  <c r="EB62" i="4"/>
  <c r="EB63" i="4" s="1"/>
  <c r="BZ96" i="6"/>
  <c r="BZ95" i="6"/>
  <c r="EW30" i="5"/>
  <c r="EW29" i="5"/>
  <c r="DU95" i="4"/>
  <c r="DU96" i="4" s="1"/>
  <c r="AB65" i="5"/>
  <c r="AB66" i="5"/>
  <c r="EE29" i="4"/>
  <c r="EE30" i="4" s="1"/>
  <c r="BN95" i="6"/>
  <c r="BN96" i="6" s="1"/>
  <c r="AJ95" i="6"/>
  <c r="AJ96" i="6" s="1"/>
  <c r="FE98" i="5"/>
  <c r="FE99" i="5" s="1"/>
  <c r="CV29" i="4"/>
  <c r="CV30" i="4" s="1"/>
  <c r="FI98" i="5"/>
  <c r="FI99" i="5" s="1"/>
  <c r="AZ62" i="4"/>
  <c r="AZ63" i="4" s="1"/>
  <c r="BQ65" i="5"/>
  <c r="BQ66" i="5" s="1"/>
  <c r="CM29" i="4"/>
  <c r="CM30" i="4" s="1"/>
  <c r="CK65" i="5"/>
  <c r="CK66" i="5" s="1"/>
  <c r="CK69" i="5" s="1"/>
  <c r="CK71" i="5" s="1"/>
  <c r="BA95" i="6"/>
  <c r="BA96" i="6" s="1"/>
  <c r="EU66" i="6"/>
  <c r="EU65" i="6"/>
  <c r="AZ65" i="6"/>
  <c r="AZ66" i="6" s="1"/>
  <c r="AZ69" i="6" s="1"/>
  <c r="AZ71" i="6" s="1"/>
  <c r="AN29" i="4"/>
  <c r="AN30" i="4" s="1"/>
  <c r="FA32" i="6"/>
  <c r="FA33" i="6" s="1"/>
  <c r="AA95" i="6"/>
  <c r="AA96" i="6" s="1"/>
  <c r="FC98" i="5"/>
  <c r="FC99" i="5" s="1"/>
  <c r="FC102" i="5" s="1"/>
  <c r="FC104" i="5" s="1"/>
  <c r="EL29" i="4"/>
  <c r="EL30" i="4"/>
  <c r="AA62" i="6"/>
  <c r="AA63" i="6"/>
  <c r="EJ95" i="6"/>
  <c r="EJ96" i="6" s="1"/>
  <c r="AZ81" i="5"/>
  <c r="DU29" i="5"/>
  <c r="BX65" i="5"/>
  <c r="BX66" i="5" s="1"/>
  <c r="BX69" i="5" s="1"/>
  <c r="BX71" i="5" s="1"/>
  <c r="BQ48" i="5"/>
  <c r="DE29" i="4"/>
  <c r="DE30" i="4" s="1"/>
  <c r="V95" i="6"/>
  <c r="V96" i="6" s="1"/>
  <c r="EI29" i="4"/>
  <c r="EI30" i="4"/>
  <c r="CU62" i="5"/>
  <c r="CU63" i="5" s="1"/>
  <c r="EE96" i="4"/>
  <c r="EE95" i="4"/>
  <c r="CR95" i="6"/>
  <c r="CR96" i="6" s="1"/>
  <c r="AS95" i="6"/>
  <c r="AS96" i="6"/>
  <c r="F12" i="5"/>
  <c r="F13" i="5"/>
  <c r="EA62" i="6"/>
  <c r="EA63" i="6" s="1"/>
  <c r="AT95" i="6"/>
  <c r="AT96" i="6" s="1"/>
  <c r="AX95" i="5"/>
  <c r="AX96" i="5" s="1"/>
  <c r="AT29" i="4"/>
  <c r="AT30" i="4" s="1"/>
  <c r="CH29" i="4"/>
  <c r="CH30" i="4" s="1"/>
  <c r="BJ62" i="6"/>
  <c r="BJ63" i="6" s="1"/>
  <c r="I95" i="6"/>
  <c r="I96" i="6"/>
  <c r="BW29" i="6"/>
  <c r="P32" i="5"/>
  <c r="P33" i="5" s="1"/>
  <c r="AN62" i="5"/>
  <c r="AN63" i="5" s="1"/>
  <c r="AV29" i="5"/>
  <c r="EQ95" i="6"/>
  <c r="EQ96" i="6" s="1"/>
  <c r="CU95" i="4"/>
  <c r="CU96" i="4"/>
  <c r="DG29" i="5"/>
  <c r="C59" i="5"/>
  <c r="D62" i="5"/>
  <c r="BP81" i="5"/>
  <c r="BP102" i="5" s="1"/>
  <c r="BP104" i="5" s="1"/>
  <c r="S30" i="6"/>
  <c r="S29" i="6"/>
  <c r="CH48" i="5"/>
  <c r="EH98" i="5"/>
  <c r="EH99" i="5" s="1"/>
  <c r="EH102" i="5" s="1"/>
  <c r="EH104" i="5" s="1"/>
  <c r="DL62" i="5"/>
  <c r="DL63" i="5" s="1"/>
  <c r="DN62" i="4"/>
  <c r="DN63" i="4" s="1"/>
  <c r="CV95" i="4"/>
  <c r="CV96" i="4"/>
  <c r="AT29" i="5"/>
  <c r="DE63" i="5"/>
  <c r="DE62" i="5"/>
  <c r="F15" i="6"/>
  <c r="CQ95" i="4"/>
  <c r="CQ96" i="4" s="1"/>
  <c r="DA29" i="6"/>
  <c r="CY95" i="4"/>
  <c r="CY96" i="4" s="1"/>
  <c r="CR29" i="6"/>
  <c r="CN62" i="4"/>
  <c r="CN63" i="4" s="1"/>
  <c r="DU62" i="6"/>
  <c r="DU63" i="6" s="1"/>
  <c r="DU62" i="4"/>
  <c r="DU63" i="4" s="1"/>
  <c r="CJ95" i="5"/>
  <c r="CJ96" i="5" s="1"/>
  <c r="F95" i="6"/>
  <c r="F96" i="6" s="1"/>
  <c r="CP29" i="5"/>
  <c r="BA65" i="5"/>
  <c r="BA66" i="5" s="1"/>
  <c r="BA69" i="5" s="1"/>
  <c r="BA71" i="5" s="1"/>
  <c r="AF29" i="4"/>
  <c r="AF30" i="4" s="1"/>
  <c r="EB29" i="4"/>
  <c r="EB30" i="4" s="1"/>
  <c r="BR29" i="4"/>
  <c r="BR30" i="4" s="1"/>
  <c r="V29" i="6"/>
  <c r="V30" i="6"/>
  <c r="CG29" i="5"/>
  <c r="AG62" i="6"/>
  <c r="AG63" i="6" s="1"/>
  <c r="S95" i="6"/>
  <c r="S96" i="6" s="1"/>
  <c r="CZ29" i="4"/>
  <c r="CZ30" i="4" s="1"/>
  <c r="G65" i="6"/>
  <c r="G66" i="6" s="1"/>
  <c r="G69" i="6" s="1"/>
  <c r="BO29" i="4"/>
  <c r="BO30" i="4" s="1"/>
  <c r="CQ29" i="5"/>
  <c r="BY95" i="6"/>
  <c r="BY96" i="6"/>
  <c r="EJ65" i="5"/>
  <c r="EJ66" i="5"/>
  <c r="EJ69" i="5" s="1"/>
  <c r="EJ71" i="5" s="1"/>
  <c r="R62" i="4"/>
  <c r="R63" i="4" s="1"/>
  <c r="CA96" i="6"/>
  <c r="CA95" i="6"/>
  <c r="DH65" i="5"/>
  <c r="DH66" i="5" s="1"/>
  <c r="DH69" i="5" s="1"/>
  <c r="DH71" i="5" s="1"/>
  <c r="FK29" i="4"/>
  <c r="FK30" i="4" s="1"/>
  <c r="ED62" i="4"/>
  <c r="ED63" i="4" s="1"/>
  <c r="W63" i="4"/>
  <c r="W62" i="4"/>
  <c r="AC96" i="4"/>
  <c r="AC95" i="4"/>
  <c r="FB95" i="4"/>
  <c r="FB96" i="4" s="1"/>
  <c r="EX26" i="4"/>
  <c r="AM65" i="5"/>
  <c r="AM66" i="5" s="1"/>
  <c r="AM69" i="5" s="1"/>
  <c r="AM71" i="5" s="1"/>
  <c r="FK95" i="4"/>
  <c r="FK96" i="4" s="1"/>
  <c r="BB62" i="4"/>
  <c r="BB63" i="4" s="1"/>
  <c r="AE66" i="5"/>
  <c r="AE69" i="5" s="1"/>
  <c r="AE65" i="5"/>
  <c r="EU63" i="4"/>
  <c r="EU62" i="4"/>
  <c r="EC65" i="5"/>
  <c r="EC66" i="5" s="1"/>
  <c r="EC69" i="5" s="1"/>
  <c r="EC71" i="5" s="1"/>
  <c r="Z65" i="5"/>
  <c r="Z66" i="5"/>
  <c r="Z69" i="5" s="1"/>
  <c r="Z71" i="5" s="1"/>
  <c r="AD62" i="4"/>
  <c r="AD63" i="4" s="1"/>
  <c r="ER92" i="4"/>
  <c r="CQ26" i="4"/>
  <c r="DN29" i="4"/>
  <c r="DN30" i="4" s="1"/>
  <c r="AB92" i="6"/>
  <c r="G92" i="4"/>
  <c r="CW92" i="4"/>
  <c r="C81" i="6"/>
  <c r="AQ59" i="4"/>
  <c r="FK48" i="5"/>
  <c r="AP30" i="4"/>
  <c r="AP29" i="4"/>
  <c r="AV29" i="6"/>
  <c r="DV29" i="4"/>
  <c r="DV30" i="4"/>
  <c r="DF62" i="5"/>
  <c r="DF63" i="5" s="1"/>
  <c r="CR29" i="5"/>
  <c r="BQ29" i="5"/>
  <c r="CX29" i="5"/>
  <c r="BR29" i="6"/>
  <c r="FL98" i="5"/>
  <c r="FL99" i="5" s="1"/>
  <c r="FL102" i="5" s="1"/>
  <c r="FL104" i="5" s="1"/>
  <c r="CJ62" i="4"/>
  <c r="CJ63" i="4" s="1"/>
  <c r="EP29" i="4"/>
  <c r="EP30" i="4" s="1"/>
  <c r="DW95" i="4"/>
  <c r="DW96" i="4" s="1"/>
  <c r="CK62" i="4"/>
  <c r="CK63" i="4" s="1"/>
  <c r="FB95" i="6"/>
  <c r="FB96" i="6" s="1"/>
  <c r="AI95" i="4"/>
  <c r="AI96" i="4"/>
  <c r="DD62" i="4"/>
  <c r="DD63" i="4" s="1"/>
  <c r="EU96" i="6"/>
  <c r="EU95" i="6"/>
  <c r="FN95" i="6"/>
  <c r="FN96" i="6" s="1"/>
  <c r="DQ95" i="6"/>
  <c r="DQ96" i="6"/>
  <c r="W32" i="6"/>
  <c r="W33" i="6" s="1"/>
  <c r="DE95" i="4"/>
  <c r="DE96" i="4" s="1"/>
  <c r="AL29" i="4"/>
  <c r="AL30" i="4" s="1"/>
  <c r="DR62" i="4"/>
  <c r="DR63" i="4" s="1"/>
  <c r="CL95" i="4"/>
  <c r="CL96" i="4" s="1"/>
  <c r="DZ95" i="6"/>
  <c r="DZ96" i="6" s="1"/>
  <c r="CS95" i="6"/>
  <c r="CS96" i="6" s="1"/>
  <c r="DB29" i="4"/>
  <c r="DB30" i="4" s="1"/>
  <c r="BD48" i="5"/>
  <c r="BG95" i="4"/>
  <c r="BG96" i="4" s="1"/>
  <c r="AX95" i="6"/>
  <c r="AX96" i="6"/>
  <c r="FJ32" i="5"/>
  <c r="FJ33" i="5"/>
  <c r="P95" i="4"/>
  <c r="P96" i="4" s="1"/>
  <c r="CU65" i="6"/>
  <c r="CU66" i="6" s="1"/>
  <c r="CW62" i="6"/>
  <c r="CW63" i="6" s="1"/>
  <c r="DQ29" i="4"/>
  <c r="DQ30" i="4" s="1"/>
  <c r="DY95" i="4"/>
  <c r="DY96" i="4" s="1"/>
  <c r="DA62" i="4"/>
  <c r="DA63" i="4" s="1"/>
  <c r="S62" i="4"/>
  <c r="S63" i="4" s="1"/>
  <c r="CW95" i="5"/>
  <c r="CW96" i="5" s="1"/>
  <c r="DK48" i="5"/>
  <c r="Q48" i="5"/>
  <c r="FB81" i="5"/>
  <c r="CT62" i="5"/>
  <c r="CT63" i="5"/>
  <c r="EO62" i="5"/>
  <c r="EO63" i="5" s="1"/>
  <c r="ES63" i="5"/>
  <c r="ES62" i="5"/>
  <c r="DR95" i="5"/>
  <c r="DR96" i="5" s="1"/>
  <c r="R95" i="5"/>
  <c r="R96" i="5" s="1"/>
  <c r="AN95" i="4"/>
  <c r="AN96" i="4" s="1"/>
  <c r="V63" i="4"/>
  <c r="V62" i="4"/>
  <c r="EI95" i="6"/>
  <c r="EI96" i="6" s="1"/>
  <c r="P48" i="5"/>
  <c r="CS65" i="5"/>
  <c r="CS66" i="5" s="1"/>
  <c r="CS69" i="5" s="1"/>
  <c r="CS71" i="5" s="1"/>
  <c r="ES62" i="4"/>
  <c r="ES63" i="4" s="1"/>
  <c r="DF62" i="4"/>
  <c r="DF63" i="4" s="1"/>
  <c r="EV92" i="6"/>
  <c r="CL62" i="4"/>
  <c r="CL63" i="4" s="1"/>
  <c r="EV65" i="5"/>
  <c r="EV66" i="5" s="1"/>
  <c r="EV69" i="5" s="1"/>
  <c r="EV71" i="5" s="1"/>
  <c r="DD98" i="5"/>
  <c r="DD99" i="5" s="1"/>
  <c r="DD102" i="5" s="1"/>
  <c r="DD104" i="5" s="1"/>
  <c r="DF95" i="4"/>
  <c r="DF96" i="4" s="1"/>
  <c r="C93" i="6"/>
  <c r="EM98" i="5"/>
  <c r="EM99" i="5" s="1"/>
  <c r="EM102" i="5" s="1"/>
  <c r="EM104" i="5" s="1"/>
  <c r="BV65" i="6"/>
  <c r="BV66" i="6" s="1"/>
  <c r="H62" i="4"/>
  <c r="H63" i="4" s="1"/>
  <c r="AD33" i="6"/>
  <c r="AD32" i="6"/>
  <c r="CF59" i="4"/>
  <c r="CD29" i="6"/>
  <c r="FE81" i="5"/>
  <c r="EY48" i="5"/>
  <c r="X29" i="6"/>
  <c r="X30" i="6" s="1"/>
  <c r="BO95" i="5"/>
  <c r="BO96" i="5" s="1"/>
  <c r="EQ48" i="5"/>
  <c r="EA29" i="6"/>
  <c r="EK29" i="5"/>
  <c r="BD29" i="6"/>
  <c r="AR92" i="4"/>
  <c r="EJ62" i="6"/>
  <c r="EJ63" i="6" s="1"/>
  <c r="DS62" i="6"/>
  <c r="DS63" i="6" s="1"/>
  <c r="T59" i="4"/>
  <c r="BP29" i="5"/>
  <c r="EA29" i="5"/>
  <c r="FI92" i="6"/>
  <c r="BP62" i="6"/>
  <c r="BP63" i="6" s="1"/>
  <c r="DX62" i="6"/>
  <c r="DX63" i="6" s="1"/>
  <c r="BZ95" i="5"/>
  <c r="BZ96" i="5" s="1"/>
  <c r="AU92" i="6"/>
  <c r="FL92" i="6"/>
  <c r="AJ29" i="6"/>
  <c r="FN29" i="6"/>
  <c r="FN30" i="6" s="1"/>
  <c r="AH62" i="5"/>
  <c r="AH63" i="5" s="1"/>
  <c r="CH92" i="4"/>
  <c r="DE29" i="6"/>
  <c r="BZ59" i="4"/>
  <c r="H81" i="5"/>
  <c r="N48" i="5"/>
  <c r="CM81" i="5"/>
  <c r="V26" i="4"/>
  <c r="CM48" i="5"/>
  <c r="AC29" i="6"/>
  <c r="AC30" i="6" s="1"/>
  <c r="BV48" i="5"/>
  <c r="BV69" i="5" s="1"/>
  <c r="BV71" i="5" s="1"/>
  <c r="CO92" i="6"/>
  <c r="DT26" i="4"/>
  <c r="EN59" i="4"/>
  <c r="DP92" i="6"/>
  <c r="EP59" i="4"/>
  <c r="EL48" i="5"/>
  <c r="EL69" i="5" s="1"/>
  <c r="EL71" i="5" s="1"/>
  <c r="C79" i="5"/>
  <c r="G7" i="1" s="1"/>
  <c r="AO92" i="6"/>
  <c r="DC96" i="5"/>
  <c r="DC95" i="5"/>
  <c r="B22" i="1"/>
  <c r="D15" i="4"/>
  <c r="DJ29" i="6"/>
  <c r="W62" i="5"/>
  <c r="W63" i="5" s="1"/>
  <c r="N29" i="5"/>
  <c r="N30" i="5" s="1"/>
  <c r="C24" i="4"/>
  <c r="D26" i="4"/>
  <c r="BQ62" i="6"/>
  <c r="BQ63" i="6" s="1"/>
  <c r="EB29" i="6"/>
  <c r="EG62" i="6"/>
  <c r="EG63" i="6" s="1"/>
  <c r="BB26" i="4"/>
  <c r="CR59" i="4"/>
  <c r="DN95" i="5"/>
  <c r="DN96" i="5" s="1"/>
  <c r="FE26" i="4"/>
  <c r="EJ95" i="5"/>
  <c r="EJ96" i="5"/>
  <c r="DC26" i="4"/>
  <c r="E15" i="4"/>
  <c r="O26" i="4"/>
  <c r="DJ62" i="5"/>
  <c r="DJ63" i="5" s="1"/>
  <c r="DH92" i="4"/>
  <c r="AF59" i="4"/>
  <c r="DI92" i="4"/>
  <c r="C26" i="6"/>
  <c r="D29" i="6"/>
  <c r="FC92" i="4"/>
  <c r="BR59" i="4"/>
  <c r="FO92" i="4"/>
  <c r="DP59" i="4"/>
  <c r="X92" i="6"/>
  <c r="FG59" i="4"/>
  <c r="FL59" i="4"/>
  <c r="CC92" i="6"/>
  <c r="BT26" i="4"/>
  <c r="CE62" i="6"/>
  <c r="CE63" i="6" s="1"/>
  <c r="BL59" i="4"/>
  <c r="M29" i="5"/>
  <c r="M30" i="5"/>
  <c r="DB96" i="5"/>
  <c r="DB95" i="5"/>
  <c r="BB92" i="6"/>
  <c r="EP29" i="6"/>
  <c r="AL92" i="4"/>
  <c r="FD62" i="6"/>
  <c r="FD63" i="6" s="1"/>
  <c r="DV92" i="4"/>
  <c r="Y29" i="5"/>
  <c r="Y30" i="5" s="1"/>
  <c r="CP62" i="6"/>
  <c r="CP63" i="6" s="1"/>
  <c r="J29" i="6"/>
  <c r="J30" i="6" s="1"/>
  <c r="BK95" i="5"/>
  <c r="BK96" i="5" s="1"/>
  <c r="EP29" i="5"/>
  <c r="DU92" i="6"/>
  <c r="CU92" i="6"/>
  <c r="DP26" i="4"/>
  <c r="BV29" i="5"/>
  <c r="EH26" i="4"/>
  <c r="BG62" i="5"/>
  <c r="BG63" i="5" s="1"/>
  <c r="AO26" i="4"/>
  <c r="BP59" i="4"/>
  <c r="FN62" i="5"/>
  <c r="FN63" i="5"/>
  <c r="DV29" i="6"/>
  <c r="BA81" i="5"/>
  <c r="BA102" i="5" s="1"/>
  <c r="BA104" i="5" s="1"/>
  <c r="CE92" i="6"/>
  <c r="EL92" i="4"/>
  <c r="CY81" i="5"/>
  <c r="O92" i="4"/>
  <c r="EX95" i="5"/>
  <c r="EX96" i="5" s="1"/>
  <c r="FE92" i="6"/>
  <c r="CP48" i="5"/>
  <c r="CP69" i="5" s="1"/>
  <c r="CP71" i="5" s="1"/>
  <c r="EG62" i="5"/>
  <c r="EG63" i="5"/>
  <c r="FA81" i="5"/>
  <c r="BC96" i="5"/>
  <c r="BC95" i="5"/>
  <c r="CQ29" i="6"/>
  <c r="EM29" i="5"/>
  <c r="AJ26" i="4"/>
  <c r="CS95" i="5"/>
  <c r="CS96" i="5" s="1"/>
  <c r="EO29" i="6"/>
  <c r="EW59" i="4"/>
  <c r="FD29" i="6"/>
  <c r="FD30" i="6" s="1"/>
  <c r="BI92" i="4"/>
  <c r="AT92" i="4"/>
  <c r="BS48" i="5"/>
  <c r="EQ92" i="4"/>
  <c r="BH92" i="4"/>
  <c r="CE92" i="4"/>
  <c r="Y59" i="4"/>
  <c r="CA95" i="5"/>
  <c r="CA96" i="5" s="1"/>
  <c r="FH29" i="6"/>
  <c r="FH30" i="6" s="1"/>
  <c r="W92" i="6"/>
  <c r="AT59" i="4"/>
  <c r="BI81" i="5"/>
  <c r="FO26" i="4"/>
  <c r="I59" i="4"/>
  <c r="CL48" i="5"/>
  <c r="AV92" i="4"/>
  <c r="ER59" i="4"/>
  <c r="DX26" i="4"/>
  <c r="CC26" i="4"/>
  <c r="EZ92" i="6"/>
  <c r="H92" i="4"/>
  <c r="FJ92" i="4"/>
  <c r="AB48" i="5"/>
  <c r="AB69" i="5"/>
  <c r="AB71" i="5" s="1"/>
  <c r="W26" i="4"/>
  <c r="T26" i="4"/>
  <c r="DT92" i="6"/>
  <c r="EB62" i="6"/>
  <c r="EB63" i="6" s="1"/>
  <c r="DR81" i="5"/>
  <c r="DB92" i="6"/>
  <c r="DM92" i="6"/>
  <c r="EO48" i="5"/>
  <c r="BO92" i="6"/>
  <c r="EZ26" i="4"/>
  <c r="EU98" i="5"/>
  <c r="EU99" i="5"/>
  <c r="EU102" i="5" s="1"/>
  <c r="EU104" i="5" s="1"/>
  <c r="DO65" i="5"/>
  <c r="DO66" i="5" s="1"/>
  <c r="DO69" i="5" s="1"/>
  <c r="DO71" i="5" s="1"/>
  <c r="DG59" i="4"/>
  <c r="E36" i="6" l="1"/>
  <c r="E38" i="6" s="1"/>
  <c r="CN69" i="5"/>
  <c r="CN71" i="5" s="1"/>
  <c r="BS69" i="5"/>
  <c r="BS71" i="5" s="1"/>
  <c r="CL69" i="5"/>
  <c r="CL71" i="5" s="1"/>
  <c r="CM102" i="5"/>
  <c r="CM104" i="5" s="1"/>
  <c r="BC69" i="5"/>
  <c r="FI102" i="5"/>
  <c r="FI104" i="5" s="1"/>
  <c r="EN69" i="5"/>
  <c r="EN71" i="5" s="1"/>
  <c r="FA102" i="5"/>
  <c r="FA104" i="5" s="1"/>
  <c r="BM102" i="5"/>
  <c r="BM104" i="5" s="1"/>
  <c r="DX69" i="5"/>
  <c r="DX71" i="5" s="1"/>
  <c r="C81" i="5"/>
  <c r="BD69" i="5"/>
  <c r="BD71" i="5" s="1"/>
  <c r="EK69" i="5"/>
  <c r="EK71" i="5" s="1"/>
  <c r="DR65" i="6"/>
  <c r="DR66" i="6" s="1"/>
  <c r="K69" i="5"/>
  <c r="K71" i="5" s="1"/>
  <c r="FM69" i="5"/>
  <c r="FM71" i="5" s="1"/>
  <c r="FB102" i="5"/>
  <c r="FB104" i="5" s="1"/>
  <c r="BI102" i="5"/>
  <c r="BI104" i="5" s="1"/>
  <c r="BZ69" i="5"/>
  <c r="BZ71" i="5" s="1"/>
  <c r="L78" i="4"/>
  <c r="L79" i="4"/>
  <c r="L81" i="4" s="1"/>
  <c r="FE102" i="5"/>
  <c r="FE104" i="5" s="1"/>
  <c r="F36" i="6"/>
  <c r="F38" i="6" s="1"/>
  <c r="BQ69" i="5"/>
  <c r="BQ71" i="5" s="1"/>
  <c r="DR69" i="5"/>
  <c r="DR71" i="5" s="1"/>
  <c r="AG69" i="5"/>
  <c r="AG71" i="5" s="1"/>
  <c r="EE69" i="5"/>
  <c r="EE71" i="5" s="1"/>
  <c r="CF69" i="5"/>
  <c r="CF71" i="5" s="1"/>
  <c r="CZ69" i="5"/>
  <c r="CZ71" i="5" s="1"/>
  <c r="CV102" i="5"/>
  <c r="CV104" i="5" s="1"/>
  <c r="DH102" i="5"/>
  <c r="DH104" i="5" s="1"/>
  <c r="CY69" i="5"/>
  <c r="CY71" i="5" s="1"/>
  <c r="EW69" i="5"/>
  <c r="EW71" i="5" s="1"/>
  <c r="BO45" i="6"/>
  <c r="BO46" i="6"/>
  <c r="BO48" i="6" s="1"/>
  <c r="BO32" i="4"/>
  <c r="BO33" i="4" s="1"/>
  <c r="EF98" i="4"/>
  <c r="EF99" i="4" s="1"/>
  <c r="CG66" i="5"/>
  <c r="CG69" i="5" s="1"/>
  <c r="CG71" i="5" s="1"/>
  <c r="CG65" i="5"/>
  <c r="FB32" i="4"/>
  <c r="FB33" i="4" s="1"/>
  <c r="FM65" i="4"/>
  <c r="FM66" i="4" s="1"/>
  <c r="DV98" i="5"/>
  <c r="DV99" i="5"/>
  <c r="DV102" i="5" s="1"/>
  <c r="DV104" i="5" s="1"/>
  <c r="AU32" i="4"/>
  <c r="AU33" i="4" s="1"/>
  <c r="BL98" i="5"/>
  <c r="BL99" i="5" s="1"/>
  <c r="BL102" i="5" s="1"/>
  <c r="BL104" i="5" s="1"/>
  <c r="EH65" i="6"/>
  <c r="EH66" i="6" s="1"/>
  <c r="DA65" i="6"/>
  <c r="DA66" i="6" s="1"/>
  <c r="CX98" i="5"/>
  <c r="CX99" i="5" s="1"/>
  <c r="CX102" i="5" s="1"/>
  <c r="CX104" i="5" s="1"/>
  <c r="CQ65" i="4"/>
  <c r="CQ66" i="4" s="1"/>
  <c r="DT65" i="6"/>
  <c r="DT66" i="6"/>
  <c r="CD65" i="6"/>
  <c r="CD66" i="6" s="1"/>
  <c r="M65" i="4"/>
  <c r="M66" i="4" s="1"/>
  <c r="AT65" i="5"/>
  <c r="AT66" i="5" s="1"/>
  <c r="AT69" i="5" s="1"/>
  <c r="AT71" i="5" s="1"/>
  <c r="CT98" i="5"/>
  <c r="CT99" i="5" s="1"/>
  <c r="CT102" i="5" s="1"/>
  <c r="CT104" i="5" s="1"/>
  <c r="BZ98" i="4"/>
  <c r="BZ99" i="4"/>
  <c r="BT98" i="4"/>
  <c r="BT99" i="4" s="1"/>
  <c r="DI99" i="6"/>
  <c r="DI102" i="6" s="1"/>
  <c r="DI104" i="6" s="1"/>
  <c r="DI98" i="6"/>
  <c r="CD98" i="5"/>
  <c r="CD99" i="5" s="1"/>
  <c r="CD102" i="5" s="1"/>
  <c r="CD104" i="5" s="1"/>
  <c r="FG98" i="4"/>
  <c r="FG99" i="4" s="1"/>
  <c r="CG98" i="4"/>
  <c r="CG99" i="4"/>
  <c r="ER98" i="6"/>
  <c r="ER99" i="6"/>
  <c r="ER102" i="6" s="1"/>
  <c r="ER104" i="6" s="1"/>
  <c r="DF98" i="5"/>
  <c r="DF99" i="5" s="1"/>
  <c r="DF102" i="5" s="1"/>
  <c r="DF104" i="5" s="1"/>
  <c r="CM65" i="5"/>
  <c r="CM66" i="5" s="1"/>
  <c r="CM69" i="5" s="1"/>
  <c r="BI98" i="6"/>
  <c r="BI99" i="6"/>
  <c r="BI102" i="6" s="1"/>
  <c r="BI104" i="6" s="1"/>
  <c r="CT98" i="6"/>
  <c r="CT99" i="6"/>
  <c r="CT102" i="6" s="1"/>
  <c r="CT104" i="6" s="1"/>
  <c r="CE32" i="4"/>
  <c r="CE33" i="4" s="1"/>
  <c r="P66" i="6"/>
  <c r="P69" i="6" s="1"/>
  <c r="P71" i="6" s="1"/>
  <c r="P65" i="6"/>
  <c r="AW102" i="5"/>
  <c r="AW104" i="5" s="1"/>
  <c r="Y65" i="6"/>
  <c r="Y66" i="6" s="1"/>
  <c r="Y69" i="6" s="1"/>
  <c r="Y71" i="6" s="1"/>
  <c r="AL98" i="5"/>
  <c r="AL99" i="5"/>
  <c r="AL102" i="5" s="1"/>
  <c r="AL104" i="5" s="1"/>
  <c r="CJ98" i="5"/>
  <c r="CJ99" i="5" s="1"/>
  <c r="CJ102" i="5" s="1"/>
  <c r="CJ104" i="5" s="1"/>
  <c r="AN98" i="6"/>
  <c r="AN99" i="6" s="1"/>
  <c r="AN102" i="6" s="1"/>
  <c r="AN104" i="6" s="1"/>
  <c r="ER65" i="5"/>
  <c r="ER66" i="5" s="1"/>
  <c r="ER69" i="5" s="1"/>
  <c r="ER71" i="5" s="1"/>
  <c r="D32" i="5"/>
  <c r="D33" i="5" s="1"/>
  <c r="Y32" i="4"/>
  <c r="Y33" i="4" s="1"/>
  <c r="EA98" i="6"/>
  <c r="EA99" i="6"/>
  <c r="EA102" i="6" s="1"/>
  <c r="EA104" i="6" s="1"/>
  <c r="EQ65" i="5"/>
  <c r="EQ66" i="5" s="1"/>
  <c r="EQ69" i="5" s="1"/>
  <c r="EQ71" i="5" s="1"/>
  <c r="FA66" i="5"/>
  <c r="FA69" i="5" s="1"/>
  <c r="FA71" i="5" s="1"/>
  <c r="FA65" i="5"/>
  <c r="BZ65" i="6"/>
  <c r="BZ66" i="6" s="1"/>
  <c r="BU98" i="6"/>
  <c r="BU99" i="6" s="1"/>
  <c r="BU102" i="6" s="1"/>
  <c r="BU104" i="6" s="1"/>
  <c r="BY98" i="5"/>
  <c r="BY99" i="5" s="1"/>
  <c r="BY102" i="5" s="1"/>
  <c r="BY104" i="5" s="1"/>
  <c r="EN98" i="6"/>
  <c r="EN99" i="6" s="1"/>
  <c r="EN102" i="6" s="1"/>
  <c r="EN104" i="6" s="1"/>
  <c r="BD98" i="6"/>
  <c r="BD99" i="6" s="1"/>
  <c r="BD102" i="6" s="1"/>
  <c r="BD104" i="6" s="1"/>
  <c r="ED98" i="6"/>
  <c r="ED99" i="6" s="1"/>
  <c r="ED102" i="6" s="1"/>
  <c r="ED104" i="6" s="1"/>
  <c r="FD65" i="4"/>
  <c r="FD66" i="4" s="1"/>
  <c r="FO65" i="4"/>
  <c r="FO66" i="4"/>
  <c r="FL65" i="5"/>
  <c r="FL66" i="5" s="1"/>
  <c r="FL69" i="5" s="1"/>
  <c r="FL71" i="5" s="1"/>
  <c r="EX65" i="4"/>
  <c r="EX66" i="4" s="1"/>
  <c r="BW65" i="5"/>
  <c r="BW66" i="5" s="1"/>
  <c r="BW69" i="5" s="1"/>
  <c r="BW71" i="5" s="1"/>
  <c r="BE98" i="5"/>
  <c r="BE99" i="5" s="1"/>
  <c r="BE102" i="5" s="1"/>
  <c r="BE104" i="5" s="1"/>
  <c r="CN98" i="6"/>
  <c r="CN99" i="6" s="1"/>
  <c r="CN102" i="6" s="1"/>
  <c r="CN104" i="6" s="1"/>
  <c r="AD32" i="4"/>
  <c r="AD33" i="4" s="1"/>
  <c r="EC98" i="5"/>
  <c r="EC99" i="5" s="1"/>
  <c r="EC102" i="5" s="1"/>
  <c r="EC104" i="5" s="1"/>
  <c r="DY32" i="4"/>
  <c r="DY33" i="4"/>
  <c r="DX65" i="6"/>
  <c r="DX66" i="6" s="1"/>
  <c r="DD65" i="6"/>
  <c r="DD66" i="6" s="1"/>
  <c r="FE32" i="5"/>
  <c r="FE33" i="5" s="1"/>
  <c r="FM98" i="6"/>
  <c r="FM99" i="6" s="1"/>
  <c r="FM102" i="6" s="1"/>
  <c r="FM104" i="6" s="1"/>
  <c r="BU65" i="5"/>
  <c r="BU66" i="5" s="1"/>
  <c r="BU69" i="5" s="1"/>
  <c r="BU71" i="5" s="1"/>
  <c r="BU98" i="4"/>
  <c r="BU99" i="4" s="1"/>
  <c r="DE65" i="4"/>
  <c r="DE66" i="4"/>
  <c r="EW98" i="4"/>
  <c r="EW99" i="4" s="1"/>
  <c r="Y32" i="6"/>
  <c r="Y33" i="6"/>
  <c r="Z65" i="6"/>
  <c r="Z66" i="6" s="1"/>
  <c r="Z69" i="6" s="1"/>
  <c r="Z71" i="6" s="1"/>
  <c r="W98" i="4"/>
  <c r="W99" i="4" s="1"/>
  <c r="FD98" i="4"/>
  <c r="FD99" i="4" s="1"/>
  <c r="CH98" i="5"/>
  <c r="CH99" i="5" s="1"/>
  <c r="CH102" i="5" s="1"/>
  <c r="CH104" i="5" s="1"/>
  <c r="CI98" i="5"/>
  <c r="CI99" i="5" s="1"/>
  <c r="CI102" i="5" s="1"/>
  <c r="CI104" i="5" s="1"/>
  <c r="BL65" i="5"/>
  <c r="BL66" i="5" s="1"/>
  <c r="BL69" i="5" s="1"/>
  <c r="BL71" i="5" s="1"/>
  <c r="M32" i="4"/>
  <c r="M33" i="4" s="1"/>
  <c r="DB65" i="5"/>
  <c r="DB66" i="5" s="1"/>
  <c r="DB69" i="5" s="1"/>
  <c r="DB71" i="5" s="1"/>
  <c r="AE32" i="4"/>
  <c r="AE33" i="4" s="1"/>
  <c r="AL32" i="4"/>
  <c r="AL33" i="4" s="1"/>
  <c r="AT32" i="4"/>
  <c r="AT33" i="4"/>
  <c r="Q66" i="5"/>
  <c r="Q69" i="5" s="1"/>
  <c r="Q71" i="5" s="1"/>
  <c r="Q65" i="5"/>
  <c r="BM98" i="6"/>
  <c r="BM99" i="6" s="1"/>
  <c r="BM102" i="6" s="1"/>
  <c r="BM104" i="6" s="1"/>
  <c r="CF98" i="4"/>
  <c r="CF99" i="4" s="1"/>
  <c r="EG65" i="6"/>
  <c r="EG66" i="6" s="1"/>
  <c r="CO65" i="4"/>
  <c r="CO66" i="4" s="1"/>
  <c r="AR98" i="6"/>
  <c r="AR99" i="6" s="1"/>
  <c r="AR102" i="6" s="1"/>
  <c r="AR104" i="6" s="1"/>
  <c r="AW65" i="4"/>
  <c r="AW66" i="4" s="1"/>
  <c r="K98" i="5"/>
  <c r="K99" i="5" s="1"/>
  <c r="K102" i="5" s="1"/>
  <c r="K104" i="5" s="1"/>
  <c r="FE98" i="4"/>
  <c r="FE99" i="4" s="1"/>
  <c r="BM65" i="5"/>
  <c r="BM66" i="5" s="1"/>
  <c r="BM69" i="5" s="1"/>
  <c r="BM71" i="5" s="1"/>
  <c r="EA65" i="4"/>
  <c r="EA66" i="4" s="1"/>
  <c r="CH98" i="6"/>
  <c r="CH99" i="6"/>
  <c r="CH102" i="6" s="1"/>
  <c r="CH104" i="6" s="1"/>
  <c r="CR65" i="6"/>
  <c r="CR66" i="6" s="1"/>
  <c r="AJ65" i="5"/>
  <c r="AJ66" i="5" s="1"/>
  <c r="AJ69" i="5" s="1"/>
  <c r="AJ71" i="5" s="1"/>
  <c r="X32" i="4"/>
  <c r="X33" i="4" s="1"/>
  <c r="BZ98" i="5"/>
  <c r="BZ99" i="5"/>
  <c r="BZ102" i="5" s="1"/>
  <c r="BZ104" i="5" s="1"/>
  <c r="DB32" i="4"/>
  <c r="DB33" i="4" s="1"/>
  <c r="DF65" i="4"/>
  <c r="DF66" i="4" s="1"/>
  <c r="BB65" i="4"/>
  <c r="BB66" i="4" s="1"/>
  <c r="AA98" i="4"/>
  <c r="AA99" i="4" s="1"/>
  <c r="AV98" i="6"/>
  <c r="AV99" i="6" s="1"/>
  <c r="AV102" i="6" s="1"/>
  <c r="AV104" i="6" s="1"/>
  <c r="CD98" i="6"/>
  <c r="CD99" i="6" s="1"/>
  <c r="CD102" i="6" s="1"/>
  <c r="CD104" i="6" s="1"/>
  <c r="CY65" i="6"/>
  <c r="CY66" i="6" s="1"/>
  <c r="C96" i="5"/>
  <c r="G8" i="1" s="1"/>
  <c r="D98" i="5"/>
  <c r="EE98" i="5"/>
  <c r="EE99" i="5"/>
  <c r="EE102" i="5" s="1"/>
  <c r="EE104" i="5" s="1"/>
  <c r="DV65" i="5"/>
  <c r="DV66" i="5" s="1"/>
  <c r="DV69" i="5" s="1"/>
  <c r="DV71" i="5" s="1"/>
  <c r="FK98" i="4"/>
  <c r="FK99" i="4" s="1"/>
  <c r="EB32" i="4"/>
  <c r="EB33" i="4" s="1"/>
  <c r="BS98" i="4"/>
  <c r="BS99" i="4"/>
  <c r="FK98" i="6"/>
  <c r="FK99" i="6" s="1"/>
  <c r="FK102" i="6" s="1"/>
  <c r="FK104" i="6" s="1"/>
  <c r="DW66" i="4"/>
  <c r="DW65" i="4"/>
  <c r="K98" i="4"/>
  <c r="K99" i="4"/>
  <c r="CX65" i="6"/>
  <c r="CX66" i="6" s="1"/>
  <c r="FH32" i="6"/>
  <c r="FH33" i="6" s="1"/>
  <c r="EX33" i="5"/>
  <c r="EX32" i="5"/>
  <c r="CD32" i="4"/>
  <c r="CD33" i="4" s="1"/>
  <c r="EY65" i="4"/>
  <c r="EY66" i="4" s="1"/>
  <c r="DK65" i="5"/>
  <c r="DK66" i="5" s="1"/>
  <c r="DK69" i="5" s="1"/>
  <c r="AR65" i="4"/>
  <c r="AR66" i="4"/>
  <c r="BG65" i="6"/>
  <c r="BG66" i="6" s="1"/>
  <c r="BG69" i="6" s="1"/>
  <c r="BG71" i="6" s="1"/>
  <c r="S71" i="6"/>
  <c r="AH65" i="4"/>
  <c r="AH66" i="4" s="1"/>
  <c r="AU65" i="6"/>
  <c r="AU66" i="6"/>
  <c r="AU69" i="6" s="1"/>
  <c r="AU71" i="6" s="1"/>
  <c r="BA98" i="4"/>
  <c r="BA99" i="4" s="1"/>
  <c r="I98" i="5"/>
  <c r="I99" i="5"/>
  <c r="I102" i="5" s="1"/>
  <c r="I104" i="5" s="1"/>
  <c r="U32" i="6"/>
  <c r="U33" i="6" s="1"/>
  <c r="ER98" i="5"/>
  <c r="ER99" i="5" s="1"/>
  <c r="ER102" i="5" s="1"/>
  <c r="ER104" i="5" s="1"/>
  <c r="CI98" i="4"/>
  <c r="CI99" i="4"/>
  <c r="DJ98" i="6"/>
  <c r="DJ99" i="6" s="1"/>
  <c r="DJ102" i="6" s="1"/>
  <c r="DJ104" i="6" s="1"/>
  <c r="G32" i="6"/>
  <c r="G33" i="6"/>
  <c r="CY32" i="4"/>
  <c r="CY33" i="4" s="1"/>
  <c r="AQ71" i="6"/>
  <c r="BG65" i="5"/>
  <c r="BG66" i="5"/>
  <c r="BG69" i="5" s="1"/>
  <c r="BG71" i="5" s="1"/>
  <c r="BP65" i="6"/>
  <c r="BP66" i="6" s="1"/>
  <c r="S98" i="6"/>
  <c r="S99" i="6" s="1"/>
  <c r="S102" i="6" s="1"/>
  <c r="S104" i="6" s="1"/>
  <c r="DU65" i="6"/>
  <c r="DU66" i="6" s="1"/>
  <c r="AT98" i="6"/>
  <c r="AT99" i="6" s="1"/>
  <c r="AT102" i="6" s="1"/>
  <c r="AT104" i="6" s="1"/>
  <c r="BS98" i="5"/>
  <c r="BS99" i="5" s="1"/>
  <c r="BS102" i="5" s="1"/>
  <c r="BS104" i="5" s="1"/>
  <c r="AK98" i="5"/>
  <c r="AK99" i="5"/>
  <c r="AK102" i="5" s="1"/>
  <c r="AK104" i="5" s="1"/>
  <c r="FH32" i="5"/>
  <c r="FH33" i="5" s="1"/>
  <c r="EK32" i="4"/>
  <c r="EK33" i="4"/>
  <c r="BQ65" i="6"/>
  <c r="BQ66" i="6" s="1"/>
  <c r="AH65" i="5"/>
  <c r="AH66" i="5"/>
  <c r="AH69" i="5" s="1"/>
  <c r="AH71" i="5" s="1"/>
  <c r="DA65" i="4"/>
  <c r="DA66" i="4" s="1"/>
  <c r="DZ98" i="6"/>
  <c r="DZ99" i="6"/>
  <c r="DZ102" i="6" s="1"/>
  <c r="DZ104" i="6" s="1"/>
  <c r="AF32" i="4"/>
  <c r="AF33" i="4" s="1"/>
  <c r="CU65" i="5"/>
  <c r="CU66" i="5" s="1"/>
  <c r="CU69" i="5" s="1"/>
  <c r="CU71" i="5" s="1"/>
  <c r="CM32" i="4"/>
  <c r="CM33" i="4" s="1"/>
  <c r="AK98" i="6"/>
  <c r="AK99" i="6"/>
  <c r="AK102" i="6" s="1"/>
  <c r="AK104" i="6" s="1"/>
  <c r="FG65" i="6"/>
  <c r="FG66" i="6" s="1"/>
  <c r="W98" i="5"/>
  <c r="W99" i="5" s="1"/>
  <c r="W102" i="5" s="1"/>
  <c r="W104" i="5" s="1"/>
  <c r="FN65" i="4"/>
  <c r="FN66" i="4" s="1"/>
  <c r="CB65" i="6"/>
  <c r="CB66" i="6" s="1"/>
  <c r="P32" i="6"/>
  <c r="P33" i="6" s="1"/>
  <c r="FN32" i="6"/>
  <c r="FN33" i="6"/>
  <c r="DF98" i="4"/>
  <c r="DF99" i="4" s="1"/>
  <c r="DY98" i="4"/>
  <c r="DY99" i="4" s="1"/>
  <c r="CL99" i="4"/>
  <c r="CL98" i="4"/>
  <c r="AJ98" i="6"/>
  <c r="AJ99" i="6" s="1"/>
  <c r="AJ102" i="6" s="1"/>
  <c r="AJ104" i="6" s="1"/>
  <c r="EP98" i="5"/>
  <c r="EP99" i="5" s="1"/>
  <c r="EP102" i="5" s="1"/>
  <c r="EP104" i="5" s="1"/>
  <c r="EQ65" i="4"/>
  <c r="EQ66" i="4"/>
  <c r="AV66" i="4"/>
  <c r="AV65" i="4"/>
  <c r="EF65" i="5"/>
  <c r="EF66" i="5" s="1"/>
  <c r="EF69" i="5" s="1"/>
  <c r="EF71" i="5" s="1"/>
  <c r="FF65" i="5"/>
  <c r="FF66" i="5" s="1"/>
  <c r="FF69" i="5" s="1"/>
  <c r="FF71" i="5" s="1"/>
  <c r="EY65" i="5"/>
  <c r="EY66" i="5"/>
  <c r="EY69" i="5" s="1"/>
  <c r="EY71" i="5" s="1"/>
  <c r="AE71" i="6"/>
  <c r="AA33" i="4"/>
  <c r="AA32" i="4"/>
  <c r="BF98" i="5"/>
  <c r="BF99" i="5" s="1"/>
  <c r="BF102" i="5" s="1"/>
  <c r="BF104" i="5" s="1"/>
  <c r="AP98" i="6"/>
  <c r="AP99" i="6" s="1"/>
  <c r="AP102" i="6" s="1"/>
  <c r="AP104" i="6" s="1"/>
  <c r="FG32" i="5"/>
  <c r="FG33" i="5" s="1"/>
  <c r="N65" i="5"/>
  <c r="N66" i="5" s="1"/>
  <c r="N69" i="5" s="1"/>
  <c r="N71" i="5" s="1"/>
  <c r="S98" i="5"/>
  <c r="S99" i="5" s="1"/>
  <c r="S102" i="5" s="1"/>
  <c r="S104" i="5" s="1"/>
  <c r="EM99" i="4"/>
  <c r="EM98" i="4"/>
  <c r="AI65" i="6"/>
  <c r="AI66" i="6"/>
  <c r="AI69" i="6" s="1"/>
  <c r="AI71" i="6" s="1"/>
  <c r="K32" i="6"/>
  <c r="K33" i="6" s="1"/>
  <c r="AD98" i="6"/>
  <c r="AD99" i="6" s="1"/>
  <c r="AD102" i="6" s="1"/>
  <c r="AD104" i="6" s="1"/>
  <c r="Q65" i="4"/>
  <c r="Q66" i="4" s="1"/>
  <c r="AZ99" i="5"/>
  <c r="AZ102" i="5" s="1"/>
  <c r="AZ104" i="5" s="1"/>
  <c r="AZ98" i="5"/>
  <c r="BD65" i="4"/>
  <c r="BD66" i="4" s="1"/>
  <c r="CK32" i="4"/>
  <c r="CK33" i="4" s="1"/>
  <c r="EQ32" i="4"/>
  <c r="EQ33" i="4" s="1"/>
  <c r="H33" i="4"/>
  <c r="H36" i="4" s="1"/>
  <c r="H38" i="4" s="1"/>
  <c r="H32" i="4"/>
  <c r="BN32" i="4"/>
  <c r="BN33" i="4" s="1"/>
  <c r="DR32" i="4"/>
  <c r="DR33" i="4" s="1"/>
  <c r="DL98" i="4"/>
  <c r="DL99" i="4" s="1"/>
  <c r="O69" i="5"/>
  <c r="O71" i="5" s="1"/>
  <c r="BO65" i="6"/>
  <c r="BO66" i="6" s="1"/>
  <c r="BO69" i="6" s="1"/>
  <c r="Z32" i="4"/>
  <c r="Z33" i="4" s="1"/>
  <c r="BH98" i="6"/>
  <c r="BH99" i="6" s="1"/>
  <c r="BH102" i="6" s="1"/>
  <c r="BH104" i="6" s="1"/>
  <c r="BK98" i="5"/>
  <c r="BK99" i="5"/>
  <c r="BK102" i="5" s="1"/>
  <c r="BK104" i="5" s="1"/>
  <c r="X32" i="6"/>
  <c r="X33" i="6" s="1"/>
  <c r="DK98" i="4"/>
  <c r="DK99" i="4"/>
  <c r="AY65" i="5"/>
  <c r="AY66" i="5"/>
  <c r="AY69" i="5" s="1"/>
  <c r="AY71" i="5" s="1"/>
  <c r="CP65" i="6"/>
  <c r="CP66" i="6" s="1"/>
  <c r="BX98" i="6"/>
  <c r="BX99" i="6"/>
  <c r="BX102" i="6" s="1"/>
  <c r="BX104" i="6" s="1"/>
  <c r="P98" i="5"/>
  <c r="P99" i="5"/>
  <c r="P102" i="5" s="1"/>
  <c r="P104" i="5" s="1"/>
  <c r="DB98" i="4"/>
  <c r="DB99" i="4" s="1"/>
  <c r="AK32" i="4"/>
  <c r="AK33" i="4" s="1"/>
  <c r="CA98" i="5"/>
  <c r="CA99" i="5" s="1"/>
  <c r="CA102" i="5" s="1"/>
  <c r="CA104" i="5" s="1"/>
  <c r="FB99" i="6"/>
  <c r="FB102" i="6" s="1"/>
  <c r="FB104" i="6" s="1"/>
  <c r="FB98" i="6"/>
  <c r="FD65" i="6"/>
  <c r="FD66" i="6" s="1"/>
  <c r="EJ98" i="4"/>
  <c r="EJ99" i="4"/>
  <c r="Q98" i="5"/>
  <c r="Q99" i="5" s="1"/>
  <c r="Q102" i="5" s="1"/>
  <c r="Q104" i="5" s="1"/>
  <c r="BI32" i="4"/>
  <c r="BI33" i="4" s="1"/>
  <c r="N65" i="6"/>
  <c r="N66" i="6" s="1"/>
  <c r="N69" i="6" s="1"/>
  <c r="EV32" i="4"/>
  <c r="EV33" i="4" s="1"/>
  <c r="FO65" i="6"/>
  <c r="FO66" i="6"/>
  <c r="BB102" i="5"/>
  <c r="BB104" i="5" s="1"/>
  <c r="CK65" i="6"/>
  <c r="CK66" i="6" s="1"/>
  <c r="BW98" i="4"/>
  <c r="BW99" i="4" s="1"/>
  <c r="AY65" i="4"/>
  <c r="AY66" i="4" s="1"/>
  <c r="FA98" i="6"/>
  <c r="FA99" i="6" s="1"/>
  <c r="FA102" i="6" s="1"/>
  <c r="FA104" i="6" s="1"/>
  <c r="V65" i="5"/>
  <c r="V66" i="5" s="1"/>
  <c r="V69" i="5" s="1"/>
  <c r="V71" i="5" s="1"/>
  <c r="CK98" i="4"/>
  <c r="CK99" i="4" s="1"/>
  <c r="AE98" i="4"/>
  <c r="AE99" i="4" s="1"/>
  <c r="FI66" i="5"/>
  <c r="FI65" i="5"/>
  <c r="AR65" i="5"/>
  <c r="AR66" i="5"/>
  <c r="AR69" i="5" s="1"/>
  <c r="AR71" i="5" s="1"/>
  <c r="DI98" i="5"/>
  <c r="DI99" i="5" s="1"/>
  <c r="DI102" i="5" s="1"/>
  <c r="DI104" i="5" s="1"/>
  <c r="DS69" i="5"/>
  <c r="DS71" i="5" s="1"/>
  <c r="AB98" i="5"/>
  <c r="AB99" i="5" s="1"/>
  <c r="AB102" i="5" s="1"/>
  <c r="AB104" i="5" s="1"/>
  <c r="EZ98" i="5"/>
  <c r="EZ99" i="5" s="1"/>
  <c r="EZ102" i="5" s="1"/>
  <c r="EZ104" i="5" s="1"/>
  <c r="CJ32" i="4"/>
  <c r="CJ33" i="4" s="1"/>
  <c r="BC71" i="5"/>
  <c r="DC65" i="4"/>
  <c r="DC66" i="4"/>
  <c r="DG65" i="6"/>
  <c r="DG66" i="6" s="1"/>
  <c r="Z98" i="5"/>
  <c r="Z99" i="5" s="1"/>
  <c r="Z102" i="5" s="1"/>
  <c r="Z104" i="5" s="1"/>
  <c r="E65" i="6"/>
  <c r="E66" i="6"/>
  <c r="E69" i="6" s="1"/>
  <c r="E71" i="6" s="1"/>
  <c r="CM98" i="6"/>
  <c r="CM99" i="6"/>
  <c r="CM102" i="6" s="1"/>
  <c r="CM104" i="6" s="1"/>
  <c r="BO98" i="5"/>
  <c r="BO99" i="5" s="1"/>
  <c r="BO102" i="5" s="1"/>
  <c r="BO104" i="5" s="1"/>
  <c r="H66" i="4"/>
  <c r="H65" i="4"/>
  <c r="CL65" i="4"/>
  <c r="CL66" i="4" s="1"/>
  <c r="CQ98" i="4"/>
  <c r="CQ99" i="4" s="1"/>
  <c r="DE32" i="4"/>
  <c r="DE33" i="4" s="1"/>
  <c r="EB65" i="4"/>
  <c r="EB66" i="4" s="1"/>
  <c r="BD32" i="4"/>
  <c r="BD33" i="4" s="1"/>
  <c r="AX65" i="4"/>
  <c r="AX66" i="4" s="1"/>
  <c r="EB65" i="6"/>
  <c r="EB66" i="6" s="1"/>
  <c r="J32" i="6"/>
  <c r="J33" i="6" s="1"/>
  <c r="EP32" i="4"/>
  <c r="EP33" i="4" s="1"/>
  <c r="G71" i="6"/>
  <c r="CR98" i="6"/>
  <c r="CR99" i="6" s="1"/>
  <c r="CR102" i="6" s="1"/>
  <c r="CR104" i="6" s="1"/>
  <c r="S71" i="5"/>
  <c r="EY65" i="6"/>
  <c r="EY66" i="6" s="1"/>
  <c r="X98" i="5"/>
  <c r="X99" i="5"/>
  <c r="X102" i="5" s="1"/>
  <c r="X104" i="5" s="1"/>
  <c r="FG71" i="5"/>
  <c r="DK32" i="4"/>
  <c r="DK33" i="4" s="1"/>
  <c r="L98" i="5"/>
  <c r="L99" i="5" s="1"/>
  <c r="L102" i="5" s="1"/>
  <c r="L104" i="5" s="1"/>
  <c r="EJ65" i="6"/>
  <c r="EJ66" i="6" s="1"/>
  <c r="EO65" i="5"/>
  <c r="EO66" i="5" s="1"/>
  <c r="EO69" i="5" s="1"/>
  <c r="EO71" i="5" s="1"/>
  <c r="DD65" i="4"/>
  <c r="DD66" i="4"/>
  <c r="R65" i="4"/>
  <c r="R66" i="4" s="1"/>
  <c r="CZ32" i="4"/>
  <c r="CZ33" i="4" s="1"/>
  <c r="DU65" i="4"/>
  <c r="DU66" i="4" s="1"/>
  <c r="AX98" i="5"/>
  <c r="AX99" i="5" s="1"/>
  <c r="AX102" i="5" s="1"/>
  <c r="AX104" i="5" s="1"/>
  <c r="BA98" i="6"/>
  <c r="BA99" i="6" s="1"/>
  <c r="BA102" i="6" s="1"/>
  <c r="BA104" i="6" s="1"/>
  <c r="DT98" i="5"/>
  <c r="DT99" i="5" s="1"/>
  <c r="DT102" i="5" s="1"/>
  <c r="DT104" i="5" s="1"/>
  <c r="AV98" i="5"/>
  <c r="AV99" i="5" s="1"/>
  <c r="AV102" i="5" s="1"/>
  <c r="AV104" i="5" s="1"/>
  <c r="CX65" i="5"/>
  <c r="CX66" i="5" s="1"/>
  <c r="CX69" i="5" s="1"/>
  <c r="CX71" i="5" s="1"/>
  <c r="CU65" i="4"/>
  <c r="CU66" i="4" s="1"/>
  <c r="EJ65" i="4"/>
  <c r="EJ66" i="4" s="1"/>
  <c r="CV32" i="4"/>
  <c r="CV33" i="4" s="1"/>
  <c r="DU98" i="4"/>
  <c r="DU99" i="4"/>
  <c r="CI32" i="4"/>
  <c r="CI33" i="4" s="1"/>
  <c r="DJ32" i="4"/>
  <c r="DJ33" i="4" s="1"/>
  <c r="DG99" i="6"/>
  <c r="DG102" i="6" s="1"/>
  <c r="DG104" i="6" s="1"/>
  <c r="DG98" i="6"/>
  <c r="CN65" i="4"/>
  <c r="CN66" i="4"/>
  <c r="EA65" i="6"/>
  <c r="EA66" i="6" s="1"/>
  <c r="AA98" i="6"/>
  <c r="AA99" i="6"/>
  <c r="AA102" i="6" s="1"/>
  <c r="AA104" i="6" s="1"/>
  <c r="AF99" i="6"/>
  <c r="AF102" i="6" s="1"/>
  <c r="AF104" i="6" s="1"/>
  <c r="AF98" i="6"/>
  <c r="EK65" i="4"/>
  <c r="EK66" i="4"/>
  <c r="EI65" i="5"/>
  <c r="EI66" i="5" s="1"/>
  <c r="EI69" i="5" s="1"/>
  <c r="X32" i="5"/>
  <c r="X33" i="5" s="1"/>
  <c r="E32" i="5"/>
  <c r="E33" i="5" s="1"/>
  <c r="E36" i="5" s="1"/>
  <c r="E38" i="5" s="1"/>
  <c r="R98" i="5"/>
  <c r="R99" i="5" s="1"/>
  <c r="R102" i="5" s="1"/>
  <c r="R104" i="5" s="1"/>
  <c r="DQ33" i="4"/>
  <c r="DQ32" i="4"/>
  <c r="CK65" i="4"/>
  <c r="CK66" i="4" s="1"/>
  <c r="DN32" i="4"/>
  <c r="DN33" i="4" s="1"/>
  <c r="FK32" i="4"/>
  <c r="FK33" i="4" s="1"/>
  <c r="CY98" i="4"/>
  <c r="CY99" i="4" s="1"/>
  <c r="EQ98" i="6"/>
  <c r="EQ99" i="6"/>
  <c r="EQ102" i="6" s="1"/>
  <c r="EQ104" i="6" s="1"/>
  <c r="BJ65" i="6"/>
  <c r="BJ66" i="6" s="1"/>
  <c r="BJ69" i="6" s="1"/>
  <c r="BJ71" i="6" s="1"/>
  <c r="EJ98" i="6"/>
  <c r="EJ99" i="6"/>
  <c r="EJ102" i="6" s="1"/>
  <c r="EJ104" i="6" s="1"/>
  <c r="AN32" i="4"/>
  <c r="AN33" i="4" s="1"/>
  <c r="BN98" i="6"/>
  <c r="BN99" i="6"/>
  <c r="BN102" i="6" s="1"/>
  <c r="BN104" i="6" s="1"/>
  <c r="FM99" i="5"/>
  <c r="FM102" i="5" s="1"/>
  <c r="FM104" i="5" s="1"/>
  <c r="FM98" i="5"/>
  <c r="AG98" i="6"/>
  <c r="AG99" i="6" s="1"/>
  <c r="AG102" i="6" s="1"/>
  <c r="AG104" i="6" s="1"/>
  <c r="G32" i="5"/>
  <c r="G33" i="5" s="1"/>
  <c r="CE65" i="6"/>
  <c r="CE66" i="6"/>
  <c r="DR98" i="5"/>
  <c r="DR99" i="5" s="1"/>
  <c r="DR102" i="5" s="1"/>
  <c r="DR104" i="5" s="1"/>
  <c r="CW65" i="6"/>
  <c r="CW66" i="6" s="1"/>
  <c r="BG98" i="4"/>
  <c r="BG99" i="4" s="1"/>
  <c r="FB98" i="4"/>
  <c r="FB99" i="4" s="1"/>
  <c r="V98" i="6"/>
  <c r="V99" i="6"/>
  <c r="V102" i="6" s="1"/>
  <c r="V104" i="6" s="1"/>
  <c r="DY65" i="6"/>
  <c r="DY66" i="6" s="1"/>
  <c r="BV65" i="4"/>
  <c r="BV66" i="4"/>
  <c r="AL66" i="5"/>
  <c r="AL69" i="5" s="1"/>
  <c r="AL71" i="5" s="1"/>
  <c r="AL65" i="5"/>
  <c r="BU65" i="6"/>
  <c r="BU66" i="6" s="1"/>
  <c r="DK65" i="6"/>
  <c r="DK66" i="6" s="1"/>
  <c r="DG32" i="4"/>
  <c r="DG33" i="4"/>
  <c r="CT98" i="4"/>
  <c r="CT99" i="4" s="1"/>
  <c r="BL98" i="4"/>
  <c r="BL99" i="4" s="1"/>
  <c r="AX32" i="4"/>
  <c r="AX33" i="4" s="1"/>
  <c r="CR98" i="5"/>
  <c r="CR99" i="5" s="1"/>
  <c r="CR102" i="5" s="1"/>
  <c r="CR104" i="5" s="1"/>
  <c r="FI69" i="5"/>
  <c r="FI71" i="5" s="1"/>
  <c r="AR98" i="5"/>
  <c r="AR99" i="5" s="1"/>
  <c r="AR102" i="5" s="1"/>
  <c r="AR104" i="5" s="1"/>
  <c r="CF65" i="6"/>
  <c r="CF66" i="6" s="1"/>
  <c r="R32" i="5"/>
  <c r="R33" i="5" s="1"/>
  <c r="W66" i="6"/>
  <c r="W69" i="6" s="1"/>
  <c r="W71" i="6" s="1"/>
  <c r="W65" i="6"/>
  <c r="CQ65" i="6"/>
  <c r="CQ66" i="6"/>
  <c r="CL98" i="5"/>
  <c r="CL99" i="5" s="1"/>
  <c r="CL102" i="5" s="1"/>
  <c r="CL104" i="5" s="1"/>
  <c r="DT65" i="4"/>
  <c r="DT66" i="4"/>
  <c r="FN99" i="4"/>
  <c r="FN98" i="4"/>
  <c r="EZ65" i="6"/>
  <c r="EZ66" i="6"/>
  <c r="FP98" i="6"/>
  <c r="FP99" i="6" s="1"/>
  <c r="FP102" i="6" s="1"/>
  <c r="FP104" i="6" s="1"/>
  <c r="CX98" i="6"/>
  <c r="CX99" i="6"/>
  <c r="CX102" i="6" s="1"/>
  <c r="CX104" i="6" s="1"/>
  <c r="FH102" i="5"/>
  <c r="FH104" i="5" s="1"/>
  <c r="AP65" i="6"/>
  <c r="AP66" i="6" s="1"/>
  <c r="AP69" i="6" s="1"/>
  <c r="AP71" i="6" s="1"/>
  <c r="ES32" i="4"/>
  <c r="ES33" i="4" s="1"/>
  <c r="AQ65" i="5"/>
  <c r="AQ66" i="5"/>
  <c r="AQ69" i="5" s="1"/>
  <c r="F19" i="1"/>
  <c r="F20" i="1" s="1"/>
  <c r="EB65" i="5"/>
  <c r="EB66" i="5" s="1"/>
  <c r="EB69" i="5" s="1"/>
  <c r="CT65" i="5"/>
  <c r="CT66" i="5" s="1"/>
  <c r="CT69" i="5" s="1"/>
  <c r="CT71" i="5" s="1"/>
  <c r="BR32" i="4"/>
  <c r="BR33" i="4" s="1"/>
  <c r="AM32" i="4"/>
  <c r="AM33" i="4"/>
  <c r="O98" i="6"/>
  <c r="O99" i="6" s="1"/>
  <c r="O102" i="6" s="1"/>
  <c r="O104" i="6" s="1"/>
  <c r="FL98" i="4"/>
  <c r="FL99" i="4" s="1"/>
  <c r="DQ62" i="4"/>
  <c r="DQ63" i="4" s="1"/>
  <c r="DM98" i="5"/>
  <c r="DM99" i="5" s="1"/>
  <c r="DM102" i="5" s="1"/>
  <c r="DM104" i="5" s="1"/>
  <c r="CG98" i="6"/>
  <c r="CG99" i="6" s="1"/>
  <c r="CG102" i="6" s="1"/>
  <c r="CG104" i="6" s="1"/>
  <c r="BD95" i="4"/>
  <c r="BD96" i="4" s="1"/>
  <c r="T65" i="5"/>
  <c r="T66" i="5" s="1"/>
  <c r="T69" i="5" s="1"/>
  <c r="EW95" i="6"/>
  <c r="EW96" i="6"/>
  <c r="DG98" i="5"/>
  <c r="DG99" i="5" s="1"/>
  <c r="DG102" i="5" s="1"/>
  <c r="DG104" i="5" s="1"/>
  <c r="CZ95" i="6"/>
  <c r="CZ96" i="6" s="1"/>
  <c r="DM65" i="4"/>
  <c r="DM66" i="4" s="1"/>
  <c r="EM29" i="4"/>
  <c r="EM30" i="4"/>
  <c r="J29" i="4"/>
  <c r="J30" i="4" s="1"/>
  <c r="BS98" i="6"/>
  <c r="BS99" i="6" s="1"/>
  <c r="BS102" i="6" s="1"/>
  <c r="BS104" i="6" s="1"/>
  <c r="CW98" i="6"/>
  <c r="CW99" i="6" s="1"/>
  <c r="CW102" i="6" s="1"/>
  <c r="CW104" i="6" s="1"/>
  <c r="EE98" i="6"/>
  <c r="EE99" i="6" s="1"/>
  <c r="EE102" i="6" s="1"/>
  <c r="EE104" i="6" s="1"/>
  <c r="CY63" i="4"/>
  <c r="CY62" i="4"/>
  <c r="EA98" i="4"/>
  <c r="EA99" i="4"/>
  <c r="DE65" i="6"/>
  <c r="DE66" i="6" s="1"/>
  <c r="CN65" i="6"/>
  <c r="CN66" i="6"/>
  <c r="AY33" i="4"/>
  <c r="AY32" i="4"/>
  <c r="AU62" i="4"/>
  <c r="AU63" i="4" s="1"/>
  <c r="AZ32" i="4"/>
  <c r="AZ33" i="4" s="1"/>
  <c r="FL32" i="4"/>
  <c r="FL33" i="4" s="1"/>
  <c r="AX95" i="4"/>
  <c r="AX96" i="4" s="1"/>
  <c r="BX65" i="6"/>
  <c r="BX66" i="6"/>
  <c r="BJ98" i="5"/>
  <c r="BJ99" i="5" s="1"/>
  <c r="BJ102" i="5" s="1"/>
  <c r="BJ104" i="5" s="1"/>
  <c r="DG95" i="4"/>
  <c r="DG96" i="4" s="1"/>
  <c r="BR95" i="4"/>
  <c r="BR96" i="4" s="1"/>
  <c r="CY98" i="5"/>
  <c r="CY99" i="5"/>
  <c r="CY102" i="5" s="1"/>
  <c r="CY104" i="5" s="1"/>
  <c r="AK65" i="5"/>
  <c r="AK66" i="5" s="1"/>
  <c r="AK69" i="5" s="1"/>
  <c r="AK71" i="5" s="1"/>
  <c r="DQ95" i="4"/>
  <c r="DQ96" i="4" s="1"/>
  <c r="DD95" i="6"/>
  <c r="DD96" i="6" s="1"/>
  <c r="ER65" i="6"/>
  <c r="ER66" i="6"/>
  <c r="CM95" i="4"/>
  <c r="CM96" i="4" s="1"/>
  <c r="CX95" i="4"/>
  <c r="CX96" i="4" s="1"/>
  <c r="FP65" i="4"/>
  <c r="FP66" i="4" s="1"/>
  <c r="DU98" i="5"/>
  <c r="DU99" i="5" s="1"/>
  <c r="DU102" i="5" s="1"/>
  <c r="DU104" i="5" s="1"/>
  <c r="EP65" i="6"/>
  <c r="EP66" i="6" s="1"/>
  <c r="FP32" i="4"/>
  <c r="FP33" i="4" s="1"/>
  <c r="EE62" i="4"/>
  <c r="EE63" i="4" s="1"/>
  <c r="BR95" i="6"/>
  <c r="BR96" i="6" s="1"/>
  <c r="FD30" i="4"/>
  <c r="FD29" i="4"/>
  <c r="EM65" i="5"/>
  <c r="EM66" i="5" s="1"/>
  <c r="EM69" i="5" s="1"/>
  <c r="EM71" i="5" s="1"/>
  <c r="CJ98" i="6"/>
  <c r="CJ99" i="6" s="1"/>
  <c r="CJ102" i="6" s="1"/>
  <c r="CJ104" i="6" s="1"/>
  <c r="EB98" i="6"/>
  <c r="EB99" i="6" s="1"/>
  <c r="EB102" i="6" s="1"/>
  <c r="EB104" i="6" s="1"/>
  <c r="Y65" i="5"/>
  <c r="Y66" i="5" s="1"/>
  <c r="Y69" i="5" s="1"/>
  <c r="Y71" i="5" s="1"/>
  <c r="AS65" i="5"/>
  <c r="AS66" i="5" s="1"/>
  <c r="AS69" i="5" s="1"/>
  <c r="AS71" i="5" s="1"/>
  <c r="X65" i="5"/>
  <c r="X66" i="5" s="1"/>
  <c r="X69" i="5" s="1"/>
  <c r="X71" i="5" s="1"/>
  <c r="FP98" i="4"/>
  <c r="FP99" i="4"/>
  <c r="BL29" i="4"/>
  <c r="BL30" i="4" s="1"/>
  <c r="DK62" i="4"/>
  <c r="DK63" i="4" s="1"/>
  <c r="EV62" i="4"/>
  <c r="EV63" i="4" s="1"/>
  <c r="BP29" i="4"/>
  <c r="BP30" i="4"/>
  <c r="FG32" i="4"/>
  <c r="FG33" i="4" s="1"/>
  <c r="AB65" i="4"/>
  <c r="AB66" i="4"/>
  <c r="FJ66" i="5"/>
  <c r="FJ69" i="5" s="1"/>
  <c r="FJ71" i="5" s="1"/>
  <c r="FJ65" i="5"/>
  <c r="AM65" i="6"/>
  <c r="AM66" i="6" s="1"/>
  <c r="AM69" i="6" s="1"/>
  <c r="AM71" i="6" s="1"/>
  <c r="R95" i="4"/>
  <c r="R96" i="4"/>
  <c r="CR96" i="4"/>
  <c r="CR95" i="4"/>
  <c r="EO62" i="4"/>
  <c r="EO63" i="4"/>
  <c r="AO62" i="4"/>
  <c r="AO63" i="4" s="1"/>
  <c r="BH62" i="4"/>
  <c r="BH63" i="4"/>
  <c r="CT62" i="4"/>
  <c r="CT63" i="4" s="1"/>
  <c r="BO62" i="4"/>
  <c r="BO63" i="4" s="1"/>
  <c r="FM95" i="4"/>
  <c r="FM96" i="4" s="1"/>
  <c r="FF95" i="4"/>
  <c r="FF96" i="4"/>
  <c r="DX29" i="4"/>
  <c r="DX30" i="4" s="1"/>
  <c r="EU65" i="4"/>
  <c r="EU66" i="4" s="1"/>
  <c r="CA99" i="6"/>
  <c r="CA102" i="6" s="1"/>
  <c r="CA104" i="6" s="1"/>
  <c r="CA98" i="6"/>
  <c r="EW32" i="5"/>
  <c r="EW33" i="5" s="1"/>
  <c r="W29" i="4"/>
  <c r="W30" i="4" s="1"/>
  <c r="Y62" i="4"/>
  <c r="Y63" i="4"/>
  <c r="AJ29" i="4"/>
  <c r="AJ30" i="4" s="1"/>
  <c r="O95" i="4"/>
  <c r="O96" i="4" s="1"/>
  <c r="EH30" i="4"/>
  <c r="EH29" i="4"/>
  <c r="DV95" i="4"/>
  <c r="DV96" i="4" s="1"/>
  <c r="CC95" i="6"/>
  <c r="CC96" i="6" s="1"/>
  <c r="C29" i="6"/>
  <c r="AR95" i="4"/>
  <c r="AR96" i="4"/>
  <c r="EV95" i="6"/>
  <c r="EV96" i="6" s="1"/>
  <c r="EX30" i="4"/>
  <c r="EX29" i="4"/>
  <c r="F15" i="5"/>
  <c r="F36" i="5"/>
  <c r="F38" i="5" s="1"/>
  <c r="CJ95" i="4"/>
  <c r="CJ96" i="4" s="1"/>
  <c r="BV95" i="4"/>
  <c r="BV96" i="4"/>
  <c r="L95" i="4"/>
  <c r="L96" i="4" s="1"/>
  <c r="AS62" i="4"/>
  <c r="AS63" i="4" s="1"/>
  <c r="CG62" i="4"/>
  <c r="CG63" i="4" s="1"/>
  <c r="AY95" i="6"/>
  <c r="AY96" i="6"/>
  <c r="BG29" i="4"/>
  <c r="BG30" i="4" s="1"/>
  <c r="EG95" i="6"/>
  <c r="EG96" i="6" s="1"/>
  <c r="BU29" i="4"/>
  <c r="BU30" i="4" s="1"/>
  <c r="EO95" i="4"/>
  <c r="EO96" i="4"/>
  <c r="BN62" i="4"/>
  <c r="BN63" i="4" s="1"/>
  <c r="CA29" i="4"/>
  <c r="CA30" i="4"/>
  <c r="DK95" i="6"/>
  <c r="DK96" i="6" s="1"/>
  <c r="FJ29" i="4"/>
  <c r="FJ30" i="4" s="1"/>
  <c r="FH95" i="4"/>
  <c r="FH96" i="4" s="1"/>
  <c r="H95" i="6"/>
  <c r="H96" i="6" s="1"/>
  <c r="AO95" i="4"/>
  <c r="AO96" i="4" s="1"/>
  <c r="DH95" i="6"/>
  <c r="DH96" i="6" s="1"/>
  <c r="I29" i="4"/>
  <c r="I30" i="4" s="1"/>
  <c r="K15" i="4"/>
  <c r="BB98" i="4"/>
  <c r="BB99" i="4" s="1"/>
  <c r="FO98" i="5"/>
  <c r="FO99" i="5" s="1"/>
  <c r="FO102" i="5" s="1"/>
  <c r="FO104" i="5" s="1"/>
  <c r="D95" i="4"/>
  <c r="D96" i="4" s="1"/>
  <c r="C92" i="4"/>
  <c r="BQ29" i="4"/>
  <c r="BQ30" i="4"/>
  <c r="G95" i="6"/>
  <c r="G96" i="6" s="1"/>
  <c r="EO30" i="4"/>
  <c r="EO29" i="4"/>
  <c r="Q32" i="6"/>
  <c r="Q33" i="6"/>
  <c r="DO95" i="4"/>
  <c r="DO96" i="4" s="1"/>
  <c r="DN98" i="6"/>
  <c r="DN99" i="6" s="1"/>
  <c r="DN102" i="6" s="1"/>
  <c r="DN104" i="6" s="1"/>
  <c r="AE98" i="6"/>
  <c r="AE99" i="6" s="1"/>
  <c r="AE102" i="6" s="1"/>
  <c r="AE104" i="6" s="1"/>
  <c r="CG65" i="6"/>
  <c r="CG66" i="6" s="1"/>
  <c r="DH29" i="4"/>
  <c r="DH30" i="4" s="1"/>
  <c r="BC32" i="4"/>
  <c r="BC33" i="4"/>
  <c r="AH32" i="4"/>
  <c r="AH33" i="4" s="1"/>
  <c r="BK65" i="4"/>
  <c r="BK66" i="4" s="1"/>
  <c r="EC95" i="4"/>
  <c r="EC96" i="4" s="1"/>
  <c r="DL29" i="4"/>
  <c r="DL30" i="4"/>
  <c r="BG62" i="4"/>
  <c r="BG63" i="4" s="1"/>
  <c r="EV98" i="5"/>
  <c r="EV99" i="5"/>
  <c r="EV102" i="5" s="1"/>
  <c r="EV104" i="5" s="1"/>
  <c r="BW29" i="4"/>
  <c r="BW30" i="4" s="1"/>
  <c r="X62" i="4"/>
  <c r="X63" i="4"/>
  <c r="FK62" i="4"/>
  <c r="FK63" i="4" s="1"/>
  <c r="CP62" i="4"/>
  <c r="CP63" i="4" s="1"/>
  <c r="BY32" i="4"/>
  <c r="BY33" i="4"/>
  <c r="EJ32" i="4"/>
  <c r="EJ33" i="4" s="1"/>
  <c r="CQ98" i="5"/>
  <c r="CQ99" i="5" s="1"/>
  <c r="CQ102" i="5" s="1"/>
  <c r="CQ104" i="5" s="1"/>
  <c r="V32" i="5"/>
  <c r="V33" i="5"/>
  <c r="BO71" i="5"/>
  <c r="BT29" i="4"/>
  <c r="BT30" i="4" s="1"/>
  <c r="DR65" i="4"/>
  <c r="DR66" i="4" s="1"/>
  <c r="EE98" i="4"/>
  <c r="EE99" i="4" s="1"/>
  <c r="DC98" i="6"/>
  <c r="DC99" i="6"/>
  <c r="DC102" i="6" s="1"/>
  <c r="DC104" i="6" s="1"/>
  <c r="EN98" i="5"/>
  <c r="EN99" i="5" s="1"/>
  <c r="EN102" i="5" s="1"/>
  <c r="EN104" i="5" s="1"/>
  <c r="FD32" i="6"/>
  <c r="FD33" i="6" s="1"/>
  <c r="EG65" i="5"/>
  <c r="EG66" i="5" s="1"/>
  <c r="EG69" i="5" s="1"/>
  <c r="EG71" i="5" s="1"/>
  <c r="FN65" i="5"/>
  <c r="FN66" i="5"/>
  <c r="FN69" i="5" s="1"/>
  <c r="FN71" i="5" s="1"/>
  <c r="DB98" i="5"/>
  <c r="DB99" i="5" s="1"/>
  <c r="DB102" i="5" s="1"/>
  <c r="DB104" i="5" s="1"/>
  <c r="CR62" i="4"/>
  <c r="CR63" i="4" s="1"/>
  <c r="EI98" i="6"/>
  <c r="EI99" i="6"/>
  <c r="EI102" i="6" s="1"/>
  <c r="EI104" i="6" s="1"/>
  <c r="AX98" i="6"/>
  <c r="AX99" i="6"/>
  <c r="AX102" i="6" s="1"/>
  <c r="AX104" i="6" s="1"/>
  <c r="CS98" i="6"/>
  <c r="CS99" i="6" s="1"/>
  <c r="CS102" i="6" s="1"/>
  <c r="CS104" i="6" s="1"/>
  <c r="FN99" i="6"/>
  <c r="FN102" i="6" s="1"/>
  <c r="FN104" i="6" s="1"/>
  <c r="FN98" i="6"/>
  <c r="CJ65" i="4"/>
  <c r="CJ66" i="4" s="1"/>
  <c r="CW95" i="4"/>
  <c r="CW96" i="4"/>
  <c r="AD65" i="4"/>
  <c r="AD66" i="4"/>
  <c r="AE71" i="5"/>
  <c r="ED65" i="4"/>
  <c r="ED66" i="4" s="1"/>
  <c r="BR99" i="5"/>
  <c r="BR102" i="5" s="1"/>
  <c r="BR104" i="5" s="1"/>
  <c r="BR98" i="5"/>
  <c r="EF62" i="4"/>
  <c r="EF63" i="4"/>
  <c r="BW65" i="6"/>
  <c r="BW66" i="6" s="1"/>
  <c r="EG98" i="4"/>
  <c r="EG99" i="4" s="1"/>
  <c r="AB95" i="4"/>
  <c r="AB96" i="4" s="1"/>
  <c r="EH95" i="4"/>
  <c r="EH96" i="4" s="1"/>
  <c r="CL95" i="6"/>
  <c r="CL96" i="6" s="1"/>
  <c r="U98" i="5"/>
  <c r="U99" i="5" s="1"/>
  <c r="U102" i="5" s="1"/>
  <c r="U104" i="5" s="1"/>
  <c r="BZ29" i="4"/>
  <c r="BZ30" i="4" s="1"/>
  <c r="AY65" i="6"/>
  <c r="AY66" i="6"/>
  <c r="AY69" i="6" s="1"/>
  <c r="AY71" i="6" s="1"/>
  <c r="FJ98" i="5"/>
  <c r="FJ99" i="5" s="1"/>
  <c r="FJ102" i="5" s="1"/>
  <c r="FJ104" i="5" s="1"/>
  <c r="R95" i="6"/>
  <c r="R96" i="6" s="1"/>
  <c r="J95" i="6"/>
  <c r="J96" i="6" s="1"/>
  <c r="AE32" i="5"/>
  <c r="AE33" i="5"/>
  <c r="ET98" i="5"/>
  <c r="ET99" i="5" s="1"/>
  <c r="ET102" i="5" s="1"/>
  <c r="ET104" i="5" s="1"/>
  <c r="AC32" i="5"/>
  <c r="AC33" i="5" s="1"/>
  <c r="FM32" i="6"/>
  <c r="FM33" i="6" s="1"/>
  <c r="AD95" i="4"/>
  <c r="AD96" i="4" s="1"/>
  <c r="G62" i="4"/>
  <c r="G63" i="4" s="1"/>
  <c r="AP65" i="4"/>
  <c r="AP66" i="4"/>
  <c r="DF65" i="6"/>
  <c r="DF66" i="6" s="1"/>
  <c r="CG29" i="4"/>
  <c r="CG30" i="4" s="1"/>
  <c r="Z32" i="5"/>
  <c r="Z33" i="5" s="1"/>
  <c r="CO65" i="6"/>
  <c r="CO66" i="6"/>
  <c r="F95" i="4"/>
  <c r="F96" i="4" s="1"/>
  <c r="CE62" i="4"/>
  <c r="CE63" i="4" s="1"/>
  <c r="DE95" i="6"/>
  <c r="DE96" i="6" s="1"/>
  <c r="CB29" i="4"/>
  <c r="CB30" i="4" s="1"/>
  <c r="AC65" i="5"/>
  <c r="AC66" i="5" s="1"/>
  <c r="AC69" i="5" s="1"/>
  <c r="AC71" i="5" s="1"/>
  <c r="FI65" i="6"/>
  <c r="FI66" i="6"/>
  <c r="V66" i="6"/>
  <c r="V69" i="6" s="1"/>
  <c r="V71" i="6" s="1"/>
  <c r="V65" i="6"/>
  <c r="AB32" i="4"/>
  <c r="AB33" i="4" s="1"/>
  <c r="EV98" i="4"/>
  <c r="EV99" i="4" s="1"/>
  <c r="L12" i="4"/>
  <c r="L13" i="4"/>
  <c r="DT98" i="4"/>
  <c r="DT99" i="4" s="1"/>
  <c r="H22" i="1"/>
  <c r="D15" i="6"/>
  <c r="EZ98" i="4"/>
  <c r="EZ99" i="4" s="1"/>
  <c r="CG98" i="5"/>
  <c r="CG99" i="5" s="1"/>
  <c r="CG102" i="5" s="1"/>
  <c r="CG104" i="5" s="1"/>
  <c r="AA65" i="4"/>
  <c r="AA66" i="4" s="1"/>
  <c r="DD98" i="4"/>
  <c r="DD99" i="4"/>
  <c r="AZ65" i="5"/>
  <c r="AZ66" i="5" s="1"/>
  <c r="AZ69" i="5" s="1"/>
  <c r="AZ71" i="5" s="1"/>
  <c r="DY98" i="5"/>
  <c r="DY99" i="5" s="1"/>
  <c r="DY102" i="5" s="1"/>
  <c r="DY104" i="5" s="1"/>
  <c r="AO65" i="6"/>
  <c r="AO66" i="6" s="1"/>
  <c r="AO69" i="6" s="1"/>
  <c r="AO71" i="6" s="1"/>
  <c r="I19" i="1"/>
  <c r="I20" i="1" s="1"/>
  <c r="AE65" i="4"/>
  <c r="AE66" i="4" s="1"/>
  <c r="DW32" i="4"/>
  <c r="DW33" i="4" s="1"/>
  <c r="DL98" i="5"/>
  <c r="DL99" i="5" s="1"/>
  <c r="DL102" i="5" s="1"/>
  <c r="DL104" i="5" s="1"/>
  <c r="AK95" i="4"/>
  <c r="AK96" i="4" s="1"/>
  <c r="DA98" i="6"/>
  <c r="DA99" i="6" s="1"/>
  <c r="DA102" i="6" s="1"/>
  <c r="DA104" i="6" s="1"/>
  <c r="CB95" i="6"/>
  <c r="CB96" i="6" s="1"/>
  <c r="FJ95" i="6"/>
  <c r="FJ96" i="6" s="1"/>
  <c r="DC65" i="6"/>
  <c r="DC66" i="6" s="1"/>
  <c r="CB62" i="4"/>
  <c r="CB63" i="4"/>
  <c r="N32" i="4"/>
  <c r="N33" i="4" s="1"/>
  <c r="AM95" i="6"/>
  <c r="AM96" i="6" s="1"/>
  <c r="CX32" i="4"/>
  <c r="CX33" i="4" s="1"/>
  <c r="AP95" i="4"/>
  <c r="AP96" i="4"/>
  <c r="BR65" i="5"/>
  <c r="BR66" i="5" s="1"/>
  <c r="BR69" i="5" s="1"/>
  <c r="BR71" i="5" s="1"/>
  <c r="P62" i="4"/>
  <c r="P63" i="4"/>
  <c r="BQ95" i="4"/>
  <c r="BQ96" i="4" s="1"/>
  <c r="DS95" i="6"/>
  <c r="DS96" i="6"/>
  <c r="CS62" i="4"/>
  <c r="CS63" i="4" s="1"/>
  <c r="G29" i="4"/>
  <c r="G30" i="4" s="1"/>
  <c r="Z98" i="4"/>
  <c r="Z99" i="4" s="1"/>
  <c r="N95" i="4"/>
  <c r="N96" i="4" s="1"/>
  <c r="CI63" i="4"/>
  <c r="CI62" i="4"/>
  <c r="FA95" i="4"/>
  <c r="FA96" i="4" s="1"/>
  <c r="AR29" i="4"/>
  <c r="AR30" i="4" s="1"/>
  <c r="BA62" i="4"/>
  <c r="BA63" i="4" s="1"/>
  <c r="FE65" i="6"/>
  <c r="FE66" i="6" s="1"/>
  <c r="EK95" i="4"/>
  <c r="EK96" i="4" s="1"/>
  <c r="BF65" i="5"/>
  <c r="BF66" i="5" s="1"/>
  <c r="BF69" i="5" s="1"/>
  <c r="BF71" i="5" s="1"/>
  <c r="ED95" i="4"/>
  <c r="ED96" i="4" s="1"/>
  <c r="AQ62" i="4"/>
  <c r="AQ63" i="4" s="1"/>
  <c r="ER95" i="4"/>
  <c r="ER96" i="4"/>
  <c r="CV98" i="4"/>
  <c r="CV99" i="4" s="1"/>
  <c r="AT62" i="4"/>
  <c r="AT63" i="4" s="1"/>
  <c r="BH95" i="4"/>
  <c r="BH96" i="4" s="1"/>
  <c r="EW62" i="4"/>
  <c r="EW63" i="4" s="1"/>
  <c r="M32" i="5"/>
  <c r="M33" i="5" s="1"/>
  <c r="FG62" i="4"/>
  <c r="FG63" i="4"/>
  <c r="BB29" i="4"/>
  <c r="BB30" i="4" s="1"/>
  <c r="AN65" i="5"/>
  <c r="AN66" i="5" s="1"/>
  <c r="AN69" i="5" s="1"/>
  <c r="AN71" i="5" s="1"/>
  <c r="EI33" i="4"/>
  <c r="EI32" i="4"/>
  <c r="DI65" i="4"/>
  <c r="DI66" i="4" s="1"/>
  <c r="AH98" i="4"/>
  <c r="AH99" i="4" s="1"/>
  <c r="BM65" i="4"/>
  <c r="BM66" i="4" s="1"/>
  <c r="BX98" i="5"/>
  <c r="BX99" i="5" s="1"/>
  <c r="BX102" i="5" s="1"/>
  <c r="BX104" i="5" s="1"/>
  <c r="CP95" i="4"/>
  <c r="CP96" i="4" s="1"/>
  <c r="FF65" i="4"/>
  <c r="FF66" i="4" s="1"/>
  <c r="BK32" i="4"/>
  <c r="BK33" i="4"/>
  <c r="FH95" i="6"/>
  <c r="FH96" i="6" s="1"/>
  <c r="FD95" i="6"/>
  <c r="FD96" i="6" s="1"/>
  <c r="K33" i="4"/>
  <c r="K36" i="4" s="1"/>
  <c r="K38" i="4" s="1"/>
  <c r="K32" i="4"/>
  <c r="AJ62" i="4"/>
  <c r="AJ63" i="4" s="1"/>
  <c r="CC95" i="4"/>
  <c r="CC96" i="4" s="1"/>
  <c r="CH62" i="4"/>
  <c r="CH63" i="4" s="1"/>
  <c r="BU62" i="4"/>
  <c r="BU63" i="4" s="1"/>
  <c r="AN65" i="4"/>
  <c r="AN66" i="4" s="1"/>
  <c r="FJ62" i="4"/>
  <c r="FJ63" i="4" s="1"/>
  <c r="BX95" i="4"/>
  <c r="BX96" i="4" s="1"/>
  <c r="AL62" i="4"/>
  <c r="AL63" i="4" s="1"/>
  <c r="T95" i="6"/>
  <c r="T96" i="6" s="1"/>
  <c r="DY95" i="6"/>
  <c r="DY96" i="6" s="1"/>
  <c r="DV95" i="6"/>
  <c r="DV96" i="6" s="1"/>
  <c r="EG30" i="4"/>
  <c r="EG29" i="4"/>
  <c r="ET29" i="4"/>
  <c r="ET30" i="4" s="1"/>
  <c r="CD65" i="5"/>
  <c r="CD66" i="5" s="1"/>
  <c r="CD69" i="5" s="1"/>
  <c r="CD71" i="5" s="1"/>
  <c r="AL95" i="6"/>
  <c r="AL96" i="6" s="1"/>
  <c r="DX95" i="6"/>
  <c r="DX96" i="6" s="1"/>
  <c r="FB62" i="4"/>
  <c r="FB63" i="4" s="1"/>
  <c r="FC63" i="4"/>
  <c r="FC62" i="4"/>
  <c r="CS98" i="4"/>
  <c r="CS99" i="4" s="1"/>
  <c r="E98" i="6"/>
  <c r="E99" i="6" s="1"/>
  <c r="E102" i="6" s="1"/>
  <c r="E104" i="6" s="1"/>
  <c r="AC65" i="6"/>
  <c r="AC66" i="6"/>
  <c r="AC69" i="6" s="1"/>
  <c r="AC71" i="6" s="1"/>
  <c r="DQ65" i="6"/>
  <c r="DQ66" i="6" s="1"/>
  <c r="AU28" i="6"/>
  <c r="AU30" i="6" s="1"/>
  <c r="CD28" i="6"/>
  <c r="CD30" i="6" s="1"/>
  <c r="CR28" i="6"/>
  <c r="CR30" i="6" s="1"/>
  <c r="CP28" i="6"/>
  <c r="CP30" i="6" s="1"/>
  <c r="AS28" i="6"/>
  <c r="AS30" i="6" s="1"/>
  <c r="AI28" i="6"/>
  <c r="AI30" i="6" s="1"/>
  <c r="CF28" i="6"/>
  <c r="CF30" i="6" s="1"/>
  <c r="CQ28" i="6"/>
  <c r="CQ30" i="6" s="1"/>
  <c r="DM28" i="6"/>
  <c r="DM30" i="6" s="1"/>
  <c r="AN28" i="6"/>
  <c r="AN30" i="6" s="1"/>
  <c r="AF28" i="6"/>
  <c r="AJ28" i="6"/>
  <c r="AJ30" i="6" s="1"/>
  <c r="EN28" i="6"/>
  <c r="EN30" i="6" s="1"/>
  <c r="DC28" i="6"/>
  <c r="DC30" i="6" s="1"/>
  <c r="BD28" i="6"/>
  <c r="BD30" i="6" s="1"/>
  <c r="CS28" i="6"/>
  <c r="CS30" i="6" s="1"/>
  <c r="BT28" i="6"/>
  <c r="BT30" i="6" s="1"/>
  <c r="BE28" i="6"/>
  <c r="BE30" i="6" s="1"/>
  <c r="EM28" i="6"/>
  <c r="EM30" i="6" s="1"/>
  <c r="DL28" i="6"/>
  <c r="DL30" i="6" s="1"/>
  <c r="CH28" i="6"/>
  <c r="CH30" i="6" s="1"/>
  <c r="BF28" i="6"/>
  <c r="BF30" i="6" s="1"/>
  <c r="DS28" i="6"/>
  <c r="DS30" i="6" s="1"/>
  <c r="ET28" i="6"/>
  <c r="ET30" i="6" s="1"/>
  <c r="EH28" i="6"/>
  <c r="EH30" i="6" s="1"/>
  <c r="CZ28" i="6"/>
  <c r="CZ30" i="6" s="1"/>
  <c r="DA28" i="6"/>
  <c r="DA30" i="6" s="1"/>
  <c r="EO28" i="6"/>
  <c r="EO30" i="6" s="1"/>
  <c r="DN28" i="6"/>
  <c r="DN30" i="6" s="1"/>
  <c r="EA28" i="6"/>
  <c r="EA30" i="6" s="1"/>
  <c r="AH28" i="6"/>
  <c r="AH30" i="6" s="1"/>
  <c r="CI28" i="6"/>
  <c r="CI30" i="6" s="1"/>
  <c r="DT28" i="6"/>
  <c r="DT30" i="6" s="1"/>
  <c r="EQ28" i="6"/>
  <c r="EQ30" i="6" s="1"/>
  <c r="CT28" i="6"/>
  <c r="CT30" i="6" s="1"/>
  <c r="CK28" i="6"/>
  <c r="CK30" i="6" s="1"/>
  <c r="AY28" i="6"/>
  <c r="AY30" i="6" s="1"/>
  <c r="DZ28" i="6"/>
  <c r="DZ30" i="6" s="1"/>
  <c r="EK28" i="6"/>
  <c r="EK30" i="6" s="1"/>
  <c r="BK28" i="6"/>
  <c r="BK30" i="6" s="1"/>
  <c r="DF28" i="6"/>
  <c r="DF30" i="6" s="1"/>
  <c r="AQ28" i="6"/>
  <c r="AQ30" i="6" s="1"/>
  <c r="AT28" i="6"/>
  <c r="AT30" i="6" s="1"/>
  <c r="CG28" i="6"/>
  <c r="CG30" i="6" s="1"/>
  <c r="BX28" i="6"/>
  <c r="BX30" i="6" s="1"/>
  <c r="DQ28" i="6"/>
  <c r="DQ30" i="6" s="1"/>
  <c r="DX28" i="6"/>
  <c r="DX30" i="6" s="1"/>
  <c r="AW28" i="6"/>
  <c r="AW30" i="6" s="1"/>
  <c r="DE28" i="6"/>
  <c r="DE30" i="6" s="1"/>
  <c r="DB28" i="6"/>
  <c r="DB30" i="6" s="1"/>
  <c r="CE28" i="6"/>
  <c r="CE30" i="6" s="1"/>
  <c r="CN28" i="6"/>
  <c r="CN30" i="6" s="1"/>
  <c r="DD28" i="6"/>
  <c r="DD30" i="6" s="1"/>
  <c r="EE28" i="6"/>
  <c r="EE30" i="6" s="1"/>
  <c r="ER28" i="6"/>
  <c r="ER30" i="6" s="1"/>
  <c r="AP28" i="6"/>
  <c r="AP30" i="6" s="1"/>
  <c r="CC28" i="6"/>
  <c r="CC30" i="6" s="1"/>
  <c r="DU28" i="6"/>
  <c r="DU30" i="6" s="1"/>
  <c r="DR28" i="6"/>
  <c r="DR30" i="6" s="1"/>
  <c r="DP28" i="6"/>
  <c r="DP30" i="6" s="1"/>
  <c r="CX28" i="6"/>
  <c r="CX30" i="6" s="1"/>
  <c r="AR28" i="6"/>
  <c r="AR30" i="6" s="1"/>
  <c r="DI28" i="6"/>
  <c r="DI30" i="6" s="1"/>
  <c r="DJ28" i="6"/>
  <c r="DJ30" i="6" s="1"/>
  <c r="CA28" i="6"/>
  <c r="CA30" i="6" s="1"/>
  <c r="CJ28" i="6"/>
  <c r="CJ30" i="6" s="1"/>
  <c r="CL28" i="6"/>
  <c r="CL30" i="6" s="1"/>
  <c r="BN28" i="6"/>
  <c r="BN30" i="6" s="1"/>
  <c r="CV28" i="6"/>
  <c r="CV30" i="6" s="1"/>
  <c r="BP28" i="6"/>
  <c r="BP30" i="6" s="1"/>
  <c r="DK28" i="6"/>
  <c r="DK30" i="6" s="1"/>
  <c r="AZ28" i="6"/>
  <c r="AZ30" i="6" s="1"/>
  <c r="CM28" i="6"/>
  <c r="CM30" i="6" s="1"/>
  <c r="EL28" i="6"/>
  <c r="EL30" i="6" s="1"/>
  <c r="ES28" i="6"/>
  <c r="ES30" i="6" s="1"/>
  <c r="BY28" i="6"/>
  <c r="BY30" i="6" s="1"/>
  <c r="CW28" i="6"/>
  <c r="CW30" i="6" s="1"/>
  <c r="EI28" i="6"/>
  <c r="EI30" i="6" s="1"/>
  <c r="BJ28" i="6"/>
  <c r="BJ30" i="6" s="1"/>
  <c r="BA28" i="6"/>
  <c r="BA30" i="6" s="1"/>
  <c r="BR28" i="6"/>
  <c r="BR30" i="6" s="1"/>
  <c r="EP28" i="6"/>
  <c r="EP30" i="6" s="1"/>
  <c r="BO28" i="6"/>
  <c r="BO30" i="6" s="1"/>
  <c r="ED28" i="6"/>
  <c r="ED30" i="6" s="1"/>
  <c r="DG28" i="6"/>
  <c r="DG30" i="6" s="1"/>
  <c r="AO28" i="6"/>
  <c r="AO30" i="6" s="1"/>
  <c r="AL28" i="6"/>
  <c r="AL30" i="6" s="1"/>
  <c r="DH28" i="6"/>
  <c r="DH30" i="6" s="1"/>
  <c r="BH28" i="6"/>
  <c r="BH30" i="6" s="1"/>
  <c r="BL28" i="6"/>
  <c r="BL30" i="6" s="1"/>
  <c r="CY28" i="6"/>
  <c r="CY30" i="6" s="1"/>
  <c r="DY28" i="6"/>
  <c r="DY30" i="6" s="1"/>
  <c r="BS28" i="6"/>
  <c r="BS30" i="6" s="1"/>
  <c r="BG28" i="6"/>
  <c r="BG30" i="6" s="1"/>
  <c r="AV28" i="6"/>
  <c r="AV30" i="6" s="1"/>
  <c r="CO28" i="6"/>
  <c r="CO30" i="6" s="1"/>
  <c r="AX28" i="6"/>
  <c r="AX30" i="6" s="1"/>
  <c r="DW28" i="6"/>
  <c r="DW30" i="6" s="1"/>
  <c r="EF28" i="6"/>
  <c r="EF30" i="6" s="1"/>
  <c r="EG28" i="6"/>
  <c r="EG30" i="6" s="1"/>
  <c r="BB28" i="6"/>
  <c r="BB30" i="6" s="1"/>
  <c r="BW28" i="6"/>
  <c r="BW30" i="6" s="1"/>
  <c r="BU28" i="6"/>
  <c r="BU30" i="6" s="1"/>
  <c r="BQ28" i="6"/>
  <c r="BQ30" i="6" s="1"/>
  <c r="BM28" i="6"/>
  <c r="BM30" i="6" s="1"/>
  <c r="BC28" i="6"/>
  <c r="BC30" i="6" s="1"/>
  <c r="BZ28" i="6"/>
  <c r="BZ30" i="6" s="1"/>
  <c r="BI28" i="6"/>
  <c r="BI30" i="6" s="1"/>
  <c r="EC28" i="6"/>
  <c r="EC30" i="6" s="1"/>
  <c r="CU28" i="6"/>
  <c r="CU30" i="6" s="1"/>
  <c r="EU28" i="6"/>
  <c r="EU30" i="6" s="1"/>
  <c r="AG28" i="6"/>
  <c r="AG30" i="6" s="1"/>
  <c r="EB28" i="6"/>
  <c r="EB30" i="6" s="1"/>
  <c r="DO28" i="6"/>
  <c r="DO30" i="6" s="1"/>
  <c r="AK28" i="6"/>
  <c r="AK30" i="6" s="1"/>
  <c r="AM28" i="6"/>
  <c r="AM30" i="6" s="1"/>
  <c r="CB28" i="6"/>
  <c r="CB30" i="6" s="1"/>
  <c r="BV28" i="6"/>
  <c r="BV30" i="6" s="1"/>
  <c r="DV28" i="6"/>
  <c r="DV30" i="6" s="1"/>
  <c r="EJ28" i="6"/>
  <c r="EJ30" i="6" s="1"/>
  <c r="K98" i="6"/>
  <c r="K99" i="6" s="1"/>
  <c r="K102" i="6" s="1"/>
  <c r="K104" i="6" s="1"/>
  <c r="CC65" i="5"/>
  <c r="CC66" i="5" s="1"/>
  <c r="CC69" i="5" s="1"/>
  <c r="EZ65" i="4"/>
  <c r="EZ66" i="4" s="1"/>
  <c r="G15" i="6"/>
  <c r="CQ95" i="6"/>
  <c r="CQ96" i="6" s="1"/>
  <c r="AJ98" i="4"/>
  <c r="AJ99" i="4" s="1"/>
  <c r="FP65" i="6"/>
  <c r="FP66" i="6"/>
  <c r="P66" i="5"/>
  <c r="P69" i="5" s="1"/>
  <c r="P71" i="5" s="1"/>
  <c r="P65" i="5"/>
  <c r="BE65" i="5"/>
  <c r="BE66" i="5" s="1"/>
  <c r="BE69" i="5" s="1"/>
  <c r="AQ29" i="4"/>
  <c r="AQ30" i="4" s="1"/>
  <c r="DM95" i="4"/>
  <c r="DM96" i="4"/>
  <c r="N62" i="4"/>
  <c r="N63" i="4" s="1"/>
  <c r="M98" i="6"/>
  <c r="M99" i="6" s="1"/>
  <c r="M102" i="6" s="1"/>
  <c r="M104" i="6" s="1"/>
  <c r="O98" i="5"/>
  <c r="O99" i="5" s="1"/>
  <c r="O102" i="5" s="1"/>
  <c r="O104" i="5" s="1"/>
  <c r="AM98" i="5"/>
  <c r="AM99" i="5"/>
  <c r="AM102" i="5" s="1"/>
  <c r="AM104" i="5" s="1"/>
  <c r="CP95" i="6"/>
  <c r="CP96" i="6" s="1"/>
  <c r="FG98" i="6"/>
  <c r="FG99" i="6" s="1"/>
  <c r="FG102" i="6" s="1"/>
  <c r="FG104" i="6" s="1"/>
  <c r="Y95" i="4"/>
  <c r="Y96" i="4" s="1"/>
  <c r="BN98" i="4"/>
  <c r="BN99" i="4" s="1"/>
  <c r="DB62" i="4"/>
  <c r="DB63" i="4" s="1"/>
  <c r="EI95" i="4"/>
  <c r="EI96" i="4"/>
  <c r="AS95" i="4"/>
  <c r="AS96" i="4" s="1"/>
  <c r="EF98" i="5"/>
  <c r="EF99" i="5" s="1"/>
  <c r="EF102" i="5" s="1"/>
  <c r="EF104" i="5" s="1"/>
  <c r="DI29" i="4"/>
  <c r="DI30" i="4" s="1"/>
  <c r="EO95" i="6"/>
  <c r="EO96" i="6"/>
  <c r="EX65" i="5"/>
  <c r="EX66" i="5" s="1"/>
  <c r="EX69" i="5" s="1"/>
  <c r="EX71" i="5" s="1"/>
  <c r="BF98" i="6"/>
  <c r="BF99" i="6" s="1"/>
  <c r="BF102" i="6" s="1"/>
  <c r="BF104" i="6" s="1"/>
  <c r="V96" i="4"/>
  <c r="V95" i="4"/>
  <c r="R29" i="4"/>
  <c r="R30" i="4" s="1"/>
  <c r="BE62" i="4"/>
  <c r="BE63" i="4" s="1"/>
  <c r="CV65" i="5"/>
  <c r="CV66" i="5"/>
  <c r="CV69" i="5" s="1"/>
  <c r="CV71" i="5" s="1"/>
  <c r="DQ98" i="6"/>
  <c r="DQ99" i="6" s="1"/>
  <c r="DQ102" i="6" s="1"/>
  <c r="DQ104" i="6" s="1"/>
  <c r="EW32" i="4"/>
  <c r="EW33" i="4" s="1"/>
  <c r="BR65" i="6"/>
  <c r="BR66" i="6" s="1"/>
  <c r="K65" i="4"/>
  <c r="K66" i="4"/>
  <c r="DM95" i="6"/>
  <c r="DM96" i="6" s="1"/>
  <c r="DB95" i="6"/>
  <c r="DB96" i="6" s="1"/>
  <c r="CE95" i="4"/>
  <c r="CE96" i="4" s="1"/>
  <c r="FL62" i="4"/>
  <c r="FL63" i="4"/>
  <c r="FB65" i="6"/>
  <c r="FB66" i="6" s="1"/>
  <c r="FF65" i="6"/>
  <c r="FF66" i="6" s="1"/>
  <c r="BW95" i="6"/>
  <c r="BW96" i="6" s="1"/>
  <c r="AV95" i="4"/>
  <c r="AV96" i="4" s="1"/>
  <c r="D30" i="6"/>
  <c r="EP62" i="4"/>
  <c r="EP63" i="4"/>
  <c r="G95" i="4"/>
  <c r="G96" i="4" s="1"/>
  <c r="AS98" i="6"/>
  <c r="AS99" i="6" s="1"/>
  <c r="AS102" i="6" s="1"/>
  <c r="AS104" i="6" s="1"/>
  <c r="AA65" i="6"/>
  <c r="AA66" i="6" s="1"/>
  <c r="AA69" i="6" s="1"/>
  <c r="AA71" i="6" s="1"/>
  <c r="C62" i="6"/>
  <c r="AH98" i="6"/>
  <c r="AH99" i="6" s="1"/>
  <c r="AH102" i="6" s="1"/>
  <c r="AH104" i="6" s="1"/>
  <c r="FF98" i="6"/>
  <c r="FF99" i="6"/>
  <c r="FF102" i="6" s="1"/>
  <c r="FF104" i="6" s="1"/>
  <c r="AB32" i="5"/>
  <c r="AB33" i="5" s="1"/>
  <c r="EY98" i="4"/>
  <c r="EY99" i="4"/>
  <c r="DZ62" i="4"/>
  <c r="DZ63" i="4" s="1"/>
  <c r="O32" i="6"/>
  <c r="O33" i="6" s="1"/>
  <c r="FJ95" i="4"/>
  <c r="FJ96" i="4" s="1"/>
  <c r="W95" i="6"/>
  <c r="W96" i="6" s="1"/>
  <c r="EQ95" i="4"/>
  <c r="EQ96" i="4" s="1"/>
  <c r="EL95" i="4"/>
  <c r="EL96" i="4" s="1"/>
  <c r="BP62" i="4"/>
  <c r="BP63" i="4" s="1"/>
  <c r="DP29" i="4"/>
  <c r="DP30" i="4" s="1"/>
  <c r="AL95" i="4"/>
  <c r="AL96" i="4" s="1"/>
  <c r="X95" i="6"/>
  <c r="X96" i="6" s="1"/>
  <c r="DI95" i="4"/>
  <c r="DI96" i="4" s="1"/>
  <c r="DC29" i="4"/>
  <c r="DC30" i="4"/>
  <c r="DP96" i="6"/>
  <c r="DP95" i="6"/>
  <c r="T62" i="4"/>
  <c r="T63" i="4" s="1"/>
  <c r="AB95" i="6"/>
  <c r="AB96" i="6" s="1"/>
  <c r="C48" i="5"/>
  <c r="ES95" i="6"/>
  <c r="ES96" i="6" s="1"/>
  <c r="BT62" i="4"/>
  <c r="BT63" i="4" s="1"/>
  <c r="EL62" i="4"/>
  <c r="EL63" i="4" s="1"/>
  <c r="L95" i="6"/>
  <c r="L96" i="6" s="1"/>
  <c r="AQ95" i="4"/>
  <c r="AQ96" i="4" s="1"/>
  <c r="CV62" i="4"/>
  <c r="CV63" i="4" s="1"/>
  <c r="FM29" i="4"/>
  <c r="FM30" i="4" s="1"/>
  <c r="AM62" i="4"/>
  <c r="AM63" i="4" s="1"/>
  <c r="C22" i="1"/>
  <c r="R48" i="4"/>
  <c r="BA48" i="4"/>
  <c r="M48" i="4"/>
  <c r="AY48" i="4"/>
  <c r="K48" i="4"/>
  <c r="K69" i="4" s="1"/>
  <c r="K71" i="4" s="1"/>
  <c r="E48" i="4"/>
  <c r="AL48" i="4"/>
  <c r="O48" i="4"/>
  <c r="AT48" i="4"/>
  <c r="I48" i="4"/>
  <c r="F48" i="4"/>
  <c r="AK48" i="4"/>
  <c r="AJ48" i="4"/>
  <c r="AU48" i="4"/>
  <c r="AV48" i="4"/>
  <c r="Q48" i="4"/>
  <c r="J48" i="4"/>
  <c r="AN48" i="4"/>
  <c r="AH48" i="4"/>
  <c r="Y48" i="4"/>
  <c r="AR48" i="4"/>
  <c r="T48" i="4"/>
  <c r="AS48" i="4"/>
  <c r="N48" i="4"/>
  <c r="H48" i="4"/>
  <c r="AG48" i="4"/>
  <c r="D48" i="4"/>
  <c r="X48" i="4"/>
  <c r="AM48" i="4"/>
  <c r="W48" i="4"/>
  <c r="AC48" i="4"/>
  <c r="Z48" i="4"/>
  <c r="V48" i="4"/>
  <c r="AE48" i="4"/>
  <c r="AB48" i="4"/>
  <c r="G48" i="4"/>
  <c r="AZ48" i="4"/>
  <c r="AF48" i="4"/>
  <c r="L48" i="4"/>
  <c r="AX48" i="4"/>
  <c r="S48" i="4"/>
  <c r="AA48" i="4"/>
  <c r="AP48" i="4"/>
  <c r="AQ48" i="4"/>
  <c r="BB48" i="4"/>
  <c r="AO48" i="4"/>
  <c r="P48" i="4"/>
  <c r="AD48" i="4"/>
  <c r="AD69" i="4" s="1"/>
  <c r="AD71" i="4" s="1"/>
  <c r="BC48" i="4"/>
  <c r="AW48" i="4"/>
  <c r="U48" i="4"/>
  <c r="AI48" i="4"/>
  <c r="AI69" i="4" s="1"/>
  <c r="AI71" i="4" s="1"/>
  <c r="DO28" i="5"/>
  <c r="DO30" i="5" s="1"/>
  <c r="AK28" i="5"/>
  <c r="AK30" i="5" s="1"/>
  <c r="BZ28" i="5"/>
  <c r="BZ30" i="5" s="1"/>
  <c r="DW28" i="5"/>
  <c r="DW30" i="5" s="1"/>
  <c r="ER28" i="5"/>
  <c r="ER30" i="5" s="1"/>
  <c r="BO28" i="5"/>
  <c r="BO30" i="5" s="1"/>
  <c r="CZ28" i="5"/>
  <c r="CZ30" i="5" s="1"/>
  <c r="AJ28" i="5"/>
  <c r="AJ30" i="5" s="1"/>
  <c r="CE28" i="5"/>
  <c r="CE30" i="5" s="1"/>
  <c r="DP28" i="5"/>
  <c r="DP30" i="5" s="1"/>
  <c r="BY28" i="5"/>
  <c r="BY30" i="5" s="1"/>
  <c r="EF28" i="5"/>
  <c r="EF30" i="5" s="1"/>
  <c r="DR28" i="5"/>
  <c r="DR30" i="5" s="1"/>
  <c r="AY28" i="5"/>
  <c r="AY30" i="5" s="1"/>
  <c r="ES28" i="5"/>
  <c r="ES30" i="5" s="1"/>
  <c r="CR28" i="5"/>
  <c r="CR30" i="5" s="1"/>
  <c r="DI28" i="5"/>
  <c r="DI30" i="5" s="1"/>
  <c r="CD28" i="5"/>
  <c r="CD30" i="5" s="1"/>
  <c r="CL28" i="5"/>
  <c r="CL30" i="5" s="1"/>
  <c r="AZ28" i="5"/>
  <c r="AZ30" i="5" s="1"/>
  <c r="EK28" i="5"/>
  <c r="EK30" i="5" s="1"/>
  <c r="BN28" i="5"/>
  <c r="BN30" i="5" s="1"/>
  <c r="CI28" i="5"/>
  <c r="CI30" i="5" s="1"/>
  <c r="AO28" i="5"/>
  <c r="AO30" i="5" s="1"/>
  <c r="EH28" i="5"/>
  <c r="EH30" i="5" s="1"/>
  <c r="CH28" i="5"/>
  <c r="CH30" i="5" s="1"/>
  <c r="DT28" i="5"/>
  <c r="DT30" i="5" s="1"/>
  <c r="AN28" i="5"/>
  <c r="AN30" i="5" s="1"/>
  <c r="DQ28" i="5"/>
  <c r="DQ30" i="5" s="1"/>
  <c r="DS28" i="5"/>
  <c r="DS30" i="5" s="1"/>
  <c r="AL28" i="5"/>
  <c r="AL30" i="5" s="1"/>
  <c r="CJ28" i="5"/>
  <c r="CJ30" i="5" s="1"/>
  <c r="CU28" i="5"/>
  <c r="CU30" i="5" s="1"/>
  <c r="CB28" i="5"/>
  <c r="CB30" i="5" s="1"/>
  <c r="BR28" i="5"/>
  <c r="BR30" i="5" s="1"/>
  <c r="BE28" i="5"/>
  <c r="BE30" i="5" s="1"/>
  <c r="BU28" i="5"/>
  <c r="BU30" i="5" s="1"/>
  <c r="DX28" i="5"/>
  <c r="DX30" i="5" s="1"/>
  <c r="CF28" i="5"/>
  <c r="CF30" i="5" s="1"/>
  <c r="BI28" i="5"/>
  <c r="BI30" i="5" s="1"/>
  <c r="AV28" i="5"/>
  <c r="AV30" i="5" s="1"/>
  <c r="DY28" i="5"/>
  <c r="DY30" i="5" s="1"/>
  <c r="EE28" i="5"/>
  <c r="EE30" i="5" s="1"/>
  <c r="DD28" i="5"/>
  <c r="DD30" i="5" s="1"/>
  <c r="ET28" i="5"/>
  <c r="ET30" i="5" s="1"/>
  <c r="DE28" i="5"/>
  <c r="DE30" i="5" s="1"/>
  <c r="AU28" i="5"/>
  <c r="AU30" i="5" s="1"/>
  <c r="CM28" i="5"/>
  <c r="CM30" i="5" s="1"/>
  <c r="AX28" i="5"/>
  <c r="AX30" i="5" s="1"/>
  <c r="AI28" i="5"/>
  <c r="AI30" i="5" s="1"/>
  <c r="CK28" i="5"/>
  <c r="CK30" i="5" s="1"/>
  <c r="CV28" i="5"/>
  <c r="CV30" i="5" s="1"/>
  <c r="AG28" i="5"/>
  <c r="AG30" i="5" s="1"/>
  <c r="EA28" i="5"/>
  <c r="EA30" i="5" s="1"/>
  <c r="EQ28" i="5"/>
  <c r="EQ30" i="5" s="1"/>
  <c r="AQ28" i="5"/>
  <c r="AQ30" i="5" s="1"/>
  <c r="BH28" i="5"/>
  <c r="BH30" i="5" s="1"/>
  <c r="CQ28" i="5"/>
  <c r="CQ30" i="5" s="1"/>
  <c r="BA28" i="5"/>
  <c r="BA30" i="5" s="1"/>
  <c r="EM28" i="5"/>
  <c r="EM30" i="5" s="1"/>
  <c r="ED28" i="5"/>
  <c r="ED30" i="5" s="1"/>
  <c r="BQ28" i="5"/>
  <c r="BQ30" i="5" s="1"/>
  <c r="CO28" i="5"/>
  <c r="CO30" i="5" s="1"/>
  <c r="DZ28" i="5"/>
  <c r="DZ30" i="5" s="1"/>
  <c r="DA28" i="5"/>
  <c r="DA30" i="5" s="1"/>
  <c r="CG28" i="5"/>
  <c r="CG30" i="5" s="1"/>
  <c r="BD28" i="5"/>
  <c r="BD30" i="5" s="1"/>
  <c r="BG28" i="5"/>
  <c r="BG30" i="5" s="1"/>
  <c r="DM28" i="5"/>
  <c r="DM30" i="5" s="1"/>
  <c r="EI28" i="5"/>
  <c r="EI30" i="5" s="1"/>
  <c r="AS28" i="5"/>
  <c r="AS30" i="5" s="1"/>
  <c r="BF28" i="5"/>
  <c r="BF30" i="5" s="1"/>
  <c r="EJ28" i="5"/>
  <c r="EJ30" i="5" s="1"/>
  <c r="BJ28" i="5"/>
  <c r="BJ30" i="5" s="1"/>
  <c r="DN28" i="5"/>
  <c r="DN30" i="5" s="1"/>
  <c r="CY28" i="5"/>
  <c r="CY30" i="5" s="1"/>
  <c r="DL28" i="5"/>
  <c r="DL30" i="5" s="1"/>
  <c r="EP28" i="5"/>
  <c r="EP30" i="5" s="1"/>
  <c r="CW28" i="5"/>
  <c r="CW30" i="5" s="1"/>
  <c r="EU28" i="5"/>
  <c r="EU30" i="5" s="1"/>
  <c r="BK28" i="5"/>
  <c r="BK30" i="5" s="1"/>
  <c r="BP28" i="5"/>
  <c r="BP30" i="5" s="1"/>
  <c r="BT28" i="5"/>
  <c r="BT30" i="5" s="1"/>
  <c r="AT28" i="5"/>
  <c r="AT30" i="5" s="1"/>
  <c r="AF28" i="5"/>
  <c r="CX28" i="5"/>
  <c r="CX30" i="5" s="1"/>
  <c r="DV28" i="5"/>
  <c r="DV30" i="5" s="1"/>
  <c r="AH28" i="5"/>
  <c r="AH30" i="5" s="1"/>
  <c r="EL28" i="5"/>
  <c r="EL30" i="5" s="1"/>
  <c r="DG28" i="5"/>
  <c r="DG30" i="5" s="1"/>
  <c r="BS28" i="5"/>
  <c r="BS30" i="5" s="1"/>
  <c r="AW28" i="5"/>
  <c r="AW30" i="5" s="1"/>
  <c r="BC28" i="5"/>
  <c r="BC30" i="5" s="1"/>
  <c r="BM28" i="5"/>
  <c r="BM30" i="5" s="1"/>
  <c r="BB28" i="5"/>
  <c r="BB30" i="5" s="1"/>
  <c r="CA28" i="5"/>
  <c r="CA30" i="5" s="1"/>
  <c r="CN28" i="5"/>
  <c r="CN30" i="5" s="1"/>
  <c r="AP28" i="5"/>
  <c r="AP30" i="5" s="1"/>
  <c r="CC28" i="5"/>
  <c r="CC30" i="5" s="1"/>
  <c r="BV28" i="5"/>
  <c r="BV30" i="5" s="1"/>
  <c r="DU28" i="5"/>
  <c r="DU30" i="5" s="1"/>
  <c r="DJ28" i="5"/>
  <c r="DJ30" i="5" s="1"/>
  <c r="DB28" i="5"/>
  <c r="DB30" i="5" s="1"/>
  <c r="DK28" i="5"/>
  <c r="DK30" i="5" s="1"/>
  <c r="BX28" i="5"/>
  <c r="BX30" i="5" s="1"/>
  <c r="DC28" i="5"/>
  <c r="DC30" i="5" s="1"/>
  <c r="CT28" i="5"/>
  <c r="CT30" i="5" s="1"/>
  <c r="EO28" i="5"/>
  <c r="EO30" i="5" s="1"/>
  <c r="CS28" i="5"/>
  <c r="CS30" i="5" s="1"/>
  <c r="DF28" i="5"/>
  <c r="DF30" i="5" s="1"/>
  <c r="EB28" i="5"/>
  <c r="EB30" i="5" s="1"/>
  <c r="BW28" i="5"/>
  <c r="BW30" i="5" s="1"/>
  <c r="EC28" i="5"/>
  <c r="EC30" i="5" s="1"/>
  <c r="AM28" i="5"/>
  <c r="AM30" i="5" s="1"/>
  <c r="DH28" i="5"/>
  <c r="DH30" i="5" s="1"/>
  <c r="AR28" i="5"/>
  <c r="AR30" i="5" s="1"/>
  <c r="EN28" i="5"/>
  <c r="EN30" i="5" s="1"/>
  <c r="BL28" i="5"/>
  <c r="BL30" i="5" s="1"/>
  <c r="EG28" i="5"/>
  <c r="EG30" i="5" s="1"/>
  <c r="CP28" i="5"/>
  <c r="CP30" i="5" s="1"/>
  <c r="CK95" i="6"/>
  <c r="CK96" i="6" s="1"/>
  <c r="ES95" i="4"/>
  <c r="ES96" i="4"/>
  <c r="BO95" i="4"/>
  <c r="BO96" i="4" s="1"/>
  <c r="DX62" i="4"/>
  <c r="DX63" i="4" s="1"/>
  <c r="EP95" i="4"/>
  <c r="EP96" i="4" s="1"/>
  <c r="EN29" i="4"/>
  <c r="EN30" i="4" s="1"/>
  <c r="AK62" i="4"/>
  <c r="AK63" i="4" s="1"/>
  <c r="CA95" i="4"/>
  <c r="CA96" i="4" s="1"/>
  <c r="F63" i="4"/>
  <c r="F62" i="4"/>
  <c r="X95" i="4"/>
  <c r="X96" i="4" s="1"/>
  <c r="CF95" i="6"/>
  <c r="CF96" i="6" s="1"/>
  <c r="AG29" i="4"/>
  <c r="AG30" i="4" s="1"/>
  <c r="U62" i="4"/>
  <c r="U63" i="4" s="1"/>
  <c r="BJ95" i="4"/>
  <c r="BJ96" i="4" s="1"/>
  <c r="E63" i="4"/>
  <c r="E62" i="4"/>
  <c r="DL95" i="6"/>
  <c r="DL96" i="6" s="1"/>
  <c r="CM62" i="4"/>
  <c r="CM63" i="4" s="1"/>
  <c r="ET62" i="4"/>
  <c r="ET63" i="4" s="1"/>
  <c r="CI95" i="6"/>
  <c r="CI96" i="6" s="1"/>
  <c r="CX62" i="4"/>
  <c r="CX63" i="4" s="1"/>
  <c r="BM30" i="4"/>
  <c r="BM29" i="4"/>
  <c r="CD62" i="4"/>
  <c r="CD63" i="4"/>
  <c r="DC95" i="4"/>
  <c r="DC96" i="4" s="1"/>
  <c r="L62" i="4"/>
  <c r="L63" i="4"/>
  <c r="AI29" i="4"/>
  <c r="AI30" i="4" s="1"/>
  <c r="DO62" i="4"/>
  <c r="DO63" i="4" s="1"/>
  <c r="CL29" i="4"/>
  <c r="CL30" i="4" s="1"/>
  <c r="EF29" i="4"/>
  <c r="EF30" i="4" s="1"/>
  <c r="DY62" i="4"/>
  <c r="DY63" i="4" s="1"/>
  <c r="AG95" i="4"/>
  <c r="AG96" i="4"/>
  <c r="DD29" i="4"/>
  <c r="DD30" i="4" s="1"/>
  <c r="AU95" i="4"/>
  <c r="AU96" i="4" s="1"/>
  <c r="DR95" i="4"/>
  <c r="DR96" i="4" s="1"/>
  <c r="DG62" i="4"/>
  <c r="DG63" i="4" s="1"/>
  <c r="T29" i="4"/>
  <c r="T30" i="4" s="1"/>
  <c r="EX98" i="5"/>
  <c r="EX99" i="5" s="1"/>
  <c r="EX102" i="5" s="1"/>
  <c r="EX104" i="5" s="1"/>
  <c r="BB95" i="6"/>
  <c r="BB96" i="6" s="1"/>
  <c r="FC95" i="4"/>
  <c r="FC96" i="4" s="1"/>
  <c r="DN99" i="5"/>
  <c r="DN102" i="5" s="1"/>
  <c r="DN104" i="5" s="1"/>
  <c r="DN98" i="5"/>
  <c r="AG65" i="6"/>
  <c r="AG66" i="6" s="1"/>
  <c r="AG69" i="6" s="1"/>
  <c r="F98" i="6"/>
  <c r="F99" i="6" s="1"/>
  <c r="F102" i="6" s="1"/>
  <c r="F104" i="6" s="1"/>
  <c r="BK98" i="6"/>
  <c r="BK99" i="6" s="1"/>
  <c r="BK102" i="6" s="1"/>
  <c r="BK104" i="6" s="1"/>
  <c r="AW65" i="6"/>
  <c r="AW66" i="6" s="1"/>
  <c r="AW69" i="6" s="1"/>
  <c r="AW71" i="6" s="1"/>
  <c r="FH62" i="4"/>
  <c r="FH63" i="4" s="1"/>
  <c r="EG98" i="5"/>
  <c r="EG99" i="5" s="1"/>
  <c r="EG102" i="5" s="1"/>
  <c r="EG104" i="5" s="1"/>
  <c r="EJ98" i="5"/>
  <c r="EJ99" i="5" s="1"/>
  <c r="EJ102" i="5" s="1"/>
  <c r="EJ104" i="5" s="1"/>
  <c r="N32" i="5"/>
  <c r="N33" i="5" s="1"/>
  <c r="BZ62" i="4"/>
  <c r="BZ63" i="4" s="1"/>
  <c r="DS65" i="6"/>
  <c r="DS66" i="6" s="1"/>
  <c r="ES65" i="4"/>
  <c r="ES66" i="4" s="1"/>
  <c r="V65" i="4"/>
  <c r="V66" i="4" s="1"/>
  <c r="ES65" i="5"/>
  <c r="ES66" i="5" s="1"/>
  <c r="ES69" i="5" s="1"/>
  <c r="ES71" i="5" s="1"/>
  <c r="EU98" i="6"/>
  <c r="EU99" i="6" s="1"/>
  <c r="EU102" i="6" s="1"/>
  <c r="EU104" i="6" s="1"/>
  <c r="DN65" i="4"/>
  <c r="DN66" i="4" s="1"/>
  <c r="S33" i="6"/>
  <c r="S32" i="6"/>
  <c r="CU98" i="4"/>
  <c r="CU99" i="4"/>
  <c r="ET95" i="6"/>
  <c r="ET96" i="6" s="1"/>
  <c r="DA98" i="4"/>
  <c r="DA99" i="4" s="1"/>
  <c r="BF65" i="4"/>
  <c r="BF66" i="4" s="1"/>
  <c r="E32" i="4"/>
  <c r="E33" i="4" s="1"/>
  <c r="E36" i="4" s="1"/>
  <c r="E38" i="4" s="1"/>
  <c r="BJ32" i="4"/>
  <c r="BJ33" i="4" s="1"/>
  <c r="DS32" i="4"/>
  <c r="DS33" i="4" s="1"/>
  <c r="C95" i="5"/>
  <c r="DO95" i="6"/>
  <c r="DO96" i="6" s="1"/>
  <c r="EN95" i="4"/>
  <c r="EN96" i="4" s="1"/>
  <c r="DM29" i="4"/>
  <c r="DM30" i="4" s="1"/>
  <c r="J99" i="4"/>
  <c r="J98" i="4"/>
  <c r="DJ95" i="4"/>
  <c r="DJ96" i="4"/>
  <c r="DD65" i="5"/>
  <c r="DD66" i="5" s="1"/>
  <c r="DD69" i="5" s="1"/>
  <c r="DD71" i="5" s="1"/>
  <c r="FE62" i="4"/>
  <c r="FE63" i="4" s="1"/>
  <c r="CA71" i="5"/>
  <c r="CO98" i="4"/>
  <c r="CO99" i="4" s="1"/>
  <c r="AO98" i="5"/>
  <c r="AO99" i="5" s="1"/>
  <c r="AO102" i="5" s="1"/>
  <c r="AO104" i="5" s="1"/>
  <c r="BR31" i="5"/>
  <c r="EA31" i="5"/>
  <c r="AN31" i="5"/>
  <c r="DQ31" i="5"/>
  <c r="BA31" i="5"/>
  <c r="AH31" i="5"/>
  <c r="BQ31" i="5"/>
  <c r="EQ31" i="5"/>
  <c r="BD31" i="5"/>
  <c r="EG31" i="5"/>
  <c r="AP31" i="5"/>
  <c r="CY31" i="5"/>
  <c r="DV31" i="5"/>
  <c r="AU31" i="5"/>
  <c r="CO31" i="5"/>
  <c r="BT31" i="5"/>
  <c r="BF31" i="5"/>
  <c r="DZ31" i="5"/>
  <c r="BC31" i="5"/>
  <c r="DL31" i="5"/>
  <c r="DK31" i="5"/>
  <c r="CN31" i="5"/>
  <c r="AF31" i="5"/>
  <c r="DS31" i="5"/>
  <c r="BV31" i="5"/>
  <c r="AK31" i="5"/>
  <c r="ER31" i="5"/>
  <c r="AJ31" i="5"/>
  <c r="DH31" i="5"/>
  <c r="BM31" i="5"/>
  <c r="EE31" i="5"/>
  <c r="DD31" i="5"/>
  <c r="ET31" i="5"/>
  <c r="CM31" i="5"/>
  <c r="BY31" i="5"/>
  <c r="AQ31" i="5"/>
  <c r="CB31" i="5"/>
  <c r="CQ31" i="5"/>
  <c r="AL31" i="5"/>
  <c r="ES31" i="5"/>
  <c r="DI31" i="5"/>
  <c r="CD31" i="5"/>
  <c r="BO31" i="5"/>
  <c r="BE31" i="5"/>
  <c r="EM31" i="5"/>
  <c r="AZ31" i="5"/>
  <c r="CE31" i="5"/>
  <c r="BU31" i="5"/>
  <c r="DX31" i="5"/>
  <c r="EK31" i="5"/>
  <c r="BN31" i="5"/>
  <c r="AT31" i="5"/>
  <c r="AY31" i="5"/>
  <c r="BG31" i="5"/>
  <c r="CJ31" i="5"/>
  <c r="DU31" i="5"/>
  <c r="DG31" i="5"/>
  <c r="DA31" i="5"/>
  <c r="DW31" i="5"/>
  <c r="BS31" i="5"/>
  <c r="EU31" i="5"/>
  <c r="AV31" i="5"/>
  <c r="ED31" i="5"/>
  <c r="CG31" i="5"/>
  <c r="CK31" i="5"/>
  <c r="AS31" i="5"/>
  <c r="BH31" i="5"/>
  <c r="AW31" i="5"/>
  <c r="CI31" i="5"/>
  <c r="DO31" i="5"/>
  <c r="BZ31" i="5"/>
  <c r="BL31" i="5"/>
  <c r="DJ31" i="5"/>
  <c r="CW31" i="5"/>
  <c r="DM31" i="5"/>
  <c r="EC31" i="5"/>
  <c r="AR31" i="5"/>
  <c r="DN31" i="5"/>
  <c r="CP31" i="5"/>
  <c r="EI31" i="5"/>
  <c r="DF31" i="5"/>
  <c r="EO31" i="5"/>
  <c r="CF31" i="5"/>
  <c r="CU31" i="5"/>
  <c r="CS31" i="5"/>
  <c r="BI31" i="5"/>
  <c r="CH31" i="5"/>
  <c r="CZ31" i="5"/>
  <c r="CL31" i="5"/>
  <c r="CT31" i="5"/>
  <c r="DP31" i="5"/>
  <c r="DB31" i="5"/>
  <c r="DE31" i="5"/>
  <c r="AX31" i="5"/>
  <c r="BX31" i="5"/>
  <c r="BK31" i="5"/>
  <c r="EF31" i="5"/>
  <c r="DR31" i="5"/>
  <c r="CV31" i="5"/>
  <c r="BJ31" i="5"/>
  <c r="CR31" i="5"/>
  <c r="EH31" i="5"/>
  <c r="DT31" i="5"/>
  <c r="CX31" i="5"/>
  <c r="BW31" i="5"/>
  <c r="DY31" i="5"/>
  <c r="EJ31" i="5"/>
  <c r="AM31" i="5"/>
  <c r="BP31" i="5"/>
  <c r="CC31" i="5"/>
  <c r="EL31" i="5"/>
  <c r="AI31" i="5"/>
  <c r="CA31" i="5"/>
  <c r="DC31" i="5"/>
  <c r="EN31" i="5"/>
  <c r="AG31" i="5"/>
  <c r="BB31" i="5"/>
  <c r="EP31" i="5"/>
  <c r="EB31" i="5"/>
  <c r="AO31" i="5"/>
  <c r="EX95" i="6"/>
  <c r="EX96" i="6" s="1"/>
  <c r="BE95" i="6"/>
  <c r="BE96" i="6"/>
  <c r="AY95" i="4"/>
  <c r="AY96" i="4"/>
  <c r="FP99" i="5"/>
  <c r="FP102" i="5" s="1"/>
  <c r="FP104" i="5" s="1"/>
  <c r="FP98" i="5"/>
  <c r="AF65" i="5"/>
  <c r="AF66" i="5" s="1"/>
  <c r="AF69" i="5" s="1"/>
  <c r="AF71" i="5" s="1"/>
  <c r="FA29" i="4"/>
  <c r="FA30" i="4"/>
  <c r="EU29" i="4"/>
  <c r="EU30" i="4" s="1"/>
  <c r="S33" i="4"/>
  <c r="S32" i="4"/>
  <c r="DJ62" i="4"/>
  <c r="DJ63" i="4" s="1"/>
  <c r="AW98" i="6"/>
  <c r="AW99" i="6" s="1"/>
  <c r="AW102" i="6" s="1"/>
  <c r="AW104" i="6" s="1"/>
  <c r="AV29" i="4"/>
  <c r="AV30" i="4" s="1"/>
  <c r="M32" i="6"/>
  <c r="M33" i="6" s="1"/>
  <c r="DL62" i="4"/>
  <c r="DL63" i="4" s="1"/>
  <c r="BH29" i="4"/>
  <c r="BH30" i="4" s="1"/>
  <c r="ER29" i="4"/>
  <c r="ER30" i="4"/>
  <c r="AU98" i="5"/>
  <c r="AU99" i="5" s="1"/>
  <c r="AU102" i="5" s="1"/>
  <c r="AU104" i="5" s="1"/>
  <c r="C29" i="5"/>
  <c r="O62" i="4"/>
  <c r="O63" i="4" s="1"/>
  <c r="CV96" i="6"/>
  <c r="CV95" i="6"/>
  <c r="CB98" i="4"/>
  <c r="CB99" i="4" s="1"/>
  <c r="BT98" i="6"/>
  <c r="BT99" i="6" s="1"/>
  <c r="BT102" i="6" s="1"/>
  <c r="BT104" i="6" s="1"/>
  <c r="EA29" i="4"/>
  <c r="EA30" i="4"/>
  <c r="EC29" i="4"/>
  <c r="EC30" i="4" s="1"/>
  <c r="CF32" i="4"/>
  <c r="CF33" i="4" s="1"/>
  <c r="DR95" i="6"/>
  <c r="DR96" i="6" s="1"/>
  <c r="EU65" i="5"/>
  <c r="EU66" i="5" s="1"/>
  <c r="EU69" i="5" s="1"/>
  <c r="CN32" i="4"/>
  <c r="CN33" i="4" s="1"/>
  <c r="T32" i="6"/>
  <c r="T33" i="6" s="1"/>
  <c r="AQ95" i="6"/>
  <c r="AQ96" i="6" s="1"/>
  <c r="FF32" i="6"/>
  <c r="FF33" i="6"/>
  <c r="EN66" i="6"/>
  <c r="EN65" i="6"/>
  <c r="FF98" i="5"/>
  <c r="FF99" i="5" s="1"/>
  <c r="FF102" i="5" s="1"/>
  <c r="FF104" i="5" s="1"/>
  <c r="ED65" i="6"/>
  <c r="ED66" i="6" s="1"/>
  <c r="EY95" i="6"/>
  <c r="EY96" i="6"/>
  <c r="BV95" i="6"/>
  <c r="BV96" i="6" s="1"/>
  <c r="DW71" i="5"/>
  <c r="BY65" i="6"/>
  <c r="BY66" i="6" s="1"/>
  <c r="EB98" i="4"/>
  <c r="EB99" i="4"/>
  <c r="DW95" i="6"/>
  <c r="DW96" i="6" s="1"/>
  <c r="EC65" i="6"/>
  <c r="EC66" i="6"/>
  <c r="FB65" i="5"/>
  <c r="FB66" i="5" s="1"/>
  <c r="FB69" i="5" s="1"/>
  <c r="FB71" i="5" s="1"/>
  <c r="CW32" i="4"/>
  <c r="CW33" i="4"/>
  <c r="DF98" i="6"/>
  <c r="DF99" i="6" s="1"/>
  <c r="DF102" i="6" s="1"/>
  <c r="DF104" i="6" s="1"/>
  <c r="DF32" i="4"/>
  <c r="DF33" i="4"/>
  <c r="BV29" i="4"/>
  <c r="BV30" i="4" s="1"/>
  <c r="BY62" i="4"/>
  <c r="BY63" i="4" s="1"/>
  <c r="DS62" i="4"/>
  <c r="DS63" i="4" s="1"/>
  <c r="S32" i="5"/>
  <c r="S33" i="5" s="1"/>
  <c r="Y98" i="6"/>
  <c r="Y99" i="6" s="1"/>
  <c r="Y102" i="6" s="1"/>
  <c r="Y104" i="6" s="1"/>
  <c r="J65" i="5"/>
  <c r="J66" i="5"/>
  <c r="J69" i="5" s="1"/>
  <c r="J71" i="5" s="1"/>
  <c r="CZ96" i="4"/>
  <c r="CZ95" i="4"/>
  <c r="BQ62" i="4"/>
  <c r="BQ63" i="4" s="1"/>
  <c r="EL95" i="6"/>
  <c r="EL96" i="6" s="1"/>
  <c r="CZ62" i="4"/>
  <c r="CZ63" i="4"/>
  <c r="M65" i="5"/>
  <c r="M66" i="5" s="1"/>
  <c r="M69" i="5" s="1"/>
  <c r="M71" i="5" s="1"/>
  <c r="U95" i="4"/>
  <c r="U96" i="4" s="1"/>
  <c r="AM95" i="4"/>
  <c r="AM96" i="4" s="1"/>
  <c r="D22" i="1"/>
  <c r="J81" i="4"/>
  <c r="J102" i="4" s="1"/>
  <c r="J104" i="4" s="1"/>
  <c r="D81" i="4"/>
  <c r="I81" i="4"/>
  <c r="K81" i="4"/>
  <c r="H81" i="4"/>
  <c r="G81" i="4"/>
  <c r="E81" i="4"/>
  <c r="F81" i="4"/>
  <c r="Q29" i="4"/>
  <c r="Q30" i="4" s="1"/>
  <c r="CR32" i="4"/>
  <c r="CR33" i="4" s="1"/>
  <c r="BW65" i="4"/>
  <c r="BW66" i="4" s="1"/>
  <c r="FF29" i="4"/>
  <c r="FF30" i="4" s="1"/>
  <c r="DK98" i="5"/>
  <c r="DK99" i="5" s="1"/>
  <c r="DK102" i="5" s="1"/>
  <c r="DK104" i="5" s="1"/>
  <c r="BK95" i="4"/>
  <c r="BK96" i="4" s="1"/>
  <c r="BX62" i="4"/>
  <c r="BX63" i="4" s="1"/>
  <c r="FH65" i="5"/>
  <c r="FH66" i="5" s="1"/>
  <c r="FH69" i="5" s="1"/>
  <c r="FH71" i="5" s="1"/>
  <c r="CN98" i="5"/>
  <c r="CN99" i="5" s="1"/>
  <c r="CN102" i="5" s="1"/>
  <c r="CN104" i="5" s="1"/>
  <c r="DJ98" i="5"/>
  <c r="DJ99" i="5" s="1"/>
  <c r="DJ102" i="5" s="1"/>
  <c r="DJ104" i="5" s="1"/>
  <c r="FC32" i="6"/>
  <c r="FC33" i="6" s="1"/>
  <c r="EW65" i="6"/>
  <c r="EW66" i="6" s="1"/>
  <c r="CW62" i="4"/>
  <c r="CW63" i="4" s="1"/>
  <c r="BA29" i="4"/>
  <c r="BA30" i="4" s="1"/>
  <c r="BI96" i="4"/>
  <c r="BI95" i="4"/>
  <c r="CS98" i="5"/>
  <c r="CS99" i="5" s="1"/>
  <c r="CS102" i="5" s="1"/>
  <c r="CS104" i="5" s="1"/>
  <c r="Y32" i="5"/>
  <c r="Y33" i="5" s="1"/>
  <c r="DJ65" i="5"/>
  <c r="DJ66" i="5" s="1"/>
  <c r="DJ69" i="5" s="1"/>
  <c r="DJ71" i="5" s="1"/>
  <c r="CH95" i="4"/>
  <c r="CH96" i="4" s="1"/>
  <c r="DV32" i="4"/>
  <c r="DV33" i="4" s="1"/>
  <c r="ER62" i="4"/>
  <c r="ER63" i="4" s="1"/>
  <c r="O29" i="4"/>
  <c r="O30" i="4" s="1"/>
  <c r="D29" i="4"/>
  <c r="C26" i="4"/>
  <c r="D30" i="4"/>
  <c r="I98" i="6"/>
  <c r="I99" i="6" s="1"/>
  <c r="I102" i="6" s="1"/>
  <c r="I104" i="6" s="1"/>
  <c r="DP98" i="4"/>
  <c r="DP99" i="4" s="1"/>
  <c r="AS29" i="4"/>
  <c r="AS30" i="4" s="1"/>
  <c r="CT29" i="4"/>
  <c r="CT30" i="4" s="1"/>
  <c r="AW29" i="4"/>
  <c r="AW30" i="4" s="1"/>
  <c r="EZ29" i="4"/>
  <c r="EZ30" i="4"/>
  <c r="H96" i="4"/>
  <c r="H95" i="4"/>
  <c r="CE95" i="6"/>
  <c r="CE96" i="6"/>
  <c r="AO29" i="4"/>
  <c r="AO30" i="4" s="1"/>
  <c r="CU95" i="6"/>
  <c r="CU96" i="6"/>
  <c r="BL62" i="4"/>
  <c r="BL63" i="4" s="1"/>
  <c r="DC98" i="5"/>
  <c r="DC99" i="5" s="1"/>
  <c r="DC102" i="5" s="1"/>
  <c r="DC104" i="5" s="1"/>
  <c r="EN62" i="4"/>
  <c r="EN63" i="4" s="1"/>
  <c r="EL32" i="4"/>
  <c r="EL33" i="4" s="1"/>
  <c r="AZ65" i="4"/>
  <c r="AZ66" i="4" s="1"/>
  <c r="D65" i="6"/>
  <c r="C63" i="6"/>
  <c r="I8" i="1" s="1"/>
  <c r="V98" i="5"/>
  <c r="V99" i="5" s="1"/>
  <c r="V102" i="5" s="1"/>
  <c r="V104" i="5" s="1"/>
  <c r="BO95" i="6"/>
  <c r="BO96" i="6" s="1"/>
  <c r="EZ95" i="6"/>
  <c r="EZ96" i="6" s="1"/>
  <c r="I62" i="4"/>
  <c r="I63" i="4" s="1"/>
  <c r="FE95" i="6"/>
  <c r="FE96" i="6"/>
  <c r="DU95" i="6"/>
  <c r="DU96" i="6" s="1"/>
  <c r="FO95" i="4"/>
  <c r="FO96" i="4"/>
  <c r="AO95" i="6"/>
  <c r="AO96" i="6" s="1"/>
  <c r="DT29" i="4"/>
  <c r="DT30" i="4"/>
  <c r="V29" i="4"/>
  <c r="V30" i="4" s="1"/>
  <c r="CF62" i="4"/>
  <c r="CF63" i="4" s="1"/>
  <c r="U29" i="4"/>
  <c r="U30" i="4" s="1"/>
  <c r="EC62" i="4"/>
  <c r="EC63" i="4" s="1"/>
  <c r="CC62" i="4"/>
  <c r="CC63" i="4" s="1"/>
  <c r="FC29" i="4"/>
  <c r="FC30" i="4"/>
  <c r="BF95" i="4"/>
  <c r="BF96" i="4"/>
  <c r="Z62" i="4"/>
  <c r="Z63" i="4" s="1"/>
  <c r="EM62" i="4"/>
  <c r="EM63" i="4" s="1"/>
  <c r="D96" i="6"/>
  <c r="D95" i="6"/>
  <c r="C92" i="6"/>
  <c r="CP29" i="4"/>
  <c r="CP30" i="4" s="1"/>
  <c r="S95" i="4"/>
  <c r="S96" i="4"/>
  <c r="E95" i="4"/>
  <c r="E96" i="4"/>
  <c r="EH95" i="6"/>
  <c r="EH96" i="6" s="1"/>
  <c r="EH100" i="6"/>
  <c r="EH101" i="6" s="1"/>
  <c r="C101" i="6" s="1"/>
  <c r="J9" i="1" s="1"/>
  <c r="BI62" i="4"/>
  <c r="BI63" i="4" s="1"/>
  <c r="DZ29" i="4"/>
  <c r="DZ30" i="4" s="1"/>
  <c r="BE48" i="4"/>
  <c r="EU95" i="4"/>
  <c r="EU96" i="4" s="1"/>
  <c r="BE95" i="4"/>
  <c r="BE96" i="4" s="1"/>
  <c r="CD95" i="4"/>
  <c r="CD96" i="4"/>
  <c r="DH62" i="4"/>
  <c r="DH63" i="4" s="1"/>
  <c r="H15" i="6"/>
  <c r="H36" i="6"/>
  <c r="H38" i="6" s="1"/>
  <c r="AI95" i="6"/>
  <c r="AI96" i="6"/>
  <c r="EU35" i="6"/>
  <c r="C35" i="6" s="1"/>
  <c r="H9" i="1" s="1"/>
  <c r="BD48" i="4"/>
  <c r="CO29" i="4"/>
  <c r="CO30" i="4"/>
  <c r="AC95" i="6"/>
  <c r="AC96" i="6" s="1"/>
  <c r="BS29" i="4"/>
  <c r="BS30" i="4" s="1"/>
  <c r="F29" i="4"/>
  <c r="F30" i="4" s="1"/>
  <c r="EK95" i="6"/>
  <c r="EK96" i="6" s="1"/>
  <c r="EC95" i="6"/>
  <c r="EC96" i="6" s="1"/>
  <c r="BC95" i="4"/>
  <c r="BC96" i="4" s="1"/>
  <c r="BC71" i="6"/>
  <c r="M95" i="4"/>
  <c r="M96" i="4" s="1"/>
  <c r="BJ62" i="4"/>
  <c r="BJ63" i="4" s="1"/>
  <c r="ET95" i="4"/>
  <c r="ET96" i="4" s="1"/>
  <c r="CA62" i="4"/>
  <c r="CA63" i="4" s="1"/>
  <c r="FK98" i="5"/>
  <c r="FK99" i="5"/>
  <c r="FK102" i="5" s="1"/>
  <c r="FK104" i="5" s="1"/>
  <c r="AU95" i="6"/>
  <c r="AU96" i="6" s="1"/>
  <c r="CW98" i="5"/>
  <c r="CW99" i="5" s="1"/>
  <c r="CW102" i="5" s="1"/>
  <c r="CW104" i="5" s="1"/>
  <c r="AI98" i="4"/>
  <c r="AI99" i="4" s="1"/>
  <c r="C62" i="5"/>
  <c r="CH32" i="4"/>
  <c r="CH33" i="4" s="1"/>
  <c r="AC32" i="6"/>
  <c r="AC33" i="6" s="1"/>
  <c r="S65" i="4"/>
  <c r="S66" i="4"/>
  <c r="D63" i="5"/>
  <c r="G12" i="5"/>
  <c r="G13" i="5"/>
  <c r="EE32" i="4"/>
  <c r="EE33" i="4" s="1"/>
  <c r="BZ98" i="6"/>
  <c r="BZ99" i="6" s="1"/>
  <c r="BZ102" i="6" s="1"/>
  <c r="BZ104" i="6" s="1"/>
  <c r="AF98" i="4"/>
  <c r="AF99" i="4" s="1"/>
  <c r="FO98" i="6"/>
  <c r="FO99" i="6" s="1"/>
  <c r="FO102" i="6" s="1"/>
  <c r="FO104" i="6" s="1"/>
  <c r="BK65" i="5"/>
  <c r="BK66" i="5" s="1"/>
  <c r="BK69" i="5" s="1"/>
  <c r="BK71" i="5" s="1"/>
  <c r="G66" i="5"/>
  <c r="G69" i="5" s="1"/>
  <c r="G65" i="5"/>
  <c r="FI65" i="4"/>
  <c r="FI66" i="4"/>
  <c r="DP62" i="4"/>
  <c r="DP63" i="4" s="1"/>
  <c r="AF62" i="4"/>
  <c r="AF63" i="4"/>
  <c r="DE98" i="4"/>
  <c r="DE99" i="4" s="1"/>
  <c r="AP32" i="4"/>
  <c r="AP33" i="4" s="1"/>
  <c r="AC98" i="4"/>
  <c r="AC99" i="4" s="1"/>
  <c r="BY98" i="6"/>
  <c r="BY99" i="6"/>
  <c r="BY102" i="6" s="1"/>
  <c r="BY104" i="6" s="1"/>
  <c r="V32" i="6"/>
  <c r="V33" i="6" s="1"/>
  <c r="DT95" i="6"/>
  <c r="DT96" i="6" s="1"/>
  <c r="CC29" i="4"/>
  <c r="CC30" i="4" s="1"/>
  <c r="FO29" i="4"/>
  <c r="FO30" i="4"/>
  <c r="AT95" i="4"/>
  <c r="AT96" i="4" s="1"/>
  <c r="BC98" i="5"/>
  <c r="BC99" i="5" s="1"/>
  <c r="BC102" i="5" s="1"/>
  <c r="BC104" i="5" s="1"/>
  <c r="BR62" i="4"/>
  <c r="BR63" i="4" s="1"/>
  <c r="DH95" i="4"/>
  <c r="DH96" i="4" s="1"/>
  <c r="FE29" i="4"/>
  <c r="FE30" i="4" s="1"/>
  <c r="W65" i="5"/>
  <c r="W66" i="5" s="1"/>
  <c r="W69" i="5" s="1"/>
  <c r="W71" i="5" s="1"/>
  <c r="CO95" i="6"/>
  <c r="CO96" i="6" s="1"/>
  <c r="FL95" i="6"/>
  <c r="FL96" i="6" s="1"/>
  <c r="FI95" i="6"/>
  <c r="FI96" i="6"/>
  <c r="AN98" i="4"/>
  <c r="AN99" i="4" s="1"/>
  <c r="P98" i="4"/>
  <c r="P99" i="4" s="1"/>
  <c r="DW98" i="4"/>
  <c r="DW99" i="4" s="1"/>
  <c r="DF65" i="5"/>
  <c r="DF66" i="5" s="1"/>
  <c r="DF69" i="5" s="1"/>
  <c r="DF71" i="5" s="1"/>
  <c r="CQ29" i="4"/>
  <c r="CQ30" i="4" s="1"/>
  <c r="W65" i="4"/>
  <c r="W66" i="4" s="1"/>
  <c r="DE65" i="5"/>
  <c r="DE66" i="5" s="1"/>
  <c r="DE69" i="5" s="1"/>
  <c r="DE71" i="5" s="1"/>
  <c r="DL65" i="5"/>
  <c r="DL66" i="5"/>
  <c r="DL69" i="5" s="1"/>
  <c r="DL71" i="5" s="1"/>
  <c r="D63" i="4"/>
  <c r="D62" i="4"/>
  <c r="C59" i="4"/>
  <c r="BP95" i="4"/>
  <c r="BP96" i="4"/>
  <c r="BG95" i="6"/>
  <c r="BG96" i="6" s="1"/>
  <c r="DS95" i="4"/>
  <c r="DS96" i="4"/>
  <c r="Q95" i="4"/>
  <c r="Q96" i="4" s="1"/>
  <c r="CN95" i="4"/>
  <c r="CN96" i="4" s="1"/>
  <c r="DO32" i="4"/>
  <c r="DO33" i="4" s="1"/>
  <c r="FA65" i="4"/>
  <c r="FA66" i="4"/>
  <c r="EO98" i="5"/>
  <c r="EO99" i="5" s="1"/>
  <c r="EO102" i="5" s="1"/>
  <c r="EO104" i="5" s="1"/>
  <c r="EE65" i="6"/>
  <c r="EE66" i="6" s="1"/>
  <c r="P99" i="6"/>
  <c r="P102" i="6" s="1"/>
  <c r="P104" i="6" s="1"/>
  <c r="P98" i="6"/>
  <c r="DA29" i="4"/>
  <c r="DA30" i="4" s="1"/>
  <c r="J62" i="4"/>
  <c r="J63" i="4"/>
  <c r="CU29" i="4"/>
  <c r="CU30" i="4" s="1"/>
  <c r="BP95" i="6"/>
  <c r="BP96" i="6" s="1"/>
  <c r="AW95" i="4"/>
  <c r="AW96" i="4" s="1"/>
  <c r="BF32" i="4"/>
  <c r="BF33" i="4" s="1"/>
  <c r="DN95" i="4"/>
  <c r="DN96" i="4" s="1"/>
  <c r="BD65" i="6"/>
  <c r="BD66" i="6" s="1"/>
  <c r="BD69" i="6" s="1"/>
  <c r="DZ95" i="4"/>
  <c r="DZ96" i="4" s="1"/>
  <c r="ED29" i="4"/>
  <c r="ED30" i="4" s="1"/>
  <c r="F65" i="5"/>
  <c r="F66" i="5" s="1"/>
  <c r="F69" i="5" s="1"/>
  <c r="F71" i="5" s="1"/>
  <c r="AD65" i="5"/>
  <c r="AD66" i="5"/>
  <c r="AD69" i="5" s="1"/>
  <c r="AD71" i="5" s="1"/>
  <c r="BC65" i="4"/>
  <c r="BC66" i="4" s="1"/>
  <c r="U98" i="6"/>
  <c r="U99" i="6" s="1"/>
  <c r="U102" i="6" s="1"/>
  <c r="U104" i="6" s="1"/>
  <c r="EM98" i="6"/>
  <c r="EM99" i="6" s="1"/>
  <c r="EM102" i="6" s="1"/>
  <c r="EM104" i="6" s="1"/>
  <c r="BY98" i="4"/>
  <c r="BY99" i="4"/>
  <c r="AH98" i="5"/>
  <c r="AH99" i="5" s="1"/>
  <c r="AH102" i="5" s="1"/>
  <c r="AH104" i="5" s="1"/>
  <c r="AC29" i="4"/>
  <c r="AC30" i="4" s="1"/>
  <c r="DX95" i="4"/>
  <c r="DX96" i="4" s="1"/>
  <c r="BJ95" i="6"/>
  <c r="BJ96" i="6" s="1"/>
  <c r="FC95" i="6"/>
  <c r="FC96" i="6" s="1"/>
  <c r="BM95" i="4"/>
  <c r="BM96" i="4"/>
  <c r="BF45" i="4"/>
  <c r="BF46" i="4"/>
  <c r="EI62" i="4"/>
  <c r="EI63" i="4"/>
  <c r="R65" i="5"/>
  <c r="R66" i="5" s="1"/>
  <c r="R69" i="5" s="1"/>
  <c r="R71" i="5" s="1"/>
  <c r="FI29" i="4"/>
  <c r="FI30" i="4"/>
  <c r="I12" i="6"/>
  <c r="I13" i="6"/>
  <c r="Z98" i="6"/>
  <c r="Z99" i="6"/>
  <c r="Z102" i="6" s="1"/>
  <c r="Z104" i="6" s="1"/>
  <c r="AZ98" i="4"/>
  <c r="AZ99" i="4" s="1"/>
  <c r="CY98" i="6"/>
  <c r="CY99" i="6" s="1"/>
  <c r="CY102" i="6" s="1"/>
  <c r="CY104" i="6" s="1"/>
  <c r="BL98" i="6"/>
  <c r="BL99" i="6" s="1"/>
  <c r="BL102" i="6" s="1"/>
  <c r="BL104" i="6" s="1"/>
  <c r="DA98" i="5"/>
  <c r="DA99" i="5" s="1"/>
  <c r="DA102" i="5" s="1"/>
  <c r="DA104" i="5" s="1"/>
  <c r="AC98" i="5"/>
  <c r="AC99" i="5" s="1"/>
  <c r="AC102" i="5" s="1"/>
  <c r="AC104" i="5" s="1"/>
  <c r="G19" i="1"/>
  <c r="G20" i="1" s="1"/>
  <c r="BQ98" i="6"/>
  <c r="BQ99" i="6" s="1"/>
  <c r="BQ102" i="6" s="1"/>
  <c r="BQ104" i="6" s="1"/>
  <c r="I98" i="4"/>
  <c r="I99" i="4" s="1"/>
  <c r="Q98" i="6"/>
  <c r="Q99" i="6" s="1"/>
  <c r="Q102" i="6" s="1"/>
  <c r="Q104" i="6" s="1"/>
  <c r="EG66" i="4"/>
  <c r="EG65" i="4"/>
  <c r="BX32" i="4"/>
  <c r="BX33" i="4" s="1"/>
  <c r="AG65" i="4"/>
  <c r="AG66" i="4" s="1"/>
  <c r="FI98" i="4"/>
  <c r="FI99" i="4" s="1"/>
  <c r="AK65" i="6"/>
  <c r="AK66" i="6"/>
  <c r="AK69" i="6" s="1"/>
  <c r="AK71" i="6" s="1"/>
  <c r="T98" i="4"/>
  <c r="T99" i="4" s="1"/>
  <c r="FH32" i="4"/>
  <c r="FH33" i="4" s="1"/>
  <c r="AC62" i="4"/>
  <c r="AC63" i="4" s="1"/>
  <c r="EX95" i="4"/>
  <c r="EX96" i="4"/>
  <c r="P29" i="4"/>
  <c r="P30" i="4" s="1"/>
  <c r="FN29" i="4"/>
  <c r="FN30" i="4" s="1"/>
  <c r="FG32" i="6"/>
  <c r="FG33" i="6" s="1"/>
  <c r="FK65" i="5"/>
  <c r="FK66" i="5" s="1"/>
  <c r="FK69" i="5" s="1"/>
  <c r="FK71" i="5" s="1"/>
  <c r="EF98" i="6"/>
  <c r="EF99" i="6" s="1"/>
  <c r="EF102" i="6" s="1"/>
  <c r="EF104" i="6" s="1"/>
  <c r="BE30" i="4"/>
  <c r="BE29" i="4"/>
  <c r="EH62" i="4"/>
  <c r="EH63" i="4" s="1"/>
  <c r="FP32" i="6"/>
  <c r="FP33" i="6" s="1"/>
  <c r="DC65" i="5"/>
  <c r="DC66" i="5"/>
  <c r="DC69" i="5" s="1"/>
  <c r="DC71" i="5" s="1"/>
  <c r="CQ65" i="5"/>
  <c r="CQ66" i="5" s="1"/>
  <c r="CQ69" i="5" s="1"/>
  <c r="CQ71" i="5" s="1"/>
  <c r="CS29" i="4"/>
  <c r="CS30" i="4" s="1"/>
  <c r="BC98" i="6"/>
  <c r="BC99" i="6" s="1"/>
  <c r="BC102" i="6" s="1"/>
  <c r="BC104" i="6" s="1"/>
  <c r="DU32" i="4"/>
  <c r="DU33" i="4"/>
  <c r="L32" i="4"/>
  <c r="L33" i="4" s="1"/>
  <c r="DV62" i="4"/>
  <c r="DV63" i="4" s="1"/>
  <c r="AZ95" i="6"/>
  <c r="AZ96" i="6" s="1"/>
  <c r="EP95" i="6"/>
  <c r="EP96" i="6"/>
  <c r="N95" i="6"/>
  <c r="N96" i="6" s="1"/>
  <c r="EY32" i="4"/>
  <c r="EY33" i="4" s="1"/>
  <c r="BS62" i="4"/>
  <c r="BS63" i="4" s="1"/>
  <c r="CJ65" i="5"/>
  <c r="CJ66" i="5" s="1"/>
  <c r="CJ69" i="5" s="1"/>
  <c r="CJ71" i="5" s="1"/>
  <c r="AR69" i="4" l="1"/>
  <c r="AR71" i="4" s="1"/>
  <c r="AP69" i="4"/>
  <c r="AP71" i="4" s="1"/>
  <c r="AB69" i="4"/>
  <c r="AB71" i="4" s="1"/>
  <c r="V69" i="4"/>
  <c r="V71" i="4" s="1"/>
  <c r="H69" i="4"/>
  <c r="H71" i="4" s="1"/>
  <c r="M78" i="4"/>
  <c r="M79" i="4"/>
  <c r="M81" i="4" s="1"/>
  <c r="AX69" i="4"/>
  <c r="AX71" i="4" s="1"/>
  <c r="Q69" i="4"/>
  <c r="Q71" i="4" s="1"/>
  <c r="AV69" i="4"/>
  <c r="AV71" i="4" s="1"/>
  <c r="G36" i="6"/>
  <c r="G38" i="6" s="1"/>
  <c r="BP45" i="6"/>
  <c r="BP46" i="6"/>
  <c r="BP48" i="6" s="1"/>
  <c r="K102" i="4"/>
  <c r="K104" i="4" s="1"/>
  <c r="AW69" i="4"/>
  <c r="AW71" i="4" s="1"/>
  <c r="BD71" i="6"/>
  <c r="F32" i="1"/>
  <c r="BG98" i="6"/>
  <c r="BG99" i="6" s="1"/>
  <c r="BG102" i="6" s="1"/>
  <c r="BG104" i="6" s="1"/>
  <c r="FE32" i="4"/>
  <c r="FE33" i="4" s="1"/>
  <c r="DT98" i="6"/>
  <c r="DT99" i="6" s="1"/>
  <c r="DT102" i="6" s="1"/>
  <c r="DT104" i="6" s="1"/>
  <c r="M98" i="4"/>
  <c r="M99" i="4"/>
  <c r="AC98" i="6"/>
  <c r="AC99" i="6" s="1"/>
  <c r="AC102" i="6" s="1"/>
  <c r="AC104" i="6" s="1"/>
  <c r="J19" i="1"/>
  <c r="J20" i="1" s="1"/>
  <c r="DO99" i="6"/>
  <c r="DO102" i="6" s="1"/>
  <c r="DO104" i="6" s="1"/>
  <c r="DO98" i="6"/>
  <c r="DY66" i="4"/>
  <c r="DY65" i="4"/>
  <c r="DC98" i="4"/>
  <c r="DC99" i="4"/>
  <c r="ET65" i="4"/>
  <c r="ET66" i="4" s="1"/>
  <c r="AG32" i="4"/>
  <c r="AG33" i="4" s="1"/>
  <c r="CK99" i="6"/>
  <c r="CK102" i="6" s="1"/>
  <c r="CK104" i="6" s="1"/>
  <c r="CK98" i="6"/>
  <c r="FM32" i="4"/>
  <c r="FM33" i="4" s="1"/>
  <c r="ES98" i="6"/>
  <c r="ES99" i="6"/>
  <c r="ES102" i="6" s="1"/>
  <c r="ES104" i="6" s="1"/>
  <c r="DI98" i="4"/>
  <c r="DI99" i="4" s="1"/>
  <c r="EQ98" i="4"/>
  <c r="EQ99" i="4" s="1"/>
  <c r="CQ98" i="6"/>
  <c r="CQ99" i="6" s="1"/>
  <c r="CQ102" i="6" s="1"/>
  <c r="CQ104" i="6" s="1"/>
  <c r="T98" i="6"/>
  <c r="T99" i="6"/>
  <c r="T102" i="6" s="1"/>
  <c r="T104" i="6" s="1"/>
  <c r="BU65" i="4"/>
  <c r="BU66" i="4" s="1"/>
  <c r="BA65" i="4"/>
  <c r="BA66" i="4" s="1"/>
  <c r="BA69" i="4" s="1"/>
  <c r="BA71" i="4" s="1"/>
  <c r="G32" i="4"/>
  <c r="G33" i="4"/>
  <c r="G36" i="4" s="1"/>
  <c r="G38" i="4" s="1"/>
  <c r="BG65" i="4"/>
  <c r="BG66" i="4" s="1"/>
  <c r="DO98" i="4"/>
  <c r="DO99" i="4" s="1"/>
  <c r="AO98" i="4"/>
  <c r="AO99" i="4" s="1"/>
  <c r="AQ71" i="5"/>
  <c r="D31" i="1"/>
  <c r="BS65" i="4"/>
  <c r="BS66" i="4" s="1"/>
  <c r="F32" i="4"/>
  <c r="F33" i="4" s="1"/>
  <c r="F36" i="4" s="1"/>
  <c r="F38" i="4" s="1"/>
  <c r="CP32" i="4"/>
  <c r="CP33" i="4" s="1"/>
  <c r="AO65" i="4"/>
  <c r="AO66" i="4" s="1"/>
  <c r="AO69" i="4" s="1"/>
  <c r="AO71" i="4" s="1"/>
  <c r="C19" i="1"/>
  <c r="T71" i="5"/>
  <c r="D29" i="1"/>
  <c r="EI71" i="5"/>
  <c r="D39" i="1"/>
  <c r="DK71" i="5"/>
  <c r="D37" i="1"/>
  <c r="AR32" i="4"/>
  <c r="AR33" i="4" s="1"/>
  <c r="AG71" i="6"/>
  <c r="F30" i="1"/>
  <c r="DG65" i="4"/>
  <c r="DG66" i="4" s="1"/>
  <c r="DL98" i="6"/>
  <c r="DL99" i="6" s="1"/>
  <c r="DL102" i="6" s="1"/>
  <c r="DL104" i="6" s="1"/>
  <c r="EP98" i="4"/>
  <c r="EP99" i="4" s="1"/>
  <c r="AB98" i="6"/>
  <c r="AB99" i="6" s="1"/>
  <c r="AB102" i="6" s="1"/>
  <c r="AB104" i="6" s="1"/>
  <c r="R32" i="4"/>
  <c r="R33" i="4" s="1"/>
  <c r="BE71" i="5"/>
  <c r="D32" i="1"/>
  <c r="CC98" i="4"/>
  <c r="CC99" i="4" s="1"/>
  <c r="AQ65" i="4"/>
  <c r="AQ66" i="4"/>
  <c r="AQ69" i="4" s="1"/>
  <c r="FA98" i="4"/>
  <c r="FA99" i="4" s="1"/>
  <c r="DE98" i="6"/>
  <c r="DE99" i="6" s="1"/>
  <c r="DE102" i="6" s="1"/>
  <c r="DE104" i="6" s="1"/>
  <c r="AD98" i="4"/>
  <c r="AD99" i="4"/>
  <c r="D19" i="1"/>
  <c r="J98" i="6"/>
  <c r="J99" i="6" s="1"/>
  <c r="J102" i="6" s="1"/>
  <c r="J104" i="6" s="1"/>
  <c r="DH32" i="4"/>
  <c r="DH33" i="4" s="1"/>
  <c r="FH98" i="4"/>
  <c r="FH99" i="4" s="1"/>
  <c r="DV98" i="4"/>
  <c r="DV99" i="4" s="1"/>
  <c r="DD98" i="6"/>
  <c r="DD99" i="6" s="1"/>
  <c r="DD102" i="6" s="1"/>
  <c r="DD104" i="6" s="1"/>
  <c r="BD98" i="4"/>
  <c r="BD99" i="4" s="1"/>
  <c r="D36" i="5"/>
  <c r="Z65" i="4"/>
  <c r="Z66" i="4" s="1"/>
  <c r="Z69" i="4" s="1"/>
  <c r="Z71" i="4" s="1"/>
  <c r="EX98" i="6"/>
  <c r="EX99" i="6" s="1"/>
  <c r="EX102" i="6" s="1"/>
  <c r="EX104" i="6" s="1"/>
  <c r="T32" i="4"/>
  <c r="T33" i="4" s="1"/>
  <c r="EF32" i="4"/>
  <c r="EF33" i="4" s="1"/>
  <c r="CM65" i="4"/>
  <c r="CM66" i="4" s="1"/>
  <c r="EN32" i="4"/>
  <c r="EN33" i="4" s="1"/>
  <c r="X98" i="6"/>
  <c r="X99" i="6" s="1"/>
  <c r="X102" i="6" s="1"/>
  <c r="X104" i="6" s="1"/>
  <c r="DB65" i="4"/>
  <c r="DB66" i="4" s="1"/>
  <c r="AQ33" i="4"/>
  <c r="AQ32" i="4"/>
  <c r="FF32" i="4"/>
  <c r="FF33" i="4" s="1"/>
  <c r="BP98" i="6"/>
  <c r="BP99" i="6"/>
  <c r="BP102" i="6" s="1"/>
  <c r="BP104" i="6" s="1"/>
  <c r="FL98" i="6"/>
  <c r="FL99" i="6" s="1"/>
  <c r="FL102" i="6" s="1"/>
  <c r="FL104" i="6" s="1"/>
  <c r="EU71" i="5"/>
  <c r="D40" i="1"/>
  <c r="DJ65" i="4"/>
  <c r="DJ66" i="4" s="1"/>
  <c r="DR98" i="4"/>
  <c r="DR99" i="4" s="1"/>
  <c r="T65" i="4"/>
  <c r="T66" i="4"/>
  <c r="T69" i="4" s="1"/>
  <c r="T71" i="4" s="1"/>
  <c r="CE98" i="4"/>
  <c r="CE99" i="4" s="1"/>
  <c r="Y98" i="4"/>
  <c r="Y99" i="4" s="1"/>
  <c r="AJ65" i="4"/>
  <c r="AJ66" i="4"/>
  <c r="ED98" i="4"/>
  <c r="ED99" i="4" s="1"/>
  <c r="CL98" i="6"/>
  <c r="CL99" i="6" s="1"/>
  <c r="CL102" i="6" s="1"/>
  <c r="CL104" i="6" s="1"/>
  <c r="CR66" i="4"/>
  <c r="CR65" i="4"/>
  <c r="FJ32" i="4"/>
  <c r="FJ33" i="4" s="1"/>
  <c r="AS65" i="4"/>
  <c r="AS66" i="4"/>
  <c r="FM98" i="4"/>
  <c r="FM99" i="4" s="1"/>
  <c r="EV66" i="4"/>
  <c r="EV65" i="4"/>
  <c r="DG98" i="4"/>
  <c r="DG99" i="4" s="1"/>
  <c r="AU65" i="4"/>
  <c r="AU66" i="4" s="1"/>
  <c r="AU69" i="4" s="1"/>
  <c r="AU71" i="4" s="1"/>
  <c r="N71" i="6"/>
  <c r="F28" i="1"/>
  <c r="CM71" i="5"/>
  <c r="D35" i="1"/>
  <c r="DH98" i="4"/>
  <c r="DH99" i="4" s="1"/>
  <c r="DH65" i="4"/>
  <c r="DH66" i="4" s="1"/>
  <c r="W98" i="6"/>
  <c r="W99" i="6" s="1"/>
  <c r="W102" i="6" s="1"/>
  <c r="W104" i="6" s="1"/>
  <c r="BE65" i="4"/>
  <c r="BE66" i="4" s="1"/>
  <c r="BE69" i="4" s="1"/>
  <c r="BE71" i="4" s="1"/>
  <c r="AL98" i="6"/>
  <c r="AL99" i="6"/>
  <c r="AL102" i="6" s="1"/>
  <c r="AL104" i="6" s="1"/>
  <c r="CH66" i="4"/>
  <c r="CH65" i="4"/>
  <c r="CS65" i="4"/>
  <c r="CS66" i="4" s="1"/>
  <c r="FJ98" i="6"/>
  <c r="FJ99" i="6" s="1"/>
  <c r="FJ102" i="6" s="1"/>
  <c r="FJ104" i="6" s="1"/>
  <c r="CB32" i="4"/>
  <c r="CB33" i="4" s="1"/>
  <c r="BZ32" i="4"/>
  <c r="BZ33" i="4" s="1"/>
  <c r="D98" i="4"/>
  <c r="C96" i="4"/>
  <c r="D8" i="1" s="1"/>
  <c r="D99" i="4"/>
  <c r="H98" i="6"/>
  <c r="H99" i="6" s="1"/>
  <c r="H102" i="6" s="1"/>
  <c r="H104" i="6" s="1"/>
  <c r="CC98" i="6"/>
  <c r="CC99" i="6" s="1"/>
  <c r="CC102" i="6" s="1"/>
  <c r="CC104" i="6" s="1"/>
  <c r="AW99" i="4"/>
  <c r="AW98" i="4"/>
  <c r="CQ32" i="4"/>
  <c r="CQ33" i="4" s="1"/>
  <c r="BR65" i="4"/>
  <c r="BR66" i="4" s="1"/>
  <c r="BC98" i="4"/>
  <c r="BC99" i="4"/>
  <c r="I65" i="4"/>
  <c r="I66" i="4" s="1"/>
  <c r="I69" i="4" s="1"/>
  <c r="I71" i="4" s="1"/>
  <c r="CT33" i="4"/>
  <c r="CT32" i="4"/>
  <c r="O32" i="4"/>
  <c r="O33" i="4" s="1"/>
  <c r="EC98" i="6"/>
  <c r="EC99" i="6" s="1"/>
  <c r="EC102" i="6" s="1"/>
  <c r="EC104" i="6" s="1"/>
  <c r="EN66" i="4"/>
  <c r="EN65" i="4"/>
  <c r="AS32" i="4"/>
  <c r="AS33" i="4" s="1"/>
  <c r="ER65" i="4"/>
  <c r="ER66" i="4" s="1"/>
  <c r="BQ65" i="4"/>
  <c r="BQ66" i="4" s="1"/>
  <c r="DS65" i="4"/>
  <c r="DS66" i="4" s="1"/>
  <c r="X99" i="4"/>
  <c r="X98" i="4"/>
  <c r="CC71" i="5"/>
  <c r="D34" i="1"/>
  <c r="ET32" i="4"/>
  <c r="ET33" i="4"/>
  <c r="EH65" i="4"/>
  <c r="EH66" i="4" s="1"/>
  <c r="P32" i="4"/>
  <c r="P33" i="4" s="1"/>
  <c r="ED32" i="4"/>
  <c r="ED33" i="4" s="1"/>
  <c r="CU32" i="4"/>
  <c r="CU33" i="4" s="1"/>
  <c r="AT98" i="4"/>
  <c r="AT99" i="4"/>
  <c r="CA66" i="4"/>
  <c r="CA65" i="4"/>
  <c r="BE98" i="4"/>
  <c r="BE99" i="4" s="1"/>
  <c r="CC65" i="4"/>
  <c r="CC66" i="4" s="1"/>
  <c r="AO98" i="6"/>
  <c r="AO99" i="6" s="1"/>
  <c r="AO102" i="6" s="1"/>
  <c r="AO104" i="6" s="1"/>
  <c r="BY65" i="4"/>
  <c r="BY66" i="4" s="1"/>
  <c r="DR98" i="6"/>
  <c r="DR99" i="6" s="1"/>
  <c r="DR102" i="6" s="1"/>
  <c r="DR104" i="6" s="1"/>
  <c r="FH65" i="4"/>
  <c r="FH66" i="4" s="1"/>
  <c r="AU98" i="4"/>
  <c r="AU99" i="4" s="1"/>
  <c r="DO65" i="4"/>
  <c r="DO66" i="4" s="1"/>
  <c r="DP32" i="4"/>
  <c r="DP33" i="4" s="1"/>
  <c r="CP98" i="4"/>
  <c r="CP99" i="4" s="1"/>
  <c r="BQ98" i="4"/>
  <c r="BQ99" i="4" s="1"/>
  <c r="AM98" i="6"/>
  <c r="AM99" i="6" s="1"/>
  <c r="AM102" i="6" s="1"/>
  <c r="AM104" i="6" s="1"/>
  <c r="DK98" i="6"/>
  <c r="DK99" i="6"/>
  <c r="DK102" i="6" s="1"/>
  <c r="DK104" i="6" s="1"/>
  <c r="L98" i="4"/>
  <c r="L99" i="4" s="1"/>
  <c r="L102" i="4" s="1"/>
  <c r="L104" i="4" s="1"/>
  <c r="BJ98" i="6"/>
  <c r="BJ99" i="6" s="1"/>
  <c r="BJ102" i="6" s="1"/>
  <c r="BJ104" i="6" s="1"/>
  <c r="DP66" i="4"/>
  <c r="DP65" i="4"/>
  <c r="AV32" i="4"/>
  <c r="AV33" i="4"/>
  <c r="AZ98" i="6"/>
  <c r="AZ99" i="6" s="1"/>
  <c r="AZ102" i="6" s="1"/>
  <c r="AZ104" i="6" s="1"/>
  <c r="DZ98" i="4"/>
  <c r="DZ99" i="4" s="1"/>
  <c r="Q99" i="4"/>
  <c r="Q98" i="4"/>
  <c r="ET98" i="4"/>
  <c r="ET99" i="4" s="1"/>
  <c r="EU98" i="4"/>
  <c r="EU99" i="4" s="1"/>
  <c r="EM65" i="4"/>
  <c r="EM66" i="4" s="1"/>
  <c r="EC65" i="4"/>
  <c r="EC66" i="4" s="1"/>
  <c r="BO98" i="6"/>
  <c r="BO99" i="6"/>
  <c r="BO102" i="6" s="1"/>
  <c r="BO104" i="6" s="1"/>
  <c r="BL65" i="4"/>
  <c r="BL66" i="4" s="1"/>
  <c r="BA32" i="4"/>
  <c r="BA33" i="4" s="1"/>
  <c r="Q32" i="4"/>
  <c r="Q33" i="4" s="1"/>
  <c r="BV98" i="6"/>
  <c r="BV99" i="6"/>
  <c r="BV102" i="6" s="1"/>
  <c r="BV104" i="6" s="1"/>
  <c r="DM32" i="4"/>
  <c r="DM33" i="4" s="1"/>
  <c r="FC98" i="4"/>
  <c r="FC99" i="4" s="1"/>
  <c r="DD33" i="4"/>
  <c r="DD32" i="4"/>
  <c r="AI32" i="4"/>
  <c r="AI33" i="4" s="1"/>
  <c r="CX66" i="4"/>
  <c r="CX65" i="4"/>
  <c r="BJ98" i="4"/>
  <c r="BJ99" i="4"/>
  <c r="BO98" i="4"/>
  <c r="BO99" i="4" s="1"/>
  <c r="L98" i="6"/>
  <c r="L99" i="6" s="1"/>
  <c r="L102" i="6" s="1"/>
  <c r="L104" i="6" s="1"/>
  <c r="AV98" i="4"/>
  <c r="AV99" i="4" s="1"/>
  <c r="BH98" i="4"/>
  <c r="BH99" i="4"/>
  <c r="EK98" i="4"/>
  <c r="EK99" i="4" s="1"/>
  <c r="N98" i="4"/>
  <c r="N99" i="4"/>
  <c r="AK98" i="4"/>
  <c r="AK99" i="4" s="1"/>
  <c r="G98" i="6"/>
  <c r="G99" i="6" s="1"/>
  <c r="G102" i="6" s="1"/>
  <c r="G104" i="6" s="1"/>
  <c r="EV99" i="6"/>
  <c r="EV102" i="6" s="1"/>
  <c r="EV104" i="6" s="1"/>
  <c r="EV98" i="6"/>
  <c r="O98" i="4"/>
  <c r="O99" i="4" s="1"/>
  <c r="BR99" i="6"/>
  <c r="BR102" i="6" s="1"/>
  <c r="BR104" i="6" s="1"/>
  <c r="BR98" i="6"/>
  <c r="CZ98" i="6"/>
  <c r="CZ99" i="6" s="1"/>
  <c r="CZ102" i="6" s="1"/>
  <c r="CZ104" i="6" s="1"/>
  <c r="DQ66" i="4"/>
  <c r="DQ65" i="4"/>
  <c r="U32" i="4"/>
  <c r="U33" i="4" s="1"/>
  <c r="CW65" i="4"/>
  <c r="CW66" i="4" s="1"/>
  <c r="BX65" i="4"/>
  <c r="BX66" i="4" s="1"/>
  <c r="EC32" i="4"/>
  <c r="EC33" i="4" s="1"/>
  <c r="O65" i="4"/>
  <c r="O66" i="4" s="1"/>
  <c r="O69" i="4" s="1"/>
  <c r="O71" i="4" s="1"/>
  <c r="EU32" i="4"/>
  <c r="EU33" i="4" s="1"/>
  <c r="CA98" i="4"/>
  <c r="CA99" i="4" s="1"/>
  <c r="EL65" i="4"/>
  <c r="EL66" i="4" s="1"/>
  <c r="DZ65" i="4"/>
  <c r="DZ66" i="4"/>
  <c r="BW98" i="6"/>
  <c r="BW99" i="6" s="1"/>
  <c r="BW102" i="6" s="1"/>
  <c r="BW104" i="6" s="1"/>
  <c r="FB65" i="4"/>
  <c r="FB66" i="4" s="1"/>
  <c r="DV98" i="6"/>
  <c r="DV99" i="6" s="1"/>
  <c r="DV102" i="6" s="1"/>
  <c r="DV104" i="6" s="1"/>
  <c r="FD98" i="6"/>
  <c r="FD99" i="6" s="1"/>
  <c r="FD102" i="6" s="1"/>
  <c r="FD104" i="6" s="1"/>
  <c r="AT65" i="4"/>
  <c r="AT66" i="4" s="1"/>
  <c r="AT69" i="4" s="1"/>
  <c r="AT71" i="4" s="1"/>
  <c r="AB98" i="4"/>
  <c r="AB99" i="4"/>
  <c r="BG32" i="4"/>
  <c r="BG33" i="4" s="1"/>
  <c r="AJ32" i="4"/>
  <c r="AJ33" i="4" s="1"/>
  <c r="CT65" i="4"/>
  <c r="CT66" i="4" s="1"/>
  <c r="CX98" i="4"/>
  <c r="CX99" i="4" s="1"/>
  <c r="EB71" i="5"/>
  <c r="D38" i="1"/>
  <c r="BO71" i="6"/>
  <c r="CC32" i="4"/>
  <c r="CC33" i="4" s="1"/>
  <c r="BS32" i="4"/>
  <c r="BS33" i="4"/>
  <c r="DZ32" i="4"/>
  <c r="DZ33" i="4" s="1"/>
  <c r="CF65" i="4"/>
  <c r="CF66" i="4" s="1"/>
  <c r="DU98" i="6"/>
  <c r="DU99" i="6" s="1"/>
  <c r="DU102" i="6" s="1"/>
  <c r="DU104" i="6" s="1"/>
  <c r="AQ98" i="6"/>
  <c r="AQ99" i="6" s="1"/>
  <c r="AQ102" i="6" s="1"/>
  <c r="AQ104" i="6" s="1"/>
  <c r="FE65" i="4"/>
  <c r="FE66" i="4" s="1"/>
  <c r="BZ65" i="4"/>
  <c r="BZ66" i="4"/>
  <c r="BT66" i="4"/>
  <c r="BT65" i="4"/>
  <c r="EL98" i="4"/>
  <c r="EL99" i="4" s="1"/>
  <c r="DY98" i="6"/>
  <c r="DY99" i="6" s="1"/>
  <c r="DY102" i="6" s="1"/>
  <c r="DY104" i="6" s="1"/>
  <c r="BT32" i="4"/>
  <c r="BT33" i="4" s="1"/>
  <c r="CP65" i="4"/>
  <c r="CP66" i="4" s="1"/>
  <c r="DH98" i="6"/>
  <c r="DH99" i="6" s="1"/>
  <c r="DH102" i="6" s="1"/>
  <c r="DH104" i="6" s="1"/>
  <c r="BN65" i="4"/>
  <c r="BN66" i="4" s="1"/>
  <c r="CM98" i="4"/>
  <c r="CM99" i="4" s="1"/>
  <c r="AX98" i="4"/>
  <c r="AX99" i="4" s="1"/>
  <c r="BE32" i="4"/>
  <c r="BE33" i="4" s="1"/>
  <c r="B19" i="1"/>
  <c r="BD69" i="4"/>
  <c r="BD71" i="4" s="1"/>
  <c r="E98" i="4"/>
  <c r="E99" i="4" s="1"/>
  <c r="E102" i="4" s="1"/>
  <c r="E104" i="4" s="1"/>
  <c r="D98" i="6"/>
  <c r="D99" i="6"/>
  <c r="C96" i="6"/>
  <c r="J8" i="1" s="1"/>
  <c r="AO32" i="4"/>
  <c r="AO33" i="4" s="1"/>
  <c r="AW32" i="4"/>
  <c r="AW33" i="4" s="1"/>
  <c r="CV98" i="6"/>
  <c r="CV99" i="6" s="1"/>
  <c r="CV102" i="6" s="1"/>
  <c r="CV104" i="6" s="1"/>
  <c r="BH32" i="4"/>
  <c r="BH33" i="4" s="1"/>
  <c r="FA32" i="4"/>
  <c r="FA33" i="4" s="1"/>
  <c r="BE99" i="6"/>
  <c r="BE102" i="6" s="1"/>
  <c r="BE104" i="6" s="1"/>
  <c r="BE98" i="6"/>
  <c r="CL32" i="4"/>
  <c r="CL33" i="4" s="1"/>
  <c r="CI98" i="6"/>
  <c r="CI99" i="6" s="1"/>
  <c r="CI102" i="6" s="1"/>
  <c r="CI104" i="6" s="1"/>
  <c r="E65" i="4"/>
  <c r="E66" i="4" s="1"/>
  <c r="E69" i="4" s="1"/>
  <c r="E71" i="4" s="1"/>
  <c r="CF99" i="6"/>
  <c r="CF102" i="6" s="1"/>
  <c r="CF104" i="6" s="1"/>
  <c r="CF98" i="6"/>
  <c r="AK65" i="4"/>
  <c r="AK66" i="4" s="1"/>
  <c r="AK69" i="4" s="1"/>
  <c r="AK71" i="4" s="1"/>
  <c r="EN32" i="5"/>
  <c r="EN33" i="5" s="1"/>
  <c r="CS32" i="5"/>
  <c r="CS33" i="5" s="1"/>
  <c r="DU32" i="5"/>
  <c r="DU33" i="5" s="1"/>
  <c r="BC32" i="5"/>
  <c r="BC33" i="5" s="1"/>
  <c r="C28" i="5"/>
  <c r="AF30" i="5"/>
  <c r="DL32" i="5"/>
  <c r="DL33" i="5" s="1"/>
  <c r="DM32" i="5"/>
  <c r="DM33" i="5" s="1"/>
  <c r="ED32" i="5"/>
  <c r="ED33" i="5" s="1"/>
  <c r="AG32" i="5"/>
  <c r="AG33" i="5" s="1"/>
  <c r="ET32" i="5"/>
  <c r="ET33" i="5" s="1"/>
  <c r="BU33" i="5"/>
  <c r="BU32" i="5"/>
  <c r="DQ32" i="5"/>
  <c r="DQ33" i="5" s="1"/>
  <c r="EK32" i="5"/>
  <c r="EK33" i="5"/>
  <c r="DR33" i="5"/>
  <c r="DR32" i="5"/>
  <c r="ER32" i="5"/>
  <c r="ER33" i="5" s="1"/>
  <c r="AA69" i="4"/>
  <c r="AA71" i="4" s="1"/>
  <c r="AE69" i="4"/>
  <c r="AG69" i="4"/>
  <c r="AG71" i="4" s="1"/>
  <c r="AN69" i="4"/>
  <c r="AN71" i="4" s="1"/>
  <c r="CV65" i="4"/>
  <c r="CV66" i="4" s="1"/>
  <c r="G98" i="4"/>
  <c r="G99" i="4" s="1"/>
  <c r="G102" i="4" s="1"/>
  <c r="G104" i="4" s="1"/>
  <c r="AS98" i="4"/>
  <c r="AS99" i="4"/>
  <c r="DO32" i="6"/>
  <c r="DO33" i="6" s="1"/>
  <c r="BC32" i="6"/>
  <c r="BC33" i="6" s="1"/>
  <c r="DW32" i="6"/>
  <c r="DW33" i="6" s="1"/>
  <c r="BL32" i="6"/>
  <c r="BL33" i="6"/>
  <c r="EP32" i="6"/>
  <c r="EP33" i="6" s="1"/>
  <c r="EL32" i="6"/>
  <c r="EL33" i="6" s="1"/>
  <c r="CJ32" i="6"/>
  <c r="CJ33" i="6" s="1"/>
  <c r="DU32" i="6"/>
  <c r="DU33" i="6" s="1"/>
  <c r="DB32" i="6"/>
  <c r="DB33" i="6" s="1"/>
  <c r="AQ32" i="6"/>
  <c r="AQ33" i="6" s="1"/>
  <c r="EQ32" i="6"/>
  <c r="EQ33" i="6" s="1"/>
  <c r="CZ32" i="6"/>
  <c r="CZ33" i="6" s="1"/>
  <c r="BE32" i="6"/>
  <c r="BE33" i="6" s="1"/>
  <c r="H19" i="1"/>
  <c r="H20" i="1" s="1"/>
  <c r="AN32" i="6"/>
  <c r="AN33" i="6" s="1"/>
  <c r="CD32" i="6"/>
  <c r="CD33" i="6" s="1"/>
  <c r="DX98" i="6"/>
  <c r="DX99" i="6" s="1"/>
  <c r="DX102" i="6" s="1"/>
  <c r="DX104" i="6" s="1"/>
  <c r="EG32" i="4"/>
  <c r="EG33" i="4" s="1"/>
  <c r="AL65" i="4"/>
  <c r="AL66" i="4" s="1"/>
  <c r="AL69" i="4" s="1"/>
  <c r="AL71" i="4" s="1"/>
  <c r="BB32" i="4"/>
  <c r="BB33" i="4" s="1"/>
  <c r="CI66" i="4"/>
  <c r="CI65" i="4"/>
  <c r="CB98" i="6"/>
  <c r="CB99" i="6" s="1"/>
  <c r="CB102" i="6" s="1"/>
  <c r="CB104" i="6" s="1"/>
  <c r="CW98" i="4"/>
  <c r="CW99" i="4" s="1"/>
  <c r="D33" i="1"/>
  <c r="BW32" i="4"/>
  <c r="BW33" i="4" s="1"/>
  <c r="EC98" i="4"/>
  <c r="EC99" i="4" s="1"/>
  <c r="BQ32" i="4"/>
  <c r="BQ33" i="4" s="1"/>
  <c r="BU33" i="4"/>
  <c r="BU32" i="4"/>
  <c r="CG65" i="4"/>
  <c r="CG66" i="4"/>
  <c r="CJ98" i="4"/>
  <c r="CJ99" i="4" s="1"/>
  <c r="AR98" i="4"/>
  <c r="AR99" i="4" s="1"/>
  <c r="EH32" i="4"/>
  <c r="EH33" i="4" s="1"/>
  <c r="W32" i="4"/>
  <c r="W33" i="4"/>
  <c r="DX32" i="4"/>
  <c r="DX33" i="4" s="1"/>
  <c r="CR98" i="4"/>
  <c r="CR99" i="4" s="1"/>
  <c r="EE66" i="4"/>
  <c r="EE65" i="4"/>
  <c r="BR98" i="4"/>
  <c r="BR99" i="4" s="1"/>
  <c r="CY65" i="4"/>
  <c r="CY66" i="4" s="1"/>
  <c r="J32" i="4"/>
  <c r="J33" i="4" s="1"/>
  <c r="J36" i="4" s="1"/>
  <c r="J38" i="4" s="1"/>
  <c r="D36" i="1"/>
  <c r="FN32" i="4"/>
  <c r="FN33" i="4" s="1"/>
  <c r="FI32" i="4"/>
  <c r="FI33" i="4" s="1"/>
  <c r="BM98" i="4"/>
  <c r="BM99" i="4" s="1"/>
  <c r="CE98" i="6"/>
  <c r="CE99" i="6" s="1"/>
  <c r="CE102" i="6" s="1"/>
  <c r="CE104" i="6" s="1"/>
  <c r="D32" i="4"/>
  <c r="C30" i="4"/>
  <c r="B8" i="1" s="1"/>
  <c r="CZ65" i="4"/>
  <c r="CZ66" i="4" s="1"/>
  <c r="EY98" i="6"/>
  <c r="EY99" i="6" s="1"/>
  <c r="EY102" i="6" s="1"/>
  <c r="EY104" i="6" s="1"/>
  <c r="EA32" i="4"/>
  <c r="EA33" i="4" s="1"/>
  <c r="AG98" i="4"/>
  <c r="AG99" i="4" s="1"/>
  <c r="CD65" i="4"/>
  <c r="CD66" i="4" s="1"/>
  <c r="ES98" i="4"/>
  <c r="ES99" i="4" s="1"/>
  <c r="AR32" i="5"/>
  <c r="AR33" i="5"/>
  <c r="EO32" i="5"/>
  <c r="EO33" i="5" s="1"/>
  <c r="BV33" i="5"/>
  <c r="BV32" i="5"/>
  <c r="AW32" i="5"/>
  <c r="AW33" i="5" s="1"/>
  <c r="AT32" i="5"/>
  <c r="AT33" i="5"/>
  <c r="CY32" i="5"/>
  <c r="CY33" i="5" s="1"/>
  <c r="BG32" i="5"/>
  <c r="BG33" i="5" s="1"/>
  <c r="EM32" i="5"/>
  <c r="EM33" i="5" s="1"/>
  <c r="CV32" i="5"/>
  <c r="CV33" i="5" s="1"/>
  <c r="DD32" i="5"/>
  <c r="DD33" i="5" s="1"/>
  <c r="BE33" i="5"/>
  <c r="BE32" i="5"/>
  <c r="E19" i="1"/>
  <c r="E20" i="1" s="1"/>
  <c r="AN32" i="5"/>
  <c r="AN33" i="5" s="1"/>
  <c r="AZ32" i="5"/>
  <c r="AZ33" i="5" s="1"/>
  <c r="EF32" i="5"/>
  <c r="EF33" i="5" s="1"/>
  <c r="DW32" i="5"/>
  <c r="DW33" i="5"/>
  <c r="BC69" i="4"/>
  <c r="S69" i="4"/>
  <c r="R69" i="4"/>
  <c r="R71" i="4" s="1"/>
  <c r="AQ98" i="4"/>
  <c r="AQ99" i="4" s="1"/>
  <c r="DP98" i="6"/>
  <c r="DP99" i="6" s="1"/>
  <c r="DP102" i="6" s="1"/>
  <c r="DP104" i="6" s="1"/>
  <c r="AL98" i="4"/>
  <c r="AL99" i="4" s="1"/>
  <c r="EP65" i="4"/>
  <c r="EP66" i="4" s="1"/>
  <c r="DB98" i="6"/>
  <c r="DB99" i="6" s="1"/>
  <c r="DB102" i="6" s="1"/>
  <c r="DB104" i="6" s="1"/>
  <c r="EO98" i="6"/>
  <c r="EO99" i="6" s="1"/>
  <c r="EO102" i="6" s="1"/>
  <c r="EO104" i="6" s="1"/>
  <c r="EI98" i="4"/>
  <c r="EI99" i="4" s="1"/>
  <c r="EB32" i="6"/>
  <c r="EB33" i="6" s="1"/>
  <c r="BM32" i="6"/>
  <c r="BM33" i="6" s="1"/>
  <c r="AX32" i="6"/>
  <c r="AX33" i="6" s="1"/>
  <c r="BH32" i="6"/>
  <c r="BH33" i="6" s="1"/>
  <c r="BR32" i="6"/>
  <c r="BR33" i="6" s="1"/>
  <c r="CM32" i="6"/>
  <c r="CM33" i="6" s="1"/>
  <c r="CA32" i="6"/>
  <c r="CA33" i="6"/>
  <c r="CC32" i="6"/>
  <c r="CC33" i="6"/>
  <c r="DE33" i="6"/>
  <c r="DE32" i="6"/>
  <c r="DF33" i="6"/>
  <c r="DF32" i="6"/>
  <c r="DT32" i="6"/>
  <c r="DT33" i="6" s="1"/>
  <c r="EH32" i="6"/>
  <c r="EH33" i="6" s="1"/>
  <c r="BT32" i="6"/>
  <c r="BT33" i="6" s="1"/>
  <c r="DM33" i="6"/>
  <c r="DM32" i="6"/>
  <c r="AU32" i="6"/>
  <c r="AU33" i="6" s="1"/>
  <c r="BX98" i="4"/>
  <c r="BX99" i="4"/>
  <c r="FG65" i="4"/>
  <c r="FG66" i="4" s="1"/>
  <c r="DS98" i="6"/>
  <c r="DS99" i="6" s="1"/>
  <c r="DS102" i="6" s="1"/>
  <c r="DS104" i="6" s="1"/>
  <c r="AP98" i="4"/>
  <c r="AP99" i="4" s="1"/>
  <c r="CB65" i="4"/>
  <c r="CB66" i="4" s="1"/>
  <c r="F98" i="4"/>
  <c r="F99" i="4" s="1"/>
  <c r="F102" i="4" s="1"/>
  <c r="F104" i="4" s="1"/>
  <c r="CA32" i="4"/>
  <c r="CA33" i="4" s="1"/>
  <c r="EG98" i="6"/>
  <c r="EG99" i="6" s="1"/>
  <c r="EG102" i="6" s="1"/>
  <c r="EG104" i="6" s="1"/>
  <c r="FF98" i="4"/>
  <c r="FF99" i="4" s="1"/>
  <c r="BH65" i="4"/>
  <c r="BH66" i="4" s="1"/>
  <c r="R98" i="4"/>
  <c r="R99" i="4" s="1"/>
  <c r="DK65" i="4"/>
  <c r="DK66" i="4"/>
  <c r="DQ98" i="4"/>
  <c r="DQ99" i="4" s="1"/>
  <c r="EM32" i="4"/>
  <c r="EM33" i="4" s="1"/>
  <c r="EW99" i="6"/>
  <c r="EW102" i="6" s="1"/>
  <c r="EW104" i="6" s="1"/>
  <c r="EW98" i="6"/>
  <c r="EI65" i="4"/>
  <c r="EI66" i="4" s="1"/>
  <c r="D65" i="5"/>
  <c r="C65" i="5" s="1"/>
  <c r="F10" i="1" s="1"/>
  <c r="C63" i="5"/>
  <c r="F8" i="1" s="1"/>
  <c r="DT33" i="4"/>
  <c r="DT32" i="4"/>
  <c r="FO33" i="4"/>
  <c r="FO32" i="4"/>
  <c r="G71" i="5"/>
  <c r="D28" i="1"/>
  <c r="J65" i="4"/>
  <c r="J66" i="4" s="1"/>
  <c r="J69" i="4" s="1"/>
  <c r="J71" i="4" s="1"/>
  <c r="BP98" i="4"/>
  <c r="BP99" i="4"/>
  <c r="CD98" i="4"/>
  <c r="CD99" i="4" s="1"/>
  <c r="FC32" i="4"/>
  <c r="FC33" i="4" s="1"/>
  <c r="FO98" i="4"/>
  <c r="FO99" i="4" s="1"/>
  <c r="EZ98" i="6"/>
  <c r="EZ99" i="6" s="1"/>
  <c r="EZ102" i="6" s="1"/>
  <c r="EZ104" i="6" s="1"/>
  <c r="C65" i="6"/>
  <c r="CO98" i="6"/>
  <c r="CO99" i="6" s="1"/>
  <c r="CO102" i="6" s="1"/>
  <c r="CO104" i="6" s="1"/>
  <c r="AI98" i="6"/>
  <c r="AI99" i="6"/>
  <c r="AI102" i="6" s="1"/>
  <c r="AI104" i="6" s="1"/>
  <c r="S98" i="4"/>
  <c r="S99" i="4" s="1"/>
  <c r="DH33" i="5"/>
  <c r="DH32" i="5"/>
  <c r="CT32" i="5"/>
  <c r="CT33" i="5" s="1"/>
  <c r="CC32" i="5"/>
  <c r="CC33" i="5" s="1"/>
  <c r="BS32" i="5"/>
  <c r="BS33" i="5"/>
  <c r="BT32" i="5"/>
  <c r="BT33" i="5" s="1"/>
  <c r="DN32" i="5"/>
  <c r="DN33" i="5" s="1"/>
  <c r="BD32" i="5"/>
  <c r="BD33" i="5" s="1"/>
  <c r="BA32" i="5"/>
  <c r="BA33" i="5" s="1"/>
  <c r="CK32" i="5"/>
  <c r="CK33" i="5" s="1"/>
  <c r="EE32" i="5"/>
  <c r="EE33" i="5" s="1"/>
  <c r="BR32" i="5"/>
  <c r="BR33" i="5" s="1"/>
  <c r="DT32" i="5"/>
  <c r="DT33" i="5"/>
  <c r="CL32" i="5"/>
  <c r="CL33" i="5" s="1"/>
  <c r="BY32" i="5"/>
  <c r="BY33" i="5" s="1"/>
  <c r="BZ32" i="5"/>
  <c r="BZ33" i="5"/>
  <c r="DC32" i="4"/>
  <c r="DC33" i="4" s="1"/>
  <c r="EJ32" i="6"/>
  <c r="EJ33" i="6" s="1"/>
  <c r="AG32" i="6"/>
  <c r="AG33" i="6" s="1"/>
  <c r="BQ32" i="6"/>
  <c r="BQ33" i="6" s="1"/>
  <c r="CO32" i="6"/>
  <c r="CO33" i="6" s="1"/>
  <c r="DH32" i="6"/>
  <c r="DH33" i="6" s="1"/>
  <c r="BA33" i="6"/>
  <c r="BA32" i="6"/>
  <c r="AZ32" i="6"/>
  <c r="AZ33" i="6" s="1"/>
  <c r="DJ32" i="6"/>
  <c r="DJ33" i="6" s="1"/>
  <c r="AP32" i="6"/>
  <c r="AP33" i="6" s="1"/>
  <c r="AW32" i="6"/>
  <c r="AW33" i="6" s="1"/>
  <c r="BK32" i="6"/>
  <c r="BK33" i="6" s="1"/>
  <c r="CI32" i="6"/>
  <c r="CI33" i="6" s="1"/>
  <c r="ET32" i="6"/>
  <c r="ET33" i="6" s="1"/>
  <c r="CS32" i="6"/>
  <c r="CS33" i="6" s="1"/>
  <c r="CQ32" i="6"/>
  <c r="CQ33" i="6" s="1"/>
  <c r="R98" i="6"/>
  <c r="R99" i="6" s="1"/>
  <c r="R102" i="6" s="1"/>
  <c r="R104" i="6" s="1"/>
  <c r="DS98" i="4"/>
  <c r="DS99" i="4" s="1"/>
  <c r="D65" i="4"/>
  <c r="D66" i="4" s="1"/>
  <c r="C63" i="4"/>
  <c r="C8" i="1" s="1"/>
  <c r="BF98" i="4"/>
  <c r="BF99" i="4" s="1"/>
  <c r="M102" i="4"/>
  <c r="M104" i="4" s="1"/>
  <c r="U98" i="4"/>
  <c r="U99" i="4"/>
  <c r="EP98" i="6"/>
  <c r="EP99" i="6" s="1"/>
  <c r="EP102" i="6" s="1"/>
  <c r="EP104" i="6" s="1"/>
  <c r="EX98" i="4"/>
  <c r="EX99" i="4" s="1"/>
  <c r="J12" i="6"/>
  <c r="J13" i="6"/>
  <c r="BG45" i="4"/>
  <c r="BG46" i="4"/>
  <c r="DX98" i="4"/>
  <c r="DX99" i="4" s="1"/>
  <c r="DN98" i="4"/>
  <c r="DN99" i="4"/>
  <c r="CZ98" i="4"/>
  <c r="CZ99" i="4" s="1"/>
  <c r="DW99" i="6"/>
  <c r="DW102" i="6" s="1"/>
  <c r="DW104" i="6" s="1"/>
  <c r="DW98" i="6"/>
  <c r="AC32" i="4"/>
  <c r="AC33" i="4" s="1"/>
  <c r="CN98" i="4"/>
  <c r="CN99" i="4"/>
  <c r="DV65" i="4"/>
  <c r="DV66" i="4" s="1"/>
  <c r="G15" i="5"/>
  <c r="G36" i="5" s="1"/>
  <c r="G38" i="5" s="1"/>
  <c r="C29" i="4"/>
  <c r="CH98" i="4"/>
  <c r="CH99" i="4"/>
  <c r="BI98" i="4"/>
  <c r="BI99" i="4" s="1"/>
  <c r="DL65" i="4"/>
  <c r="DL66" i="4" s="1"/>
  <c r="AM32" i="5"/>
  <c r="AM33" i="5" s="1"/>
  <c r="DC33" i="5"/>
  <c r="DC32" i="5"/>
  <c r="AP32" i="5"/>
  <c r="AP33" i="5" s="1"/>
  <c r="DG32" i="5"/>
  <c r="DG33" i="5"/>
  <c r="BP32" i="5"/>
  <c r="BP33" i="5" s="1"/>
  <c r="BJ32" i="5"/>
  <c r="BJ33" i="5" s="1"/>
  <c r="CG32" i="5"/>
  <c r="CG33" i="5" s="1"/>
  <c r="CQ32" i="5"/>
  <c r="CQ33" i="5"/>
  <c r="AI32" i="5"/>
  <c r="AI33" i="5" s="1"/>
  <c r="DY33" i="5"/>
  <c r="DY32" i="5"/>
  <c r="CB32" i="5"/>
  <c r="CB33" i="5" s="1"/>
  <c r="CH32" i="5"/>
  <c r="CH33" i="5" s="1"/>
  <c r="CD33" i="5"/>
  <c r="CD32" i="5"/>
  <c r="DP32" i="5"/>
  <c r="DP33" i="5" s="1"/>
  <c r="AK32" i="5"/>
  <c r="AK33" i="5"/>
  <c r="L69" i="4"/>
  <c r="L71" i="4" s="1"/>
  <c r="AS69" i="4"/>
  <c r="AS71" i="4" s="1"/>
  <c r="DV32" i="6"/>
  <c r="DV33" i="6" s="1"/>
  <c r="EU32" i="6"/>
  <c r="EU33" i="6" s="1"/>
  <c r="BU32" i="6"/>
  <c r="BU33" i="6" s="1"/>
  <c r="AV32" i="6"/>
  <c r="AV33" i="6" s="1"/>
  <c r="AL32" i="6"/>
  <c r="AL33" i="6" s="1"/>
  <c r="BJ32" i="6"/>
  <c r="BJ33" i="6" s="1"/>
  <c r="DK32" i="6"/>
  <c r="DK33" i="6" s="1"/>
  <c r="DI32" i="6"/>
  <c r="DI33" i="6" s="1"/>
  <c r="ER32" i="6"/>
  <c r="ER33" i="6" s="1"/>
  <c r="DX32" i="6"/>
  <c r="DX33" i="6" s="1"/>
  <c r="EK32" i="6"/>
  <c r="EK33" i="6" s="1"/>
  <c r="AH32" i="6"/>
  <c r="AH33" i="6" s="1"/>
  <c r="DS32" i="6"/>
  <c r="DS33" i="6" s="1"/>
  <c r="BD32" i="6"/>
  <c r="BD33" i="6" s="1"/>
  <c r="CF32" i="6"/>
  <c r="CF33" i="6" s="1"/>
  <c r="C98" i="5"/>
  <c r="G10" i="1" s="1"/>
  <c r="N98" i="6"/>
  <c r="N99" i="6" s="1"/>
  <c r="N102" i="6" s="1"/>
  <c r="N104" i="6" s="1"/>
  <c r="CU98" i="6"/>
  <c r="CU99" i="6" s="1"/>
  <c r="CU102" i="6" s="1"/>
  <c r="CU104" i="6" s="1"/>
  <c r="EZ33" i="4"/>
  <c r="EZ32" i="4"/>
  <c r="BK98" i="4"/>
  <c r="BK99" i="4" s="1"/>
  <c r="C31" i="5"/>
  <c r="EU35" i="5"/>
  <c r="C35" i="5" s="1"/>
  <c r="E9" i="1" s="1"/>
  <c r="AF65" i="4"/>
  <c r="AF66" i="4" s="1"/>
  <c r="AF69" i="4" s="1"/>
  <c r="AF71" i="4" s="1"/>
  <c r="CS32" i="4"/>
  <c r="CS33" i="4" s="1"/>
  <c r="AC65" i="4"/>
  <c r="AC66" i="4" s="1"/>
  <c r="AC69" i="4" s="1"/>
  <c r="AC71" i="4" s="1"/>
  <c r="FC98" i="6"/>
  <c r="FC99" i="6" s="1"/>
  <c r="FC102" i="6" s="1"/>
  <c r="FC104" i="6" s="1"/>
  <c r="DA33" i="4"/>
  <c r="DA32" i="4"/>
  <c r="C62" i="4"/>
  <c r="H12" i="5"/>
  <c r="H13" i="5"/>
  <c r="AU98" i="6"/>
  <c r="AU99" i="6" s="1"/>
  <c r="AU102" i="6" s="1"/>
  <c r="AU104" i="6" s="1"/>
  <c r="BI65" i="4"/>
  <c r="BI66" i="4" s="1"/>
  <c r="V32" i="4"/>
  <c r="V33" i="4"/>
  <c r="H98" i="4"/>
  <c r="H99" i="4" s="1"/>
  <c r="H102" i="4" s="1"/>
  <c r="H104" i="4" s="1"/>
  <c r="AM98" i="4"/>
  <c r="AM99" i="4" s="1"/>
  <c r="EL98" i="6"/>
  <c r="EL99" i="6" s="1"/>
  <c r="EL102" i="6" s="1"/>
  <c r="EL104" i="6" s="1"/>
  <c r="BV32" i="4"/>
  <c r="BV33" i="4" s="1"/>
  <c r="ET98" i="6"/>
  <c r="ET99" i="6" s="1"/>
  <c r="ET102" i="6" s="1"/>
  <c r="ET104" i="6" s="1"/>
  <c r="BB99" i="6"/>
  <c r="BB102" i="6" s="1"/>
  <c r="BB104" i="6" s="1"/>
  <c r="BB98" i="6"/>
  <c r="BM32" i="4"/>
  <c r="BM33" i="4"/>
  <c r="U65" i="4"/>
  <c r="U66" i="4" s="1"/>
  <c r="U69" i="4" s="1"/>
  <c r="U71" i="4" s="1"/>
  <c r="F65" i="4"/>
  <c r="F66" i="4" s="1"/>
  <c r="F69" i="4" s="1"/>
  <c r="F71" i="4" s="1"/>
  <c r="EC32" i="5"/>
  <c r="EC33" i="5" s="1"/>
  <c r="BX32" i="5"/>
  <c r="BX33" i="5"/>
  <c r="CN32" i="5"/>
  <c r="CN33" i="5" s="1"/>
  <c r="EL32" i="5"/>
  <c r="EL33" i="5"/>
  <c r="BK32" i="5"/>
  <c r="BK33" i="5" s="1"/>
  <c r="EJ32" i="5"/>
  <c r="EJ33" i="5"/>
  <c r="DA32" i="5"/>
  <c r="DA33" i="5" s="1"/>
  <c r="BH32" i="5"/>
  <c r="BH33" i="5" s="1"/>
  <c r="AX33" i="5"/>
  <c r="AX32" i="5"/>
  <c r="AV32" i="5"/>
  <c r="AV33" i="5" s="1"/>
  <c r="CU33" i="5"/>
  <c r="CU32" i="5"/>
  <c r="EH32" i="5"/>
  <c r="EH33" i="5" s="1"/>
  <c r="DI33" i="5"/>
  <c r="DI32" i="5"/>
  <c r="CE32" i="5"/>
  <c r="CE33" i="5" s="1"/>
  <c r="DO32" i="5"/>
  <c r="DO33" i="5" s="1"/>
  <c r="W69" i="4"/>
  <c r="W71" i="4" s="1"/>
  <c r="AM65" i="4"/>
  <c r="AM66" i="4" s="1"/>
  <c r="AM69" i="4" s="1"/>
  <c r="AM71" i="4" s="1"/>
  <c r="D32" i="6"/>
  <c r="DM98" i="6"/>
  <c r="DM99" i="6" s="1"/>
  <c r="DM102" i="6" s="1"/>
  <c r="DM104" i="6" s="1"/>
  <c r="V98" i="4"/>
  <c r="V99" i="4" s="1"/>
  <c r="DI32" i="4"/>
  <c r="DI33" i="4" s="1"/>
  <c r="CP98" i="6"/>
  <c r="CP99" i="6" s="1"/>
  <c r="CP102" i="6" s="1"/>
  <c r="CP104" i="6" s="1"/>
  <c r="N65" i="4"/>
  <c r="N66" i="4"/>
  <c r="N69" i="4" s="1"/>
  <c r="N71" i="4" s="1"/>
  <c r="BV32" i="6"/>
  <c r="BV33" i="6" s="1"/>
  <c r="CU33" i="6"/>
  <c r="CU32" i="6"/>
  <c r="BW32" i="6"/>
  <c r="BW33" i="6"/>
  <c r="BG32" i="6"/>
  <c r="BG33" i="6"/>
  <c r="AO32" i="6"/>
  <c r="AO33" i="6" s="1"/>
  <c r="EI32" i="6"/>
  <c r="EI33" i="6" s="1"/>
  <c r="BP32" i="6"/>
  <c r="BP33" i="6" s="1"/>
  <c r="AR32" i="6"/>
  <c r="AR33" i="6" s="1"/>
  <c r="EE32" i="6"/>
  <c r="EE33" i="6" s="1"/>
  <c r="DQ32" i="6"/>
  <c r="DQ33" i="6" s="1"/>
  <c r="DZ32" i="6"/>
  <c r="DZ33" i="6" s="1"/>
  <c r="EA32" i="6"/>
  <c r="EA33" i="6" s="1"/>
  <c r="BF32" i="6"/>
  <c r="BF33" i="6"/>
  <c r="DC32" i="6"/>
  <c r="DC33" i="6" s="1"/>
  <c r="AI32" i="6"/>
  <c r="AI33" i="6" s="1"/>
  <c r="FC65" i="4"/>
  <c r="FC66" i="4" s="1"/>
  <c r="FJ65" i="4"/>
  <c r="FJ66" i="4" s="1"/>
  <c r="FH98" i="6"/>
  <c r="FH99" i="6" s="1"/>
  <c r="FH102" i="6" s="1"/>
  <c r="FH104" i="6" s="1"/>
  <c r="D30" i="1"/>
  <c r="C95" i="4"/>
  <c r="I32" i="4"/>
  <c r="I33" i="4" s="1"/>
  <c r="I36" i="4" s="1"/>
  <c r="I38" i="4" s="1"/>
  <c r="BL32" i="4"/>
  <c r="BL33" i="4" s="1"/>
  <c r="FD32" i="4"/>
  <c r="FD33" i="4" s="1"/>
  <c r="F31" i="1"/>
  <c r="D99" i="5"/>
  <c r="EN99" i="4"/>
  <c r="EN98" i="4"/>
  <c r="L65" i="4"/>
  <c r="L66" i="4"/>
  <c r="DX65" i="4"/>
  <c r="DX66" i="4" s="1"/>
  <c r="CP32" i="5"/>
  <c r="CP33" i="5"/>
  <c r="BW33" i="5"/>
  <c r="BW32" i="5"/>
  <c r="DK32" i="5"/>
  <c r="DK33" i="5" s="1"/>
  <c r="CA32" i="5"/>
  <c r="CA33" i="5" s="1"/>
  <c r="AH32" i="5"/>
  <c r="AH33" i="5" s="1"/>
  <c r="EU32" i="5"/>
  <c r="EU33" i="5" s="1"/>
  <c r="BF32" i="5"/>
  <c r="BF33" i="5" s="1"/>
  <c r="DZ33" i="5"/>
  <c r="DZ32" i="5"/>
  <c r="AQ32" i="5"/>
  <c r="AQ33" i="5" s="1"/>
  <c r="CM33" i="5"/>
  <c r="CM32" i="5"/>
  <c r="BI32" i="5"/>
  <c r="BI33" i="5"/>
  <c r="CJ32" i="5"/>
  <c r="CJ33" i="5" s="1"/>
  <c r="AO32" i="5"/>
  <c r="AO33" i="5" s="1"/>
  <c r="CR32" i="5"/>
  <c r="CR33" i="5" s="1"/>
  <c r="AJ32" i="5"/>
  <c r="AJ33" i="5"/>
  <c r="BB69" i="4"/>
  <c r="BB71" i="4" s="1"/>
  <c r="AZ69" i="4"/>
  <c r="AZ71" i="4" s="1"/>
  <c r="AJ69" i="4"/>
  <c r="AJ71" i="4" s="1"/>
  <c r="BP65" i="4"/>
  <c r="BP66" i="4" s="1"/>
  <c r="FJ98" i="4"/>
  <c r="FJ99" i="4"/>
  <c r="FL65" i="4"/>
  <c r="FL66" i="4" s="1"/>
  <c r="DM98" i="4"/>
  <c r="DM99" i="4"/>
  <c r="CB32" i="6"/>
  <c r="CB33" i="6" s="1"/>
  <c r="EC32" i="6"/>
  <c r="EC33" i="6" s="1"/>
  <c r="BB32" i="6"/>
  <c r="BB33" i="6" s="1"/>
  <c r="BS32" i="6"/>
  <c r="BS33" i="6"/>
  <c r="DG32" i="6"/>
  <c r="DG33" i="6" s="1"/>
  <c r="CW32" i="6"/>
  <c r="CW33" i="6" s="1"/>
  <c r="CV33" i="6"/>
  <c r="CV32" i="6"/>
  <c r="CX32" i="6"/>
  <c r="CX33" i="6" s="1"/>
  <c r="DD33" i="6"/>
  <c r="DD32" i="6"/>
  <c r="BX32" i="6"/>
  <c r="BX33" i="6" s="1"/>
  <c r="AY32" i="6"/>
  <c r="AY33" i="6" s="1"/>
  <c r="DN32" i="6"/>
  <c r="DN33" i="6" s="1"/>
  <c r="CH33" i="6"/>
  <c r="CH32" i="6"/>
  <c r="EN32" i="6"/>
  <c r="EN33" i="6" s="1"/>
  <c r="AS32" i="6"/>
  <c r="AS33" i="6" s="1"/>
  <c r="EW65" i="4"/>
  <c r="EW66" i="4" s="1"/>
  <c r="ER98" i="4"/>
  <c r="ER99" i="4" s="1"/>
  <c r="P65" i="4"/>
  <c r="P66" i="4" s="1"/>
  <c r="P69" i="4" s="1"/>
  <c r="P71" i="4" s="1"/>
  <c r="G65" i="4"/>
  <c r="G66" i="4" s="1"/>
  <c r="G69" i="4" s="1"/>
  <c r="FK65" i="4"/>
  <c r="FK66" i="4" s="1"/>
  <c r="EO32" i="4"/>
  <c r="EO33" i="4" s="1"/>
  <c r="EO98" i="4"/>
  <c r="EO99" i="4" s="1"/>
  <c r="AY98" i="6"/>
  <c r="AY99" i="6" s="1"/>
  <c r="AY102" i="6" s="1"/>
  <c r="AY104" i="6" s="1"/>
  <c r="BV98" i="4"/>
  <c r="BV99" i="4" s="1"/>
  <c r="EX33" i="4"/>
  <c r="EX32" i="4"/>
  <c r="Y65" i="4"/>
  <c r="Y66" i="4" s="1"/>
  <c r="Y69" i="4" s="1"/>
  <c r="Y71" i="4" s="1"/>
  <c r="BO65" i="4"/>
  <c r="BO66" i="4" s="1"/>
  <c r="EO65" i="4"/>
  <c r="EO66" i="4" s="1"/>
  <c r="BP32" i="4"/>
  <c r="BP33" i="4" s="1"/>
  <c r="I102" i="4"/>
  <c r="I104" i="4" s="1"/>
  <c r="ER32" i="4"/>
  <c r="ER33" i="4" s="1"/>
  <c r="AY98" i="4"/>
  <c r="AY99" i="4" s="1"/>
  <c r="DJ98" i="4"/>
  <c r="DJ99" i="4" s="1"/>
  <c r="EG32" i="5"/>
  <c r="EG33" i="5" s="1"/>
  <c r="EB32" i="5"/>
  <c r="EB33" i="5" s="1"/>
  <c r="DB32" i="5"/>
  <c r="DB33" i="5" s="1"/>
  <c r="BB32" i="5"/>
  <c r="BB33" i="5" s="1"/>
  <c r="DV32" i="5"/>
  <c r="DV33" i="5" s="1"/>
  <c r="CW32" i="5"/>
  <c r="CW33" i="5" s="1"/>
  <c r="AS32" i="5"/>
  <c r="AS33" i="5" s="1"/>
  <c r="CO32" i="5"/>
  <c r="CO33" i="5" s="1"/>
  <c r="EQ32" i="5"/>
  <c r="EQ33" i="5" s="1"/>
  <c r="AU32" i="5"/>
  <c r="AU33" i="5" s="1"/>
  <c r="CF32" i="5"/>
  <c r="CF33" i="5" s="1"/>
  <c r="AL32" i="5"/>
  <c r="AL33" i="5" s="1"/>
  <c r="CI32" i="5"/>
  <c r="CI33" i="5" s="1"/>
  <c r="ES32" i="5"/>
  <c r="ES33" i="5" s="1"/>
  <c r="CZ32" i="5"/>
  <c r="CZ33" i="5" s="1"/>
  <c r="AY69" i="4"/>
  <c r="AY71" i="4" s="1"/>
  <c r="AM32" i="6"/>
  <c r="AM33" i="6" s="1"/>
  <c r="BI32" i="6"/>
  <c r="BI33" i="6" s="1"/>
  <c r="EG32" i="6"/>
  <c r="EG33" i="6" s="1"/>
  <c r="DY32" i="6"/>
  <c r="DY33" i="6"/>
  <c r="ED32" i="6"/>
  <c r="ED33" i="6" s="1"/>
  <c r="BY33" i="6"/>
  <c r="BY32" i="6"/>
  <c r="BN32" i="6"/>
  <c r="BN33" i="6" s="1"/>
  <c r="DP32" i="6"/>
  <c r="DP33" i="6" s="1"/>
  <c r="CN32" i="6"/>
  <c r="CN33" i="6" s="1"/>
  <c r="CG32" i="6"/>
  <c r="CG33" i="6" s="1"/>
  <c r="CK32" i="6"/>
  <c r="CK33" i="6" s="1"/>
  <c r="EO32" i="6"/>
  <c r="EO33" i="6"/>
  <c r="DL32" i="6"/>
  <c r="DL33" i="6" s="1"/>
  <c r="AJ32" i="6"/>
  <c r="AJ33" i="6" s="1"/>
  <c r="CP32" i="6"/>
  <c r="CP33" i="6" s="1"/>
  <c r="L15" i="4"/>
  <c r="L36" i="4" s="1"/>
  <c r="L38" i="4" s="1"/>
  <c r="CE65" i="4"/>
  <c r="CE66" i="4"/>
  <c r="CG32" i="4"/>
  <c r="CG33" i="4" s="1"/>
  <c r="EH98" i="4"/>
  <c r="EH99" i="4" s="1"/>
  <c r="EF65" i="4"/>
  <c r="EF66" i="4" s="1"/>
  <c r="X65" i="4"/>
  <c r="X66" i="4" s="1"/>
  <c r="X69" i="4" s="1"/>
  <c r="X71" i="4" s="1"/>
  <c r="DL32" i="4"/>
  <c r="DL33" i="4" s="1"/>
  <c r="BJ65" i="4"/>
  <c r="BJ66" i="4" s="1"/>
  <c r="FE98" i="6"/>
  <c r="FE99" i="6" s="1"/>
  <c r="FE102" i="6" s="1"/>
  <c r="FE104" i="6" s="1"/>
  <c r="FI99" i="6"/>
  <c r="FI102" i="6" s="1"/>
  <c r="FI104" i="6" s="1"/>
  <c r="FI98" i="6"/>
  <c r="EK98" i="6"/>
  <c r="EK99" i="6"/>
  <c r="EK102" i="6" s="1"/>
  <c r="EK104" i="6" s="1"/>
  <c r="CO32" i="4"/>
  <c r="CO33" i="4"/>
  <c r="EH98" i="6"/>
  <c r="EH99" i="6"/>
  <c r="EH102" i="6" s="1"/>
  <c r="EH104" i="6" s="1"/>
  <c r="I15" i="6"/>
  <c r="BF48" i="4"/>
  <c r="BF69" i="4" s="1"/>
  <c r="BF71" i="4" s="1"/>
  <c r="C95" i="6"/>
  <c r="D66" i="6"/>
  <c r="D102" i="4"/>
  <c r="BL33" i="5"/>
  <c r="BL32" i="5"/>
  <c r="DF32" i="5"/>
  <c r="DF33" i="5"/>
  <c r="DJ32" i="5"/>
  <c r="DJ33" i="5" s="1"/>
  <c r="BM32" i="5"/>
  <c r="BM33" i="5" s="1"/>
  <c r="CX32" i="5"/>
  <c r="CX33" i="5" s="1"/>
  <c r="EP32" i="5"/>
  <c r="EP33" i="5" s="1"/>
  <c r="EI33" i="5"/>
  <c r="EI32" i="5"/>
  <c r="BQ32" i="5"/>
  <c r="BQ33" i="5"/>
  <c r="EA33" i="5"/>
  <c r="EA32" i="5"/>
  <c r="DE32" i="5"/>
  <c r="DE33" i="5"/>
  <c r="DX33" i="5"/>
  <c r="DX32" i="5"/>
  <c r="DS32" i="5"/>
  <c r="DS33" i="5" s="1"/>
  <c r="BN32" i="5"/>
  <c r="BN33" i="5" s="1"/>
  <c r="AY32" i="5"/>
  <c r="AY33" i="5" s="1"/>
  <c r="BO32" i="5"/>
  <c r="BO33" i="5" s="1"/>
  <c r="AH69" i="4"/>
  <c r="AH71" i="4" s="1"/>
  <c r="M69" i="4"/>
  <c r="M71" i="4" s="1"/>
  <c r="AK32" i="6"/>
  <c r="AK33" i="6" s="1"/>
  <c r="BZ32" i="6"/>
  <c r="BZ33" i="6" s="1"/>
  <c r="EF32" i="6"/>
  <c r="EF33" i="6" s="1"/>
  <c r="CY32" i="6"/>
  <c r="CY33" i="6"/>
  <c r="BO32" i="6"/>
  <c r="BO33" i="6" s="1"/>
  <c r="ES32" i="6"/>
  <c r="ES33" i="6" s="1"/>
  <c r="CL32" i="6"/>
  <c r="CL33" i="6" s="1"/>
  <c r="DR32" i="6"/>
  <c r="DR33" i="6" s="1"/>
  <c r="CE32" i="6"/>
  <c r="CE33" i="6" s="1"/>
  <c r="AT32" i="6"/>
  <c r="AT33" i="6" s="1"/>
  <c r="CT32" i="6"/>
  <c r="CT33" i="6" s="1"/>
  <c r="DA32" i="6"/>
  <c r="DA33" i="6" s="1"/>
  <c r="EM32" i="6"/>
  <c r="EM33" i="6" s="1"/>
  <c r="C28" i="6"/>
  <c r="AF30" i="6"/>
  <c r="CR32" i="6"/>
  <c r="CR33" i="6" s="1"/>
  <c r="M12" i="4"/>
  <c r="M13" i="4"/>
  <c r="D41" i="1"/>
  <c r="F29" i="1"/>
  <c r="BQ45" i="6" l="1"/>
  <c r="BQ46" i="6"/>
  <c r="N78" i="4"/>
  <c r="N79" i="4"/>
  <c r="BP69" i="6"/>
  <c r="G71" i="4"/>
  <c r="B28" i="1"/>
  <c r="C66" i="4"/>
  <c r="D69" i="4"/>
  <c r="K12" i="6"/>
  <c r="K13" i="6"/>
  <c r="S71" i="4"/>
  <c r="B29" i="1"/>
  <c r="D37" i="5"/>
  <c r="D38" i="5"/>
  <c r="BC71" i="4"/>
  <c r="C99" i="5"/>
  <c r="D102" i="5"/>
  <c r="AF32" i="6"/>
  <c r="C32" i="6" s="1"/>
  <c r="AF33" i="6"/>
  <c r="I36" i="6"/>
  <c r="I38" i="6" s="1"/>
  <c r="H15" i="5"/>
  <c r="H36" i="5"/>
  <c r="H38" i="5" s="1"/>
  <c r="AQ71" i="4"/>
  <c r="B31" i="1"/>
  <c r="I12" i="5"/>
  <c r="I13" i="5"/>
  <c r="C65" i="4"/>
  <c r="C32" i="4"/>
  <c r="AF32" i="5"/>
  <c r="C32" i="5" s="1"/>
  <c r="C30" i="5"/>
  <c r="E8" i="1" s="1"/>
  <c r="C99" i="4"/>
  <c r="D103" i="4"/>
  <c r="D104" i="4"/>
  <c r="M15" i="4"/>
  <c r="M36" i="4"/>
  <c r="M38" i="4" s="1"/>
  <c r="N12" i="4"/>
  <c r="N13" i="4"/>
  <c r="BG48" i="4"/>
  <c r="BG69" i="4"/>
  <c r="BG71" i="4" s="1"/>
  <c r="D66" i="5"/>
  <c r="D33" i="4"/>
  <c r="C99" i="6"/>
  <c r="D102" i="6"/>
  <c r="D33" i="6"/>
  <c r="C66" i="6"/>
  <c r="D69" i="6"/>
  <c r="C30" i="6"/>
  <c r="H8" i="1" s="1"/>
  <c r="BH45" i="4"/>
  <c r="BH46" i="4"/>
  <c r="AE71" i="4"/>
  <c r="B30" i="1"/>
  <c r="C98" i="6"/>
  <c r="J10" i="1" s="1"/>
  <c r="C98" i="4"/>
  <c r="J15" i="6"/>
  <c r="J36" i="6" s="1"/>
  <c r="J38" i="6" s="1"/>
  <c r="O78" i="4" l="1"/>
  <c r="O79" i="4"/>
  <c r="BR45" i="6"/>
  <c r="BR46" i="6"/>
  <c r="BP71" i="6"/>
  <c r="N81" i="4"/>
  <c r="N102" i="4"/>
  <c r="N104" i="4" s="1"/>
  <c r="AF33" i="5"/>
  <c r="C33" i="5" s="1"/>
  <c r="BQ48" i="6"/>
  <c r="BQ69" i="6" s="1"/>
  <c r="L12" i="6"/>
  <c r="L13" i="6"/>
  <c r="J12" i="5"/>
  <c r="J13" i="5"/>
  <c r="D103" i="5"/>
  <c r="D104" i="5"/>
  <c r="C104" i="5" s="1"/>
  <c r="G13" i="1" s="1"/>
  <c r="C102" i="5"/>
  <c r="G12" i="1" s="1"/>
  <c r="G21" i="1" s="1"/>
  <c r="G14" i="1"/>
  <c r="O12" i="4"/>
  <c r="O13" i="4"/>
  <c r="D70" i="6"/>
  <c r="D71" i="6"/>
  <c r="F27" i="1"/>
  <c r="G27" i="1" s="1"/>
  <c r="G28" i="1" s="1"/>
  <c r="G29" i="1" s="1"/>
  <c r="G30" i="1" s="1"/>
  <c r="G31" i="1" s="1"/>
  <c r="G32" i="1" s="1"/>
  <c r="E103" i="4"/>
  <c r="D105" i="4"/>
  <c r="I15" i="5"/>
  <c r="I36" i="5"/>
  <c r="I38" i="5" s="1"/>
  <c r="D70" i="4"/>
  <c r="D71" i="4"/>
  <c r="B27" i="1"/>
  <c r="C27" i="1" s="1"/>
  <c r="C28" i="1" s="1"/>
  <c r="C29" i="1" s="1"/>
  <c r="C30" i="1" s="1"/>
  <c r="C31" i="1" s="1"/>
  <c r="C33" i="6"/>
  <c r="D36" i="6"/>
  <c r="BH48" i="4"/>
  <c r="BH69" i="4"/>
  <c r="BH71" i="4" s="1"/>
  <c r="N15" i="4"/>
  <c r="N36" i="4" s="1"/>
  <c r="N38" i="4" s="1"/>
  <c r="E37" i="5"/>
  <c r="D39" i="5"/>
  <c r="D103" i="6"/>
  <c r="C102" i="6"/>
  <c r="J12" i="1" s="1"/>
  <c r="J21" i="1" s="1"/>
  <c r="D104" i="6"/>
  <c r="C104" i="6" s="1"/>
  <c r="J13" i="1" s="1"/>
  <c r="J14" i="1"/>
  <c r="C33" i="4"/>
  <c r="D36" i="4"/>
  <c r="BI45" i="4"/>
  <c r="BI46" i="4"/>
  <c r="C66" i="5"/>
  <c r="D69" i="5"/>
  <c r="K15" i="6"/>
  <c r="K36" i="6" s="1"/>
  <c r="K38" i="6" s="1"/>
  <c r="BQ71" i="6" l="1"/>
  <c r="BR48" i="6"/>
  <c r="BR69" i="6"/>
  <c r="BR71" i="6" s="1"/>
  <c r="BS45" i="6"/>
  <c r="BS46" i="6"/>
  <c r="O81" i="4"/>
  <c r="O102" i="4"/>
  <c r="O104" i="4" s="1"/>
  <c r="P78" i="4"/>
  <c r="P79" i="4"/>
  <c r="D38" i="4"/>
  <c r="D37" i="4"/>
  <c r="E70" i="6"/>
  <c r="D72" i="6"/>
  <c r="E103" i="5"/>
  <c r="D105" i="5"/>
  <c r="J15" i="5"/>
  <c r="J36" i="5" s="1"/>
  <c r="P12" i="4"/>
  <c r="P13" i="4"/>
  <c r="K12" i="5"/>
  <c r="K13" i="5"/>
  <c r="F103" i="4"/>
  <c r="E105" i="4"/>
  <c r="L15" i="6"/>
  <c r="L36" i="6" s="1"/>
  <c r="D105" i="6"/>
  <c r="E103" i="6"/>
  <c r="D72" i="4"/>
  <c r="E70" i="4"/>
  <c r="M12" i="6"/>
  <c r="M13" i="6"/>
  <c r="BI48" i="4"/>
  <c r="BI69" i="4" s="1"/>
  <c r="O15" i="4"/>
  <c r="O36" i="4" s="1"/>
  <c r="BJ45" i="4"/>
  <c r="BJ46" i="4"/>
  <c r="C69" i="5"/>
  <c r="F12" i="1" s="1"/>
  <c r="F21" i="1" s="1"/>
  <c r="D70" i="5"/>
  <c r="D71" i="5"/>
  <c r="C71" i="5" s="1"/>
  <c r="F13" i="1" s="1"/>
  <c r="F14" i="1"/>
  <c r="D27" i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39" i="5"/>
  <c r="F37" i="5"/>
  <c r="D38" i="6"/>
  <c r="D37" i="6"/>
  <c r="BT45" i="6" l="1"/>
  <c r="BT46" i="6"/>
  <c r="P81" i="4"/>
  <c r="P102" i="4"/>
  <c r="P104" i="4" s="1"/>
  <c r="BS48" i="6"/>
  <c r="BS69" i="6"/>
  <c r="BS71" i="6" s="1"/>
  <c r="Q78" i="4"/>
  <c r="Q79" i="4"/>
  <c r="O38" i="4"/>
  <c r="L38" i="6"/>
  <c r="E105" i="6"/>
  <c r="F103" i="6"/>
  <c r="BK45" i="4"/>
  <c r="BK46" i="4"/>
  <c r="M15" i="6"/>
  <c r="M36" i="6" s="1"/>
  <c r="M38" i="6" s="1"/>
  <c r="N12" i="6"/>
  <c r="N13" i="6"/>
  <c r="K15" i="5"/>
  <c r="K36" i="5"/>
  <c r="K38" i="5" s="1"/>
  <c r="L12" i="5"/>
  <c r="L13" i="5"/>
  <c r="E37" i="4"/>
  <c r="D39" i="4"/>
  <c r="P15" i="4"/>
  <c r="P36" i="4" s="1"/>
  <c r="F39" i="5"/>
  <c r="G37" i="5"/>
  <c r="D39" i="6"/>
  <c r="E37" i="6"/>
  <c r="E70" i="5"/>
  <c r="D72" i="5"/>
  <c r="BI71" i="4"/>
  <c r="E72" i="4"/>
  <c r="F70" i="4"/>
  <c r="G103" i="4"/>
  <c r="F105" i="4"/>
  <c r="Q12" i="4"/>
  <c r="Q13" i="4"/>
  <c r="F103" i="5"/>
  <c r="E105" i="5"/>
  <c r="J38" i="5"/>
  <c r="BJ48" i="4"/>
  <c r="BJ69" i="4" s="1"/>
  <c r="F70" i="6"/>
  <c r="E72" i="6"/>
  <c r="R78" i="4" l="1"/>
  <c r="R79" i="4"/>
  <c r="BT48" i="6"/>
  <c r="BT69" i="6"/>
  <c r="BT71" i="6" s="1"/>
  <c r="Q81" i="4"/>
  <c r="Q102" i="4"/>
  <c r="Q104" i="4" s="1"/>
  <c r="BU45" i="6"/>
  <c r="BU46" i="6"/>
  <c r="P38" i="4"/>
  <c r="BJ71" i="4"/>
  <c r="N15" i="6"/>
  <c r="N36" i="6" s="1"/>
  <c r="O12" i="6"/>
  <c r="O13" i="6"/>
  <c r="F105" i="6"/>
  <c r="G103" i="6"/>
  <c r="F105" i="5"/>
  <c r="G103" i="5"/>
  <c r="G39" i="5"/>
  <c r="H37" i="5"/>
  <c r="F37" i="4"/>
  <c r="E39" i="4"/>
  <c r="L15" i="5"/>
  <c r="L36" i="5"/>
  <c r="F70" i="5"/>
  <c r="E72" i="5"/>
  <c r="M12" i="5"/>
  <c r="M13" i="5"/>
  <c r="G105" i="4"/>
  <c r="H103" i="4"/>
  <c r="G70" i="6"/>
  <c r="F72" i="6"/>
  <c r="Q15" i="4"/>
  <c r="Q36" i="4"/>
  <c r="Q38" i="4" s="1"/>
  <c r="R12" i="4"/>
  <c r="R13" i="4"/>
  <c r="BK48" i="4"/>
  <c r="BK69" i="4"/>
  <c r="BK71" i="4" s="1"/>
  <c r="F72" i="4"/>
  <c r="G70" i="4"/>
  <c r="F37" i="6"/>
  <c r="E39" i="6"/>
  <c r="BL45" i="4"/>
  <c r="BL46" i="4"/>
  <c r="BV45" i="6" l="1"/>
  <c r="BV46" i="6"/>
  <c r="R81" i="4"/>
  <c r="R102" i="4"/>
  <c r="R104" i="4" s="1"/>
  <c r="BU48" i="6"/>
  <c r="BU69" i="6"/>
  <c r="S78" i="4"/>
  <c r="S79" i="4"/>
  <c r="N38" i="6"/>
  <c r="H39" i="5"/>
  <c r="I37" i="5"/>
  <c r="H103" i="6"/>
  <c r="G105" i="6"/>
  <c r="BM45" i="4"/>
  <c r="BM46" i="4"/>
  <c r="S12" i="4"/>
  <c r="S13" i="4"/>
  <c r="M15" i="5"/>
  <c r="M36" i="5"/>
  <c r="M38" i="5" s="1"/>
  <c r="O15" i="6"/>
  <c r="O36" i="6"/>
  <c r="O38" i="6" s="1"/>
  <c r="G105" i="5"/>
  <c r="H103" i="5"/>
  <c r="G72" i="4"/>
  <c r="H70" i="4"/>
  <c r="N12" i="5"/>
  <c r="N13" i="5"/>
  <c r="P12" i="6"/>
  <c r="P13" i="6"/>
  <c r="F72" i="5"/>
  <c r="G70" i="5"/>
  <c r="H105" i="4"/>
  <c r="I103" i="4"/>
  <c r="L38" i="5"/>
  <c r="G37" i="6"/>
  <c r="F39" i="6"/>
  <c r="BL48" i="4"/>
  <c r="BL69" i="4" s="1"/>
  <c r="R15" i="4"/>
  <c r="R36" i="4"/>
  <c r="G72" i="6"/>
  <c r="H70" i="6"/>
  <c r="G37" i="4"/>
  <c r="F39" i="4"/>
  <c r="S81" i="4" l="1"/>
  <c r="S102" i="4"/>
  <c r="S104" i="4" s="1"/>
  <c r="BV48" i="6"/>
  <c r="BV69" i="6"/>
  <c r="BV71" i="6" s="1"/>
  <c r="T78" i="4"/>
  <c r="T79" i="4"/>
  <c r="T81" i="4" s="1"/>
  <c r="T102" i="4" s="1"/>
  <c r="T104" i="4" s="1"/>
  <c r="BU71" i="6"/>
  <c r="BW45" i="6"/>
  <c r="BW46" i="6"/>
  <c r="BL71" i="4"/>
  <c r="Q12" i="6"/>
  <c r="Q13" i="6"/>
  <c r="R38" i="4"/>
  <c r="O12" i="5"/>
  <c r="O13" i="5"/>
  <c r="H72" i="4"/>
  <c r="I70" i="4"/>
  <c r="G39" i="4"/>
  <c r="H37" i="4"/>
  <c r="G72" i="5"/>
  <c r="H70" i="5"/>
  <c r="I105" i="4"/>
  <c r="J103" i="4"/>
  <c r="H105" i="5"/>
  <c r="I103" i="5"/>
  <c r="S15" i="4"/>
  <c r="S36" i="4"/>
  <c r="S38" i="4" s="1"/>
  <c r="H72" i="6"/>
  <c r="I70" i="6"/>
  <c r="P15" i="6"/>
  <c r="P36" i="6" s="1"/>
  <c r="P38" i="6" s="1"/>
  <c r="T12" i="4"/>
  <c r="T13" i="4"/>
  <c r="H105" i="6"/>
  <c r="I103" i="6"/>
  <c r="BM48" i="4"/>
  <c r="BM69" i="4" s="1"/>
  <c r="BM71" i="4" s="1"/>
  <c r="H37" i="6"/>
  <c r="G39" i="6"/>
  <c r="N15" i="5"/>
  <c r="N36" i="5"/>
  <c r="BN45" i="4"/>
  <c r="BN46" i="4"/>
  <c r="J37" i="5"/>
  <c r="I39" i="5"/>
  <c r="BW48" i="6" l="1"/>
  <c r="BW69" i="6"/>
  <c r="BW71" i="6" s="1"/>
  <c r="U78" i="4"/>
  <c r="U79" i="4"/>
  <c r="BX45" i="6"/>
  <c r="BX46" i="6"/>
  <c r="I105" i="5"/>
  <c r="J103" i="5"/>
  <c r="P12" i="5"/>
  <c r="P13" i="5"/>
  <c r="H72" i="5"/>
  <c r="I70" i="5"/>
  <c r="J70" i="4"/>
  <c r="I72" i="4"/>
  <c r="N38" i="5"/>
  <c r="I105" i="6"/>
  <c r="J103" i="6"/>
  <c r="I72" i="6"/>
  <c r="J70" i="6"/>
  <c r="BN48" i="4"/>
  <c r="BN69" i="4"/>
  <c r="BN71" i="4" s="1"/>
  <c r="BO45" i="4"/>
  <c r="BO46" i="4"/>
  <c r="Q15" i="6"/>
  <c r="Q36" i="6"/>
  <c r="Q38" i="6" s="1"/>
  <c r="U12" i="4"/>
  <c r="U13" i="4"/>
  <c r="H39" i="4"/>
  <c r="I37" i="4"/>
  <c r="I37" i="6"/>
  <c r="H39" i="6"/>
  <c r="R12" i="6"/>
  <c r="R13" i="6"/>
  <c r="T15" i="4"/>
  <c r="T36" i="4" s="1"/>
  <c r="K103" i="4"/>
  <c r="J105" i="4"/>
  <c r="K37" i="5"/>
  <c r="J39" i="5"/>
  <c r="O15" i="5"/>
  <c r="O36" i="5" s="1"/>
  <c r="O38" i="5" s="1"/>
  <c r="V78" i="4" l="1"/>
  <c r="V79" i="4"/>
  <c r="BX48" i="6"/>
  <c r="BX69" i="6" s="1"/>
  <c r="BX71" i="6" s="1"/>
  <c r="BY45" i="6"/>
  <c r="BY46" i="6"/>
  <c r="U81" i="4"/>
  <c r="U102" i="4"/>
  <c r="U104" i="4" s="1"/>
  <c r="T38" i="4"/>
  <c r="V12" i="4"/>
  <c r="V13" i="4"/>
  <c r="I39" i="4"/>
  <c r="J37" i="4"/>
  <c r="BP45" i="4"/>
  <c r="BP46" i="4"/>
  <c r="P15" i="5"/>
  <c r="P36" i="5" s="1"/>
  <c r="P38" i="5" s="1"/>
  <c r="U15" i="4"/>
  <c r="U36" i="4"/>
  <c r="U38" i="4" s="1"/>
  <c r="Q12" i="5"/>
  <c r="Q13" i="5"/>
  <c r="J105" i="6"/>
  <c r="K103" i="6"/>
  <c r="J70" i="5"/>
  <c r="I72" i="5"/>
  <c r="J105" i="5"/>
  <c r="K103" i="5"/>
  <c r="R15" i="6"/>
  <c r="R36" i="6" s="1"/>
  <c r="R38" i="6" s="1"/>
  <c r="K70" i="6"/>
  <c r="J72" i="6"/>
  <c r="L37" i="5"/>
  <c r="K39" i="5"/>
  <c r="K70" i="4"/>
  <c r="J72" i="4"/>
  <c r="S12" i="6"/>
  <c r="S13" i="6"/>
  <c r="L103" i="4"/>
  <c r="K105" i="4"/>
  <c r="J37" i="6"/>
  <c r="I39" i="6"/>
  <c r="BO48" i="4"/>
  <c r="BO69" i="4" s="1"/>
  <c r="BY48" i="6" l="1"/>
  <c r="BY69" i="6"/>
  <c r="BY71" i="6" s="1"/>
  <c r="BZ45" i="6"/>
  <c r="BZ46" i="6"/>
  <c r="V81" i="4"/>
  <c r="V102" i="4"/>
  <c r="V104" i="4" s="1"/>
  <c r="W78" i="4"/>
  <c r="W79" i="4"/>
  <c r="W81" i="4" s="1"/>
  <c r="W102" i="4" s="1"/>
  <c r="W104" i="4" s="1"/>
  <c r="BO71" i="4"/>
  <c r="L70" i="4"/>
  <c r="K72" i="4"/>
  <c r="V15" i="4"/>
  <c r="V36" i="4" s="1"/>
  <c r="V38" i="4" s="1"/>
  <c r="L103" i="5"/>
  <c r="K105" i="5"/>
  <c r="R12" i="5"/>
  <c r="R13" i="5"/>
  <c r="BQ45" i="4"/>
  <c r="BQ46" i="4"/>
  <c r="L103" i="6"/>
  <c r="K105" i="6"/>
  <c r="J39" i="6"/>
  <c r="K37" i="6"/>
  <c r="M103" i="4"/>
  <c r="L105" i="4"/>
  <c r="Q15" i="5"/>
  <c r="Q36" i="5"/>
  <c r="Q38" i="5" s="1"/>
  <c r="M37" i="5"/>
  <c r="L39" i="5"/>
  <c r="BP48" i="4"/>
  <c r="BP69" i="4"/>
  <c r="BP71" i="4" s="1"/>
  <c r="W12" i="4"/>
  <c r="W13" i="4"/>
  <c r="S15" i="6"/>
  <c r="S36" i="6"/>
  <c r="S38" i="6" s="1"/>
  <c r="L70" i="6"/>
  <c r="K72" i="6"/>
  <c r="J39" i="4"/>
  <c r="K37" i="4"/>
  <c r="T12" i="6"/>
  <c r="T13" i="6"/>
  <c r="K70" i="5"/>
  <c r="J72" i="5"/>
  <c r="X78" i="4" l="1"/>
  <c r="X79" i="4"/>
  <c r="CA45" i="6"/>
  <c r="CA46" i="6"/>
  <c r="BZ48" i="6"/>
  <c r="BZ69" i="6"/>
  <c r="BZ71" i="6" s="1"/>
  <c r="T15" i="6"/>
  <c r="T36" i="6"/>
  <c r="T38" i="6" s="1"/>
  <c r="W15" i="4"/>
  <c r="W36" i="4"/>
  <c r="W38" i="4" s="1"/>
  <c r="M103" i="5"/>
  <c r="L105" i="5"/>
  <c r="K39" i="4"/>
  <c r="L37" i="4"/>
  <c r="U12" i="6"/>
  <c r="U13" i="6"/>
  <c r="M103" i="6"/>
  <c r="L105" i="6"/>
  <c r="BQ48" i="4"/>
  <c r="BQ69" i="4" s="1"/>
  <c r="BQ71" i="4" s="1"/>
  <c r="M70" i="6"/>
  <c r="L72" i="6"/>
  <c r="M39" i="5"/>
  <c r="N37" i="5"/>
  <c r="M105" i="4"/>
  <c r="N103" i="4"/>
  <c r="BR45" i="4"/>
  <c r="BR46" i="4"/>
  <c r="L72" i="4"/>
  <c r="M70" i="4"/>
  <c r="X12" i="4"/>
  <c r="X13" i="4"/>
  <c r="L70" i="5"/>
  <c r="K72" i="5"/>
  <c r="K39" i="6"/>
  <c r="L37" i="6"/>
  <c r="R15" i="5"/>
  <c r="R36" i="5"/>
  <c r="R38" i="5" s="1"/>
  <c r="S12" i="5"/>
  <c r="S13" i="5"/>
  <c r="CA48" i="6" l="1"/>
  <c r="CA69" i="6"/>
  <c r="CB45" i="6"/>
  <c r="CB46" i="6"/>
  <c r="X81" i="4"/>
  <c r="X102" i="4"/>
  <c r="X104" i="4" s="1"/>
  <c r="Y78" i="4"/>
  <c r="Y79" i="4"/>
  <c r="S15" i="5"/>
  <c r="S36" i="5"/>
  <c r="S38" i="5" s="1"/>
  <c r="M72" i="6"/>
  <c r="N70" i="6"/>
  <c r="M72" i="4"/>
  <c r="N70" i="4"/>
  <c r="N103" i="6"/>
  <c r="M105" i="6"/>
  <c r="U15" i="6"/>
  <c r="U36" i="6"/>
  <c r="U38" i="6" s="1"/>
  <c r="BR48" i="4"/>
  <c r="BR69" i="4" s="1"/>
  <c r="V12" i="6"/>
  <c r="V13" i="6"/>
  <c r="T12" i="5"/>
  <c r="T13" i="5"/>
  <c r="BS45" i="4"/>
  <c r="BS46" i="4"/>
  <c r="N105" i="4"/>
  <c r="O103" i="4"/>
  <c r="M37" i="4"/>
  <c r="L39" i="4"/>
  <c r="L72" i="5"/>
  <c r="M70" i="5"/>
  <c r="L39" i="6"/>
  <c r="M37" i="6"/>
  <c r="X15" i="4"/>
  <c r="X36" i="4"/>
  <c r="X38" i="4" s="1"/>
  <c r="N39" i="5"/>
  <c r="O37" i="5"/>
  <c r="Y12" i="4"/>
  <c r="Y13" i="4"/>
  <c r="N103" i="5"/>
  <c r="M105" i="5"/>
  <c r="Z78" i="4" l="1"/>
  <c r="Z79" i="4"/>
  <c r="Z81" i="4" s="1"/>
  <c r="Z102" i="4" s="1"/>
  <c r="Z104" i="4" s="1"/>
  <c r="Y81" i="4"/>
  <c r="Y102" i="4" s="1"/>
  <c r="Y104" i="4" s="1"/>
  <c r="CB48" i="6"/>
  <c r="CB69" i="6"/>
  <c r="CB71" i="6" s="1"/>
  <c r="CC45" i="6"/>
  <c r="CC46" i="6"/>
  <c r="CA71" i="6"/>
  <c r="BR71" i="4"/>
  <c r="N105" i="6"/>
  <c r="O103" i="6"/>
  <c r="O70" i="6"/>
  <c r="N72" i="6"/>
  <c r="Y15" i="4"/>
  <c r="Y36" i="4"/>
  <c r="Y38" i="4" s="1"/>
  <c r="V15" i="6"/>
  <c r="V36" i="6"/>
  <c r="V38" i="6" s="1"/>
  <c r="M72" i="5"/>
  <c r="N70" i="5"/>
  <c r="N72" i="4"/>
  <c r="O70" i="4"/>
  <c r="BT45" i="4"/>
  <c r="BT46" i="4"/>
  <c r="W12" i="6"/>
  <c r="W13" i="6"/>
  <c r="O39" i="5"/>
  <c r="P37" i="5"/>
  <c r="Z12" i="4"/>
  <c r="Z13" i="4"/>
  <c r="N37" i="4"/>
  <c r="M39" i="4"/>
  <c r="O105" i="4"/>
  <c r="P103" i="4"/>
  <c r="BS48" i="4"/>
  <c r="BS69" i="4"/>
  <c r="BS71" i="4" s="1"/>
  <c r="N37" i="6"/>
  <c r="M39" i="6"/>
  <c r="T15" i="5"/>
  <c r="T36" i="5"/>
  <c r="T38" i="5" s="1"/>
  <c r="O103" i="5"/>
  <c r="N105" i="5"/>
  <c r="U12" i="5"/>
  <c r="U13" i="5"/>
  <c r="CD45" i="6" l="1"/>
  <c r="CD46" i="6"/>
  <c r="CC48" i="6"/>
  <c r="CC69" i="6"/>
  <c r="CC71" i="6" s="1"/>
  <c r="AA78" i="4"/>
  <c r="AA79" i="4"/>
  <c r="P105" i="4"/>
  <c r="Q103" i="4"/>
  <c r="P39" i="5"/>
  <c r="Q37" i="5"/>
  <c r="O72" i="4"/>
  <c r="P70" i="4"/>
  <c r="O72" i="6"/>
  <c r="P70" i="6"/>
  <c r="W15" i="6"/>
  <c r="W36" i="6"/>
  <c r="W38" i="6" s="1"/>
  <c r="Z15" i="4"/>
  <c r="Z36" i="4" s="1"/>
  <c r="Z38" i="4" s="1"/>
  <c r="O105" i="6"/>
  <c r="P103" i="6"/>
  <c r="V12" i="5"/>
  <c r="V13" i="5"/>
  <c r="O37" i="6"/>
  <c r="N39" i="6"/>
  <c r="AA12" i="4"/>
  <c r="AA13" i="4"/>
  <c r="BU45" i="4"/>
  <c r="BU46" i="4"/>
  <c r="P103" i="5"/>
  <c r="O105" i="5"/>
  <c r="N72" i="5"/>
  <c r="O70" i="5"/>
  <c r="O37" i="4"/>
  <c r="N39" i="4"/>
  <c r="X12" i="6"/>
  <c r="X13" i="6"/>
  <c r="U15" i="5"/>
  <c r="U36" i="5"/>
  <c r="U38" i="5" s="1"/>
  <c r="BT48" i="4"/>
  <c r="BT69" i="4" s="1"/>
  <c r="BT71" i="4" s="1"/>
  <c r="AB78" i="4" l="1"/>
  <c r="AB79" i="4"/>
  <c r="CD48" i="6"/>
  <c r="CD69" i="6" s="1"/>
  <c r="AA81" i="4"/>
  <c r="AA102" i="4"/>
  <c r="AA104" i="4" s="1"/>
  <c r="CE45" i="6"/>
  <c r="CE46" i="6"/>
  <c r="O39" i="4"/>
  <c r="P37" i="4"/>
  <c r="Q105" i="4"/>
  <c r="R103" i="4"/>
  <c r="AA15" i="4"/>
  <c r="AA36" i="4"/>
  <c r="AA38" i="4" s="1"/>
  <c r="Q39" i="5"/>
  <c r="R37" i="5"/>
  <c r="P37" i="6"/>
  <c r="O39" i="6"/>
  <c r="AB12" i="4"/>
  <c r="AB13" i="4"/>
  <c r="P105" i="5"/>
  <c r="Q103" i="5"/>
  <c r="W12" i="5"/>
  <c r="W13" i="5"/>
  <c r="X15" i="6"/>
  <c r="X36" i="6" s="1"/>
  <c r="X38" i="6" s="1"/>
  <c r="BU48" i="4"/>
  <c r="BU69" i="4" s="1"/>
  <c r="BU71" i="4" s="1"/>
  <c r="P105" i="6"/>
  <c r="Q103" i="6"/>
  <c r="P72" i="4"/>
  <c r="Q70" i="4"/>
  <c r="O72" i="5"/>
  <c r="P70" i="5"/>
  <c r="V15" i="5"/>
  <c r="V36" i="5" s="1"/>
  <c r="V38" i="5" s="1"/>
  <c r="P72" i="6"/>
  <c r="Q70" i="6"/>
  <c r="Y12" i="6"/>
  <c r="Y13" i="6"/>
  <c r="BV45" i="4"/>
  <c r="BV46" i="4"/>
  <c r="CD71" i="6" l="1"/>
  <c r="CE48" i="6"/>
  <c r="CE69" i="6" s="1"/>
  <c r="CF45" i="6"/>
  <c r="CF46" i="6"/>
  <c r="AB81" i="4"/>
  <c r="AB102" i="4" s="1"/>
  <c r="AB104" i="4" s="1"/>
  <c r="AC78" i="4"/>
  <c r="AC79" i="4"/>
  <c r="P72" i="5"/>
  <c r="Q70" i="5"/>
  <c r="S37" i="5"/>
  <c r="R39" i="5"/>
  <c r="Y15" i="6"/>
  <c r="Y36" i="6"/>
  <c r="Y38" i="6" s="1"/>
  <c r="Q72" i="6"/>
  <c r="R70" i="6"/>
  <c r="BW45" i="4"/>
  <c r="BW46" i="4"/>
  <c r="AB15" i="4"/>
  <c r="AB36" i="4"/>
  <c r="AB38" i="4" s="1"/>
  <c r="S103" i="4"/>
  <c r="R105" i="4"/>
  <c r="W15" i="5"/>
  <c r="W36" i="5" s="1"/>
  <c r="W38" i="5" s="1"/>
  <c r="X12" i="5"/>
  <c r="X13" i="5"/>
  <c r="Z12" i="6"/>
  <c r="Z13" i="6"/>
  <c r="R70" i="4"/>
  <c r="Q72" i="4"/>
  <c r="AC12" i="4"/>
  <c r="AC13" i="4"/>
  <c r="Q105" i="6"/>
  <c r="R103" i="6"/>
  <c r="BV48" i="4"/>
  <c r="BV69" i="4" s="1"/>
  <c r="BV71" i="4" s="1"/>
  <c r="Q105" i="5"/>
  <c r="R103" i="5"/>
  <c r="P39" i="4"/>
  <c r="Q37" i="4"/>
  <c r="P39" i="6"/>
  <c r="Q37" i="6"/>
  <c r="CE71" i="6" l="1"/>
  <c r="CF48" i="6"/>
  <c r="CF69" i="6"/>
  <c r="CF71" i="6" s="1"/>
  <c r="CG45" i="6"/>
  <c r="CG46" i="6"/>
  <c r="AC81" i="4"/>
  <c r="AC102" i="4"/>
  <c r="AC104" i="4" s="1"/>
  <c r="AD78" i="4"/>
  <c r="AD79" i="4"/>
  <c r="Q39" i="4"/>
  <c r="R37" i="4"/>
  <c r="R105" i="5"/>
  <c r="S103" i="5"/>
  <c r="BW48" i="4"/>
  <c r="BW69" i="4" s="1"/>
  <c r="BW71" i="4" s="1"/>
  <c r="S70" i="4"/>
  <c r="R72" i="4"/>
  <c r="Q39" i="6"/>
  <c r="R37" i="6"/>
  <c r="R70" i="5"/>
  <c r="Q72" i="5"/>
  <c r="R72" i="6"/>
  <c r="S70" i="6"/>
  <c r="T103" i="4"/>
  <c r="S105" i="4"/>
  <c r="R105" i="6"/>
  <c r="S103" i="6"/>
  <c r="AA12" i="6"/>
  <c r="AA13" i="6"/>
  <c r="T37" i="5"/>
  <c r="S39" i="5"/>
  <c r="BX45" i="4"/>
  <c r="BX46" i="4"/>
  <c r="Z15" i="6"/>
  <c r="Z36" i="6" s="1"/>
  <c r="Z38" i="6" s="1"/>
  <c r="AC15" i="4"/>
  <c r="AC36" i="4" s="1"/>
  <c r="AC38" i="4" s="1"/>
  <c r="X15" i="5"/>
  <c r="X36" i="5"/>
  <c r="X38" i="5" s="1"/>
  <c r="AD12" i="4"/>
  <c r="AD13" i="4"/>
  <c r="Y12" i="5"/>
  <c r="Y13" i="5"/>
  <c r="CG48" i="6" l="1"/>
  <c r="CG69" i="6"/>
  <c r="CH45" i="6"/>
  <c r="CH46" i="6"/>
  <c r="AD81" i="4"/>
  <c r="AD102" i="4"/>
  <c r="AD104" i="4" s="1"/>
  <c r="AE78" i="4"/>
  <c r="AE79" i="4"/>
  <c r="AE81" i="4" s="1"/>
  <c r="AE102" i="4" s="1"/>
  <c r="AE104" i="4" s="1"/>
  <c r="BY45" i="4"/>
  <c r="BY46" i="4"/>
  <c r="AA15" i="6"/>
  <c r="AA36" i="6" s="1"/>
  <c r="AA38" i="6" s="1"/>
  <c r="S72" i="6"/>
  <c r="T70" i="6"/>
  <c r="AE12" i="4"/>
  <c r="AE13" i="4"/>
  <c r="AB12" i="6"/>
  <c r="AB13" i="6"/>
  <c r="S70" i="5"/>
  <c r="R72" i="5"/>
  <c r="T103" i="6"/>
  <c r="S105" i="6"/>
  <c r="U37" i="5"/>
  <c r="T39" i="5"/>
  <c r="T103" i="5"/>
  <c r="S105" i="5"/>
  <c r="R39" i="4"/>
  <c r="S37" i="4"/>
  <c r="R39" i="6"/>
  <c r="S37" i="6"/>
  <c r="Y15" i="5"/>
  <c r="Y36" i="5" s="1"/>
  <c r="Y38" i="5" s="1"/>
  <c r="Z12" i="5"/>
  <c r="Z13" i="5"/>
  <c r="AD15" i="4"/>
  <c r="AD36" i="4"/>
  <c r="AD38" i="4" s="1"/>
  <c r="BX48" i="4"/>
  <c r="BX69" i="4"/>
  <c r="BX71" i="4" s="1"/>
  <c r="U103" i="4"/>
  <c r="T105" i="4"/>
  <c r="T70" i="4"/>
  <c r="S72" i="4"/>
  <c r="AF78" i="4" l="1"/>
  <c r="AF79" i="4"/>
  <c r="CH48" i="6"/>
  <c r="CH69" i="6"/>
  <c r="CH71" i="6" s="1"/>
  <c r="CG71" i="6"/>
  <c r="CI45" i="6"/>
  <c r="CI46" i="6"/>
  <c r="V103" i="4"/>
  <c r="U105" i="4"/>
  <c r="T105" i="6"/>
  <c r="U103" i="6"/>
  <c r="AF12" i="4"/>
  <c r="AF13" i="4"/>
  <c r="Z15" i="5"/>
  <c r="Z36" i="5" s="1"/>
  <c r="Z38" i="5" s="1"/>
  <c r="AE15" i="4"/>
  <c r="AE36" i="4"/>
  <c r="AE38" i="4" s="1"/>
  <c r="T72" i="6"/>
  <c r="U70" i="6"/>
  <c r="AA12" i="5"/>
  <c r="AA13" i="5"/>
  <c r="U103" i="5"/>
  <c r="T105" i="5"/>
  <c r="T70" i="5"/>
  <c r="S72" i="5"/>
  <c r="S39" i="6"/>
  <c r="T37" i="6"/>
  <c r="AC12" i="6"/>
  <c r="AC13" i="6"/>
  <c r="AB15" i="6"/>
  <c r="AB36" i="6" s="1"/>
  <c r="AB38" i="6" s="1"/>
  <c r="S39" i="4"/>
  <c r="T37" i="4"/>
  <c r="BY48" i="4"/>
  <c r="BY69" i="4" s="1"/>
  <c r="BY71" i="4" s="1"/>
  <c r="T72" i="4"/>
  <c r="U70" i="4"/>
  <c r="V37" i="5"/>
  <c r="U39" i="5"/>
  <c r="BZ45" i="4"/>
  <c r="BZ46" i="4"/>
  <c r="CJ45" i="6" l="1"/>
  <c r="CJ46" i="6"/>
  <c r="CI48" i="6"/>
  <c r="CI69" i="6"/>
  <c r="CI71" i="6" s="1"/>
  <c r="AF81" i="4"/>
  <c r="AF102" i="4"/>
  <c r="AF104" i="4" s="1"/>
  <c r="AG78" i="4"/>
  <c r="AG79" i="4"/>
  <c r="U72" i="6"/>
  <c r="V70" i="6"/>
  <c r="AF15" i="4"/>
  <c r="AF36" i="4"/>
  <c r="AF38" i="4" s="1"/>
  <c r="V70" i="4"/>
  <c r="U72" i="4"/>
  <c r="U105" i="6"/>
  <c r="V103" i="6"/>
  <c r="AD12" i="6"/>
  <c r="AD13" i="6"/>
  <c r="AG12" i="4"/>
  <c r="AG13" i="4"/>
  <c r="AC15" i="6"/>
  <c r="AC36" i="6"/>
  <c r="AC38" i="6" s="1"/>
  <c r="V103" i="5"/>
  <c r="U105" i="5"/>
  <c r="BZ48" i="4"/>
  <c r="BZ69" i="4" s="1"/>
  <c r="BZ71" i="4" s="1"/>
  <c r="U37" i="4"/>
  <c r="T39" i="4"/>
  <c r="T39" i="6"/>
  <c r="U37" i="6"/>
  <c r="AA15" i="5"/>
  <c r="AA36" i="5"/>
  <c r="AA38" i="5" s="1"/>
  <c r="CA45" i="4"/>
  <c r="CA46" i="4"/>
  <c r="AB12" i="5"/>
  <c r="AB13" i="5"/>
  <c r="W103" i="4"/>
  <c r="V105" i="4"/>
  <c r="V39" i="5"/>
  <c r="W37" i="5"/>
  <c r="U70" i="5"/>
  <c r="T72" i="5"/>
  <c r="AG81" i="4" l="1"/>
  <c r="AG102" i="4"/>
  <c r="AG104" i="4" s="1"/>
  <c r="CJ48" i="6"/>
  <c r="CJ69" i="6"/>
  <c r="CJ71" i="6" s="1"/>
  <c r="AH78" i="4"/>
  <c r="AH79" i="4"/>
  <c r="AH81" i="4" s="1"/>
  <c r="AH102" i="4" s="1"/>
  <c r="AH104" i="4" s="1"/>
  <c r="CK45" i="6"/>
  <c r="CK46" i="6"/>
  <c r="V105" i="5"/>
  <c r="W103" i="5"/>
  <c r="W105" i="4"/>
  <c r="X103" i="4"/>
  <c r="AH12" i="4"/>
  <c r="AH13" i="4"/>
  <c r="AG15" i="4"/>
  <c r="AG36" i="4"/>
  <c r="AG38" i="4" s="1"/>
  <c r="V72" i="4"/>
  <c r="W70" i="4"/>
  <c r="AD15" i="6"/>
  <c r="AD36" i="6"/>
  <c r="AD38" i="6" s="1"/>
  <c r="AC12" i="5"/>
  <c r="AC13" i="5"/>
  <c r="AE12" i="6"/>
  <c r="AE13" i="6"/>
  <c r="CA48" i="4"/>
  <c r="CA69" i="4"/>
  <c r="W103" i="6"/>
  <c r="V105" i="6"/>
  <c r="V72" i="6"/>
  <c r="W70" i="6"/>
  <c r="V37" i="6"/>
  <c r="U39" i="6"/>
  <c r="AB15" i="5"/>
  <c r="AB36" i="5"/>
  <c r="AB38" i="5" s="1"/>
  <c r="V37" i="4"/>
  <c r="U39" i="4"/>
  <c r="V70" i="5"/>
  <c r="U72" i="5"/>
  <c r="W39" i="5"/>
  <c r="X37" i="5"/>
  <c r="CB45" i="4"/>
  <c r="CB46" i="4"/>
  <c r="CK48" i="6" l="1"/>
  <c r="CK69" i="6"/>
  <c r="CK71" i="6" s="1"/>
  <c r="CL45" i="6"/>
  <c r="CL46" i="6"/>
  <c r="AI78" i="4"/>
  <c r="AI79" i="4"/>
  <c r="X39" i="5"/>
  <c r="Y37" i="5"/>
  <c r="AH15" i="4"/>
  <c r="AH36" i="4"/>
  <c r="AH38" i="4" s="1"/>
  <c r="CB48" i="4"/>
  <c r="CB69" i="4" s="1"/>
  <c r="AC15" i="5"/>
  <c r="AC36" i="5"/>
  <c r="AC38" i="5" s="1"/>
  <c r="CC45" i="4"/>
  <c r="CC46" i="4"/>
  <c r="AD12" i="5"/>
  <c r="AD13" i="5"/>
  <c r="AI12" i="4"/>
  <c r="AI13" i="4"/>
  <c r="CA71" i="4"/>
  <c r="X105" i="4"/>
  <c r="Y103" i="4"/>
  <c r="AE15" i="6"/>
  <c r="AE36" i="6"/>
  <c r="AE38" i="6" s="1"/>
  <c r="W72" i="4"/>
  <c r="X70" i="4"/>
  <c r="V72" i="5"/>
  <c r="W70" i="5"/>
  <c r="AF12" i="6"/>
  <c r="AF13" i="6"/>
  <c r="W105" i="5"/>
  <c r="X103" i="5"/>
  <c r="W37" i="6"/>
  <c r="V39" i="6"/>
  <c r="W72" i="6"/>
  <c r="X70" i="6"/>
  <c r="W37" i="4"/>
  <c r="V39" i="4"/>
  <c r="W105" i="6"/>
  <c r="X103" i="6"/>
  <c r="AI81" i="4" l="1"/>
  <c r="AI102" i="4"/>
  <c r="AI104" i="4" s="1"/>
  <c r="AJ78" i="4"/>
  <c r="AJ79" i="4"/>
  <c r="CL48" i="6"/>
  <c r="CL69" i="6"/>
  <c r="CL71" i="6" s="1"/>
  <c r="CM45" i="6"/>
  <c r="CM46" i="6"/>
  <c r="CB71" i="4"/>
  <c r="W72" i="5"/>
  <c r="X70" i="5"/>
  <c r="W39" i="4"/>
  <c r="X37" i="4"/>
  <c r="X37" i="6"/>
  <c r="W39" i="6"/>
  <c r="AJ12" i="4"/>
  <c r="AJ13" i="4"/>
  <c r="AD15" i="5"/>
  <c r="AD36" i="5"/>
  <c r="AD38" i="5" s="1"/>
  <c r="AE12" i="5"/>
  <c r="AE13" i="5"/>
  <c r="X105" i="5"/>
  <c r="Y103" i="5"/>
  <c r="X72" i="4"/>
  <c r="Y70" i="4"/>
  <c r="AF15" i="6"/>
  <c r="AF36" i="6"/>
  <c r="AF38" i="6" s="1"/>
  <c r="Y105" i="4"/>
  <c r="Z103" i="4"/>
  <c r="CC48" i="4"/>
  <c r="CC69" i="4"/>
  <c r="CC71" i="4" s="1"/>
  <c r="Y39" i="5"/>
  <c r="Z37" i="5"/>
  <c r="AI15" i="4"/>
  <c r="AI36" i="4"/>
  <c r="AI38" i="4" s="1"/>
  <c r="Y103" i="6"/>
  <c r="X105" i="6"/>
  <c r="X72" i="6"/>
  <c r="Y70" i="6"/>
  <c r="AG12" i="6"/>
  <c r="AG13" i="6"/>
  <c r="CD45" i="4"/>
  <c r="CD46" i="4"/>
  <c r="CN45" i="6" l="1"/>
  <c r="CN46" i="6"/>
  <c r="AJ81" i="4"/>
  <c r="AJ102" i="4"/>
  <c r="AJ104" i="4" s="1"/>
  <c r="CM48" i="6"/>
  <c r="CM69" i="6"/>
  <c r="AK78" i="4"/>
  <c r="AK79" i="4"/>
  <c r="Y72" i="6"/>
  <c r="Z70" i="6"/>
  <c r="AE15" i="5"/>
  <c r="AE36" i="5" s="1"/>
  <c r="AE38" i="5" s="1"/>
  <c r="AF12" i="5"/>
  <c r="AF13" i="5"/>
  <c r="Y37" i="6"/>
  <c r="X39" i="6"/>
  <c r="AA103" i="4"/>
  <c r="Z105" i="4"/>
  <c r="Y105" i="6"/>
  <c r="Z103" i="6"/>
  <c r="CD48" i="4"/>
  <c r="CD69" i="4"/>
  <c r="CD71" i="4" s="1"/>
  <c r="Y105" i="5"/>
  <c r="Z103" i="5"/>
  <c r="X72" i="5"/>
  <c r="Y70" i="5"/>
  <c r="CE45" i="4"/>
  <c r="CE46" i="4"/>
  <c r="X39" i="4"/>
  <c r="Y37" i="4"/>
  <c r="AA37" i="5"/>
  <c r="Z39" i="5"/>
  <c r="Z70" i="4"/>
  <c r="Y72" i="4"/>
  <c r="AG15" i="6"/>
  <c r="AG36" i="6"/>
  <c r="AG38" i="6" s="1"/>
  <c r="AJ15" i="4"/>
  <c r="AJ36" i="4"/>
  <c r="AJ38" i="4" s="1"/>
  <c r="AH12" i="6"/>
  <c r="AH13" i="6"/>
  <c r="AK12" i="4"/>
  <c r="AK13" i="4"/>
  <c r="AL78" i="4" l="1"/>
  <c r="AL79" i="4"/>
  <c r="CN48" i="6"/>
  <c r="CN69" i="6"/>
  <c r="CN71" i="6" s="1"/>
  <c r="AK81" i="4"/>
  <c r="AK102" i="4"/>
  <c r="AK104" i="4" s="1"/>
  <c r="CM71" i="6"/>
  <c r="CO45" i="6"/>
  <c r="CO46" i="6"/>
  <c r="AA103" i="6"/>
  <c r="Z105" i="6"/>
  <c r="CF45" i="4"/>
  <c r="CF46" i="4"/>
  <c r="AI12" i="6"/>
  <c r="AI13" i="6"/>
  <c r="AA70" i="4"/>
  <c r="Z72" i="4"/>
  <c r="CE48" i="4"/>
  <c r="CE69" i="4"/>
  <c r="Z70" i="5"/>
  <c r="Y72" i="5"/>
  <c r="AB37" i="5"/>
  <c r="AA39" i="5"/>
  <c r="AB103" i="4"/>
  <c r="AA105" i="4"/>
  <c r="Y39" i="4"/>
  <c r="Z37" i="4"/>
  <c r="Z37" i="6"/>
  <c r="Y39" i="6"/>
  <c r="Z105" i="5"/>
  <c r="AA103" i="5"/>
  <c r="AK15" i="4"/>
  <c r="AK36" i="4"/>
  <c r="AK38" i="4" s="1"/>
  <c r="AF15" i="5"/>
  <c r="AF36" i="5" s="1"/>
  <c r="AF38" i="5" s="1"/>
  <c r="Z72" i="6"/>
  <c r="AA70" i="6"/>
  <c r="AL12" i="4"/>
  <c r="AL13" i="4"/>
  <c r="AH15" i="6"/>
  <c r="AH36" i="6" s="1"/>
  <c r="AH38" i="6" s="1"/>
  <c r="AG12" i="5"/>
  <c r="AG13" i="5"/>
  <c r="CO48" i="6" l="1"/>
  <c r="CO69" i="6"/>
  <c r="AL81" i="4"/>
  <c r="AL102" i="4"/>
  <c r="AL104" i="4" s="1"/>
  <c r="CP45" i="6"/>
  <c r="CP46" i="6"/>
  <c r="AM78" i="4"/>
  <c r="AM79" i="4"/>
  <c r="Z39" i="6"/>
  <c r="AA37" i="6"/>
  <c r="CF48" i="4"/>
  <c r="CF69" i="4"/>
  <c r="CF71" i="4" s="1"/>
  <c r="CE71" i="4"/>
  <c r="AL15" i="4"/>
  <c r="AL36" i="4" s="1"/>
  <c r="AL38" i="4" s="1"/>
  <c r="AM12" i="4"/>
  <c r="AM13" i="4"/>
  <c r="AC103" i="4"/>
  <c r="AB105" i="4"/>
  <c r="AB70" i="4"/>
  <c r="AA72" i="4"/>
  <c r="AA70" i="5"/>
  <c r="Z72" i="5"/>
  <c r="Z39" i="4"/>
  <c r="AA37" i="4"/>
  <c r="CG45" i="4"/>
  <c r="CG46" i="4"/>
  <c r="AG15" i="5"/>
  <c r="AG36" i="5" s="1"/>
  <c r="AG38" i="5" s="1"/>
  <c r="AA72" i="6"/>
  <c r="AB70" i="6"/>
  <c r="AB103" i="5"/>
  <c r="AA105" i="5"/>
  <c r="AI15" i="6"/>
  <c r="AI36" i="6" s="1"/>
  <c r="AI38" i="6" s="1"/>
  <c r="AH12" i="5"/>
  <c r="AH13" i="5"/>
  <c r="AC37" i="5"/>
  <c r="AB39" i="5"/>
  <c r="AJ12" i="6"/>
  <c r="AJ13" i="6"/>
  <c r="AB103" i="6"/>
  <c r="AA105" i="6"/>
  <c r="AN78" i="4" l="1"/>
  <c r="AN79" i="4"/>
  <c r="AM81" i="4"/>
  <c r="AM102" i="4"/>
  <c r="AM104" i="4" s="1"/>
  <c r="CP48" i="6"/>
  <c r="CP69" i="6"/>
  <c r="CP71" i="6" s="1"/>
  <c r="CQ45" i="6"/>
  <c r="CQ46" i="6"/>
  <c r="CO71" i="6"/>
  <c r="AI12" i="5"/>
  <c r="AI13" i="5"/>
  <c r="AH15" i="5"/>
  <c r="AH36" i="5"/>
  <c r="AH38" i="5" s="1"/>
  <c r="AB70" i="5"/>
  <c r="AA72" i="5"/>
  <c r="AJ15" i="6"/>
  <c r="AJ36" i="6"/>
  <c r="AJ38" i="6" s="1"/>
  <c r="AK12" i="6"/>
  <c r="AK13" i="6"/>
  <c r="AC103" i="5"/>
  <c r="AB105" i="5"/>
  <c r="AD103" i="4"/>
  <c r="AC105" i="4"/>
  <c r="AC103" i="6"/>
  <c r="AB105" i="6"/>
  <c r="CH45" i="4"/>
  <c r="CH46" i="4"/>
  <c r="AB72" i="4"/>
  <c r="AC70" i="4"/>
  <c r="AA39" i="6"/>
  <c r="AB37" i="6"/>
  <c r="CG48" i="4"/>
  <c r="CG69" i="4" s="1"/>
  <c r="CG71" i="4" s="1"/>
  <c r="AB72" i="6"/>
  <c r="AC70" i="6"/>
  <c r="AA39" i="4"/>
  <c r="AB37" i="4"/>
  <c r="AM15" i="4"/>
  <c r="AM36" i="4" s="1"/>
  <c r="AM38" i="4" s="1"/>
  <c r="AD37" i="5"/>
  <c r="AC39" i="5"/>
  <c r="AN12" i="4"/>
  <c r="AN13" i="4"/>
  <c r="CR45" i="6" l="1"/>
  <c r="CR46" i="6"/>
  <c r="AN81" i="4"/>
  <c r="AN102" i="4"/>
  <c r="AN104" i="4" s="1"/>
  <c r="AO78" i="4"/>
  <c r="AO79" i="4"/>
  <c r="CQ48" i="6"/>
  <c r="CQ69" i="6" s="1"/>
  <c r="AK15" i="6"/>
  <c r="AK36" i="6" s="1"/>
  <c r="AK38" i="6" s="1"/>
  <c r="AN15" i="4"/>
  <c r="AN36" i="4"/>
  <c r="AN38" i="4" s="1"/>
  <c r="AE37" i="5"/>
  <c r="AD39" i="5"/>
  <c r="CH48" i="4"/>
  <c r="CH69" i="4" s="1"/>
  <c r="CH71" i="4" s="1"/>
  <c r="AC105" i="6"/>
  <c r="AD103" i="6"/>
  <c r="AI15" i="5"/>
  <c r="AI36" i="5"/>
  <c r="AI38" i="5" s="1"/>
  <c r="AO12" i="4"/>
  <c r="AO13" i="4"/>
  <c r="AD105" i="4"/>
  <c r="AE103" i="4"/>
  <c r="AJ12" i="5"/>
  <c r="AJ13" i="5"/>
  <c r="CI45" i="4"/>
  <c r="CI46" i="4"/>
  <c r="AC37" i="4"/>
  <c r="AB39" i="4"/>
  <c r="AD103" i="5"/>
  <c r="AC105" i="5"/>
  <c r="AB72" i="5"/>
  <c r="AC70" i="5"/>
  <c r="AB39" i="6"/>
  <c r="AC37" i="6"/>
  <c r="AL12" i="6"/>
  <c r="AL13" i="6"/>
  <c r="AC72" i="6"/>
  <c r="AD70" i="6"/>
  <c r="AC72" i="4"/>
  <c r="AD70" i="4"/>
  <c r="CQ71" i="6" l="1"/>
  <c r="AO81" i="4"/>
  <c r="AO102" i="4"/>
  <c r="AO104" i="4" s="1"/>
  <c r="AP78" i="4"/>
  <c r="AP79" i="4"/>
  <c r="CR48" i="6"/>
  <c r="CR69" i="6" s="1"/>
  <c r="CS45" i="6"/>
  <c r="CS46" i="6"/>
  <c r="AD37" i="6"/>
  <c r="AC39" i="6"/>
  <c r="AD72" i="4"/>
  <c r="AE70" i="4"/>
  <c r="AL15" i="6"/>
  <c r="AL36" i="6"/>
  <c r="AL38" i="6" s="1"/>
  <c r="AO15" i="4"/>
  <c r="AO36" i="4"/>
  <c r="AO38" i="4" s="1"/>
  <c r="AM12" i="6"/>
  <c r="AM13" i="6"/>
  <c r="AD37" i="4"/>
  <c r="AC39" i="4"/>
  <c r="AP12" i="4"/>
  <c r="AP13" i="4"/>
  <c r="AE39" i="5"/>
  <c r="AF37" i="5"/>
  <c r="AD105" i="6"/>
  <c r="AE103" i="6"/>
  <c r="AK12" i="5"/>
  <c r="AK13" i="5"/>
  <c r="CI48" i="4"/>
  <c r="CI69" i="4"/>
  <c r="CI71" i="4" s="1"/>
  <c r="CJ45" i="4"/>
  <c r="CJ46" i="4"/>
  <c r="AJ15" i="5"/>
  <c r="AJ36" i="5"/>
  <c r="AJ38" i="5" s="1"/>
  <c r="AD72" i="6"/>
  <c r="AE70" i="6"/>
  <c r="AE105" i="4"/>
  <c r="AF103" i="4"/>
  <c r="AC72" i="5"/>
  <c r="AD70" i="5"/>
  <c r="AE103" i="5"/>
  <c r="AD105" i="5"/>
  <c r="CR71" i="6" l="1"/>
  <c r="AQ78" i="4"/>
  <c r="AQ79" i="4"/>
  <c r="CS48" i="6"/>
  <c r="CS69" i="6"/>
  <c r="CS71" i="6" s="1"/>
  <c r="CT45" i="6"/>
  <c r="CT46" i="6"/>
  <c r="AP81" i="4"/>
  <c r="AP102" i="4"/>
  <c r="AP104" i="4" s="1"/>
  <c r="AD72" i="5"/>
  <c r="AE70" i="5"/>
  <c r="AK15" i="5"/>
  <c r="AK36" i="5"/>
  <c r="AK38" i="5" s="1"/>
  <c r="AL12" i="5"/>
  <c r="AL13" i="5"/>
  <c r="AE37" i="4"/>
  <c r="AD39" i="4"/>
  <c r="CJ48" i="4"/>
  <c r="CJ69" i="4"/>
  <c r="CJ71" i="4" s="1"/>
  <c r="AF103" i="6"/>
  <c r="AE105" i="6"/>
  <c r="CK45" i="4"/>
  <c r="CK46" i="4"/>
  <c r="AN12" i="6"/>
  <c r="AN13" i="6"/>
  <c r="AF39" i="5"/>
  <c r="AG37" i="5"/>
  <c r="AF103" i="5"/>
  <c r="AE105" i="5"/>
  <c r="AP15" i="4"/>
  <c r="AP36" i="4"/>
  <c r="AP38" i="4" s="1"/>
  <c r="AF105" i="4"/>
  <c r="AG103" i="4"/>
  <c r="AM15" i="6"/>
  <c r="AM36" i="6"/>
  <c r="AM38" i="6" s="1"/>
  <c r="AF70" i="6"/>
  <c r="AE72" i="6"/>
  <c r="AE72" i="4"/>
  <c r="AF70" i="4"/>
  <c r="AQ12" i="4"/>
  <c r="AQ13" i="4"/>
  <c r="AE37" i="6"/>
  <c r="AD39" i="6"/>
  <c r="AQ81" i="4" l="1"/>
  <c r="AQ102" i="4"/>
  <c r="AQ104" i="4" s="1"/>
  <c r="AR78" i="4"/>
  <c r="AR79" i="4"/>
  <c r="CT48" i="6"/>
  <c r="CT69" i="6"/>
  <c r="CT71" i="6" s="1"/>
  <c r="CU45" i="6"/>
  <c r="CU46" i="6"/>
  <c r="AN15" i="6"/>
  <c r="AN36" i="6" s="1"/>
  <c r="AN38" i="6" s="1"/>
  <c r="AE39" i="4"/>
  <c r="AF37" i="4"/>
  <c r="AM12" i="5"/>
  <c r="AM13" i="5"/>
  <c r="AF72" i="6"/>
  <c r="AG70" i="6"/>
  <c r="AL15" i="5"/>
  <c r="AL36" i="5" s="1"/>
  <c r="AL38" i="5" s="1"/>
  <c r="CK48" i="4"/>
  <c r="CK69" i="4"/>
  <c r="CK71" i="4" s="1"/>
  <c r="CL45" i="4"/>
  <c r="CL46" i="4"/>
  <c r="AF105" i="6"/>
  <c r="AG103" i="6"/>
  <c r="AF105" i="5"/>
  <c r="AG103" i="5"/>
  <c r="AF72" i="4"/>
  <c r="AG70" i="4"/>
  <c r="AE72" i="5"/>
  <c r="AF70" i="5"/>
  <c r="AQ15" i="4"/>
  <c r="AQ36" i="4" s="1"/>
  <c r="AQ38" i="4" s="1"/>
  <c r="AR12" i="4"/>
  <c r="AR13" i="4"/>
  <c r="AO12" i="6"/>
  <c r="AO13" i="6"/>
  <c r="AG39" i="5"/>
  <c r="AH37" i="5"/>
  <c r="AG105" i="4"/>
  <c r="AH103" i="4"/>
  <c r="AF37" i="6"/>
  <c r="AE39" i="6"/>
  <c r="CU48" i="6" l="1"/>
  <c r="CU69" i="6"/>
  <c r="CU71" i="6" s="1"/>
  <c r="AS78" i="4"/>
  <c r="AS79" i="4"/>
  <c r="CV45" i="6"/>
  <c r="CV46" i="6"/>
  <c r="AR81" i="4"/>
  <c r="AR102" i="4"/>
  <c r="AR104" i="4" s="1"/>
  <c r="CL48" i="4"/>
  <c r="CL69" i="4" s="1"/>
  <c r="CL71" i="4" s="1"/>
  <c r="AH70" i="6"/>
  <c r="AG72" i="6"/>
  <c r="CM45" i="4"/>
  <c r="CM46" i="4"/>
  <c r="AM15" i="5"/>
  <c r="AM36" i="5" s="1"/>
  <c r="AM38" i="5" s="1"/>
  <c r="AG105" i="6"/>
  <c r="AH103" i="6"/>
  <c r="AN12" i="5"/>
  <c r="AN13" i="5"/>
  <c r="AP12" i="6"/>
  <c r="AP13" i="6"/>
  <c r="AR15" i="4"/>
  <c r="AR36" i="4"/>
  <c r="AR38" i="4" s="1"/>
  <c r="AH39" i="5"/>
  <c r="AI37" i="5"/>
  <c r="AF72" i="5"/>
  <c r="AG70" i="5"/>
  <c r="AG105" i="5"/>
  <c r="AH103" i="5"/>
  <c r="AO15" i="6"/>
  <c r="AO36" i="6"/>
  <c r="AO38" i="6" s="1"/>
  <c r="AH70" i="4"/>
  <c r="AG72" i="4"/>
  <c r="AF39" i="4"/>
  <c r="AG37" i="4"/>
  <c r="AF39" i="6"/>
  <c r="AG37" i="6"/>
  <c r="AI103" i="4"/>
  <c r="AH105" i="4"/>
  <c r="AS12" i="4"/>
  <c r="AS13" i="4"/>
  <c r="CW45" i="6" l="1"/>
  <c r="CW46" i="6"/>
  <c r="AT78" i="4"/>
  <c r="AT79" i="4"/>
  <c r="CV48" i="6"/>
  <c r="CV69" i="6"/>
  <c r="CV71" i="6" s="1"/>
  <c r="AS81" i="4"/>
  <c r="AS102" i="4" s="1"/>
  <c r="AS104" i="4" s="1"/>
  <c r="AS15" i="4"/>
  <c r="AS36" i="4"/>
  <c r="AS38" i="4" s="1"/>
  <c r="AJ37" i="5"/>
  <c r="AI39" i="5"/>
  <c r="AN15" i="5"/>
  <c r="AN36" i="5" s="1"/>
  <c r="AN38" i="5" s="1"/>
  <c r="AT12" i="4"/>
  <c r="AT13" i="4"/>
  <c r="AI103" i="6"/>
  <c r="AH105" i="6"/>
  <c r="AH72" i="6"/>
  <c r="AI70" i="6"/>
  <c r="AH105" i="5"/>
  <c r="AI103" i="5"/>
  <c r="AG39" i="4"/>
  <c r="AH37" i="4"/>
  <c r="AH70" i="5"/>
  <c r="AG72" i="5"/>
  <c r="AP15" i="6"/>
  <c r="AP36" i="6" s="1"/>
  <c r="AP38" i="6" s="1"/>
  <c r="AI70" i="4"/>
  <c r="AH72" i="4"/>
  <c r="AO12" i="5"/>
  <c r="AO13" i="5"/>
  <c r="CM48" i="4"/>
  <c r="CM69" i="4" s="1"/>
  <c r="AJ103" i="4"/>
  <c r="AI105" i="4"/>
  <c r="CN45" i="4"/>
  <c r="CN46" i="4"/>
  <c r="AG39" i="6"/>
  <c r="AH37" i="6"/>
  <c r="AQ12" i="6"/>
  <c r="AQ13" i="6"/>
  <c r="AT81" i="4" l="1"/>
  <c r="AT102" i="4"/>
  <c r="AT104" i="4" s="1"/>
  <c r="AU78" i="4"/>
  <c r="AU79" i="4"/>
  <c r="CW48" i="6"/>
  <c r="CW69" i="6"/>
  <c r="CW71" i="6" s="1"/>
  <c r="CX45" i="6"/>
  <c r="CX46" i="6"/>
  <c r="CM71" i="4"/>
  <c r="AU12" i="4"/>
  <c r="AU13" i="4"/>
  <c r="AI70" i="5"/>
  <c r="AH72" i="5"/>
  <c r="AQ15" i="6"/>
  <c r="AQ36" i="6"/>
  <c r="AQ38" i="6" s="1"/>
  <c r="AR12" i="6"/>
  <c r="AR13" i="6"/>
  <c r="AK103" i="4"/>
  <c r="AJ105" i="4"/>
  <c r="AJ103" i="5"/>
  <c r="AI105" i="5"/>
  <c r="AT15" i="4"/>
  <c r="AT36" i="4" s="1"/>
  <c r="AT38" i="4" s="1"/>
  <c r="AH39" i="6"/>
  <c r="AI37" i="6"/>
  <c r="AO15" i="5"/>
  <c r="AO36" i="5"/>
  <c r="AO38" i="5" s="1"/>
  <c r="AI72" i="6"/>
  <c r="AJ70" i="6"/>
  <c r="AP12" i="5"/>
  <c r="AP13" i="5"/>
  <c r="CN48" i="4"/>
  <c r="CN69" i="4"/>
  <c r="CN71" i="4" s="1"/>
  <c r="AH39" i="4"/>
  <c r="AI37" i="4"/>
  <c r="CO45" i="4"/>
  <c r="CO46" i="4"/>
  <c r="AJ70" i="4"/>
  <c r="AI72" i="4"/>
  <c r="AJ103" i="6"/>
  <c r="AI105" i="6"/>
  <c r="AK37" i="5"/>
  <c r="AJ39" i="5"/>
  <c r="CX48" i="6" l="1"/>
  <c r="CX69" i="6" s="1"/>
  <c r="CX71" i="6" s="1"/>
  <c r="CY45" i="6"/>
  <c r="CY46" i="6"/>
  <c r="AU81" i="4"/>
  <c r="AU102" i="4"/>
  <c r="AU104" i="4" s="1"/>
  <c r="AV78" i="4"/>
  <c r="AV79" i="4"/>
  <c r="AI39" i="4"/>
  <c r="AJ37" i="4"/>
  <c r="AK70" i="6"/>
  <c r="AJ72" i="6"/>
  <c r="AJ72" i="4"/>
  <c r="AK70" i="4"/>
  <c r="AK103" i="5"/>
  <c r="AJ105" i="5"/>
  <c r="AJ70" i="5"/>
  <c r="AI72" i="5"/>
  <c r="AI39" i="6"/>
  <c r="AJ37" i="6"/>
  <c r="AU15" i="4"/>
  <c r="AU36" i="4"/>
  <c r="AU38" i="4" s="1"/>
  <c r="CP45" i="4"/>
  <c r="CP46" i="4"/>
  <c r="AP15" i="5"/>
  <c r="AP36" i="5"/>
  <c r="AP38" i="5" s="1"/>
  <c r="AL37" i="5"/>
  <c r="AK39" i="5"/>
  <c r="AQ12" i="5"/>
  <c r="AQ13" i="5"/>
  <c r="AL103" i="4"/>
  <c r="AK105" i="4"/>
  <c r="AV12" i="4"/>
  <c r="AV13" i="4"/>
  <c r="CO48" i="4"/>
  <c r="CO69" i="4" s="1"/>
  <c r="AR15" i="6"/>
  <c r="AR36" i="6"/>
  <c r="AR38" i="6" s="1"/>
  <c r="AJ105" i="6"/>
  <c r="AK103" i="6"/>
  <c r="AS12" i="6"/>
  <c r="AS13" i="6"/>
  <c r="AV81" i="4" l="1"/>
  <c r="AV102" i="4"/>
  <c r="AV104" i="4" s="1"/>
  <c r="AW78" i="4"/>
  <c r="AW79" i="4"/>
  <c r="CY48" i="6"/>
  <c r="CY69" i="6"/>
  <c r="CZ45" i="6"/>
  <c r="CZ46" i="6"/>
  <c r="CO71" i="4"/>
  <c r="AL103" i="5"/>
  <c r="AK105" i="5"/>
  <c r="AK72" i="4"/>
  <c r="AL70" i="4"/>
  <c r="CP48" i="4"/>
  <c r="CP69" i="4"/>
  <c r="CP71" i="4" s="1"/>
  <c r="AV15" i="4"/>
  <c r="AV36" i="4" s="1"/>
  <c r="AV38" i="4" s="1"/>
  <c r="AM37" i="5"/>
  <c r="AL39" i="5"/>
  <c r="AJ39" i="6"/>
  <c r="AK37" i="6"/>
  <c r="AS15" i="6"/>
  <c r="AS36" i="6" s="1"/>
  <c r="AS38" i="6" s="1"/>
  <c r="AM103" i="4"/>
  <c r="AL105" i="4"/>
  <c r="AK72" i="6"/>
  <c r="AL70" i="6"/>
  <c r="CQ45" i="4"/>
  <c r="CQ46" i="4"/>
  <c r="AT12" i="6"/>
  <c r="AT13" i="6"/>
  <c r="AQ15" i="5"/>
  <c r="AQ36" i="5" s="1"/>
  <c r="AQ38" i="5" s="1"/>
  <c r="AK37" i="4"/>
  <c r="AJ39" i="4"/>
  <c r="AK105" i="6"/>
  <c r="AL103" i="6"/>
  <c r="AW12" i="4"/>
  <c r="AW13" i="4"/>
  <c r="AR12" i="5"/>
  <c r="AR13" i="5"/>
  <c r="AK70" i="5"/>
  <c r="AJ72" i="5"/>
  <c r="CZ48" i="6" l="1"/>
  <c r="CZ69" i="6"/>
  <c r="CZ71" i="6" s="1"/>
  <c r="DA45" i="6"/>
  <c r="DA46" i="6"/>
  <c r="CY71" i="6"/>
  <c r="AW81" i="4"/>
  <c r="AW102" i="4"/>
  <c r="AW104" i="4" s="1"/>
  <c r="AX78" i="4"/>
  <c r="AX79" i="4"/>
  <c r="AX12" i="4"/>
  <c r="AX13" i="4"/>
  <c r="AT15" i="6"/>
  <c r="AT36" i="6"/>
  <c r="AT38" i="6" s="1"/>
  <c r="AL105" i="6"/>
  <c r="AM103" i="6"/>
  <c r="AL37" i="6"/>
  <c r="AK39" i="6"/>
  <c r="AW15" i="4"/>
  <c r="AW36" i="4"/>
  <c r="AW38" i="4" s="1"/>
  <c r="AL72" i="4"/>
  <c r="AM70" i="4"/>
  <c r="CR45" i="4"/>
  <c r="CR46" i="4"/>
  <c r="AL105" i="5"/>
  <c r="AM103" i="5"/>
  <c r="AM105" i="4"/>
  <c r="AN103" i="4"/>
  <c r="AU12" i="6"/>
  <c r="AU13" i="6"/>
  <c r="AL70" i="5"/>
  <c r="AK72" i="5"/>
  <c r="CQ48" i="4"/>
  <c r="CQ69" i="4"/>
  <c r="CQ71" i="4" s="1"/>
  <c r="AR15" i="5"/>
  <c r="AR36" i="5"/>
  <c r="AR38" i="5" s="1"/>
  <c r="AL72" i="6"/>
  <c r="AM70" i="6"/>
  <c r="AS12" i="5"/>
  <c r="AS13" i="5"/>
  <c r="AL37" i="4"/>
  <c r="AK39" i="4"/>
  <c r="AN37" i="5"/>
  <c r="AM39" i="5"/>
  <c r="DA48" i="6" l="1"/>
  <c r="DA69" i="6"/>
  <c r="DB45" i="6"/>
  <c r="DB46" i="6"/>
  <c r="AX81" i="4"/>
  <c r="AX102" i="4"/>
  <c r="AX104" i="4" s="1"/>
  <c r="AY78" i="4"/>
  <c r="AY79" i="4"/>
  <c r="AL72" i="5"/>
  <c r="AM70" i="5"/>
  <c r="AM37" i="6"/>
  <c r="AL39" i="6"/>
  <c r="AM105" i="6"/>
  <c r="AN103" i="6"/>
  <c r="AM72" i="6"/>
  <c r="AN70" i="6"/>
  <c r="AN39" i="5"/>
  <c r="AO37" i="5"/>
  <c r="CR48" i="4"/>
  <c r="CR69" i="4" s="1"/>
  <c r="CR71" i="4" s="1"/>
  <c r="AM37" i="4"/>
  <c r="AL39" i="4"/>
  <c r="AS15" i="5"/>
  <c r="AS36" i="5" s="1"/>
  <c r="AS38" i="5" s="1"/>
  <c r="AV12" i="6"/>
  <c r="AV13" i="6"/>
  <c r="AU15" i="6"/>
  <c r="AU36" i="6" s="1"/>
  <c r="AU38" i="6" s="1"/>
  <c r="AM72" i="4"/>
  <c r="AN70" i="4"/>
  <c r="AT12" i="5"/>
  <c r="AT13" i="5"/>
  <c r="AM105" i="5"/>
  <c r="AN103" i="5"/>
  <c r="AX15" i="4"/>
  <c r="AX36" i="4" s="1"/>
  <c r="AX38" i="4" s="1"/>
  <c r="CS45" i="4"/>
  <c r="CS46" i="4"/>
  <c r="AN105" i="4"/>
  <c r="AO103" i="4"/>
  <c r="AY12" i="4"/>
  <c r="AY13" i="4"/>
  <c r="AY81" i="4" l="1"/>
  <c r="AY102" i="4"/>
  <c r="AY104" i="4" s="1"/>
  <c r="AZ78" i="4"/>
  <c r="AZ79" i="4"/>
  <c r="DB48" i="6"/>
  <c r="DB69" i="6"/>
  <c r="DB71" i="6" s="1"/>
  <c r="DC45" i="6"/>
  <c r="DC46" i="6"/>
  <c r="DA71" i="6"/>
  <c r="CS48" i="4"/>
  <c r="CS69" i="4"/>
  <c r="CS71" i="4" s="1"/>
  <c r="CT45" i="4"/>
  <c r="CT46" i="4"/>
  <c r="AO105" i="4"/>
  <c r="AP103" i="4"/>
  <c r="AT15" i="5"/>
  <c r="AT36" i="5"/>
  <c r="AT38" i="5" s="1"/>
  <c r="AU12" i="5"/>
  <c r="AU13" i="5"/>
  <c r="AM39" i="4"/>
  <c r="AN37" i="4"/>
  <c r="AN105" i="6"/>
  <c r="AO103" i="6"/>
  <c r="AN72" i="4"/>
  <c r="AO70" i="4"/>
  <c r="AV15" i="6"/>
  <c r="AV36" i="6"/>
  <c r="AV38" i="6" s="1"/>
  <c r="AZ12" i="4"/>
  <c r="AZ13" i="4"/>
  <c r="AW12" i="6"/>
  <c r="AW13" i="6"/>
  <c r="AN37" i="6"/>
  <c r="AM39" i="6"/>
  <c r="AY15" i="4"/>
  <c r="AY36" i="4"/>
  <c r="AY38" i="4" s="1"/>
  <c r="AM72" i="5"/>
  <c r="AN70" i="5"/>
  <c r="AO39" i="5"/>
  <c r="AP37" i="5"/>
  <c r="AN105" i="5"/>
  <c r="AO103" i="5"/>
  <c r="AN72" i="6"/>
  <c r="AO70" i="6"/>
  <c r="DC48" i="6" l="1"/>
  <c r="DC69" i="6"/>
  <c r="DC71" i="6" s="1"/>
  <c r="DD45" i="6"/>
  <c r="DD46" i="6"/>
  <c r="BA78" i="4"/>
  <c r="BA79" i="4"/>
  <c r="AZ81" i="4"/>
  <c r="AZ102" i="4"/>
  <c r="AZ104" i="4" s="1"/>
  <c r="AO72" i="6"/>
  <c r="AP70" i="6"/>
  <c r="AZ15" i="4"/>
  <c r="AZ36" i="4"/>
  <c r="AZ38" i="4" s="1"/>
  <c r="AN39" i="4"/>
  <c r="AO37" i="4"/>
  <c r="AQ103" i="4"/>
  <c r="AP105" i="4"/>
  <c r="BA12" i="4"/>
  <c r="BA13" i="4"/>
  <c r="AO105" i="5"/>
  <c r="AP103" i="5"/>
  <c r="CT48" i="4"/>
  <c r="CT69" i="4" s="1"/>
  <c r="CT71" i="4" s="1"/>
  <c r="AV12" i="5"/>
  <c r="AV13" i="5"/>
  <c r="CU45" i="4"/>
  <c r="CU46" i="4"/>
  <c r="AP70" i="4"/>
  <c r="AO72" i="4"/>
  <c r="AU15" i="5"/>
  <c r="AU36" i="5" s="1"/>
  <c r="AU38" i="5" s="1"/>
  <c r="AP39" i="5"/>
  <c r="AQ37" i="5"/>
  <c r="AO37" i="6"/>
  <c r="AN39" i="6"/>
  <c r="AN72" i="5"/>
  <c r="AO70" i="5"/>
  <c r="AW15" i="6"/>
  <c r="AW36" i="6" s="1"/>
  <c r="AW38" i="6" s="1"/>
  <c r="AO105" i="6"/>
  <c r="AP103" i="6"/>
  <c r="AX12" i="6"/>
  <c r="AX13" i="6"/>
  <c r="BA81" i="4" l="1"/>
  <c r="BA102" i="4"/>
  <c r="BA104" i="4" s="1"/>
  <c r="BB78" i="4"/>
  <c r="BB79" i="4"/>
  <c r="DD48" i="6"/>
  <c r="DD69" i="6"/>
  <c r="DE45" i="6"/>
  <c r="DE46" i="6"/>
  <c r="AP105" i="6"/>
  <c r="AQ103" i="6"/>
  <c r="AP105" i="5"/>
  <c r="AQ103" i="5"/>
  <c r="CU48" i="4"/>
  <c r="CU69" i="4" s="1"/>
  <c r="CU71" i="4" s="1"/>
  <c r="AV15" i="5"/>
  <c r="AV36" i="5" s="1"/>
  <c r="AV38" i="5" s="1"/>
  <c r="AO39" i="4"/>
  <c r="AP37" i="4"/>
  <c r="BA15" i="4"/>
  <c r="BA36" i="4" s="1"/>
  <c r="BA38" i="4" s="1"/>
  <c r="AP72" i="6"/>
  <c r="AQ70" i="6"/>
  <c r="AP37" i="6"/>
  <c r="AO39" i="6"/>
  <c r="CV45" i="4"/>
  <c r="CV46" i="4"/>
  <c r="BB12" i="4"/>
  <c r="BB13" i="4"/>
  <c r="AQ70" i="4"/>
  <c r="AP72" i="4"/>
  <c r="AX15" i="6"/>
  <c r="AX36" i="6" s="1"/>
  <c r="AX38" i="6" s="1"/>
  <c r="AP70" i="5"/>
  <c r="AO72" i="5"/>
  <c r="AQ39" i="5"/>
  <c r="AR37" i="5"/>
  <c r="AY12" i="6"/>
  <c r="AY13" i="6"/>
  <c r="AW12" i="5"/>
  <c r="AW13" i="5"/>
  <c r="AR103" i="4"/>
  <c r="AQ105" i="4"/>
  <c r="DE48" i="6" l="1"/>
  <c r="DE69" i="6"/>
  <c r="DE71" i="6" s="1"/>
  <c r="DF45" i="6"/>
  <c r="DF46" i="6"/>
  <c r="DD71" i="6"/>
  <c r="BB81" i="4"/>
  <c r="BB102" i="4"/>
  <c r="BB104" i="4" s="1"/>
  <c r="BC78" i="4"/>
  <c r="BC79" i="4"/>
  <c r="AZ12" i="6"/>
  <c r="AZ13" i="6"/>
  <c r="AP39" i="4"/>
  <c r="AQ37" i="4"/>
  <c r="AX12" i="5"/>
  <c r="AX13" i="5"/>
  <c r="AQ72" i="6"/>
  <c r="AR70" i="6"/>
  <c r="AY15" i="6"/>
  <c r="AY36" i="6"/>
  <c r="AY38" i="6" s="1"/>
  <c r="AR70" i="4"/>
  <c r="AQ72" i="4"/>
  <c r="BC12" i="4"/>
  <c r="BC13" i="4"/>
  <c r="AP39" i="6"/>
  <c r="AQ37" i="6"/>
  <c r="AS37" i="5"/>
  <c r="AR39" i="5"/>
  <c r="BB15" i="4"/>
  <c r="BB36" i="4"/>
  <c r="BB38" i="4" s="1"/>
  <c r="AR103" i="5"/>
  <c r="AQ105" i="5"/>
  <c r="AS103" i="4"/>
  <c r="AR105" i="4"/>
  <c r="AQ70" i="5"/>
  <c r="AP72" i="5"/>
  <c r="CV48" i="4"/>
  <c r="CV69" i="4"/>
  <c r="CV71" i="4" s="1"/>
  <c r="AR103" i="6"/>
  <c r="AQ105" i="6"/>
  <c r="AW15" i="5"/>
  <c r="AW36" i="5" s="1"/>
  <c r="AW38" i="5" s="1"/>
  <c r="CW45" i="4"/>
  <c r="CW46" i="4"/>
  <c r="DF48" i="6" l="1"/>
  <c r="DF69" i="6"/>
  <c r="DG45" i="6"/>
  <c r="DG46" i="6"/>
  <c r="BC81" i="4"/>
  <c r="BC102" i="4"/>
  <c r="BC104" i="4" s="1"/>
  <c r="BD78" i="4"/>
  <c r="BD79" i="4"/>
  <c r="BD81" i="4" s="1"/>
  <c r="BD102" i="4" s="1"/>
  <c r="BD104" i="4" s="1"/>
  <c r="AS105" i="4"/>
  <c r="AT103" i="4"/>
  <c r="AR72" i="4"/>
  <c r="AS70" i="4"/>
  <c r="AX15" i="5"/>
  <c r="AX36" i="5"/>
  <c r="AX38" i="5" s="1"/>
  <c r="AS103" i="5"/>
  <c r="AR105" i="5"/>
  <c r="AY12" i="5"/>
  <c r="AY13" i="5"/>
  <c r="AQ39" i="6"/>
  <c r="AR37" i="6"/>
  <c r="AQ39" i="4"/>
  <c r="AR37" i="4"/>
  <c r="BD12" i="4"/>
  <c r="BD13" i="4"/>
  <c r="AS103" i="6"/>
  <c r="AR105" i="6"/>
  <c r="CW48" i="4"/>
  <c r="CW69" i="4"/>
  <c r="CW71" i="4" s="1"/>
  <c r="AZ15" i="6"/>
  <c r="AZ36" i="6" s="1"/>
  <c r="AZ38" i="6" s="1"/>
  <c r="BC15" i="4"/>
  <c r="BC36" i="4"/>
  <c r="BC38" i="4" s="1"/>
  <c r="AS70" i="6"/>
  <c r="AR72" i="6"/>
  <c r="CX45" i="4"/>
  <c r="CX46" i="4"/>
  <c r="AR70" i="5"/>
  <c r="AQ72" i="5"/>
  <c r="AT37" i="5"/>
  <c r="AS39" i="5"/>
  <c r="BA12" i="6"/>
  <c r="BA13" i="6"/>
  <c r="BE79" i="4" l="1"/>
  <c r="BE78" i="4"/>
  <c r="DG48" i="6"/>
  <c r="DG69" i="6"/>
  <c r="DG71" i="6" s="1"/>
  <c r="DF71" i="6"/>
  <c r="DH45" i="6"/>
  <c r="DH46" i="6"/>
  <c r="AT105" i="4"/>
  <c r="AU103" i="4"/>
  <c r="BB12" i="6"/>
  <c r="BB13" i="6"/>
  <c r="BE12" i="4"/>
  <c r="BE13" i="4"/>
  <c r="AR39" i="6"/>
  <c r="AS37" i="6"/>
  <c r="AT70" i="4"/>
  <c r="AS72" i="4"/>
  <c r="AT103" i="6"/>
  <c r="AS105" i="6"/>
  <c r="AT103" i="5"/>
  <c r="AS105" i="5"/>
  <c r="AS37" i="4"/>
  <c r="AR39" i="4"/>
  <c r="AU37" i="5"/>
  <c r="AT39" i="5"/>
  <c r="AZ12" i="5"/>
  <c r="AZ13" i="5"/>
  <c r="BA15" i="6"/>
  <c r="BA36" i="6" s="1"/>
  <c r="BA38" i="6" s="1"/>
  <c r="CX48" i="4"/>
  <c r="CX69" i="4"/>
  <c r="CX71" i="4" s="1"/>
  <c r="BD15" i="4"/>
  <c r="BD36" i="4"/>
  <c r="BD38" i="4" s="1"/>
  <c r="AY15" i="5"/>
  <c r="AY36" i="5"/>
  <c r="AY38" i="5" s="1"/>
  <c r="AR72" i="5"/>
  <c r="AS70" i="5"/>
  <c r="CY45" i="4"/>
  <c r="CY46" i="4"/>
  <c r="AT70" i="6"/>
  <c r="AS72" i="6"/>
  <c r="DH48" i="6" l="1"/>
  <c r="DH69" i="6"/>
  <c r="DH71" i="6" s="1"/>
  <c r="BF78" i="4"/>
  <c r="BF79" i="4"/>
  <c r="DI45" i="6"/>
  <c r="DI46" i="6"/>
  <c r="BE81" i="4"/>
  <c r="BE102" i="4" s="1"/>
  <c r="BE104" i="4" s="1"/>
  <c r="BA12" i="5"/>
  <c r="BA13" i="5"/>
  <c r="AU39" i="5"/>
  <c r="AV37" i="5"/>
  <c r="AT37" i="4"/>
  <c r="AS39" i="4"/>
  <c r="AT72" i="4"/>
  <c r="AU70" i="4"/>
  <c r="BC12" i="6"/>
  <c r="BC13" i="6"/>
  <c r="AZ15" i="5"/>
  <c r="AZ36" i="5"/>
  <c r="AZ38" i="5" s="1"/>
  <c r="CY48" i="4"/>
  <c r="CY69" i="4" s="1"/>
  <c r="BE15" i="4"/>
  <c r="BE36" i="4"/>
  <c r="BE38" i="4" s="1"/>
  <c r="CZ45" i="4"/>
  <c r="CZ46" i="4"/>
  <c r="BF12" i="4"/>
  <c r="BF13" i="4"/>
  <c r="BB15" i="6"/>
  <c r="BB36" i="6" s="1"/>
  <c r="BB38" i="6" s="1"/>
  <c r="AT37" i="6"/>
  <c r="AS39" i="6"/>
  <c r="AU105" i="4"/>
  <c r="AV103" i="4"/>
  <c r="AT105" i="6"/>
  <c r="AU103" i="6"/>
  <c r="AS72" i="5"/>
  <c r="AT70" i="5"/>
  <c r="AU70" i="6"/>
  <c r="AT72" i="6"/>
  <c r="AU103" i="5"/>
  <c r="AT105" i="5"/>
  <c r="DI48" i="6" l="1"/>
  <c r="DI69" i="6"/>
  <c r="DI71" i="6" s="1"/>
  <c r="DJ46" i="6"/>
  <c r="DJ45" i="6"/>
  <c r="BF81" i="4"/>
  <c r="BF102" i="4"/>
  <c r="BF104" i="4" s="1"/>
  <c r="BG78" i="4"/>
  <c r="BG79" i="4"/>
  <c r="CY71" i="4"/>
  <c r="BA15" i="5"/>
  <c r="BA36" i="5"/>
  <c r="BA38" i="5" s="1"/>
  <c r="BG12" i="4"/>
  <c r="BG13" i="4"/>
  <c r="AT72" i="5"/>
  <c r="AU70" i="5"/>
  <c r="AU72" i="4"/>
  <c r="AV70" i="4"/>
  <c r="BB12" i="5"/>
  <c r="BB13" i="5"/>
  <c r="AV105" i="4"/>
  <c r="AW103" i="4"/>
  <c r="CZ48" i="4"/>
  <c r="CZ69" i="4"/>
  <c r="CZ71" i="4" s="1"/>
  <c r="DA45" i="4"/>
  <c r="DA46" i="4"/>
  <c r="AU105" i="6"/>
  <c r="AV103" i="6"/>
  <c r="BF15" i="4"/>
  <c r="BF36" i="4"/>
  <c r="BF38" i="4" s="1"/>
  <c r="AU37" i="4"/>
  <c r="AT39" i="4"/>
  <c r="AV103" i="5"/>
  <c r="AU105" i="5"/>
  <c r="BC15" i="6"/>
  <c r="BC36" i="6"/>
  <c r="BC38" i="6" s="1"/>
  <c r="AV39" i="5"/>
  <c r="AW37" i="5"/>
  <c r="AV70" i="6"/>
  <c r="AU72" i="6"/>
  <c r="AU37" i="6"/>
  <c r="AT39" i="6"/>
  <c r="BD12" i="6"/>
  <c r="BD13" i="6"/>
  <c r="BG81" i="4" l="1"/>
  <c r="BG102" i="4"/>
  <c r="BG104" i="4" s="1"/>
  <c r="BH78" i="4"/>
  <c r="BH79" i="4"/>
  <c r="DK45" i="6"/>
  <c r="DK46" i="6"/>
  <c r="DK48" i="6" s="1"/>
  <c r="DK69" i="6" s="1"/>
  <c r="DK71" i="6" s="1"/>
  <c r="DJ48" i="6"/>
  <c r="DJ69" i="6"/>
  <c r="DJ71" i="6" s="1"/>
  <c r="DA48" i="4"/>
  <c r="DA69" i="4" s="1"/>
  <c r="BB15" i="5"/>
  <c r="BB36" i="5"/>
  <c r="BB38" i="5" s="1"/>
  <c r="AV72" i="6"/>
  <c r="AW70" i="6"/>
  <c r="AU39" i="4"/>
  <c r="AV37" i="4"/>
  <c r="DB45" i="4"/>
  <c r="DB46" i="4"/>
  <c r="BC12" i="5"/>
  <c r="BC13" i="5"/>
  <c r="BG15" i="4"/>
  <c r="BG36" i="4" s="1"/>
  <c r="BG38" i="4" s="1"/>
  <c r="BH12" i="4"/>
  <c r="BH13" i="4"/>
  <c r="AW103" i="6"/>
  <c r="AV105" i="6"/>
  <c r="AV72" i="4"/>
  <c r="AW70" i="4"/>
  <c r="BE12" i="6"/>
  <c r="BE13" i="6"/>
  <c r="AW39" i="5"/>
  <c r="AX37" i="5"/>
  <c r="BD15" i="6"/>
  <c r="BD36" i="6"/>
  <c r="BD38" i="6" s="1"/>
  <c r="AW105" i="4"/>
  <c r="AX103" i="4"/>
  <c r="AU72" i="5"/>
  <c r="AV70" i="5"/>
  <c r="AV37" i="6"/>
  <c r="AU39" i="6"/>
  <c r="AV105" i="5"/>
  <c r="AW103" i="5"/>
  <c r="DL45" i="6" l="1"/>
  <c r="DL46" i="6"/>
  <c r="BH81" i="4"/>
  <c r="BH102" i="4"/>
  <c r="BH104" i="4" s="1"/>
  <c r="BI78" i="4"/>
  <c r="BI79" i="4"/>
  <c r="DA71" i="4"/>
  <c r="AX70" i="4"/>
  <c r="AW72" i="4"/>
  <c r="AW72" i="6"/>
  <c r="AX70" i="6"/>
  <c r="DB48" i="4"/>
  <c r="DB69" i="4"/>
  <c r="DB71" i="4" s="1"/>
  <c r="BC15" i="5"/>
  <c r="BC36" i="5"/>
  <c r="BC38" i="5" s="1"/>
  <c r="BH15" i="4"/>
  <c r="BH36" i="4"/>
  <c r="BH38" i="4" s="1"/>
  <c r="BI12" i="4"/>
  <c r="BI13" i="4"/>
  <c r="DC45" i="4"/>
  <c r="DC46" i="4"/>
  <c r="AV39" i="6"/>
  <c r="AW37" i="6"/>
  <c r="AV72" i="5"/>
  <c r="AW70" i="5"/>
  <c r="AW105" i="6"/>
  <c r="AX103" i="6"/>
  <c r="BD12" i="5"/>
  <c r="BD13" i="5"/>
  <c r="AX39" i="5"/>
  <c r="AY37" i="5"/>
  <c r="AY103" i="4"/>
  <c r="AX105" i="4"/>
  <c r="BE15" i="6"/>
  <c r="BE36" i="6"/>
  <c r="BE38" i="6" s="1"/>
  <c r="AV39" i="4"/>
  <c r="AW37" i="4"/>
  <c r="AW105" i="5"/>
  <c r="AX103" i="5"/>
  <c r="BF12" i="6"/>
  <c r="BF13" i="6"/>
  <c r="BI81" i="4" l="1"/>
  <c r="BI102" i="4"/>
  <c r="BI104" i="4" s="1"/>
  <c r="BJ78" i="4"/>
  <c r="BJ79" i="4"/>
  <c r="DL48" i="6"/>
  <c r="DL69" i="6" s="1"/>
  <c r="DL71" i="6" s="1"/>
  <c r="DM46" i="6"/>
  <c r="DM48" i="6" s="1"/>
  <c r="DM69" i="6" s="1"/>
  <c r="DM71" i="6" s="1"/>
  <c r="DM45" i="6"/>
  <c r="AX70" i="5"/>
  <c r="AW72" i="5"/>
  <c r="BI15" i="4"/>
  <c r="BI36" i="4"/>
  <c r="BI38" i="4" s="1"/>
  <c r="AX72" i="6"/>
  <c r="AY70" i="6"/>
  <c r="BJ12" i="4"/>
  <c r="BJ13" i="4"/>
  <c r="BF15" i="6"/>
  <c r="BF36" i="6"/>
  <c r="BF38" i="6" s="1"/>
  <c r="AW39" i="4"/>
  <c r="AX37" i="4"/>
  <c r="AY39" i="5"/>
  <c r="AZ37" i="5"/>
  <c r="AW39" i="6"/>
  <c r="AX37" i="6"/>
  <c r="BE12" i="5"/>
  <c r="BE13" i="5"/>
  <c r="AY70" i="4"/>
  <c r="AX72" i="4"/>
  <c r="BD15" i="5"/>
  <c r="BD36" i="5" s="1"/>
  <c r="BD38" i="5" s="1"/>
  <c r="BG12" i="6"/>
  <c r="BG13" i="6"/>
  <c r="AX105" i="5"/>
  <c r="AY103" i="5"/>
  <c r="AY103" i="6"/>
  <c r="AX105" i="6"/>
  <c r="DC48" i="4"/>
  <c r="DC69" i="4"/>
  <c r="AZ103" i="4"/>
  <c r="AY105" i="4"/>
  <c r="DD45" i="4"/>
  <c r="DD46" i="4"/>
  <c r="BJ81" i="4" l="1"/>
  <c r="BJ102" i="4"/>
  <c r="BJ104" i="4" s="1"/>
  <c r="BK78" i="4"/>
  <c r="BK79" i="4"/>
  <c r="DN46" i="6"/>
  <c r="DN45" i="6"/>
  <c r="DC71" i="4"/>
  <c r="AY72" i="6"/>
  <c r="AZ70" i="6"/>
  <c r="AX39" i="6"/>
  <c r="AY37" i="6"/>
  <c r="BJ15" i="4"/>
  <c r="BJ36" i="4"/>
  <c r="BJ38" i="4" s="1"/>
  <c r="AZ70" i="4"/>
  <c r="AY72" i="4"/>
  <c r="BA103" i="4"/>
  <c r="AZ105" i="4"/>
  <c r="BG15" i="6"/>
  <c r="BG36" i="6" s="1"/>
  <c r="BG38" i="6" s="1"/>
  <c r="AZ39" i="5"/>
  <c r="BA37" i="5"/>
  <c r="AX39" i="4"/>
  <c r="AY37" i="4"/>
  <c r="AZ103" i="6"/>
  <c r="AY105" i="6"/>
  <c r="AZ103" i="5"/>
  <c r="AY105" i="5"/>
  <c r="BE15" i="5"/>
  <c r="BE36" i="5"/>
  <c r="BE38" i="5" s="1"/>
  <c r="BK12" i="4"/>
  <c r="BK13" i="4"/>
  <c r="BH12" i="6"/>
  <c r="BH13" i="6"/>
  <c r="DD48" i="4"/>
  <c r="DD69" i="4" s="1"/>
  <c r="DD71" i="4" s="1"/>
  <c r="DE45" i="4"/>
  <c r="DE46" i="4"/>
  <c r="BF12" i="5"/>
  <c r="BF13" i="5"/>
  <c r="AY70" i="5"/>
  <c r="AX72" i="5"/>
  <c r="BL78" i="4" l="1"/>
  <c r="BL79" i="4"/>
  <c r="DO45" i="6"/>
  <c r="DO46" i="6"/>
  <c r="DN48" i="6"/>
  <c r="DN69" i="6" s="1"/>
  <c r="DN71" i="6" s="1"/>
  <c r="BK81" i="4"/>
  <c r="BK102" i="4"/>
  <c r="BK104" i="4" s="1"/>
  <c r="BK15" i="4"/>
  <c r="BK36" i="4"/>
  <c r="BK38" i="4" s="1"/>
  <c r="DF45" i="4"/>
  <c r="DF46" i="4"/>
  <c r="AY39" i="4"/>
  <c r="AZ37" i="4"/>
  <c r="AY39" i="6"/>
  <c r="AZ37" i="6"/>
  <c r="BH15" i="6"/>
  <c r="BH36" i="6" s="1"/>
  <c r="BH38" i="6" s="1"/>
  <c r="BA39" i="5"/>
  <c r="BB37" i="5"/>
  <c r="AZ72" i="6"/>
  <c r="BA70" i="6"/>
  <c r="BG12" i="5"/>
  <c r="BG13" i="5"/>
  <c r="BI12" i="6"/>
  <c r="BI13" i="6"/>
  <c r="BA103" i="5"/>
  <c r="AZ105" i="5"/>
  <c r="AZ72" i="4"/>
  <c r="BA70" i="4"/>
  <c r="BB103" i="4"/>
  <c r="BA105" i="4"/>
  <c r="AZ70" i="5"/>
  <c r="AY72" i="5"/>
  <c r="BF15" i="5"/>
  <c r="BF36" i="5"/>
  <c r="BF38" i="5" s="1"/>
  <c r="DE48" i="4"/>
  <c r="DE69" i="4" s="1"/>
  <c r="DE71" i="4" s="1"/>
  <c r="BL12" i="4"/>
  <c r="BL13" i="4"/>
  <c r="AZ105" i="6"/>
  <c r="BA103" i="6"/>
  <c r="DO48" i="6" l="1"/>
  <c r="DO69" i="6" s="1"/>
  <c r="DO71" i="6" s="1"/>
  <c r="BL81" i="4"/>
  <c r="BL102" i="4"/>
  <c r="BL104" i="4" s="1"/>
  <c r="DP45" i="6"/>
  <c r="DP46" i="6"/>
  <c r="DP48" i="6" s="1"/>
  <c r="DP69" i="6" s="1"/>
  <c r="DP71" i="6" s="1"/>
  <c r="BM78" i="4"/>
  <c r="BM79" i="4"/>
  <c r="BL15" i="4"/>
  <c r="BL36" i="4"/>
  <c r="BL38" i="4" s="1"/>
  <c r="BB39" i="5"/>
  <c r="BC37" i="5"/>
  <c r="BI15" i="6"/>
  <c r="BI36" i="6" s="1"/>
  <c r="BI38" i="6" s="1"/>
  <c r="BJ12" i="6"/>
  <c r="BJ13" i="6"/>
  <c r="BG15" i="5"/>
  <c r="BG36" i="5" s="1"/>
  <c r="BG38" i="5" s="1"/>
  <c r="DF48" i="4"/>
  <c r="DF69" i="4" s="1"/>
  <c r="DF71" i="4" s="1"/>
  <c r="BH12" i="5"/>
  <c r="BH13" i="5"/>
  <c r="DG45" i="4"/>
  <c r="DG46" i="4"/>
  <c r="BC103" i="4"/>
  <c r="BB105" i="4"/>
  <c r="BA105" i="6"/>
  <c r="BB103" i="6"/>
  <c r="BA72" i="4"/>
  <c r="BB70" i="4"/>
  <c r="BA72" i="6"/>
  <c r="BB70" i="6"/>
  <c r="AZ39" i="6"/>
  <c r="BA37" i="6"/>
  <c r="BA37" i="4"/>
  <c r="AZ39" i="4"/>
  <c r="BM12" i="4"/>
  <c r="BM13" i="4"/>
  <c r="BA70" i="5"/>
  <c r="AZ72" i="5"/>
  <c r="BB103" i="5"/>
  <c r="BA105" i="5"/>
  <c r="BM81" i="4" l="1"/>
  <c r="BM102" i="4" s="1"/>
  <c r="BM104" i="4" s="1"/>
  <c r="BN78" i="4"/>
  <c r="BN79" i="4"/>
  <c r="BN81" i="4" s="1"/>
  <c r="BN102" i="4" s="1"/>
  <c r="BN104" i="4" s="1"/>
  <c r="DQ45" i="6"/>
  <c r="DQ46" i="6"/>
  <c r="DQ48" i="6" s="1"/>
  <c r="DQ69" i="6" s="1"/>
  <c r="DQ71" i="6" s="1"/>
  <c r="BB72" i="6"/>
  <c r="BC70" i="6"/>
  <c r="BB37" i="4"/>
  <c r="BA39" i="4"/>
  <c r="DH45" i="4"/>
  <c r="DH46" i="4"/>
  <c r="BH15" i="5"/>
  <c r="BH36" i="5" s="1"/>
  <c r="BH38" i="5" s="1"/>
  <c r="BM15" i="4"/>
  <c r="BM36" i="4"/>
  <c r="BM38" i="4" s="1"/>
  <c r="BB37" i="6"/>
  <c r="BA39" i="6"/>
  <c r="BN12" i="4"/>
  <c r="BN13" i="4"/>
  <c r="BC105" i="4"/>
  <c r="BD103" i="4"/>
  <c r="DG48" i="4"/>
  <c r="DG69" i="4"/>
  <c r="DG71" i="4" s="1"/>
  <c r="BB105" i="5"/>
  <c r="BC103" i="5"/>
  <c r="BD37" i="5"/>
  <c r="BC39" i="5"/>
  <c r="BB72" i="4"/>
  <c r="BC70" i="4"/>
  <c r="BC103" i="6"/>
  <c r="BB105" i="6"/>
  <c r="BJ15" i="6"/>
  <c r="BJ36" i="6"/>
  <c r="BJ38" i="6" s="1"/>
  <c r="BB70" i="5"/>
  <c r="BA72" i="5"/>
  <c r="BI12" i="5"/>
  <c r="BI13" i="5"/>
  <c r="BK12" i="6"/>
  <c r="BK13" i="6"/>
  <c r="BO78" i="4" l="1"/>
  <c r="BO79" i="4"/>
  <c r="BO81" i="4" s="1"/>
  <c r="BO102" i="4" s="1"/>
  <c r="BO104" i="4" s="1"/>
  <c r="DR46" i="6"/>
  <c r="DR48" i="6" s="1"/>
  <c r="DR69" i="6" s="1"/>
  <c r="DR71" i="6" s="1"/>
  <c r="DR45" i="6"/>
  <c r="BD103" i="6"/>
  <c r="BC105" i="6"/>
  <c r="DH48" i="4"/>
  <c r="DH69" i="4"/>
  <c r="DH71" i="4" s="1"/>
  <c r="BI15" i="5"/>
  <c r="BI36" i="5" s="1"/>
  <c r="BI38" i="5" s="1"/>
  <c r="BD105" i="4"/>
  <c r="BE103" i="4"/>
  <c r="DI45" i="4"/>
  <c r="DI46" i="4"/>
  <c r="BB72" i="5"/>
  <c r="BC70" i="5"/>
  <c r="BC37" i="6"/>
  <c r="BB39" i="6"/>
  <c r="BC37" i="4"/>
  <c r="BB39" i="4"/>
  <c r="BJ12" i="5"/>
  <c r="BJ13" i="5"/>
  <c r="BC105" i="5"/>
  <c r="BD103" i="5"/>
  <c r="BK15" i="6"/>
  <c r="BK36" i="6" s="1"/>
  <c r="BK38" i="6" s="1"/>
  <c r="BN15" i="4"/>
  <c r="BN36" i="4"/>
  <c r="BN38" i="4" s="1"/>
  <c r="BO12" i="4"/>
  <c r="BO13" i="4"/>
  <c r="BC72" i="4"/>
  <c r="BD70" i="4"/>
  <c r="BC72" i="6"/>
  <c r="BD70" i="6"/>
  <c r="BL12" i="6"/>
  <c r="BL13" i="6"/>
  <c r="BD39" i="5"/>
  <c r="BE37" i="5"/>
  <c r="DS46" i="6" l="1"/>
  <c r="DS45" i="6"/>
  <c r="BP78" i="4"/>
  <c r="BP79" i="4"/>
  <c r="BP81" i="4" s="1"/>
  <c r="BP102" i="4" s="1"/>
  <c r="BP104" i="4" s="1"/>
  <c r="BD72" i="6"/>
  <c r="BE70" i="6"/>
  <c r="BD37" i="6"/>
  <c r="BC39" i="6"/>
  <c r="BE39" i="5"/>
  <c r="BF37" i="5"/>
  <c r="BD72" i="4"/>
  <c r="BE70" i="4"/>
  <c r="BP12" i="4"/>
  <c r="BP13" i="4"/>
  <c r="BC39" i="4"/>
  <c r="BD37" i="4"/>
  <c r="BL15" i="6"/>
  <c r="BL36" i="6" s="1"/>
  <c r="BL38" i="6" s="1"/>
  <c r="BJ15" i="5"/>
  <c r="BJ36" i="5" s="1"/>
  <c r="BJ38" i="5" s="1"/>
  <c r="DI48" i="4"/>
  <c r="DI69" i="4" s="1"/>
  <c r="DI71" i="4" s="1"/>
  <c r="BO15" i="4"/>
  <c r="BO36" i="4"/>
  <c r="BO38" i="4" s="1"/>
  <c r="BD105" i="5"/>
  <c r="BE103" i="5"/>
  <c r="BC72" i="5"/>
  <c r="BD70" i="5"/>
  <c r="BE105" i="4"/>
  <c r="BF103" i="4"/>
  <c r="BM12" i="6"/>
  <c r="BM13" i="6"/>
  <c r="BK12" i="5"/>
  <c r="BK13" i="5"/>
  <c r="DJ45" i="4"/>
  <c r="DJ46" i="4"/>
  <c r="BD105" i="6"/>
  <c r="BE103" i="6"/>
  <c r="BQ79" i="4" l="1"/>
  <c r="BQ78" i="4"/>
  <c r="DT46" i="6"/>
  <c r="DT45" i="6"/>
  <c r="DS48" i="6"/>
  <c r="DS69" i="6"/>
  <c r="DS71" i="6" s="1"/>
  <c r="BK15" i="5"/>
  <c r="BK36" i="5"/>
  <c r="BK38" i="5" s="1"/>
  <c r="BG37" i="5"/>
  <c r="BF39" i="5"/>
  <c r="DJ48" i="4"/>
  <c r="DJ69" i="4" s="1"/>
  <c r="DJ71" i="4" s="1"/>
  <c r="BD72" i="5"/>
  <c r="BE70" i="5"/>
  <c r="BF70" i="4"/>
  <c r="BE72" i="4"/>
  <c r="BP15" i="4"/>
  <c r="BP36" i="4" s="1"/>
  <c r="BP38" i="4" s="1"/>
  <c r="BE37" i="6"/>
  <c r="BD39" i="6"/>
  <c r="DK45" i="4"/>
  <c r="DK46" i="4"/>
  <c r="BQ12" i="4"/>
  <c r="BQ13" i="4"/>
  <c r="BN12" i="6"/>
  <c r="BN13" i="6"/>
  <c r="BE105" i="6"/>
  <c r="BF103" i="6"/>
  <c r="BG103" i="4"/>
  <c r="BF105" i="4"/>
  <c r="BD39" i="4"/>
  <c r="BE37" i="4"/>
  <c r="BE72" i="6"/>
  <c r="BF70" i="6"/>
  <c r="BE105" i="5"/>
  <c r="BF103" i="5"/>
  <c r="BL12" i="5"/>
  <c r="BL13" i="5"/>
  <c r="BM15" i="6"/>
  <c r="BM36" i="6"/>
  <c r="BM38" i="6" s="1"/>
  <c r="DT48" i="6" l="1"/>
  <c r="DT69" i="6" s="1"/>
  <c r="DT71" i="6" s="1"/>
  <c r="BR78" i="4"/>
  <c r="BR79" i="4"/>
  <c r="BR81" i="4" s="1"/>
  <c r="BR102" i="4" s="1"/>
  <c r="BR104" i="4" s="1"/>
  <c r="DU45" i="6"/>
  <c r="DU46" i="6"/>
  <c r="BQ81" i="4"/>
  <c r="BQ102" i="4"/>
  <c r="BQ104" i="4" s="1"/>
  <c r="BF105" i="6"/>
  <c r="BG103" i="6"/>
  <c r="BF70" i="5"/>
  <c r="BE72" i="5"/>
  <c r="BF37" i="6"/>
  <c r="BE39" i="6"/>
  <c r="BF72" i="6"/>
  <c r="BG70" i="6"/>
  <c r="BE39" i="4"/>
  <c r="BF37" i="4"/>
  <c r="BL15" i="5"/>
  <c r="BL36" i="5"/>
  <c r="BL38" i="5" s="1"/>
  <c r="BQ15" i="4"/>
  <c r="BQ36" i="4" s="1"/>
  <c r="BQ38" i="4" s="1"/>
  <c r="BM12" i="5"/>
  <c r="BM13" i="5"/>
  <c r="BR12" i="4"/>
  <c r="BR13" i="4"/>
  <c r="BG70" i="4"/>
  <c r="BF72" i="4"/>
  <c r="BH37" i="5"/>
  <c r="BG39" i="5"/>
  <c r="BN15" i="6"/>
  <c r="BN36" i="6"/>
  <c r="BN38" i="6" s="1"/>
  <c r="BO12" i="6"/>
  <c r="BO13" i="6"/>
  <c r="BF105" i="5"/>
  <c r="BG103" i="5"/>
  <c r="DK48" i="4"/>
  <c r="DK69" i="4" s="1"/>
  <c r="BH103" i="4"/>
  <c r="BG105" i="4"/>
  <c r="DL45" i="4"/>
  <c r="DL46" i="4"/>
  <c r="DU48" i="6" l="1"/>
  <c r="DU69" i="6"/>
  <c r="DU71" i="6" s="1"/>
  <c r="DV45" i="6"/>
  <c r="DV46" i="6"/>
  <c r="BS78" i="4"/>
  <c r="BS79" i="4"/>
  <c r="BF39" i="6"/>
  <c r="BG37" i="6"/>
  <c r="BS12" i="4"/>
  <c r="BS13" i="4"/>
  <c r="BO15" i="6"/>
  <c r="BO36" i="6" s="1"/>
  <c r="BO38" i="6" s="1"/>
  <c r="DK71" i="4"/>
  <c r="BH70" i="4"/>
  <c r="BG72" i="4"/>
  <c r="BP12" i="6"/>
  <c r="BP13" i="6"/>
  <c r="BG70" i="5"/>
  <c r="BF72" i="5"/>
  <c r="BH103" i="5"/>
  <c r="BG105" i="5"/>
  <c r="BM15" i="5"/>
  <c r="BM36" i="5"/>
  <c r="BM38" i="5" s="1"/>
  <c r="BH103" i="6"/>
  <c r="BG105" i="6"/>
  <c r="DL48" i="4"/>
  <c r="DL69" i="4" s="1"/>
  <c r="DL71" i="4" s="1"/>
  <c r="BG72" i="6"/>
  <c r="BH70" i="6"/>
  <c r="BI103" i="4"/>
  <c r="BH105" i="4"/>
  <c r="BR15" i="4"/>
  <c r="BR36" i="4"/>
  <c r="BR38" i="4" s="1"/>
  <c r="BF39" i="4"/>
  <c r="BG37" i="4"/>
  <c r="BN12" i="5"/>
  <c r="BN13" i="5"/>
  <c r="DM45" i="4"/>
  <c r="DM46" i="4"/>
  <c r="BI37" i="5"/>
  <c r="BH39" i="5"/>
  <c r="BS81" i="4" l="1"/>
  <c r="BS102" i="4"/>
  <c r="BS104" i="4" s="1"/>
  <c r="BT78" i="4"/>
  <c r="BT79" i="4"/>
  <c r="DV48" i="6"/>
  <c r="DV69" i="6"/>
  <c r="DV71" i="6" s="1"/>
  <c r="DW45" i="6"/>
  <c r="DW46" i="6"/>
  <c r="BN15" i="5"/>
  <c r="BN36" i="5"/>
  <c r="BN38" i="5" s="1"/>
  <c r="BH105" i="6"/>
  <c r="BI103" i="6"/>
  <c r="BH70" i="5"/>
  <c r="BG72" i="5"/>
  <c r="BP15" i="6"/>
  <c r="BP36" i="6" s="1"/>
  <c r="BP38" i="6" s="1"/>
  <c r="BG39" i="4"/>
  <c r="BH37" i="4"/>
  <c r="BJ103" i="4"/>
  <c r="BI105" i="4"/>
  <c r="BO12" i="5"/>
  <c r="BO13" i="5"/>
  <c r="BQ12" i="6"/>
  <c r="BQ13" i="6"/>
  <c r="F37" i="1"/>
  <c r="BS15" i="4"/>
  <c r="BS36" i="4"/>
  <c r="BS38" i="4" s="1"/>
  <c r="BH72" i="4"/>
  <c r="BI70" i="4"/>
  <c r="BT12" i="4"/>
  <c r="BT13" i="4"/>
  <c r="DN45" i="4"/>
  <c r="DN46" i="4"/>
  <c r="BI70" i="6"/>
  <c r="BH72" i="6"/>
  <c r="BG39" i="6"/>
  <c r="BH37" i="6"/>
  <c r="BI39" i="5"/>
  <c r="BJ37" i="5"/>
  <c r="DM48" i="4"/>
  <c r="DM69" i="4"/>
  <c r="BI103" i="5"/>
  <c r="BH105" i="5"/>
  <c r="BU78" i="4" l="1"/>
  <c r="BU79" i="4"/>
  <c r="DW48" i="6"/>
  <c r="DW69" i="6"/>
  <c r="DX45" i="6"/>
  <c r="DX46" i="6"/>
  <c r="BT81" i="4"/>
  <c r="BT102" i="4" s="1"/>
  <c r="BT104" i="4" s="1"/>
  <c r="BO15" i="5"/>
  <c r="BO36" i="5"/>
  <c r="BO38" i="5" s="1"/>
  <c r="BJ103" i="5"/>
  <c r="BI105" i="5"/>
  <c r="BP12" i="5"/>
  <c r="BP13" i="5"/>
  <c r="DN48" i="4"/>
  <c r="DN69" i="4" s="1"/>
  <c r="BT15" i="4"/>
  <c r="BT36" i="4"/>
  <c r="BT38" i="4" s="1"/>
  <c r="BU12" i="4"/>
  <c r="BU13" i="4"/>
  <c r="BH39" i="6"/>
  <c r="BI37" i="6"/>
  <c r="BJ70" i="4"/>
  <c r="BI72" i="4"/>
  <c r="BQ15" i="6"/>
  <c r="BQ36" i="6"/>
  <c r="BQ38" i="6" s="1"/>
  <c r="BI105" i="6"/>
  <c r="BJ103" i="6"/>
  <c r="BJ70" i="6"/>
  <c r="BI72" i="6"/>
  <c r="BR12" i="6"/>
  <c r="BR13" i="6"/>
  <c r="BJ105" i="4"/>
  <c r="BK103" i="4"/>
  <c r="BI37" i="4"/>
  <c r="BH39" i="4"/>
  <c r="BH72" i="5"/>
  <c r="BI70" i="5"/>
  <c r="DM71" i="4"/>
  <c r="DO45" i="4"/>
  <c r="DO46" i="4"/>
  <c r="BJ39" i="5"/>
  <c r="BK37" i="5"/>
  <c r="DX48" i="6" l="1"/>
  <c r="DX69" i="6"/>
  <c r="DW71" i="6"/>
  <c r="BU81" i="4"/>
  <c r="BU102" i="4" s="1"/>
  <c r="BU104" i="4" s="1"/>
  <c r="DY45" i="6"/>
  <c r="DY46" i="6"/>
  <c r="DY48" i="6" s="1"/>
  <c r="DY69" i="6" s="1"/>
  <c r="DY71" i="6" s="1"/>
  <c r="BV79" i="4"/>
  <c r="BV78" i="4"/>
  <c r="DN71" i="4"/>
  <c r="BR15" i="6"/>
  <c r="BR36" i="6"/>
  <c r="BR38" i="6" s="1"/>
  <c r="BK39" i="5"/>
  <c r="BL37" i="5"/>
  <c r="BS12" i="6"/>
  <c r="BS13" i="6"/>
  <c r="BJ72" i="4"/>
  <c r="BK70" i="4"/>
  <c r="BJ37" i="6"/>
  <c r="BI39" i="6"/>
  <c r="DO48" i="4"/>
  <c r="DO69" i="4" s="1"/>
  <c r="BU15" i="4"/>
  <c r="BU36" i="4"/>
  <c r="BU38" i="4" s="1"/>
  <c r="BV12" i="4"/>
  <c r="BV13" i="4"/>
  <c r="BK103" i="5"/>
  <c r="BJ105" i="5"/>
  <c r="BK105" i="4"/>
  <c r="BL103" i="4"/>
  <c r="BP15" i="5"/>
  <c r="BP36" i="5"/>
  <c r="BP38" i="5" s="1"/>
  <c r="BJ37" i="4"/>
  <c r="BI39" i="4"/>
  <c r="BJ72" i="6"/>
  <c r="BK70" i="6"/>
  <c r="BQ12" i="5"/>
  <c r="BQ13" i="5"/>
  <c r="DP45" i="4"/>
  <c r="DP46" i="4"/>
  <c r="BJ105" i="6"/>
  <c r="BK103" i="6"/>
  <c r="BI72" i="5"/>
  <c r="BJ70" i="5"/>
  <c r="DZ45" i="6" l="1"/>
  <c r="DZ46" i="6"/>
  <c r="BW78" i="4"/>
  <c r="BW79" i="4"/>
  <c r="DX71" i="6"/>
  <c r="BV81" i="4"/>
  <c r="BV102" i="4"/>
  <c r="BV104" i="4" s="1"/>
  <c r="DO71" i="4"/>
  <c r="BR12" i="5"/>
  <c r="BR13" i="5"/>
  <c r="BJ72" i="5"/>
  <c r="BK70" i="5"/>
  <c r="BQ15" i="5"/>
  <c r="BQ36" i="5" s="1"/>
  <c r="BQ38" i="5" s="1"/>
  <c r="BL105" i="4"/>
  <c r="BM103" i="4"/>
  <c r="BL39" i="5"/>
  <c r="BM37" i="5"/>
  <c r="BK72" i="6"/>
  <c r="BL70" i="6"/>
  <c r="BL103" i="5"/>
  <c r="BK105" i="5"/>
  <c r="BK37" i="6"/>
  <c r="BJ39" i="6"/>
  <c r="BL103" i="6"/>
  <c r="BK105" i="6"/>
  <c r="BV15" i="4"/>
  <c r="BV36" i="4" s="1"/>
  <c r="BV38" i="4" s="1"/>
  <c r="BK72" i="4"/>
  <c r="BL70" i="4"/>
  <c r="BK37" i="4"/>
  <c r="BJ39" i="4"/>
  <c r="BW12" i="4"/>
  <c r="BW13" i="4"/>
  <c r="DP48" i="4"/>
  <c r="DP69" i="4"/>
  <c r="DP71" i="4" s="1"/>
  <c r="BS15" i="6"/>
  <c r="BS36" i="6"/>
  <c r="BS38" i="6" s="1"/>
  <c r="DQ45" i="4"/>
  <c r="DQ46" i="4"/>
  <c r="BT12" i="6"/>
  <c r="BT13" i="6"/>
  <c r="BW81" i="4" l="1"/>
  <c r="BW102" i="4" s="1"/>
  <c r="BW104" i="4" s="1"/>
  <c r="DZ48" i="6"/>
  <c r="DZ69" i="6"/>
  <c r="BX79" i="4"/>
  <c r="BX78" i="4"/>
  <c r="EA45" i="6"/>
  <c r="EA46" i="6"/>
  <c r="BU12" i="6"/>
  <c r="BU13" i="6"/>
  <c r="BL105" i="5"/>
  <c r="BM103" i="5"/>
  <c r="BX12" i="4"/>
  <c r="BX13" i="4"/>
  <c r="BT15" i="6"/>
  <c r="BT36" i="6" s="1"/>
  <c r="BT38" i="6" s="1"/>
  <c r="BL72" i="6"/>
  <c r="BM70" i="6"/>
  <c r="BM39" i="5"/>
  <c r="BN37" i="5"/>
  <c r="BK39" i="4"/>
  <c r="BL37" i="4"/>
  <c r="BS12" i="5"/>
  <c r="BS13" i="5"/>
  <c r="DQ48" i="4"/>
  <c r="DQ69" i="4" s="1"/>
  <c r="DQ71" i="4" s="1"/>
  <c r="DR45" i="4"/>
  <c r="DR46" i="4"/>
  <c r="BW15" i="4"/>
  <c r="BW36" i="4" s="1"/>
  <c r="BW38" i="4" s="1"/>
  <c r="BK72" i="5"/>
  <c r="BL70" i="5"/>
  <c r="BM103" i="6"/>
  <c r="BL105" i="6"/>
  <c r="BR15" i="5"/>
  <c r="BR36" i="5"/>
  <c r="BR38" i="5" s="1"/>
  <c r="BL72" i="4"/>
  <c r="BM70" i="4"/>
  <c r="BM105" i="4"/>
  <c r="BN103" i="4"/>
  <c r="BL37" i="6"/>
  <c r="BK39" i="6"/>
  <c r="BY79" i="4" l="1"/>
  <c r="BY78" i="4"/>
  <c r="BX81" i="4"/>
  <c r="BX102" i="4"/>
  <c r="BX104" i="4" s="1"/>
  <c r="DZ71" i="6"/>
  <c r="EB45" i="6"/>
  <c r="EB46" i="6"/>
  <c r="EA48" i="6"/>
  <c r="EA69" i="6"/>
  <c r="EA71" i="6" s="1"/>
  <c r="DR48" i="4"/>
  <c r="DR69" i="4"/>
  <c r="DR71" i="4" s="1"/>
  <c r="BL39" i="4"/>
  <c r="BM37" i="4"/>
  <c r="DS45" i="4"/>
  <c r="DS46" i="4"/>
  <c r="BL39" i="6"/>
  <c r="BM37" i="6"/>
  <c r="BY12" i="4"/>
  <c r="BY13" i="4"/>
  <c r="BO103" i="4"/>
  <c r="BN105" i="4"/>
  <c r="BT12" i="5"/>
  <c r="BT13" i="5"/>
  <c r="BO37" i="5"/>
  <c r="BN39" i="5"/>
  <c r="BM105" i="6"/>
  <c r="BN103" i="6"/>
  <c r="BL72" i="5"/>
  <c r="BM70" i="5"/>
  <c r="BM72" i="6"/>
  <c r="BN70" i="6"/>
  <c r="BU15" i="6"/>
  <c r="BU36" i="6"/>
  <c r="BU38" i="6" s="1"/>
  <c r="BX15" i="4"/>
  <c r="BX36" i="4"/>
  <c r="BX38" i="4" s="1"/>
  <c r="BS15" i="5"/>
  <c r="BS36" i="5"/>
  <c r="BS38" i="5" s="1"/>
  <c r="BM105" i="5"/>
  <c r="BN103" i="5"/>
  <c r="BN70" i="4"/>
  <c r="BM72" i="4"/>
  <c r="BV12" i="6"/>
  <c r="BV13" i="6"/>
  <c r="EB48" i="6" l="1"/>
  <c r="EB69" i="6" s="1"/>
  <c r="BZ78" i="4"/>
  <c r="BZ79" i="4"/>
  <c r="EC45" i="6"/>
  <c r="EC46" i="6"/>
  <c r="BY81" i="4"/>
  <c r="BY102" i="4" s="1"/>
  <c r="BY104" i="4" s="1"/>
  <c r="BV15" i="6"/>
  <c r="BV36" i="6" s="1"/>
  <c r="BV38" i="6" s="1"/>
  <c r="DS48" i="4"/>
  <c r="DS69" i="4"/>
  <c r="DS71" i="4" s="1"/>
  <c r="BN105" i="5"/>
  <c r="BO103" i="5"/>
  <c r="BN72" i="6"/>
  <c r="BO70" i="6"/>
  <c r="BM39" i="6"/>
  <c r="BN37" i="6"/>
  <c r="BP37" i="5"/>
  <c r="BO39" i="5"/>
  <c r="BT15" i="5"/>
  <c r="BT36" i="5" s="1"/>
  <c r="BT38" i="5" s="1"/>
  <c r="BM39" i="4"/>
  <c r="BN37" i="4"/>
  <c r="BP103" i="4"/>
  <c r="BO105" i="4"/>
  <c r="BU12" i="5"/>
  <c r="BU13" i="5"/>
  <c r="BN70" i="5"/>
  <c r="BM72" i="5"/>
  <c r="BN105" i="6"/>
  <c r="BO103" i="6"/>
  <c r="BY15" i="4"/>
  <c r="BY36" i="4"/>
  <c r="BY38" i="4" s="1"/>
  <c r="BW12" i="6"/>
  <c r="BW13" i="6"/>
  <c r="DT45" i="4"/>
  <c r="DT46" i="4"/>
  <c r="BO70" i="4"/>
  <c r="BN72" i="4"/>
  <c r="BZ12" i="4"/>
  <c r="BZ13" i="4"/>
  <c r="EC69" i="6" l="1"/>
  <c r="EC71" i="6" s="1"/>
  <c r="EC48" i="6"/>
  <c r="ED46" i="6"/>
  <c r="ED48" i="6" s="1"/>
  <c r="ED69" i="6" s="1"/>
  <c r="ED71" i="6" s="1"/>
  <c r="ED45" i="6"/>
  <c r="BZ81" i="4"/>
  <c r="BZ102" i="4" s="1"/>
  <c r="BZ104" i="4" s="1"/>
  <c r="CA78" i="4"/>
  <c r="CA79" i="4"/>
  <c r="EB71" i="6"/>
  <c r="BZ15" i="4"/>
  <c r="BZ36" i="4"/>
  <c r="BZ38" i="4" s="1"/>
  <c r="CA12" i="4"/>
  <c r="CA13" i="4"/>
  <c r="BQ103" i="4"/>
  <c r="BP105" i="4"/>
  <c r="BP103" i="6"/>
  <c r="BO105" i="6"/>
  <c r="BN39" i="6"/>
  <c r="BO37" i="6"/>
  <c r="DT48" i="4"/>
  <c r="DT69" i="4"/>
  <c r="DT71" i="4" s="1"/>
  <c r="DU45" i="4"/>
  <c r="DU46" i="4"/>
  <c r="BW15" i="6"/>
  <c r="BW36" i="6"/>
  <c r="BW38" i="6" s="1"/>
  <c r="BU15" i="5"/>
  <c r="BU36" i="5"/>
  <c r="BU38" i="5" s="1"/>
  <c r="BP103" i="5"/>
  <c r="BO105" i="5"/>
  <c r="BX12" i="6"/>
  <c r="BX13" i="6"/>
  <c r="BV12" i="5"/>
  <c r="BV13" i="5"/>
  <c r="BQ37" i="5"/>
  <c r="BP39" i="5"/>
  <c r="BN39" i="4"/>
  <c r="BO37" i="4"/>
  <c r="BO72" i="6"/>
  <c r="BP70" i="6"/>
  <c r="BP70" i="4"/>
  <c r="BO72" i="4"/>
  <c r="BO70" i="5"/>
  <c r="BN72" i="5"/>
  <c r="CA81" i="4" l="1"/>
  <c r="CA102" i="4" s="1"/>
  <c r="CA104" i="4" s="1"/>
  <c r="CB78" i="4"/>
  <c r="CB79" i="4"/>
  <c r="EE45" i="6"/>
  <c r="EE46" i="6"/>
  <c r="BO39" i="4"/>
  <c r="BP37" i="4"/>
  <c r="BW12" i="5"/>
  <c r="BW13" i="5"/>
  <c r="BP105" i="6"/>
  <c r="BQ103" i="6"/>
  <c r="DU48" i="4"/>
  <c r="DU69" i="4" s="1"/>
  <c r="DU71" i="4" s="1"/>
  <c r="BP70" i="5"/>
  <c r="BO72" i="5"/>
  <c r="BQ103" i="5"/>
  <c r="BP105" i="5"/>
  <c r="CB12" i="4"/>
  <c r="CB13" i="4"/>
  <c r="BP72" i="6"/>
  <c r="BQ70" i="6"/>
  <c r="BO39" i="6"/>
  <c r="BP37" i="6"/>
  <c r="BV15" i="5"/>
  <c r="BV36" i="5"/>
  <c r="BV38" i="5" s="1"/>
  <c r="BX15" i="6"/>
  <c r="BX36" i="6"/>
  <c r="BX38" i="6" s="1"/>
  <c r="BY12" i="6"/>
  <c r="BY13" i="6"/>
  <c r="DV45" i="4"/>
  <c r="DV46" i="4"/>
  <c r="BR103" i="4"/>
  <c r="BQ105" i="4"/>
  <c r="CA15" i="4"/>
  <c r="CA36" i="4" s="1"/>
  <c r="CA38" i="4" s="1"/>
  <c r="BP72" i="4"/>
  <c r="BQ70" i="4"/>
  <c r="BR37" i="5"/>
  <c r="BQ39" i="5"/>
  <c r="EE48" i="6" l="1"/>
  <c r="EE69" i="6"/>
  <c r="EF45" i="6"/>
  <c r="EF46" i="6"/>
  <c r="CB81" i="4"/>
  <c r="CB102" i="4"/>
  <c r="CB104" i="4" s="1"/>
  <c r="CC78" i="4"/>
  <c r="CC79" i="4"/>
  <c r="BS103" i="4"/>
  <c r="BR105" i="4"/>
  <c r="CC12" i="4"/>
  <c r="CC13" i="4"/>
  <c r="DV48" i="4"/>
  <c r="DV69" i="4"/>
  <c r="DV71" i="4" s="1"/>
  <c r="CB15" i="4"/>
  <c r="CB36" i="4" s="1"/>
  <c r="CB38" i="4" s="1"/>
  <c r="BY15" i="6"/>
  <c r="BY36" i="6"/>
  <c r="BY38" i="6" s="1"/>
  <c r="DW45" i="4"/>
  <c r="DW46" i="4"/>
  <c r="BR103" i="5"/>
  <c r="BQ105" i="5"/>
  <c r="BQ72" i="4"/>
  <c r="BR70" i="4"/>
  <c r="BP39" i="6"/>
  <c r="BQ37" i="6"/>
  <c r="BZ12" i="6"/>
  <c r="BZ13" i="6"/>
  <c r="BX12" i="5"/>
  <c r="BX13" i="5"/>
  <c r="BQ105" i="6"/>
  <c r="BR103" i="6"/>
  <c r="BR39" i="5"/>
  <c r="BS37" i="5"/>
  <c r="BW15" i="5"/>
  <c r="BW36" i="5" s="1"/>
  <c r="BW38" i="5" s="1"/>
  <c r="BQ72" i="6"/>
  <c r="BR70" i="6"/>
  <c r="BQ37" i="4"/>
  <c r="BP39" i="4"/>
  <c r="BQ70" i="5"/>
  <c r="BP72" i="5"/>
  <c r="EE71" i="6" l="1"/>
  <c r="CC81" i="4"/>
  <c r="CC102" i="4" s="1"/>
  <c r="CC104" i="4" s="1"/>
  <c r="CD78" i="4"/>
  <c r="CD79" i="4"/>
  <c r="CD81" i="4" s="1"/>
  <c r="CD102" i="4" s="1"/>
  <c r="CD104" i="4" s="1"/>
  <c r="EF48" i="6"/>
  <c r="EF69" i="6"/>
  <c r="EF71" i="6" s="1"/>
  <c r="EG45" i="6"/>
  <c r="EG46" i="6"/>
  <c r="DW48" i="4"/>
  <c r="DW69" i="4"/>
  <c r="DX45" i="4"/>
  <c r="DX46" i="4"/>
  <c r="BR105" i="5"/>
  <c r="BS103" i="5"/>
  <c r="BS39" i="5"/>
  <c r="BT37" i="5"/>
  <c r="CA12" i="6"/>
  <c r="CA13" i="6"/>
  <c r="CC15" i="4"/>
  <c r="CC36" i="4"/>
  <c r="CC38" i="4" s="1"/>
  <c r="CD12" i="4"/>
  <c r="CD13" i="4"/>
  <c r="BR72" i="6"/>
  <c r="BS70" i="6"/>
  <c r="BZ15" i="6"/>
  <c r="BZ36" i="6"/>
  <c r="BZ38" i="6" s="1"/>
  <c r="BR70" i="5"/>
  <c r="BQ72" i="5"/>
  <c r="BR105" i="6"/>
  <c r="BS103" i="6"/>
  <c r="BR37" i="6"/>
  <c r="BQ39" i="6"/>
  <c r="BR37" i="4"/>
  <c r="BQ39" i="4"/>
  <c r="BX15" i="5"/>
  <c r="BX36" i="5"/>
  <c r="BX38" i="5" s="1"/>
  <c r="BR72" i="4"/>
  <c r="BS70" i="4"/>
  <c r="BY12" i="5"/>
  <c r="BY13" i="5"/>
  <c r="BS105" i="4"/>
  <c r="BT103" i="4"/>
  <c r="EG48" i="6" l="1"/>
  <c r="EG69" i="6" s="1"/>
  <c r="EH45" i="6"/>
  <c r="EH46" i="6"/>
  <c r="CE78" i="4"/>
  <c r="CE79" i="4"/>
  <c r="BR72" i="5"/>
  <c r="BS70" i="5"/>
  <c r="CE12" i="4"/>
  <c r="CE13" i="4"/>
  <c r="DX48" i="4"/>
  <c r="DX69" i="4" s="1"/>
  <c r="DY45" i="4"/>
  <c r="DY46" i="4"/>
  <c r="CD15" i="4"/>
  <c r="CD36" i="4"/>
  <c r="CD38" i="4" s="1"/>
  <c r="BT105" i="4"/>
  <c r="BU103" i="4"/>
  <c r="BZ12" i="5"/>
  <c r="BZ13" i="5"/>
  <c r="CB12" i="6"/>
  <c r="CB13" i="6"/>
  <c r="BS72" i="4"/>
  <c r="BT70" i="4"/>
  <c r="BS105" i="6"/>
  <c r="BT103" i="6"/>
  <c r="BS72" i="6"/>
  <c r="BT70" i="6"/>
  <c r="BT39" i="5"/>
  <c r="BU37" i="5"/>
  <c r="DW71" i="4"/>
  <c r="BS105" i="5"/>
  <c r="BT103" i="5"/>
  <c r="BS37" i="4"/>
  <c r="BR39" i="4"/>
  <c r="BY15" i="5"/>
  <c r="BY36" i="5"/>
  <c r="BY38" i="5" s="1"/>
  <c r="CA15" i="6"/>
  <c r="CA36" i="6" s="1"/>
  <c r="CA38" i="6" s="1"/>
  <c r="BS37" i="6"/>
  <c r="BR39" i="6"/>
  <c r="EG71" i="6" l="1"/>
  <c r="F38" i="1"/>
  <c r="CE81" i="4"/>
  <c r="CE102" i="4"/>
  <c r="CE104" i="4" s="1"/>
  <c r="EH48" i="6"/>
  <c r="EH69" i="6"/>
  <c r="EH71" i="6" s="1"/>
  <c r="CF78" i="4"/>
  <c r="CF79" i="4"/>
  <c r="EI45" i="6"/>
  <c r="EI46" i="6"/>
  <c r="DX71" i="4"/>
  <c r="BZ15" i="5"/>
  <c r="BZ36" i="5"/>
  <c r="BZ38" i="5" s="1"/>
  <c r="DY48" i="4"/>
  <c r="DY69" i="4" s="1"/>
  <c r="DZ45" i="4"/>
  <c r="DZ46" i="4"/>
  <c r="BT72" i="4"/>
  <c r="BU70" i="4"/>
  <c r="BT105" i="5"/>
  <c r="BU103" i="5"/>
  <c r="BT105" i="6"/>
  <c r="BU103" i="6"/>
  <c r="CE15" i="4"/>
  <c r="CE36" i="4"/>
  <c r="CE38" i="4" s="1"/>
  <c r="CB15" i="6"/>
  <c r="CB36" i="6"/>
  <c r="CB38" i="6" s="1"/>
  <c r="CC12" i="6"/>
  <c r="CC13" i="6"/>
  <c r="CF12" i="4"/>
  <c r="CF13" i="4"/>
  <c r="BT37" i="6"/>
  <c r="BS39" i="6"/>
  <c r="CA12" i="5"/>
  <c r="CA13" i="5"/>
  <c r="BU39" i="5"/>
  <c r="BV37" i="5"/>
  <c r="BU105" i="4"/>
  <c r="BV103" i="4"/>
  <c r="BT72" i="6"/>
  <c r="BU70" i="6"/>
  <c r="BS72" i="5"/>
  <c r="BT70" i="5"/>
  <c r="BS39" i="4"/>
  <c r="BT37" i="4"/>
  <c r="CF81" i="4" l="1"/>
  <c r="CF102" i="4"/>
  <c r="CF104" i="4" s="1"/>
  <c r="CG79" i="4"/>
  <c r="CG78" i="4"/>
  <c r="EI48" i="6"/>
  <c r="EI69" i="6"/>
  <c r="EJ46" i="6"/>
  <c r="EJ48" i="6" s="1"/>
  <c r="EJ69" i="6" s="1"/>
  <c r="EJ71" i="6" s="1"/>
  <c r="EJ45" i="6"/>
  <c r="DY71" i="4"/>
  <c r="DZ48" i="4"/>
  <c r="DZ69" i="4"/>
  <c r="DZ71" i="4" s="1"/>
  <c r="BU37" i="6"/>
  <c r="BT39" i="6"/>
  <c r="EA45" i="4"/>
  <c r="EA46" i="4"/>
  <c r="CF15" i="4"/>
  <c r="CF36" i="4"/>
  <c r="CF38" i="4" s="1"/>
  <c r="BU105" i="6"/>
  <c r="BV103" i="6"/>
  <c r="BU72" i="6"/>
  <c r="BV70" i="6"/>
  <c r="BT39" i="4"/>
  <c r="BU37" i="4"/>
  <c r="BW103" i="4"/>
  <c r="BV105" i="4"/>
  <c r="CG12" i="4"/>
  <c r="CG13" i="4"/>
  <c r="CC15" i="6"/>
  <c r="CC36" i="6" s="1"/>
  <c r="CC38" i="6" s="1"/>
  <c r="BU105" i="5"/>
  <c r="BV103" i="5"/>
  <c r="CD12" i="6"/>
  <c r="CD13" i="6"/>
  <c r="BT72" i="5"/>
  <c r="BU70" i="5"/>
  <c r="BV39" i="5"/>
  <c r="BW37" i="5"/>
  <c r="CA15" i="5"/>
  <c r="CA36" i="5"/>
  <c r="CA38" i="5" s="1"/>
  <c r="BV70" i="4"/>
  <c r="BU72" i="4"/>
  <c r="CB12" i="5"/>
  <c r="CB13" i="5"/>
  <c r="EK46" i="6" l="1"/>
  <c r="EK45" i="6"/>
  <c r="EI71" i="6"/>
  <c r="CH79" i="4"/>
  <c r="CH78" i="4"/>
  <c r="CG81" i="4"/>
  <c r="CG102" i="4"/>
  <c r="CG104" i="4" s="1"/>
  <c r="CG15" i="4"/>
  <c r="CG36" i="4"/>
  <c r="CG38" i="4" s="1"/>
  <c r="BW103" i="6"/>
  <c r="BV105" i="6"/>
  <c r="CH12" i="4"/>
  <c r="CH13" i="4"/>
  <c r="BV37" i="6"/>
  <c r="BU39" i="6"/>
  <c r="CB15" i="5"/>
  <c r="CB36" i="5" s="1"/>
  <c r="CB38" i="5" s="1"/>
  <c r="BV70" i="5"/>
  <c r="BU72" i="5"/>
  <c r="CC12" i="5"/>
  <c r="CC13" i="5"/>
  <c r="BV105" i="5"/>
  <c r="BW103" i="5"/>
  <c r="BU39" i="4"/>
  <c r="BV37" i="4"/>
  <c r="CD15" i="6"/>
  <c r="CD36" i="6" s="1"/>
  <c r="CD38" i="6" s="1"/>
  <c r="BW70" i="4"/>
  <c r="BV72" i="4"/>
  <c r="CE12" i="6"/>
  <c r="CE13" i="6"/>
  <c r="BX103" i="4"/>
  <c r="BW105" i="4"/>
  <c r="BX37" i="5"/>
  <c r="BW39" i="5"/>
  <c r="BV72" i="6"/>
  <c r="BW70" i="6"/>
  <c r="EA48" i="4"/>
  <c r="EA69" i="4"/>
  <c r="EA71" i="4" s="1"/>
  <c r="EB45" i="4"/>
  <c r="EB46" i="4"/>
  <c r="CH81" i="4" l="1"/>
  <c r="CH102" i="4"/>
  <c r="CH104" i="4" s="1"/>
  <c r="EL45" i="6"/>
  <c r="EL46" i="6"/>
  <c r="CI78" i="4"/>
  <c r="CI79" i="4"/>
  <c r="EK48" i="6"/>
  <c r="EK69" i="6"/>
  <c r="CE15" i="6"/>
  <c r="CE36" i="6"/>
  <c r="CE38" i="6" s="1"/>
  <c r="BY37" i="5"/>
  <c r="BX39" i="5"/>
  <c r="BX103" i="5"/>
  <c r="BW105" i="5"/>
  <c r="CF12" i="6"/>
  <c r="CF13" i="6"/>
  <c r="BW70" i="5"/>
  <c r="BV72" i="5"/>
  <c r="BX103" i="6"/>
  <c r="BW105" i="6"/>
  <c r="CC15" i="5"/>
  <c r="CC36" i="5" s="1"/>
  <c r="CC38" i="5" s="1"/>
  <c r="CH15" i="4"/>
  <c r="CH36" i="4"/>
  <c r="CH38" i="4" s="1"/>
  <c r="BY103" i="4"/>
  <c r="BX105" i="4"/>
  <c r="CD12" i="5"/>
  <c r="CD13" i="5"/>
  <c r="CI12" i="4"/>
  <c r="CI13" i="4"/>
  <c r="BW72" i="6"/>
  <c r="BX70" i="6"/>
  <c r="EB48" i="4"/>
  <c r="EB69" i="4" s="1"/>
  <c r="EB71" i="4" s="1"/>
  <c r="BV39" i="6"/>
  <c r="BW37" i="6"/>
  <c r="EC45" i="4"/>
  <c r="EC46" i="4"/>
  <c r="BV39" i="4"/>
  <c r="BW37" i="4"/>
  <c r="BX70" i="4"/>
  <c r="BW72" i="4"/>
  <c r="EK71" i="6" l="1"/>
  <c r="CJ78" i="4"/>
  <c r="CJ79" i="4"/>
  <c r="EM46" i="6"/>
  <c r="EM45" i="6"/>
  <c r="CI81" i="4"/>
  <c r="CI102" i="4"/>
  <c r="CI104" i="4" s="1"/>
  <c r="EL48" i="6"/>
  <c r="EL69" i="6"/>
  <c r="EL71" i="6" s="1"/>
  <c r="CF15" i="6"/>
  <c r="CF36" i="6"/>
  <c r="CF38" i="6" s="1"/>
  <c r="BY105" i="4"/>
  <c r="BZ103" i="4"/>
  <c r="BW39" i="4"/>
  <c r="BX37" i="4"/>
  <c r="CG12" i="6"/>
  <c r="CG13" i="6"/>
  <c r="EC48" i="4"/>
  <c r="EC69" i="4"/>
  <c r="EC71" i="4" s="1"/>
  <c r="CI15" i="4"/>
  <c r="CI36" i="4"/>
  <c r="CI38" i="4" s="1"/>
  <c r="CJ12" i="4"/>
  <c r="CJ13" i="4"/>
  <c r="BY103" i="5"/>
  <c r="BX105" i="5"/>
  <c r="BY70" i="6"/>
  <c r="BX72" i="6"/>
  <c r="BW39" i="6"/>
  <c r="BX37" i="6"/>
  <c r="CD15" i="5"/>
  <c r="CD36" i="5"/>
  <c r="CD38" i="5" s="1"/>
  <c r="BZ37" i="5"/>
  <c r="BY39" i="5"/>
  <c r="ED45" i="4"/>
  <c r="ED46" i="4"/>
  <c r="BX72" i="4"/>
  <c r="BY70" i="4"/>
  <c r="CE12" i="5"/>
  <c r="CE13" i="5"/>
  <c r="BY103" i="6"/>
  <c r="BX105" i="6"/>
  <c r="BX70" i="5"/>
  <c r="BW72" i="5"/>
  <c r="EN46" i="6" l="1"/>
  <c r="EN45" i="6"/>
  <c r="CK78" i="4"/>
  <c r="CK79" i="4"/>
  <c r="EM48" i="6"/>
  <c r="EM69" i="6"/>
  <c r="CJ81" i="4"/>
  <c r="CJ102" i="4"/>
  <c r="CJ104" i="4" s="1"/>
  <c r="CG15" i="6"/>
  <c r="CG36" i="6"/>
  <c r="CG38" i="6" s="1"/>
  <c r="CK12" i="4"/>
  <c r="CK13" i="4"/>
  <c r="BX72" i="5"/>
  <c r="BY70" i="5"/>
  <c r="EE45" i="4"/>
  <c r="EE46" i="4"/>
  <c r="BZ105" i="4"/>
  <c r="CA103" i="4"/>
  <c r="BY72" i="4"/>
  <c r="BZ70" i="4"/>
  <c r="CJ15" i="4"/>
  <c r="CJ36" i="4"/>
  <c r="CJ38" i="4" s="1"/>
  <c r="ED48" i="4"/>
  <c r="ED69" i="4"/>
  <c r="ED71" i="4" s="1"/>
  <c r="BZ103" i="6"/>
  <c r="BY105" i="6"/>
  <c r="BY72" i="6"/>
  <c r="BZ70" i="6"/>
  <c r="CH12" i="6"/>
  <c r="CH13" i="6"/>
  <c r="BX39" i="6"/>
  <c r="BY37" i="6"/>
  <c r="BY37" i="4"/>
  <c r="BX39" i="4"/>
  <c r="CE15" i="5"/>
  <c r="CE36" i="5"/>
  <c r="CE38" i="5" s="1"/>
  <c r="CF12" i="5"/>
  <c r="CF13" i="5"/>
  <c r="CA37" i="5"/>
  <c r="BZ39" i="5"/>
  <c r="BZ103" i="5"/>
  <c r="BY105" i="5"/>
  <c r="EM71" i="6" l="1"/>
  <c r="EO45" i="6"/>
  <c r="EO46" i="6"/>
  <c r="CK81" i="4"/>
  <c r="CK102" i="4" s="1"/>
  <c r="CK104" i="4" s="1"/>
  <c r="CL78" i="4"/>
  <c r="CL79" i="4"/>
  <c r="EN48" i="6"/>
  <c r="EN69" i="6"/>
  <c r="EN71" i="6" s="1"/>
  <c r="EE48" i="4"/>
  <c r="EE69" i="4"/>
  <c r="EE71" i="4" s="1"/>
  <c r="BZ72" i="6"/>
  <c r="CA70" i="6"/>
  <c r="BY72" i="5"/>
  <c r="BZ70" i="5"/>
  <c r="BZ37" i="4"/>
  <c r="BY39" i="4"/>
  <c r="BZ72" i="4"/>
  <c r="CA70" i="4"/>
  <c r="CK15" i="4"/>
  <c r="CK36" i="4" s="1"/>
  <c r="CK38" i="4" s="1"/>
  <c r="CA39" i="5"/>
  <c r="CB37" i="5"/>
  <c r="BZ105" i="6"/>
  <c r="CA103" i="6"/>
  <c r="CL12" i="4"/>
  <c r="CL13" i="4"/>
  <c r="EF45" i="4"/>
  <c r="EF46" i="4"/>
  <c r="BZ37" i="6"/>
  <c r="BY39" i="6"/>
  <c r="CF15" i="5"/>
  <c r="CF36" i="5"/>
  <c r="CF38" i="5" s="1"/>
  <c r="CH15" i="6"/>
  <c r="CH36" i="6"/>
  <c r="CH38" i="6" s="1"/>
  <c r="CA105" i="4"/>
  <c r="CB103" i="4"/>
  <c r="CA103" i="5"/>
  <c r="BZ105" i="5"/>
  <c r="CG12" i="5"/>
  <c r="CG13" i="5"/>
  <c r="CI12" i="6"/>
  <c r="CI13" i="6"/>
  <c r="CL81" i="4" l="1"/>
  <c r="CL102" i="4"/>
  <c r="CL104" i="4" s="1"/>
  <c r="CM79" i="4"/>
  <c r="CM81" i="4" s="1"/>
  <c r="CM102" i="4" s="1"/>
  <c r="CM104" i="4" s="1"/>
  <c r="CM78" i="4"/>
  <c r="EO48" i="6"/>
  <c r="EO69" i="6"/>
  <c r="EP45" i="6"/>
  <c r="EP46" i="6"/>
  <c r="CA72" i="4"/>
  <c r="CB70" i="4"/>
  <c r="CB105" i="4"/>
  <c r="CC103" i="4"/>
  <c r="EF48" i="4"/>
  <c r="EF69" i="4"/>
  <c r="EF71" i="4" s="1"/>
  <c r="BZ72" i="5"/>
  <c r="CA70" i="5"/>
  <c r="EG45" i="4"/>
  <c r="EG46" i="4"/>
  <c r="CM12" i="4"/>
  <c r="CM13" i="4"/>
  <c r="CJ12" i="6"/>
  <c r="CJ13" i="6"/>
  <c r="CA72" i="6"/>
  <c r="CB70" i="6"/>
  <c r="CI15" i="6"/>
  <c r="CI36" i="6"/>
  <c r="CI38" i="6" s="1"/>
  <c r="CL15" i="4"/>
  <c r="CL36" i="4"/>
  <c r="CL38" i="4" s="1"/>
  <c r="CG15" i="5"/>
  <c r="CG36" i="5" s="1"/>
  <c r="CG38" i="5" s="1"/>
  <c r="CA105" i="6"/>
  <c r="CB103" i="6"/>
  <c r="CH12" i="5"/>
  <c r="CH13" i="5"/>
  <c r="CB39" i="5"/>
  <c r="CC37" i="5"/>
  <c r="CB103" i="5"/>
  <c r="CA105" i="5"/>
  <c r="CA37" i="6"/>
  <c r="BZ39" i="6"/>
  <c r="CA37" i="4"/>
  <c r="BZ39" i="4"/>
  <c r="EO71" i="6" l="1"/>
  <c r="CN78" i="4"/>
  <c r="CN79" i="4"/>
  <c r="CN81" i="4" s="1"/>
  <c r="CN102" i="4" s="1"/>
  <c r="CN104" i="4" s="1"/>
  <c r="EP48" i="6"/>
  <c r="EP69" i="6"/>
  <c r="EP71" i="6" s="1"/>
  <c r="EQ46" i="6"/>
  <c r="EQ45" i="6"/>
  <c r="CA39" i="4"/>
  <c r="CB37" i="4"/>
  <c r="CH15" i="5"/>
  <c r="CH36" i="5" s="1"/>
  <c r="CH38" i="5" s="1"/>
  <c r="CC39" i="5"/>
  <c r="CD37" i="5"/>
  <c r="CA72" i="5"/>
  <c r="CB70" i="5"/>
  <c r="CK12" i="6"/>
  <c r="CK13" i="6"/>
  <c r="CM15" i="4"/>
  <c r="CM36" i="4" s="1"/>
  <c r="CM38" i="4" s="1"/>
  <c r="CN12" i="4"/>
  <c r="CN13" i="4"/>
  <c r="CC105" i="4"/>
  <c r="CD103" i="4"/>
  <c r="CB37" i="6"/>
  <c r="CA39" i="6"/>
  <c r="CI12" i="5"/>
  <c r="CI13" i="5"/>
  <c r="CB105" i="6"/>
  <c r="CC103" i="6"/>
  <c r="CB72" i="6"/>
  <c r="CC70" i="6"/>
  <c r="EG48" i="4"/>
  <c r="EG69" i="4" s="1"/>
  <c r="EG71" i="4" s="1"/>
  <c r="CB72" i="4"/>
  <c r="CC70" i="4"/>
  <c r="CJ15" i="6"/>
  <c r="CJ36" i="6"/>
  <c r="CJ38" i="6" s="1"/>
  <c r="CB105" i="5"/>
  <c r="CC103" i="5"/>
  <c r="EH45" i="4"/>
  <c r="EH46" i="4"/>
  <c r="CO79" i="4" l="1"/>
  <c r="CO81" i="4" s="1"/>
  <c r="CO102" i="4" s="1"/>
  <c r="CO104" i="4" s="1"/>
  <c r="CO78" i="4"/>
  <c r="ER46" i="6"/>
  <c r="ER48" i="6" s="1"/>
  <c r="ER69" i="6" s="1"/>
  <c r="ER71" i="6" s="1"/>
  <c r="ER45" i="6"/>
  <c r="EQ48" i="6"/>
  <c r="EQ69" i="6"/>
  <c r="EQ71" i="6" s="1"/>
  <c r="CJ12" i="5"/>
  <c r="CJ13" i="5"/>
  <c r="EH48" i="4"/>
  <c r="EH69" i="4"/>
  <c r="EH71" i="4" s="1"/>
  <c r="CK15" i="6"/>
  <c r="CK36" i="6"/>
  <c r="CK38" i="6" s="1"/>
  <c r="EI45" i="4"/>
  <c r="EI46" i="4"/>
  <c r="CD70" i="4"/>
  <c r="CC72" i="4"/>
  <c r="CI15" i="5"/>
  <c r="CI36" i="5"/>
  <c r="CI38" i="5" s="1"/>
  <c r="CL12" i="6"/>
  <c r="CL13" i="6"/>
  <c r="CE103" i="4"/>
  <c r="CD105" i="4"/>
  <c r="CB39" i="4"/>
  <c r="CC37" i="4"/>
  <c r="CB39" i="6"/>
  <c r="CC37" i="6"/>
  <c r="CC105" i="5"/>
  <c r="CD103" i="5"/>
  <c r="CB72" i="5"/>
  <c r="CC70" i="5"/>
  <c r="CC105" i="6"/>
  <c r="CD103" i="6"/>
  <c r="CC72" i="6"/>
  <c r="CD70" i="6"/>
  <c r="CN15" i="4"/>
  <c r="CN36" i="4" s="1"/>
  <c r="CN38" i="4" s="1"/>
  <c r="CD39" i="5"/>
  <c r="CE37" i="5"/>
  <c r="CO12" i="4"/>
  <c r="CO13" i="4"/>
  <c r="ES45" i="6" l="1"/>
  <c r="ES46" i="6"/>
  <c r="CP78" i="4"/>
  <c r="CP79" i="4"/>
  <c r="CP81" i="4" s="1"/>
  <c r="CP102" i="4" s="1"/>
  <c r="CP104" i="4" s="1"/>
  <c r="CC39" i="6"/>
  <c r="CD37" i="6"/>
  <c r="CD72" i="6"/>
  <c r="CE70" i="6"/>
  <c r="CD105" i="5"/>
  <c r="CE103" i="5"/>
  <c r="EI48" i="4"/>
  <c r="EI69" i="4"/>
  <c r="CD105" i="6"/>
  <c r="CE103" i="6"/>
  <c r="CO15" i="4"/>
  <c r="CO36" i="4"/>
  <c r="CO38" i="4" s="1"/>
  <c r="CE39" i="5"/>
  <c r="CF37" i="5"/>
  <c r="CF103" i="4"/>
  <c r="CE105" i="4"/>
  <c r="EJ45" i="4"/>
  <c r="EJ46" i="4"/>
  <c r="CL15" i="6"/>
  <c r="CL36" i="6" s="1"/>
  <c r="CL38" i="6" s="1"/>
  <c r="CP12" i="4"/>
  <c r="CP13" i="4"/>
  <c r="CM12" i="6"/>
  <c r="CM13" i="6"/>
  <c r="CD70" i="5"/>
  <c r="CC72" i="5"/>
  <c r="CC39" i="4"/>
  <c r="CD37" i="4"/>
  <c r="CJ15" i="5"/>
  <c r="CJ36" i="5"/>
  <c r="CJ38" i="5" s="1"/>
  <c r="CE70" i="4"/>
  <c r="CD72" i="4"/>
  <c r="CK12" i="5"/>
  <c r="CK13" i="5"/>
  <c r="CQ78" i="4" l="1"/>
  <c r="CQ79" i="4"/>
  <c r="ES48" i="6"/>
  <c r="ES69" i="6"/>
  <c r="ES71" i="6" s="1"/>
  <c r="ET45" i="6"/>
  <c r="ET46" i="6"/>
  <c r="CK15" i="5"/>
  <c r="CK36" i="5"/>
  <c r="CK38" i="5" s="1"/>
  <c r="CD39" i="4"/>
  <c r="CE37" i="4"/>
  <c r="CF103" i="5"/>
  <c r="CE105" i="5"/>
  <c r="EJ48" i="4"/>
  <c r="EJ69" i="4"/>
  <c r="EJ71" i="4" s="1"/>
  <c r="CL12" i="5"/>
  <c r="CL13" i="5"/>
  <c r="CF103" i="6"/>
  <c r="CE105" i="6"/>
  <c r="CN12" i="6"/>
  <c r="CN13" i="6"/>
  <c r="CG103" i="4"/>
  <c r="CF105" i="4"/>
  <c r="CD39" i="6"/>
  <c r="CE37" i="6"/>
  <c r="CF39" i="5"/>
  <c r="CG37" i="5"/>
  <c r="CE72" i="6"/>
  <c r="CF70" i="6"/>
  <c r="CE70" i="5"/>
  <c r="CD72" i="5"/>
  <c r="EK45" i="4"/>
  <c r="EK46" i="4"/>
  <c r="CM15" i="6"/>
  <c r="CM36" i="6"/>
  <c r="CM38" i="6" s="1"/>
  <c r="CF70" i="4"/>
  <c r="CE72" i="4"/>
  <c r="CP15" i="4"/>
  <c r="CP36" i="4"/>
  <c r="CP38" i="4" s="1"/>
  <c r="EI71" i="4"/>
  <c r="CQ12" i="4"/>
  <c r="CQ13" i="4"/>
  <c r="EU45" i="6" l="1"/>
  <c r="EU46" i="6"/>
  <c r="CQ81" i="4"/>
  <c r="CQ102" i="4" s="1"/>
  <c r="CQ104" i="4" s="1"/>
  <c r="ET48" i="6"/>
  <c r="ET69" i="6"/>
  <c r="ET71" i="6" s="1"/>
  <c r="CR79" i="4"/>
  <c r="CR81" i="4" s="1"/>
  <c r="CR102" i="4" s="1"/>
  <c r="CR104" i="4" s="1"/>
  <c r="CR78" i="4"/>
  <c r="CQ15" i="4"/>
  <c r="CQ36" i="4"/>
  <c r="CQ38" i="4" s="1"/>
  <c r="CN15" i="6"/>
  <c r="CN36" i="6" s="1"/>
  <c r="CN38" i="6" s="1"/>
  <c r="EK48" i="4"/>
  <c r="EK69" i="4" s="1"/>
  <c r="CR12" i="4"/>
  <c r="CR13" i="4"/>
  <c r="CO12" i="6"/>
  <c r="CO13" i="6"/>
  <c r="CG103" i="5"/>
  <c r="CF105" i="5"/>
  <c r="CG39" i="5"/>
  <c r="CH37" i="5"/>
  <c r="EL45" i="4"/>
  <c r="EL46" i="4"/>
  <c r="CE39" i="4"/>
  <c r="CF37" i="4"/>
  <c r="CM12" i="5"/>
  <c r="CM13" i="5"/>
  <c r="CF105" i="6"/>
  <c r="CG103" i="6"/>
  <c r="CE39" i="6"/>
  <c r="CF37" i="6"/>
  <c r="CF70" i="5"/>
  <c r="CE72" i="5"/>
  <c r="CL15" i="5"/>
  <c r="CL36" i="5" s="1"/>
  <c r="CL38" i="5" s="1"/>
  <c r="CF72" i="6"/>
  <c r="CG70" i="6"/>
  <c r="CF72" i="4"/>
  <c r="CG70" i="4"/>
  <c r="CH103" i="4"/>
  <c r="CG105" i="4"/>
  <c r="CS78" i="4" l="1"/>
  <c r="CS79" i="4"/>
  <c r="EU48" i="6"/>
  <c r="EU69" i="6"/>
  <c r="EV45" i="6"/>
  <c r="EV46" i="6"/>
  <c r="EK71" i="4"/>
  <c r="CN12" i="5"/>
  <c r="CN13" i="5"/>
  <c r="CH103" i="5"/>
  <c r="CG105" i="5"/>
  <c r="CO15" i="6"/>
  <c r="CO36" i="6" s="1"/>
  <c r="CO38" i="6" s="1"/>
  <c r="CI103" i="4"/>
  <c r="CH105" i="4"/>
  <c r="CM15" i="5"/>
  <c r="CM36" i="5"/>
  <c r="CM38" i="5" s="1"/>
  <c r="CH70" i="4"/>
  <c r="CG72" i="4"/>
  <c r="EM45" i="4"/>
  <c r="EM46" i="4"/>
  <c r="CG37" i="4"/>
  <c r="CF39" i="4"/>
  <c r="CG70" i="5"/>
  <c r="CF72" i="5"/>
  <c r="EL48" i="4"/>
  <c r="EL69" i="4"/>
  <c r="EL71" i="4" s="1"/>
  <c r="CH39" i="5"/>
  <c r="CI37" i="5"/>
  <c r="CP12" i="6"/>
  <c r="CP13" i="6"/>
  <c r="CF39" i="6"/>
  <c r="CG37" i="6"/>
  <c r="CG72" i="6"/>
  <c r="CH70" i="6"/>
  <c r="CH103" i="6"/>
  <c r="CG105" i="6"/>
  <c r="CR15" i="4"/>
  <c r="CR36" i="4" s="1"/>
  <c r="CR38" i="4" s="1"/>
  <c r="CS12" i="4"/>
  <c r="CS13" i="4"/>
  <c r="EW45" i="6" l="1"/>
  <c r="EW46" i="6"/>
  <c r="EW48" i="6" s="1"/>
  <c r="EW69" i="6" s="1"/>
  <c r="EW71" i="6" s="1"/>
  <c r="EU71" i="6"/>
  <c r="CS81" i="4"/>
  <c r="CS102" i="4"/>
  <c r="CS104" i="4" s="1"/>
  <c r="EV48" i="6"/>
  <c r="EV69" i="6"/>
  <c r="EV71" i="6" s="1"/>
  <c r="CT78" i="4"/>
  <c r="CT79" i="4"/>
  <c r="CT81" i="4" s="1"/>
  <c r="CT102" i="4" s="1"/>
  <c r="CT104" i="4" s="1"/>
  <c r="CP15" i="6"/>
  <c r="CP36" i="6" s="1"/>
  <c r="CP38" i="6" s="1"/>
  <c r="CS15" i="4"/>
  <c r="CS36" i="4"/>
  <c r="CS38" i="4" s="1"/>
  <c r="CH37" i="6"/>
  <c r="CG39" i="6"/>
  <c r="CQ12" i="6"/>
  <c r="CQ13" i="6"/>
  <c r="CH37" i="4"/>
  <c r="CG39" i="4"/>
  <c r="CH72" i="4"/>
  <c r="CI70" i="4"/>
  <c r="CH105" i="5"/>
  <c r="CI103" i="5"/>
  <c r="CN15" i="5"/>
  <c r="CN36" i="5" s="1"/>
  <c r="CN38" i="5" s="1"/>
  <c r="CT12" i="4"/>
  <c r="CT13" i="4"/>
  <c r="CH70" i="5"/>
  <c r="CG72" i="5"/>
  <c r="CI103" i="6"/>
  <c r="CH105" i="6"/>
  <c r="CO12" i="5"/>
  <c r="CO13" i="5"/>
  <c r="CI39" i="5"/>
  <c r="CJ37" i="5"/>
  <c r="CH72" i="6"/>
  <c r="CI70" i="6"/>
  <c r="EM48" i="4"/>
  <c r="EM69" i="4"/>
  <c r="EN45" i="4"/>
  <c r="EN46" i="4"/>
  <c r="CI105" i="4"/>
  <c r="CJ103" i="4"/>
  <c r="CU78" i="4" l="1"/>
  <c r="CU79" i="4"/>
  <c r="CU81" i="4" s="1"/>
  <c r="CU102" i="4" s="1"/>
  <c r="CU104" i="4" s="1"/>
  <c r="EX46" i="6"/>
  <c r="EX45" i="6"/>
  <c r="CQ15" i="6"/>
  <c r="CQ36" i="6"/>
  <c r="CQ38" i="6" s="1"/>
  <c r="CJ105" i="4"/>
  <c r="CK103" i="4"/>
  <c r="CI105" i="6"/>
  <c r="CJ103" i="6"/>
  <c r="CI105" i="5"/>
  <c r="CJ103" i="5"/>
  <c r="EN48" i="4"/>
  <c r="EN69" i="4"/>
  <c r="EN71" i="4" s="1"/>
  <c r="CH72" i="5"/>
  <c r="CI70" i="5"/>
  <c r="CI72" i="6"/>
  <c r="CJ70" i="6"/>
  <c r="CR12" i="6"/>
  <c r="CR13" i="6"/>
  <c r="CO15" i="5"/>
  <c r="CO36" i="5"/>
  <c r="CO38" i="5" s="1"/>
  <c r="CI72" i="4"/>
  <c r="CJ70" i="4"/>
  <c r="EO45" i="4"/>
  <c r="EO46" i="4"/>
  <c r="CJ39" i="5"/>
  <c r="CK37" i="5"/>
  <c r="CI37" i="6"/>
  <c r="CH39" i="6"/>
  <c r="CP12" i="5"/>
  <c r="CP13" i="5"/>
  <c r="EM71" i="4"/>
  <c r="CT15" i="4"/>
  <c r="CT36" i="4"/>
  <c r="CT38" i="4" s="1"/>
  <c r="CU12" i="4"/>
  <c r="CU13" i="4"/>
  <c r="CI37" i="4"/>
  <c r="CH39" i="4"/>
  <c r="EY46" i="6" l="1"/>
  <c r="EY45" i="6"/>
  <c r="EX48" i="6"/>
  <c r="EX69" i="6"/>
  <c r="CV78" i="4"/>
  <c r="CV79" i="4"/>
  <c r="CV81" i="4" s="1"/>
  <c r="CV102" i="4" s="1"/>
  <c r="CV104" i="4" s="1"/>
  <c r="CU15" i="4"/>
  <c r="CU36" i="4"/>
  <c r="CU38" i="4" s="1"/>
  <c r="EO48" i="4"/>
  <c r="EO69" i="4"/>
  <c r="CJ105" i="6"/>
  <c r="CK103" i="6"/>
  <c r="CV12" i="4"/>
  <c r="CV13" i="4"/>
  <c r="EP45" i="4"/>
  <c r="EP46" i="4"/>
  <c r="CI72" i="5"/>
  <c r="CJ70" i="5"/>
  <c r="CK105" i="4"/>
  <c r="CL103" i="4"/>
  <c r="CK39" i="5"/>
  <c r="CL37" i="5"/>
  <c r="CR15" i="6"/>
  <c r="CR36" i="6"/>
  <c r="CR38" i="6" s="1"/>
  <c r="CJ105" i="5"/>
  <c r="CK103" i="5"/>
  <c r="CI39" i="4"/>
  <c r="CJ37" i="4"/>
  <c r="CS12" i="6"/>
  <c r="CS13" i="6"/>
  <c r="CQ12" i="5"/>
  <c r="CQ13" i="5"/>
  <c r="CJ72" i="6"/>
  <c r="CK70" i="6"/>
  <c r="CP15" i="5"/>
  <c r="CP36" i="5"/>
  <c r="CP38" i="5" s="1"/>
  <c r="CJ72" i="4"/>
  <c r="CK70" i="4"/>
  <c r="CJ37" i="6"/>
  <c r="CI39" i="6"/>
  <c r="EZ45" i="6" l="1"/>
  <c r="EZ46" i="6"/>
  <c r="EZ48" i="6" s="1"/>
  <c r="EZ69" i="6" s="1"/>
  <c r="EZ71" i="6" s="1"/>
  <c r="CW78" i="4"/>
  <c r="CW79" i="4"/>
  <c r="CW81" i="4" s="1"/>
  <c r="CW102" i="4" s="1"/>
  <c r="CW104" i="4" s="1"/>
  <c r="EX71" i="6"/>
  <c r="EY48" i="6"/>
  <c r="EY69" i="6"/>
  <c r="EY71" i="6" s="1"/>
  <c r="CK105" i="5"/>
  <c r="CL103" i="5"/>
  <c r="CM103" i="4"/>
  <c r="CL105" i="4"/>
  <c r="CV15" i="4"/>
  <c r="CV36" i="4"/>
  <c r="CV38" i="4" s="1"/>
  <c r="EO71" i="4"/>
  <c r="CK72" i="6"/>
  <c r="CL70" i="6"/>
  <c r="CJ72" i="5"/>
  <c r="CK70" i="5"/>
  <c r="CK105" i="6"/>
  <c r="CL103" i="6"/>
  <c r="CK37" i="6"/>
  <c r="CJ39" i="6"/>
  <c r="CL70" i="4"/>
  <c r="CK72" i="4"/>
  <c r="CT12" i="6"/>
  <c r="CT13" i="6"/>
  <c r="CW12" i="4"/>
  <c r="CW13" i="4"/>
  <c r="CJ39" i="4"/>
  <c r="CK37" i="4"/>
  <c r="EP48" i="4"/>
  <c r="EP69" i="4" s="1"/>
  <c r="EP71" i="4" s="1"/>
  <c r="CQ15" i="5"/>
  <c r="CQ36" i="5"/>
  <c r="CQ38" i="5" s="1"/>
  <c r="CR12" i="5"/>
  <c r="CR13" i="5"/>
  <c r="CS15" i="6"/>
  <c r="CS36" i="6"/>
  <c r="CS38" i="6" s="1"/>
  <c r="CM37" i="5"/>
  <c r="CL39" i="5"/>
  <c r="EQ45" i="4"/>
  <c r="EQ46" i="4"/>
  <c r="CX78" i="4" l="1"/>
  <c r="CX79" i="4"/>
  <c r="CX81" i="4" s="1"/>
  <c r="CX102" i="4" s="1"/>
  <c r="CX104" i="4" s="1"/>
  <c r="FA45" i="6"/>
  <c r="FA46" i="6"/>
  <c r="CK39" i="4"/>
  <c r="CL37" i="4"/>
  <c r="CL37" i="6"/>
  <c r="CK39" i="6"/>
  <c r="CW15" i="4"/>
  <c r="CW36" i="4"/>
  <c r="CW38" i="4" s="1"/>
  <c r="CL105" i="6"/>
  <c r="CM103" i="6"/>
  <c r="CS12" i="5"/>
  <c r="CS13" i="5"/>
  <c r="CX12" i="4"/>
  <c r="CX13" i="4"/>
  <c r="CR15" i="5"/>
  <c r="CR36" i="5"/>
  <c r="CR38" i="5" s="1"/>
  <c r="CL70" i="5"/>
  <c r="CK72" i="5"/>
  <c r="CU12" i="6"/>
  <c r="CU13" i="6"/>
  <c r="CN103" i="4"/>
  <c r="CM105" i="4"/>
  <c r="CL72" i="6"/>
  <c r="CM70" i="6"/>
  <c r="CL105" i="5"/>
  <c r="CM103" i="5"/>
  <c r="EQ48" i="4"/>
  <c r="EQ69" i="4"/>
  <c r="EQ71" i="4" s="1"/>
  <c r="ER45" i="4"/>
  <c r="ER46" i="4"/>
  <c r="CT15" i="6"/>
  <c r="CT36" i="6"/>
  <c r="CT38" i="6" s="1"/>
  <c r="CN37" i="5"/>
  <c r="CM39" i="5"/>
  <c r="CM70" i="4"/>
  <c r="CL72" i="4"/>
  <c r="FA48" i="6" l="1"/>
  <c r="FA69" i="6"/>
  <c r="FB45" i="6"/>
  <c r="FB46" i="6"/>
  <c r="FB48" i="6" s="1"/>
  <c r="FB69" i="6" s="1"/>
  <c r="FB71" i="6" s="1"/>
  <c r="CY79" i="4"/>
  <c r="CY81" i="4" s="1"/>
  <c r="CY102" i="4" s="1"/>
  <c r="CY104" i="4" s="1"/>
  <c r="CY78" i="4"/>
  <c r="CN103" i="6"/>
  <c r="CM105" i="6"/>
  <c r="CN70" i="4"/>
  <c r="CM72" i="4"/>
  <c r="ES45" i="4"/>
  <c r="ES46" i="4"/>
  <c r="CO103" i="4"/>
  <c r="CN105" i="4"/>
  <c r="CY12" i="4"/>
  <c r="CY13" i="4"/>
  <c r="CX15" i="4"/>
  <c r="CX36" i="4"/>
  <c r="CX38" i="4" s="1"/>
  <c r="CS15" i="5"/>
  <c r="CS36" i="5"/>
  <c r="CS38" i="5" s="1"/>
  <c r="CT12" i="5"/>
  <c r="CT13" i="5"/>
  <c r="CL39" i="6"/>
  <c r="CM37" i="6"/>
  <c r="CN103" i="5"/>
  <c r="CM105" i="5"/>
  <c r="CL39" i="4"/>
  <c r="CM37" i="4"/>
  <c r="CM72" i="6"/>
  <c r="CN70" i="6"/>
  <c r="ER48" i="4"/>
  <c r="ER69" i="4"/>
  <c r="ER71" i="4" s="1"/>
  <c r="CU15" i="6"/>
  <c r="CU36" i="6"/>
  <c r="CU38" i="6" s="1"/>
  <c r="CO37" i="5"/>
  <c r="CN39" i="5"/>
  <c r="CV12" i="6"/>
  <c r="CV13" i="6"/>
  <c r="CM70" i="5"/>
  <c r="CL72" i="5"/>
  <c r="CZ79" i="4" l="1"/>
  <c r="CZ81" i="4" s="1"/>
  <c r="CZ102" i="4" s="1"/>
  <c r="CZ104" i="4" s="1"/>
  <c r="CZ78" i="4"/>
  <c r="FA71" i="6"/>
  <c r="FC45" i="6"/>
  <c r="FC46" i="6"/>
  <c r="CM39" i="4"/>
  <c r="CN37" i="4"/>
  <c r="CT15" i="5"/>
  <c r="CT36" i="5" s="1"/>
  <c r="CT38" i="5" s="1"/>
  <c r="CU12" i="5"/>
  <c r="CU13" i="5"/>
  <c r="ES48" i="4"/>
  <c r="ES69" i="4"/>
  <c r="ES71" i="4" s="1"/>
  <c r="CO103" i="5"/>
  <c r="CN105" i="5"/>
  <c r="CN72" i="4"/>
  <c r="CO70" i="4"/>
  <c r="CO39" i="5"/>
  <c r="CP37" i="5"/>
  <c r="CY15" i="4"/>
  <c r="CY36" i="4" s="1"/>
  <c r="CY38" i="4" s="1"/>
  <c r="CP103" i="4"/>
  <c r="CO105" i="4"/>
  <c r="ET45" i="4"/>
  <c r="ET46" i="4"/>
  <c r="CN70" i="5"/>
  <c r="CM72" i="5"/>
  <c r="CV15" i="6"/>
  <c r="CV36" i="6" s="1"/>
  <c r="CV38" i="6" s="1"/>
  <c r="CO70" i="6"/>
  <c r="CN72" i="6"/>
  <c r="CM39" i="6"/>
  <c r="CN37" i="6"/>
  <c r="CW12" i="6"/>
  <c r="CW13" i="6"/>
  <c r="CZ12" i="4"/>
  <c r="CZ13" i="4"/>
  <c r="CN105" i="6"/>
  <c r="CO103" i="6"/>
  <c r="FC48" i="6" l="1"/>
  <c r="FC69" i="6"/>
  <c r="FD45" i="6"/>
  <c r="FD46" i="6"/>
  <c r="DA79" i="4"/>
  <c r="DA78" i="4"/>
  <c r="ET48" i="4"/>
  <c r="ET69" i="4" s="1"/>
  <c r="ET71" i="4" s="1"/>
  <c r="CO72" i="4"/>
  <c r="CP70" i="4"/>
  <c r="CO72" i="6"/>
  <c r="CP70" i="6"/>
  <c r="CN39" i="6"/>
  <c r="CO37" i="6"/>
  <c r="EU45" i="4"/>
  <c r="EU46" i="4"/>
  <c r="CU15" i="5"/>
  <c r="CU36" i="5" s="1"/>
  <c r="CU38" i="5" s="1"/>
  <c r="CP105" i="4"/>
  <c r="CQ103" i="4"/>
  <c r="CV12" i="5"/>
  <c r="CV13" i="5"/>
  <c r="CP103" i="5"/>
  <c r="CO105" i="5"/>
  <c r="CO105" i="6"/>
  <c r="CP103" i="6"/>
  <c r="CZ15" i="4"/>
  <c r="CZ36" i="4" s="1"/>
  <c r="CZ38" i="4" s="1"/>
  <c r="CW15" i="6"/>
  <c r="CW36" i="6"/>
  <c r="CW38" i="6" s="1"/>
  <c r="CP39" i="5"/>
  <c r="CQ37" i="5"/>
  <c r="CO37" i="4"/>
  <c r="CN39" i="4"/>
  <c r="DA12" i="4"/>
  <c r="DA13" i="4"/>
  <c r="CX12" i="6"/>
  <c r="CX13" i="6"/>
  <c r="CN72" i="5"/>
  <c r="CO70" i="5"/>
  <c r="DA81" i="4" l="1"/>
  <c r="DA102" i="4" s="1"/>
  <c r="DA104" i="4" s="1"/>
  <c r="DB78" i="4"/>
  <c r="DB79" i="4"/>
  <c r="FD48" i="6"/>
  <c r="FD69" i="6"/>
  <c r="FD71" i="6" s="1"/>
  <c r="FE45" i="6"/>
  <c r="FE46" i="6"/>
  <c r="FC71" i="6"/>
  <c r="CO72" i="5"/>
  <c r="CP70" i="5"/>
  <c r="CQ103" i="6"/>
  <c r="CP105" i="6"/>
  <c r="CV15" i="5"/>
  <c r="CV36" i="5" s="1"/>
  <c r="CV38" i="5" s="1"/>
  <c r="CP37" i="6"/>
  <c r="CO39" i="6"/>
  <c r="CP37" i="4"/>
  <c r="CO39" i="4"/>
  <c r="CW12" i="5"/>
  <c r="CW13" i="5"/>
  <c r="CP72" i="6"/>
  <c r="CQ70" i="6"/>
  <c r="CP72" i="4"/>
  <c r="CQ70" i="4"/>
  <c r="CQ39" i="5"/>
  <c r="CR37" i="5"/>
  <c r="CQ105" i="4"/>
  <c r="CR103" i="4"/>
  <c r="CX15" i="6"/>
  <c r="CX36" i="6"/>
  <c r="CX38" i="6" s="1"/>
  <c r="DA15" i="4"/>
  <c r="DA36" i="4"/>
  <c r="DA38" i="4" s="1"/>
  <c r="EU48" i="4"/>
  <c r="EU69" i="4" s="1"/>
  <c r="CY12" i="6"/>
  <c r="CY13" i="6"/>
  <c r="DB12" i="4"/>
  <c r="DB13" i="4"/>
  <c r="CQ103" i="5"/>
  <c r="CP105" i="5"/>
  <c r="EV45" i="4"/>
  <c r="EV46" i="4"/>
  <c r="FF46" i="6" l="1"/>
  <c r="FF45" i="6"/>
  <c r="DB81" i="4"/>
  <c r="DB102" i="4"/>
  <c r="DB104" i="4" s="1"/>
  <c r="FE48" i="6"/>
  <c r="FE69" i="6"/>
  <c r="FE71" i="6" s="1"/>
  <c r="DC78" i="4"/>
  <c r="DC79" i="4"/>
  <c r="DC81" i="4" s="1"/>
  <c r="DC102" i="4" s="1"/>
  <c r="DC104" i="4" s="1"/>
  <c r="EU71" i="4"/>
  <c r="CZ12" i="6"/>
  <c r="CZ13" i="6"/>
  <c r="CQ37" i="6"/>
  <c r="CP39" i="6"/>
  <c r="EV48" i="4"/>
  <c r="EV69" i="4" s="1"/>
  <c r="EV71" i="4" s="1"/>
  <c r="CR105" i="4"/>
  <c r="CS103" i="4"/>
  <c r="CW15" i="5"/>
  <c r="CW36" i="5" s="1"/>
  <c r="CW38" i="5" s="1"/>
  <c r="CR103" i="5"/>
  <c r="CQ105" i="5"/>
  <c r="CX12" i="5"/>
  <c r="CX13" i="5"/>
  <c r="CR103" i="6"/>
  <c r="CQ105" i="6"/>
  <c r="CY15" i="6"/>
  <c r="CY36" i="6"/>
  <c r="CY38" i="6" s="1"/>
  <c r="CQ72" i="6"/>
  <c r="CR70" i="6"/>
  <c r="CR39" i="5"/>
  <c r="CS37" i="5"/>
  <c r="CQ72" i="4"/>
  <c r="CR70" i="4"/>
  <c r="CP72" i="5"/>
  <c r="CQ70" i="5"/>
  <c r="EW45" i="4"/>
  <c r="EW46" i="4"/>
  <c r="DB15" i="4"/>
  <c r="DB36" i="4" s="1"/>
  <c r="DB38" i="4" s="1"/>
  <c r="DC12" i="4"/>
  <c r="DC13" i="4"/>
  <c r="CQ37" i="4"/>
  <c r="CP39" i="4"/>
  <c r="FG45" i="6" l="1"/>
  <c r="FG46" i="6"/>
  <c r="DD78" i="4"/>
  <c r="DD79" i="4"/>
  <c r="FF48" i="6"/>
  <c r="FF69" i="6"/>
  <c r="FF71" i="6" s="1"/>
  <c r="CR105" i="5"/>
  <c r="CS103" i="5"/>
  <c r="CR37" i="6"/>
  <c r="CQ39" i="6"/>
  <c r="CR72" i="4"/>
  <c r="CS70" i="4"/>
  <c r="CS105" i="4"/>
  <c r="CT103" i="4"/>
  <c r="CR105" i="6"/>
  <c r="CS103" i="6"/>
  <c r="DA12" i="6"/>
  <c r="DA13" i="6"/>
  <c r="CR72" i="6"/>
  <c r="CS70" i="6"/>
  <c r="CQ39" i="4"/>
  <c r="CR37" i="4"/>
  <c r="DC15" i="4"/>
  <c r="DC36" i="4" s="1"/>
  <c r="DC38" i="4" s="1"/>
  <c r="CQ72" i="5"/>
  <c r="CR70" i="5"/>
  <c r="DD12" i="4"/>
  <c r="DD13" i="4"/>
  <c r="CZ15" i="6"/>
  <c r="CZ36" i="6"/>
  <c r="CZ38" i="6" s="1"/>
  <c r="EW48" i="4"/>
  <c r="EW69" i="4" s="1"/>
  <c r="CS39" i="5"/>
  <c r="CT37" i="5"/>
  <c r="CX15" i="5"/>
  <c r="CX36" i="5"/>
  <c r="CX38" i="5" s="1"/>
  <c r="EX45" i="4"/>
  <c r="EX46" i="4"/>
  <c r="CY12" i="5"/>
  <c r="CY13" i="5"/>
  <c r="DD81" i="4" l="1"/>
  <c r="DD102" i="4" s="1"/>
  <c r="DD104" i="4" s="1"/>
  <c r="DE78" i="4"/>
  <c r="DE79" i="4"/>
  <c r="FG48" i="6"/>
  <c r="FG69" i="6"/>
  <c r="FH46" i="6"/>
  <c r="FH48" i="6" s="1"/>
  <c r="FH69" i="6" s="1"/>
  <c r="FH71" i="6" s="1"/>
  <c r="FH45" i="6"/>
  <c r="EW71" i="4"/>
  <c r="DA15" i="6"/>
  <c r="DA36" i="6"/>
  <c r="DA38" i="6" s="1"/>
  <c r="DB12" i="6"/>
  <c r="DB13" i="6"/>
  <c r="CU37" i="5"/>
  <c r="CT39" i="5"/>
  <c r="CR72" i="5"/>
  <c r="CS70" i="5"/>
  <c r="CY15" i="5"/>
  <c r="CY36" i="5"/>
  <c r="CY38" i="5" s="1"/>
  <c r="CS105" i="6"/>
  <c r="CT103" i="6"/>
  <c r="CR39" i="6"/>
  <c r="CS37" i="6"/>
  <c r="CZ12" i="5"/>
  <c r="CZ13" i="5"/>
  <c r="EX48" i="4"/>
  <c r="EX69" i="4"/>
  <c r="EX71" i="4" s="1"/>
  <c r="CU103" i="4"/>
  <c r="CT105" i="4"/>
  <c r="EY45" i="4"/>
  <c r="EY46" i="4"/>
  <c r="DD15" i="4"/>
  <c r="DD36" i="4"/>
  <c r="DD38" i="4" s="1"/>
  <c r="CS72" i="6"/>
  <c r="CT70" i="6"/>
  <c r="CT70" i="4"/>
  <c r="CS72" i="4"/>
  <c r="CS105" i="5"/>
  <c r="CT103" i="5"/>
  <c r="CR39" i="4"/>
  <c r="CS37" i="4"/>
  <c r="DE12" i="4"/>
  <c r="DE13" i="4"/>
  <c r="FI45" i="6" l="1"/>
  <c r="FI46" i="6"/>
  <c r="FI48" i="6" s="1"/>
  <c r="FI69" i="6" s="1"/>
  <c r="FI71" i="6" s="1"/>
  <c r="FG71" i="6"/>
  <c r="DE81" i="4"/>
  <c r="DE102" i="4" s="1"/>
  <c r="DE104" i="4" s="1"/>
  <c r="DF78" i="4"/>
  <c r="DF79" i="4"/>
  <c r="CT72" i="6"/>
  <c r="CU70" i="6"/>
  <c r="CZ15" i="5"/>
  <c r="CZ36" i="5"/>
  <c r="CZ38" i="5" s="1"/>
  <c r="DB15" i="6"/>
  <c r="DB36" i="6" s="1"/>
  <c r="DB38" i="6" s="1"/>
  <c r="CS39" i="6"/>
  <c r="CT37" i="6"/>
  <c r="DE15" i="4"/>
  <c r="DE36" i="4"/>
  <c r="DE38" i="4" s="1"/>
  <c r="DF12" i="4"/>
  <c r="DF13" i="4"/>
  <c r="CT105" i="5"/>
  <c r="CU103" i="5"/>
  <c r="EY48" i="4"/>
  <c r="EY69" i="4"/>
  <c r="EY71" i="4" s="1"/>
  <c r="CT70" i="5"/>
  <c r="CS72" i="5"/>
  <c r="EZ45" i="4"/>
  <c r="EZ46" i="4"/>
  <c r="CS39" i="4"/>
  <c r="CT37" i="4"/>
  <c r="DA12" i="5"/>
  <c r="DA13" i="5"/>
  <c r="DC12" i="6"/>
  <c r="DC13" i="6"/>
  <c r="CU103" i="6"/>
  <c r="CT105" i="6"/>
  <c r="CU70" i="4"/>
  <c r="CT72" i="4"/>
  <c r="CV103" i="4"/>
  <c r="CU105" i="4"/>
  <c r="CV37" i="5"/>
  <c r="CU39" i="5"/>
  <c r="DF81" i="4" l="1"/>
  <c r="DF102" i="4" s="1"/>
  <c r="DF104" i="4" s="1"/>
  <c r="DG78" i="4"/>
  <c r="DG79" i="4"/>
  <c r="FJ45" i="6"/>
  <c r="FJ46" i="6"/>
  <c r="DF15" i="4"/>
  <c r="DF36" i="4" s="1"/>
  <c r="DF38" i="4" s="1"/>
  <c r="CV103" i="6"/>
  <c r="CU105" i="6"/>
  <c r="EZ48" i="4"/>
  <c r="EZ69" i="4"/>
  <c r="CU70" i="5"/>
  <c r="CT72" i="5"/>
  <c r="DB12" i="5"/>
  <c r="DB13" i="5"/>
  <c r="DG12" i="4"/>
  <c r="DG13" i="4"/>
  <c r="CW37" i="5"/>
  <c r="CV39" i="5"/>
  <c r="DA15" i="5"/>
  <c r="DA36" i="5"/>
  <c r="DA38" i="5" s="1"/>
  <c r="CW103" i="4"/>
  <c r="CV105" i="4"/>
  <c r="CT39" i="4"/>
  <c r="CU37" i="4"/>
  <c r="CT39" i="6"/>
  <c r="CU37" i="6"/>
  <c r="CU72" i="6"/>
  <c r="CV70" i="6"/>
  <c r="DC15" i="6"/>
  <c r="DC36" i="6" s="1"/>
  <c r="DC38" i="6" s="1"/>
  <c r="FA45" i="4"/>
  <c r="FA46" i="4"/>
  <c r="DD12" i="6"/>
  <c r="DD13" i="6"/>
  <c r="CV70" i="4"/>
  <c r="CU72" i="4"/>
  <c r="CV103" i="5"/>
  <c r="CU105" i="5"/>
  <c r="FJ48" i="6" l="1"/>
  <c r="FJ69" i="6"/>
  <c r="FK45" i="6"/>
  <c r="FK46" i="6"/>
  <c r="DG81" i="4"/>
  <c r="DG102" i="4"/>
  <c r="DG104" i="4" s="1"/>
  <c r="DH79" i="4"/>
  <c r="DH78" i="4"/>
  <c r="DG15" i="4"/>
  <c r="DG36" i="4" s="1"/>
  <c r="DG38" i="4" s="1"/>
  <c r="FA48" i="4"/>
  <c r="FA69" i="4" s="1"/>
  <c r="FA71" i="4" s="1"/>
  <c r="CU39" i="4"/>
  <c r="CV37" i="4"/>
  <c r="CV70" i="5"/>
  <c r="CU72" i="5"/>
  <c r="EZ71" i="4"/>
  <c r="CV72" i="6"/>
  <c r="CW70" i="6"/>
  <c r="CX103" i="4"/>
  <c r="CW105" i="4"/>
  <c r="CV105" i="6"/>
  <c r="CW103" i="6"/>
  <c r="DH12" i="4"/>
  <c r="DH13" i="4"/>
  <c r="CV72" i="4"/>
  <c r="CW70" i="4"/>
  <c r="CU39" i="6"/>
  <c r="CV37" i="6"/>
  <c r="DB15" i="5"/>
  <c r="DB36" i="5"/>
  <c r="DB38" i="5" s="1"/>
  <c r="FB45" i="4"/>
  <c r="FB46" i="4"/>
  <c r="CX37" i="5"/>
  <c r="CW39" i="5"/>
  <c r="CW103" i="5"/>
  <c r="CV105" i="5"/>
  <c r="DD15" i="6"/>
  <c r="DD36" i="6" s="1"/>
  <c r="DD38" i="6" s="1"/>
  <c r="DE12" i="6"/>
  <c r="DE13" i="6"/>
  <c r="DC12" i="5"/>
  <c r="DC13" i="5"/>
  <c r="FL46" i="6" l="1"/>
  <c r="FL45" i="6"/>
  <c r="DI79" i="4"/>
  <c r="DI78" i="4"/>
  <c r="DH81" i="4"/>
  <c r="DH102" i="4"/>
  <c r="DH104" i="4" s="1"/>
  <c r="FK48" i="6"/>
  <c r="FK69" i="6" s="1"/>
  <c r="FJ71" i="6"/>
  <c r="DD12" i="5"/>
  <c r="DD13" i="5"/>
  <c r="DH15" i="4"/>
  <c r="DH36" i="4"/>
  <c r="DH38" i="4" s="1"/>
  <c r="DI12" i="4"/>
  <c r="DI13" i="4"/>
  <c r="DC15" i="5"/>
  <c r="DC36" i="5"/>
  <c r="DC38" i="5" s="1"/>
  <c r="CV39" i="6"/>
  <c r="CW37" i="6"/>
  <c r="CW70" i="5"/>
  <c r="CV72" i="5"/>
  <c r="DE15" i="6"/>
  <c r="DE36" i="6"/>
  <c r="DE38" i="6" s="1"/>
  <c r="CW72" i="4"/>
  <c r="CX70" i="4"/>
  <c r="CW37" i="4"/>
  <c r="CV39" i="4"/>
  <c r="DF12" i="6"/>
  <c r="DF13" i="6"/>
  <c r="CX39" i="5"/>
  <c r="CY37" i="5"/>
  <c r="CY103" i="4"/>
  <c r="CX105" i="4"/>
  <c r="FB48" i="4"/>
  <c r="FB69" i="4"/>
  <c r="FB71" i="4" s="1"/>
  <c r="CX103" i="5"/>
  <c r="CW105" i="5"/>
  <c r="CX70" i="6"/>
  <c r="CW72" i="6"/>
  <c r="FC45" i="4"/>
  <c r="FC46" i="4"/>
  <c r="CW105" i="6"/>
  <c r="CX103" i="6"/>
  <c r="FK71" i="6" l="1"/>
  <c r="FM46" i="6"/>
  <c r="FM45" i="6"/>
  <c r="DJ78" i="4"/>
  <c r="DJ79" i="4"/>
  <c r="DI81" i="4"/>
  <c r="DI102" i="4"/>
  <c r="DI104" i="4" s="1"/>
  <c r="FL48" i="6"/>
  <c r="FL69" i="6" s="1"/>
  <c r="DI15" i="4"/>
  <c r="DI36" i="4"/>
  <c r="DI38" i="4" s="1"/>
  <c r="DF15" i="6"/>
  <c r="DF36" i="6"/>
  <c r="DF38" i="6" s="1"/>
  <c r="CX70" i="5"/>
  <c r="CW72" i="5"/>
  <c r="DJ12" i="4"/>
  <c r="DJ13" i="4"/>
  <c r="FD45" i="4"/>
  <c r="FD46" i="4"/>
  <c r="CY105" i="4"/>
  <c r="CZ103" i="4"/>
  <c r="CY70" i="6"/>
  <c r="CX72" i="6"/>
  <c r="CX105" i="5"/>
  <c r="CY103" i="5"/>
  <c r="DG12" i="6"/>
  <c r="DG13" i="6"/>
  <c r="CX105" i="6"/>
  <c r="CY103" i="6"/>
  <c r="CX37" i="4"/>
  <c r="CW39" i="4"/>
  <c r="FC48" i="4"/>
  <c r="FC69" i="4"/>
  <c r="FC71" i="4" s="1"/>
  <c r="CX72" i="4"/>
  <c r="CY70" i="4"/>
  <c r="CX37" i="6"/>
  <c r="CW39" i="6"/>
  <c r="CY39" i="5"/>
  <c r="CZ37" i="5"/>
  <c r="DD15" i="5"/>
  <c r="DD36" i="5"/>
  <c r="DD38" i="5" s="1"/>
  <c r="DE12" i="5"/>
  <c r="DE13" i="5"/>
  <c r="FL71" i="6" l="1"/>
  <c r="DJ81" i="4"/>
  <c r="DJ102" i="4"/>
  <c r="DJ104" i="4" s="1"/>
  <c r="DK78" i="4"/>
  <c r="DK79" i="4"/>
  <c r="DK81" i="4" s="1"/>
  <c r="DK102" i="4" s="1"/>
  <c r="DK104" i="4" s="1"/>
  <c r="FN45" i="6"/>
  <c r="FN46" i="6"/>
  <c r="FM48" i="6"/>
  <c r="FM69" i="6"/>
  <c r="FM71" i="6" s="1"/>
  <c r="DE15" i="5"/>
  <c r="DE36" i="5"/>
  <c r="DE38" i="5" s="1"/>
  <c r="CZ105" i="4"/>
  <c r="DA103" i="4"/>
  <c r="CY105" i="6"/>
  <c r="CZ103" i="6"/>
  <c r="DJ15" i="4"/>
  <c r="DJ36" i="4"/>
  <c r="DJ38" i="4" s="1"/>
  <c r="CY72" i="4"/>
  <c r="CZ70" i="4"/>
  <c r="DF12" i="5"/>
  <c r="DF13" i="5"/>
  <c r="FD48" i="4"/>
  <c r="FD69" i="4" s="1"/>
  <c r="FD71" i="4" s="1"/>
  <c r="FE45" i="4"/>
  <c r="FE46" i="4"/>
  <c r="DG15" i="6"/>
  <c r="DG36" i="6"/>
  <c r="DG38" i="6" s="1"/>
  <c r="DH12" i="6"/>
  <c r="DH13" i="6"/>
  <c r="CX72" i="5"/>
  <c r="CY70" i="5"/>
  <c r="CY105" i="5"/>
  <c r="CZ103" i="5"/>
  <c r="CY37" i="6"/>
  <c r="CX39" i="6"/>
  <c r="DK12" i="4"/>
  <c r="DK13" i="4"/>
  <c r="CZ39" i="5"/>
  <c r="DA37" i="5"/>
  <c r="CY37" i="4"/>
  <c r="CX39" i="4"/>
  <c r="CZ70" i="6"/>
  <c r="CY72" i="6"/>
  <c r="FN48" i="6" l="1"/>
  <c r="FN69" i="6" s="1"/>
  <c r="FO45" i="6"/>
  <c r="FO46" i="6"/>
  <c r="DL79" i="4"/>
  <c r="DL78" i="4"/>
  <c r="DI12" i="6"/>
  <c r="DI13" i="6"/>
  <c r="DF15" i="5"/>
  <c r="DF36" i="5"/>
  <c r="DF38" i="5" s="1"/>
  <c r="CY39" i="4"/>
  <c r="CZ37" i="4"/>
  <c r="DA39" i="5"/>
  <c r="DB37" i="5"/>
  <c r="DK15" i="4"/>
  <c r="DK36" i="4"/>
  <c r="DK38" i="4" s="1"/>
  <c r="DH15" i="6"/>
  <c r="DH36" i="6"/>
  <c r="DH38" i="6" s="1"/>
  <c r="CZ105" i="6"/>
  <c r="DA103" i="6"/>
  <c r="CZ37" i="6"/>
  <c r="CY39" i="6"/>
  <c r="DG12" i="5"/>
  <c r="DG13" i="5"/>
  <c r="DA105" i="4"/>
  <c r="DB103" i="4"/>
  <c r="FE48" i="4"/>
  <c r="FE69" i="4" s="1"/>
  <c r="FE71" i="4" s="1"/>
  <c r="DL12" i="4"/>
  <c r="DL13" i="4"/>
  <c r="CZ72" i="6"/>
  <c r="DA70" i="6"/>
  <c r="CZ105" i="5"/>
  <c r="DA103" i="5"/>
  <c r="CZ72" i="4"/>
  <c r="DA70" i="4"/>
  <c r="CY72" i="5"/>
  <c r="CZ70" i="5"/>
  <c r="FF45" i="4"/>
  <c r="FF46" i="4"/>
  <c r="FN71" i="6" l="1"/>
  <c r="FP46" i="6"/>
  <c r="FP45" i="6"/>
  <c r="DM78" i="4"/>
  <c r="DM79" i="4"/>
  <c r="DM81" i="4" s="1"/>
  <c r="DM102" i="4" s="1"/>
  <c r="DM104" i="4" s="1"/>
  <c r="DL81" i="4"/>
  <c r="DL102" i="4"/>
  <c r="DL104" i="4" s="1"/>
  <c r="FO48" i="6"/>
  <c r="FO69" i="6" s="1"/>
  <c r="FO71" i="6" s="1"/>
  <c r="CZ72" i="5"/>
  <c r="DA70" i="5"/>
  <c r="DB70" i="4"/>
  <c r="DA72" i="4"/>
  <c r="DA105" i="6"/>
  <c r="DB103" i="6"/>
  <c r="CZ39" i="4"/>
  <c r="DA37" i="4"/>
  <c r="FF48" i="4"/>
  <c r="FF69" i="4"/>
  <c r="FF71" i="4" s="1"/>
  <c r="DG15" i="5"/>
  <c r="DG36" i="5"/>
  <c r="DG38" i="5" s="1"/>
  <c r="DC103" i="4"/>
  <c r="DB105" i="4"/>
  <c r="DA72" i="6"/>
  <c r="DB70" i="6"/>
  <c r="DH12" i="5"/>
  <c r="DH13" i="5"/>
  <c r="DL15" i="4"/>
  <c r="DL36" i="4"/>
  <c r="DL38" i="4" s="1"/>
  <c r="DB39" i="5"/>
  <c r="DC37" i="5"/>
  <c r="DI15" i="6"/>
  <c r="DI36" i="6" s="1"/>
  <c r="DI38" i="6" s="1"/>
  <c r="DA105" i="5"/>
  <c r="DB103" i="5"/>
  <c r="FG45" i="4"/>
  <c r="FG46" i="4"/>
  <c r="DM12" i="4"/>
  <c r="DM13" i="4"/>
  <c r="DA37" i="6"/>
  <c r="CZ39" i="6"/>
  <c r="DJ12" i="6"/>
  <c r="DJ13" i="6"/>
  <c r="FP48" i="6" l="1"/>
  <c r="C48" i="6" s="1"/>
  <c r="I10" i="1" s="1"/>
  <c r="FP69" i="6"/>
  <c r="C46" i="6"/>
  <c r="I7" i="1" s="1"/>
  <c r="DN79" i="4"/>
  <c r="DN81" i="4" s="1"/>
  <c r="DN102" i="4" s="1"/>
  <c r="DN104" i="4" s="1"/>
  <c r="DN78" i="4"/>
  <c r="DJ15" i="6"/>
  <c r="DJ36" i="6"/>
  <c r="DJ38" i="6" s="1"/>
  <c r="DB72" i="6"/>
  <c r="DC70" i="6"/>
  <c r="DA39" i="4"/>
  <c r="DB37" i="4"/>
  <c r="DC70" i="4"/>
  <c r="DB72" i="4"/>
  <c r="DK12" i="6"/>
  <c r="DK13" i="6"/>
  <c r="DD103" i="4"/>
  <c r="DC105" i="4"/>
  <c r="FG48" i="4"/>
  <c r="FG69" i="4"/>
  <c r="DH15" i="5"/>
  <c r="DH36" i="5" s="1"/>
  <c r="DH38" i="5" s="1"/>
  <c r="DD37" i="5"/>
  <c r="DC39" i="5"/>
  <c r="DB105" i="6"/>
  <c r="DC103" i="6"/>
  <c r="DB37" i="6"/>
  <c r="DA39" i="6"/>
  <c r="FH45" i="4"/>
  <c r="FH46" i="4"/>
  <c r="DM15" i="4"/>
  <c r="DM36" i="4"/>
  <c r="DM38" i="4" s="1"/>
  <c r="DB105" i="5"/>
  <c r="DC103" i="5"/>
  <c r="DB70" i="5"/>
  <c r="DA72" i="5"/>
  <c r="DN12" i="4"/>
  <c r="DN13" i="4"/>
  <c r="DI12" i="5"/>
  <c r="DI13" i="5"/>
  <c r="F33" i="1" l="1"/>
  <c r="G33" i="1" s="1"/>
  <c r="F34" i="1"/>
  <c r="F35" i="1"/>
  <c r="F36" i="1"/>
  <c r="FP71" i="6"/>
  <c r="C71" i="6" s="1"/>
  <c r="I13" i="1" s="1"/>
  <c r="I14" i="1"/>
  <c r="C69" i="6"/>
  <c r="I12" i="1" s="1"/>
  <c r="I21" i="1" s="1"/>
  <c r="F39" i="1"/>
  <c r="F40" i="1"/>
  <c r="F41" i="1"/>
  <c r="DO78" i="4"/>
  <c r="DO79" i="4"/>
  <c r="DC72" i="6"/>
  <c r="DD70" i="6"/>
  <c r="DN15" i="4"/>
  <c r="DN36" i="4"/>
  <c r="DN38" i="4" s="1"/>
  <c r="DD103" i="5"/>
  <c r="DC105" i="5"/>
  <c r="DD103" i="6"/>
  <c r="DC105" i="6"/>
  <c r="DB39" i="4"/>
  <c r="DC37" i="4"/>
  <c r="DJ12" i="5"/>
  <c r="DJ13" i="5"/>
  <c r="DL12" i="6"/>
  <c r="DL13" i="6"/>
  <c r="FH48" i="4"/>
  <c r="FH69" i="4" s="1"/>
  <c r="DI15" i="5"/>
  <c r="DI36" i="5"/>
  <c r="DI38" i="5" s="1"/>
  <c r="DO12" i="4"/>
  <c r="DO13" i="4"/>
  <c r="FI45" i="4"/>
  <c r="FI46" i="4"/>
  <c r="DD70" i="4"/>
  <c r="DC72" i="4"/>
  <c r="DE103" i="4"/>
  <c r="DD105" i="4"/>
  <c r="DK15" i="6"/>
  <c r="DK36" i="6"/>
  <c r="DK38" i="6" s="1"/>
  <c r="DE37" i="5"/>
  <c r="DD39" i="5"/>
  <c r="FG71" i="4"/>
  <c r="DC70" i="5"/>
  <c r="DB72" i="5"/>
  <c r="DB39" i="6"/>
  <c r="DC37" i="6"/>
  <c r="DP78" i="4" l="1"/>
  <c r="DP79" i="4"/>
  <c r="DO81" i="4"/>
  <c r="DO102" i="4"/>
  <c r="DO104" i="4" s="1"/>
  <c r="G34" i="1"/>
  <c r="G35" i="1" s="1"/>
  <c r="G36" i="1" s="1"/>
  <c r="G37" i="1" s="1"/>
  <c r="G38" i="1" s="1"/>
  <c r="G39" i="1" s="1"/>
  <c r="G40" i="1" s="1"/>
  <c r="G41" i="1" s="1"/>
  <c r="FH71" i="4"/>
  <c r="DM12" i="6"/>
  <c r="DM13" i="6"/>
  <c r="DD72" i="4"/>
  <c r="DE70" i="4"/>
  <c r="FI48" i="4"/>
  <c r="FI69" i="4" s="1"/>
  <c r="FI71" i="4" s="1"/>
  <c r="DF37" i="5"/>
  <c r="DE39" i="5"/>
  <c r="FJ45" i="4"/>
  <c r="FJ46" i="4"/>
  <c r="DJ15" i="5"/>
  <c r="DJ36" i="5" s="1"/>
  <c r="DJ38" i="5" s="1"/>
  <c r="DD70" i="5"/>
  <c r="DC72" i="5"/>
  <c r="DP12" i="4"/>
  <c r="DP13" i="4"/>
  <c r="DE103" i="6"/>
  <c r="DD105" i="6"/>
  <c r="DC39" i="6"/>
  <c r="DD37" i="6"/>
  <c r="DL15" i="6"/>
  <c r="DL36" i="6"/>
  <c r="DL38" i="6" s="1"/>
  <c r="DE103" i="5"/>
  <c r="DD105" i="5"/>
  <c r="DO15" i="4"/>
  <c r="DO36" i="4" s="1"/>
  <c r="DO38" i="4" s="1"/>
  <c r="DK12" i="5"/>
  <c r="DK13" i="5"/>
  <c r="DC39" i="4"/>
  <c r="DD37" i="4"/>
  <c r="DE70" i="6"/>
  <c r="DD72" i="6"/>
  <c r="DE105" i="4"/>
  <c r="DF103" i="4"/>
  <c r="DP81" i="4" l="1"/>
  <c r="DP102" i="4"/>
  <c r="DP104" i="4" s="1"/>
  <c r="DQ78" i="4"/>
  <c r="DQ79" i="4"/>
  <c r="DK15" i="5"/>
  <c r="DK36" i="5"/>
  <c r="DK38" i="5" s="1"/>
  <c r="DD39" i="6"/>
  <c r="DE37" i="6"/>
  <c r="DF70" i="4"/>
  <c r="DE72" i="4"/>
  <c r="DL12" i="5"/>
  <c r="DL13" i="5"/>
  <c r="DF105" i="4"/>
  <c r="DG103" i="4"/>
  <c r="FJ48" i="4"/>
  <c r="FJ69" i="4" s="1"/>
  <c r="FK45" i="4"/>
  <c r="FK46" i="4"/>
  <c r="DE72" i="6"/>
  <c r="DF70" i="6"/>
  <c r="DF103" i="5"/>
  <c r="DE105" i="5"/>
  <c r="DQ12" i="4"/>
  <c r="DQ13" i="4"/>
  <c r="DG37" i="5"/>
  <c r="DF39" i="5"/>
  <c r="DE37" i="4"/>
  <c r="DD39" i="4"/>
  <c r="DM15" i="6"/>
  <c r="DM36" i="6" s="1"/>
  <c r="DM38" i="6" s="1"/>
  <c r="DD72" i="5"/>
  <c r="DE70" i="5"/>
  <c r="DN12" i="6"/>
  <c r="DN13" i="6"/>
  <c r="DE105" i="6"/>
  <c r="DF103" i="6"/>
  <c r="DP15" i="4"/>
  <c r="DP36" i="4"/>
  <c r="DP38" i="4" s="1"/>
  <c r="DQ81" i="4" l="1"/>
  <c r="DQ102" i="4" s="1"/>
  <c r="DQ104" i="4" s="1"/>
  <c r="DR78" i="4"/>
  <c r="DR79" i="4"/>
  <c r="DR81" i="4" s="1"/>
  <c r="DR102" i="4" s="1"/>
  <c r="DR104" i="4" s="1"/>
  <c r="DO12" i="6"/>
  <c r="DO13" i="6"/>
  <c r="DE72" i="5"/>
  <c r="DF70" i="5"/>
  <c r="DQ15" i="4"/>
  <c r="DQ36" i="4"/>
  <c r="DQ38" i="4" s="1"/>
  <c r="FK48" i="4"/>
  <c r="FK69" i="4" s="1"/>
  <c r="DL15" i="5"/>
  <c r="DL36" i="5"/>
  <c r="DL38" i="5" s="1"/>
  <c r="DF105" i="6"/>
  <c r="DG103" i="6"/>
  <c r="DF72" i="6"/>
  <c r="DG70" i="6"/>
  <c r="DR12" i="4"/>
  <c r="DR13" i="4"/>
  <c r="FL45" i="4"/>
  <c r="FL46" i="4"/>
  <c r="DM12" i="5"/>
  <c r="DM13" i="5"/>
  <c r="DG103" i="5"/>
  <c r="DF105" i="5"/>
  <c r="DF72" i="4"/>
  <c r="DG70" i="4"/>
  <c r="DF37" i="6"/>
  <c r="DE39" i="6"/>
  <c r="DF37" i="4"/>
  <c r="DE39" i="4"/>
  <c r="FJ71" i="4"/>
  <c r="DN15" i="6"/>
  <c r="DN36" i="6" s="1"/>
  <c r="DN38" i="6" s="1"/>
  <c r="DG105" i="4"/>
  <c r="DH103" i="4"/>
  <c r="DG39" i="5"/>
  <c r="DH37" i="5"/>
  <c r="DS79" i="4" l="1"/>
  <c r="DS81" i="4" s="1"/>
  <c r="DS102" i="4" s="1"/>
  <c r="DS104" i="4" s="1"/>
  <c r="DS78" i="4"/>
  <c r="FK71" i="4"/>
  <c r="DG72" i="4"/>
  <c r="DH70" i="4"/>
  <c r="DR15" i="4"/>
  <c r="DR36" i="4" s="1"/>
  <c r="DR38" i="4" s="1"/>
  <c r="DH39" i="5"/>
  <c r="DI37" i="5"/>
  <c r="DM15" i="5"/>
  <c r="DM36" i="5"/>
  <c r="DM38" i="5" s="1"/>
  <c r="DG37" i="4"/>
  <c r="DF39" i="4"/>
  <c r="DH105" i="4"/>
  <c r="DI103" i="4"/>
  <c r="DG105" i="6"/>
  <c r="DH103" i="6"/>
  <c r="DO15" i="6"/>
  <c r="DO36" i="6"/>
  <c r="DO38" i="6" s="1"/>
  <c r="DS12" i="4"/>
  <c r="DS13" i="4"/>
  <c r="DG72" i="6"/>
  <c r="DH70" i="6"/>
  <c r="DH103" i="5"/>
  <c r="DG105" i="5"/>
  <c r="DF72" i="5"/>
  <c r="DG70" i="5"/>
  <c r="DN12" i="5"/>
  <c r="DN13" i="5"/>
  <c r="FL48" i="4"/>
  <c r="FL69" i="4"/>
  <c r="FL71" i="4" s="1"/>
  <c r="DG37" i="6"/>
  <c r="DF39" i="6"/>
  <c r="FM45" i="4"/>
  <c r="FM46" i="4"/>
  <c r="DP12" i="6"/>
  <c r="DP13" i="6"/>
  <c r="DT78" i="4" l="1"/>
  <c r="DT79" i="4"/>
  <c r="DT81" i="4" s="1"/>
  <c r="DT102" i="4" s="1"/>
  <c r="DT104" i="4" s="1"/>
  <c r="DQ12" i="6"/>
  <c r="DQ13" i="6"/>
  <c r="DO12" i="5"/>
  <c r="DO13" i="5"/>
  <c r="DT12" i="4"/>
  <c r="DT13" i="4"/>
  <c r="DG39" i="4"/>
  <c r="DH37" i="4"/>
  <c r="DP15" i="6"/>
  <c r="DP36" i="6"/>
  <c r="DP38" i="6" s="1"/>
  <c r="DN15" i="5"/>
  <c r="DN36" i="5"/>
  <c r="DN38" i="5" s="1"/>
  <c r="DS15" i="4"/>
  <c r="DS36" i="4"/>
  <c r="DS38" i="4" s="1"/>
  <c r="FN45" i="4"/>
  <c r="FN46" i="4"/>
  <c r="DH105" i="6"/>
  <c r="DI103" i="6"/>
  <c r="DI39" i="5"/>
  <c r="DJ37" i="5"/>
  <c r="DH105" i="5"/>
  <c r="DI103" i="5"/>
  <c r="FM48" i="4"/>
  <c r="FM69" i="4" s="1"/>
  <c r="FM71" i="4" s="1"/>
  <c r="DG72" i="5"/>
  <c r="DH70" i="5"/>
  <c r="DH72" i="4"/>
  <c r="DI70" i="4"/>
  <c r="DH37" i="6"/>
  <c r="DG39" i="6"/>
  <c r="DH72" i="6"/>
  <c r="DI70" i="6"/>
  <c r="DI105" i="4"/>
  <c r="DJ103" i="4"/>
  <c r="DU78" i="4" l="1"/>
  <c r="DU79" i="4"/>
  <c r="FO45" i="4"/>
  <c r="FO46" i="4"/>
  <c r="DT15" i="4"/>
  <c r="DT36" i="4"/>
  <c r="DT38" i="4" s="1"/>
  <c r="DK103" i="4"/>
  <c r="DJ105" i="4"/>
  <c r="DI72" i="6"/>
  <c r="DJ70" i="6"/>
  <c r="FN48" i="4"/>
  <c r="FN69" i="4"/>
  <c r="FN71" i="4" s="1"/>
  <c r="DH39" i="4"/>
  <c r="DI37" i="4"/>
  <c r="DU12" i="4"/>
  <c r="DU13" i="4"/>
  <c r="DH39" i="6"/>
  <c r="DI37" i="6"/>
  <c r="DJ39" i="5"/>
  <c r="DK37" i="5"/>
  <c r="DO15" i="5"/>
  <c r="DO36" i="5"/>
  <c r="DO38" i="5" s="1"/>
  <c r="DP12" i="5"/>
  <c r="DP13" i="5"/>
  <c r="DH72" i="5"/>
  <c r="DI70" i="5"/>
  <c r="DI105" i="6"/>
  <c r="DJ103" i="6"/>
  <c r="DQ15" i="6"/>
  <c r="DQ36" i="6"/>
  <c r="DQ38" i="6" s="1"/>
  <c r="DI105" i="5"/>
  <c r="DJ103" i="5"/>
  <c r="DJ70" i="4"/>
  <c r="DI72" i="4"/>
  <c r="DR12" i="6"/>
  <c r="DR13" i="6"/>
  <c r="DU81" i="4" l="1"/>
  <c r="DU102" i="4"/>
  <c r="DU104" i="4" s="1"/>
  <c r="DV79" i="4"/>
  <c r="DV81" i="4" s="1"/>
  <c r="DV102" i="4" s="1"/>
  <c r="DV104" i="4" s="1"/>
  <c r="DV78" i="4"/>
  <c r="DR15" i="6"/>
  <c r="DR36" i="6"/>
  <c r="DR38" i="6" s="1"/>
  <c r="DP15" i="5"/>
  <c r="DP36" i="5"/>
  <c r="DP38" i="5" s="1"/>
  <c r="DU15" i="4"/>
  <c r="DU36" i="4"/>
  <c r="DU38" i="4" s="1"/>
  <c r="DV12" i="4"/>
  <c r="DV13" i="4"/>
  <c r="DI39" i="4"/>
  <c r="DJ37" i="4"/>
  <c r="DK103" i="6"/>
  <c r="DJ105" i="6"/>
  <c r="DK70" i="4"/>
  <c r="DJ72" i="4"/>
  <c r="DS12" i="6"/>
  <c r="DS13" i="6"/>
  <c r="DK39" i="5"/>
  <c r="DL37" i="5"/>
  <c r="DJ105" i="5"/>
  <c r="DK103" i="5"/>
  <c r="DI39" i="6"/>
  <c r="DJ37" i="6"/>
  <c r="FO48" i="4"/>
  <c r="FO69" i="4"/>
  <c r="FO71" i="4" s="1"/>
  <c r="DQ12" i="5"/>
  <c r="DQ13" i="5"/>
  <c r="DL103" i="4"/>
  <c r="DK105" i="4"/>
  <c r="DJ70" i="5"/>
  <c r="DI72" i="5"/>
  <c r="DJ72" i="6"/>
  <c r="DK70" i="6"/>
  <c r="FP45" i="4"/>
  <c r="FP46" i="4"/>
  <c r="DW79" i="4" l="1"/>
  <c r="DW78" i="4"/>
  <c r="DS15" i="6"/>
  <c r="DS36" i="6" s="1"/>
  <c r="DS38" i="6" s="1"/>
  <c r="DV15" i="4"/>
  <c r="DV36" i="4"/>
  <c r="DV38" i="4" s="1"/>
  <c r="FP48" i="4"/>
  <c r="C48" i="4" s="1"/>
  <c r="C10" i="1" s="1"/>
  <c r="C46" i="4"/>
  <c r="C7" i="1" s="1"/>
  <c r="DJ39" i="6"/>
  <c r="DK37" i="6"/>
  <c r="DT12" i="6"/>
  <c r="DT13" i="6"/>
  <c r="DW12" i="4"/>
  <c r="DW13" i="4"/>
  <c r="DL70" i="4"/>
  <c r="DK72" i="4"/>
  <c r="DK72" i="6"/>
  <c r="DL70" i="6"/>
  <c r="DL103" i="5"/>
  <c r="DK105" i="5"/>
  <c r="DL103" i="6"/>
  <c r="DK105" i="6"/>
  <c r="DL39" i="5"/>
  <c r="DM37" i="5"/>
  <c r="DM103" i="4"/>
  <c r="DL105" i="4"/>
  <c r="DQ15" i="5"/>
  <c r="DQ36" i="5"/>
  <c r="DQ38" i="5" s="1"/>
  <c r="DJ39" i="4"/>
  <c r="DK37" i="4"/>
  <c r="DK70" i="5"/>
  <c r="DJ72" i="5"/>
  <c r="DR12" i="5"/>
  <c r="DR13" i="5"/>
  <c r="DX78" i="4" l="1"/>
  <c r="DX79" i="4"/>
  <c r="DW81" i="4"/>
  <c r="DW102" i="4"/>
  <c r="DW104" i="4" s="1"/>
  <c r="FP69" i="4"/>
  <c r="C69" i="4" s="1"/>
  <c r="C12" i="1" s="1"/>
  <c r="C21" i="1" s="1"/>
  <c r="DM103" i="6"/>
  <c r="DL105" i="6"/>
  <c r="DX12" i="4"/>
  <c r="DX13" i="4"/>
  <c r="DR15" i="5"/>
  <c r="DR36" i="5" s="1"/>
  <c r="DR38" i="5" s="1"/>
  <c r="DS12" i="5"/>
  <c r="DS13" i="5"/>
  <c r="DM39" i="5"/>
  <c r="DN37" i="5"/>
  <c r="DM103" i="5"/>
  <c r="DL105" i="5"/>
  <c r="DL72" i="6"/>
  <c r="DM70" i="6"/>
  <c r="DL70" i="5"/>
  <c r="DK72" i="5"/>
  <c r="DL72" i="4"/>
  <c r="DM70" i="4"/>
  <c r="DT15" i="6"/>
  <c r="DT36" i="6"/>
  <c r="DT38" i="6" s="1"/>
  <c r="DU12" i="6"/>
  <c r="DU13" i="6"/>
  <c r="FP71" i="4"/>
  <c r="C71" i="4" s="1"/>
  <c r="C13" i="1" s="1"/>
  <c r="B32" i="1"/>
  <c r="C32" i="1" s="1"/>
  <c r="C14" i="1"/>
  <c r="B33" i="1"/>
  <c r="B34" i="1"/>
  <c r="B35" i="1"/>
  <c r="B36" i="1"/>
  <c r="B37" i="1"/>
  <c r="B38" i="1"/>
  <c r="B39" i="1"/>
  <c r="B40" i="1"/>
  <c r="DN103" i="4"/>
  <c r="DM105" i="4"/>
  <c r="DK39" i="4"/>
  <c r="DL37" i="4"/>
  <c r="DW15" i="4"/>
  <c r="DW36" i="4" s="1"/>
  <c r="DW38" i="4" s="1"/>
  <c r="DK39" i="6"/>
  <c r="DL37" i="6"/>
  <c r="C33" i="1" l="1"/>
  <c r="B41" i="1"/>
  <c r="DX81" i="4"/>
  <c r="DX102" i="4"/>
  <c r="DX104" i="4" s="1"/>
  <c r="DY78" i="4"/>
  <c r="DY79" i="4"/>
  <c r="DY81" i="4" s="1"/>
  <c r="DY102" i="4" s="1"/>
  <c r="DY104" i="4" s="1"/>
  <c r="DM72" i="6"/>
  <c r="DN70" i="6"/>
  <c r="DS15" i="5"/>
  <c r="DS36" i="5"/>
  <c r="DS38" i="5" s="1"/>
  <c r="DO103" i="4"/>
  <c r="DN105" i="4"/>
  <c r="DT12" i="5"/>
  <c r="DT13" i="5"/>
  <c r="DN70" i="4"/>
  <c r="DM72" i="4"/>
  <c r="DX15" i="4"/>
  <c r="DX36" i="4"/>
  <c r="DX38" i="4" s="1"/>
  <c r="DN103" i="5"/>
  <c r="DM105" i="5"/>
  <c r="DM70" i="5"/>
  <c r="DL72" i="5"/>
  <c r="DY12" i="4"/>
  <c r="DY13" i="4"/>
  <c r="DL39" i="6"/>
  <c r="DM37" i="6"/>
  <c r="C34" i="1"/>
  <c r="C35" i="1" s="1"/>
  <c r="C36" i="1" s="1"/>
  <c r="C37" i="1" s="1"/>
  <c r="C38" i="1" s="1"/>
  <c r="C39" i="1" s="1"/>
  <c r="C40" i="1" s="1"/>
  <c r="C41" i="1" s="1"/>
  <c r="DU15" i="6"/>
  <c r="DU36" i="6"/>
  <c r="DU38" i="6" s="1"/>
  <c r="DN39" i="5"/>
  <c r="DO37" i="5"/>
  <c r="DM37" i="4"/>
  <c r="DL39" i="4"/>
  <c r="DV12" i="6"/>
  <c r="DV13" i="6"/>
  <c r="DN103" i="6"/>
  <c r="DM105" i="6"/>
  <c r="DZ79" i="4" l="1"/>
  <c r="DZ78" i="4"/>
  <c r="DT15" i="5"/>
  <c r="DT36" i="5"/>
  <c r="DT38" i="5" s="1"/>
  <c r="DV15" i="6"/>
  <c r="DV36" i="6"/>
  <c r="DV38" i="6" s="1"/>
  <c r="DW12" i="6"/>
  <c r="DW13" i="6"/>
  <c r="DU12" i="5"/>
  <c r="DU13" i="5"/>
  <c r="DN105" i="5"/>
  <c r="DO103" i="5"/>
  <c r="DP37" i="5"/>
  <c r="DO39" i="5"/>
  <c r="DY15" i="4"/>
  <c r="DY36" i="4" s="1"/>
  <c r="DY38" i="4" s="1"/>
  <c r="DN72" i="6"/>
  <c r="DO70" i="6"/>
  <c r="DN70" i="5"/>
  <c r="DM72" i="5"/>
  <c r="DN37" i="4"/>
  <c r="DM39" i="4"/>
  <c r="DO105" i="4"/>
  <c r="DP103" i="4"/>
  <c r="DN37" i="6"/>
  <c r="DM39" i="6"/>
  <c r="DO103" i="6"/>
  <c r="DN105" i="6"/>
  <c r="DZ12" i="4"/>
  <c r="DZ13" i="4"/>
  <c r="DN72" i="4"/>
  <c r="DO70" i="4"/>
  <c r="EA78" i="4" l="1"/>
  <c r="EA79" i="4"/>
  <c r="DZ81" i="4"/>
  <c r="DZ102" i="4" s="1"/>
  <c r="DZ104" i="4" s="1"/>
  <c r="DO72" i="6"/>
  <c r="DP70" i="6"/>
  <c r="DU15" i="5"/>
  <c r="DU36" i="5"/>
  <c r="DU38" i="5" s="1"/>
  <c r="DO37" i="6"/>
  <c r="DN39" i="6"/>
  <c r="DO72" i="4"/>
  <c r="DP70" i="4"/>
  <c r="DP105" i="4"/>
  <c r="DQ103" i="4"/>
  <c r="DX12" i="6"/>
  <c r="DX13" i="6"/>
  <c r="DP39" i="5"/>
  <c r="DQ37" i="5"/>
  <c r="DV12" i="5"/>
  <c r="DV13" i="5"/>
  <c r="DZ15" i="4"/>
  <c r="DZ36" i="4" s="1"/>
  <c r="DZ38" i="4" s="1"/>
  <c r="EA12" i="4"/>
  <c r="EA13" i="4"/>
  <c r="DO105" i="5"/>
  <c r="DP103" i="5"/>
  <c r="DW15" i="6"/>
  <c r="DW36" i="6"/>
  <c r="DW38" i="6" s="1"/>
  <c r="DO37" i="4"/>
  <c r="DN39" i="4"/>
  <c r="DO105" i="6"/>
  <c r="DP103" i="6"/>
  <c r="DN72" i="5"/>
  <c r="DO70" i="5"/>
  <c r="EA81" i="4" l="1"/>
  <c r="EA102" i="4"/>
  <c r="EB78" i="4"/>
  <c r="EB79" i="4"/>
  <c r="DP72" i="4"/>
  <c r="DQ70" i="4"/>
  <c r="DX15" i="6"/>
  <c r="DX36" i="6" s="1"/>
  <c r="DX38" i="6" s="1"/>
  <c r="DY12" i="6"/>
  <c r="DY13" i="6"/>
  <c r="EA15" i="4"/>
  <c r="EA36" i="4" s="1"/>
  <c r="EA38" i="4" s="1"/>
  <c r="DP37" i="6"/>
  <c r="DO39" i="6"/>
  <c r="DW12" i="5"/>
  <c r="DW13" i="5"/>
  <c r="DP72" i="6"/>
  <c r="DQ70" i="6"/>
  <c r="DP105" i="6"/>
  <c r="DQ103" i="6"/>
  <c r="EB12" i="4"/>
  <c r="EB13" i="4"/>
  <c r="DO39" i="4"/>
  <c r="DP37" i="4"/>
  <c r="DV15" i="5"/>
  <c r="DV36" i="5"/>
  <c r="DV38" i="5" s="1"/>
  <c r="DQ105" i="4"/>
  <c r="DR103" i="4"/>
  <c r="DO72" i="5"/>
  <c r="DP70" i="5"/>
  <c r="DP105" i="5"/>
  <c r="DQ103" i="5"/>
  <c r="DQ39" i="5"/>
  <c r="DR37" i="5"/>
  <c r="EB81" i="4" l="1"/>
  <c r="EB102" i="4"/>
  <c r="EB104" i="4" s="1"/>
  <c r="EC78" i="4"/>
  <c r="EC79" i="4"/>
  <c r="EA104" i="4"/>
  <c r="DY15" i="6"/>
  <c r="DY36" i="6" s="1"/>
  <c r="DY38" i="6" s="1"/>
  <c r="DS103" i="4"/>
  <c r="DR105" i="4"/>
  <c r="DQ105" i="6"/>
  <c r="DR103" i="6"/>
  <c r="DS37" i="5"/>
  <c r="DR39" i="5"/>
  <c r="DP39" i="4"/>
  <c r="DQ37" i="4"/>
  <c r="DX12" i="5"/>
  <c r="DX13" i="5"/>
  <c r="DQ105" i="5"/>
  <c r="DR103" i="5"/>
  <c r="EB15" i="4"/>
  <c r="EB36" i="4" s="1"/>
  <c r="EB38" i="4" s="1"/>
  <c r="DQ72" i="6"/>
  <c r="DR70" i="6"/>
  <c r="DZ12" i="6"/>
  <c r="DZ13" i="6"/>
  <c r="DW15" i="5"/>
  <c r="DW36" i="5"/>
  <c r="DW38" i="5" s="1"/>
  <c r="DP72" i="5"/>
  <c r="DQ70" i="5"/>
  <c r="DR70" i="4"/>
  <c r="DQ72" i="4"/>
  <c r="EC12" i="4"/>
  <c r="EC13" i="4"/>
  <c r="DQ37" i="6"/>
  <c r="DP39" i="6"/>
  <c r="EC81" i="4" l="1"/>
  <c r="EC102" i="4" s="1"/>
  <c r="ED79" i="4"/>
  <c r="ED81" i="4" s="1"/>
  <c r="ED102" i="4" s="1"/>
  <c r="ED104" i="4" s="1"/>
  <c r="ED78" i="4"/>
  <c r="DT37" i="5"/>
  <c r="DS39" i="5"/>
  <c r="DR105" i="5"/>
  <c r="DS103" i="5"/>
  <c r="DR105" i="6"/>
  <c r="DS103" i="6"/>
  <c r="DR70" i="5"/>
  <c r="DQ72" i="5"/>
  <c r="EC15" i="4"/>
  <c r="EC36" i="4" s="1"/>
  <c r="EC38" i="4" s="1"/>
  <c r="DT103" i="4"/>
  <c r="DS105" i="4"/>
  <c r="DR72" i="6"/>
  <c r="DS70" i="6"/>
  <c r="DQ39" i="4"/>
  <c r="DR37" i="4"/>
  <c r="DR37" i="6"/>
  <c r="DQ39" i="6"/>
  <c r="DZ15" i="6"/>
  <c r="DZ36" i="6" s="1"/>
  <c r="DZ38" i="6" s="1"/>
  <c r="DX15" i="5"/>
  <c r="DX36" i="5" s="1"/>
  <c r="DX38" i="5" s="1"/>
  <c r="ED12" i="4"/>
  <c r="ED13" i="4"/>
  <c r="EA12" i="6"/>
  <c r="EA13" i="6"/>
  <c r="DY12" i="5"/>
  <c r="DY13" i="5"/>
  <c r="DS70" i="4"/>
  <c r="DR72" i="4"/>
  <c r="EC104" i="4" l="1"/>
  <c r="EE78" i="4"/>
  <c r="EE79" i="4"/>
  <c r="DS72" i="6"/>
  <c r="DT70" i="6"/>
  <c r="DT70" i="4"/>
  <c r="DS72" i="4"/>
  <c r="DY15" i="5"/>
  <c r="DY36" i="5"/>
  <c r="DY38" i="5" s="1"/>
  <c r="DT103" i="5"/>
  <c r="DS105" i="5"/>
  <c r="DU103" i="4"/>
  <c r="DT105" i="4"/>
  <c r="ED15" i="4"/>
  <c r="ED36" i="4"/>
  <c r="ED38" i="4" s="1"/>
  <c r="DR39" i="4"/>
  <c r="DS37" i="4"/>
  <c r="EE12" i="4"/>
  <c r="EE13" i="4"/>
  <c r="DT103" i="6"/>
  <c r="DS105" i="6"/>
  <c r="EA15" i="6"/>
  <c r="EA36" i="6"/>
  <c r="EA38" i="6" s="1"/>
  <c r="DS70" i="5"/>
  <c r="DR72" i="5"/>
  <c r="DZ12" i="5"/>
  <c r="DZ13" i="5"/>
  <c r="EB12" i="6"/>
  <c r="EB13" i="6"/>
  <c r="DR39" i="6"/>
  <c r="DS37" i="6"/>
  <c r="DU37" i="5"/>
  <c r="DT39" i="5"/>
  <c r="EE81" i="4" l="1"/>
  <c r="EE102" i="4"/>
  <c r="EF78" i="4"/>
  <c r="EF79" i="4"/>
  <c r="EE15" i="4"/>
  <c r="EE36" i="4" s="1"/>
  <c r="EE38" i="4" s="1"/>
  <c r="DU39" i="5"/>
  <c r="DV37" i="5"/>
  <c r="DS39" i="6"/>
  <c r="DT37" i="6"/>
  <c r="DZ15" i="5"/>
  <c r="DZ36" i="5"/>
  <c r="DZ38" i="5" s="1"/>
  <c r="EA12" i="5"/>
  <c r="EA13" i="5"/>
  <c r="EF12" i="4"/>
  <c r="EF13" i="4"/>
  <c r="DU103" i="5"/>
  <c r="DT105" i="5"/>
  <c r="DT72" i="4"/>
  <c r="DU70" i="4"/>
  <c r="DU70" i="6"/>
  <c r="DT72" i="6"/>
  <c r="DS39" i="4"/>
  <c r="DT37" i="4"/>
  <c r="DT70" i="5"/>
  <c r="DS72" i="5"/>
  <c r="EB15" i="6"/>
  <c r="EB36" i="6" s="1"/>
  <c r="EB38" i="6" s="1"/>
  <c r="EC12" i="6"/>
  <c r="EC13" i="6"/>
  <c r="DT105" i="6"/>
  <c r="DU103" i="6"/>
  <c r="DV103" i="4"/>
  <c r="DU105" i="4"/>
  <c r="EF81" i="4" l="1"/>
  <c r="EF102" i="4"/>
  <c r="EF104" i="4" s="1"/>
  <c r="EG78" i="4"/>
  <c r="EG79" i="4"/>
  <c r="EE104" i="4"/>
  <c r="DT39" i="6"/>
  <c r="DU37" i="6"/>
  <c r="DV105" i="4"/>
  <c r="DW103" i="4"/>
  <c r="DV103" i="5"/>
  <c r="DU105" i="5"/>
  <c r="DT72" i="5"/>
  <c r="DU70" i="5"/>
  <c r="DU105" i="6"/>
  <c r="DV103" i="6"/>
  <c r="EF15" i="4"/>
  <c r="EF36" i="4"/>
  <c r="EF38" i="4" s="1"/>
  <c r="DV39" i="5"/>
  <c r="DW37" i="5"/>
  <c r="EG12" i="4"/>
  <c r="EG13" i="4"/>
  <c r="DU37" i="4"/>
  <c r="DT39" i="4"/>
  <c r="EC15" i="6"/>
  <c r="EC36" i="6"/>
  <c r="EC38" i="6" s="1"/>
  <c r="EA15" i="5"/>
  <c r="EA36" i="5" s="1"/>
  <c r="EA38" i="5" s="1"/>
  <c r="DU72" i="4"/>
  <c r="DV70" i="4"/>
  <c r="ED12" i="6"/>
  <c r="ED13" i="6"/>
  <c r="DU72" i="6"/>
  <c r="DV70" i="6"/>
  <c r="EB12" i="5"/>
  <c r="EB13" i="5"/>
  <c r="EG81" i="4" l="1"/>
  <c r="EG102" i="4"/>
  <c r="EG104" i="4" s="1"/>
  <c r="EH78" i="4"/>
  <c r="EH79" i="4"/>
  <c r="EB15" i="5"/>
  <c r="EB36" i="5" s="1"/>
  <c r="EB38" i="5" s="1"/>
  <c r="EC12" i="5"/>
  <c r="EC13" i="5"/>
  <c r="DW103" i="5"/>
  <c r="DV105" i="5"/>
  <c r="DV72" i="4"/>
  <c r="DW70" i="4"/>
  <c r="EG15" i="4"/>
  <c r="EG36" i="4" s="1"/>
  <c r="EG38" i="4" s="1"/>
  <c r="DU72" i="5"/>
  <c r="DV70" i="5"/>
  <c r="EH12" i="4"/>
  <c r="EH13" i="4"/>
  <c r="DW39" i="5"/>
  <c r="DX37" i="5"/>
  <c r="DV105" i="6"/>
  <c r="DW103" i="6"/>
  <c r="DV37" i="6"/>
  <c r="DU39" i="6"/>
  <c r="DV72" i="6"/>
  <c r="DW70" i="6"/>
  <c r="DW105" i="4"/>
  <c r="DX103" i="4"/>
  <c r="ED15" i="6"/>
  <c r="ED36" i="6"/>
  <c r="ED38" i="6" s="1"/>
  <c r="EE12" i="6"/>
  <c r="EE13" i="6"/>
  <c r="DV37" i="4"/>
  <c r="DU39" i="4"/>
  <c r="EH81" i="4" l="1"/>
  <c r="EH102" i="4" s="1"/>
  <c r="EH104" i="4" s="1"/>
  <c r="EI79" i="4"/>
  <c r="EI78" i="4"/>
  <c r="EH15" i="4"/>
  <c r="EH36" i="4" s="1"/>
  <c r="EH38" i="4" s="1"/>
  <c r="DX103" i="5"/>
  <c r="DW105" i="5"/>
  <c r="DV72" i="5"/>
  <c r="DW70" i="5"/>
  <c r="DX105" i="4"/>
  <c r="DY103" i="4"/>
  <c r="DX39" i="5"/>
  <c r="DY37" i="5"/>
  <c r="DW72" i="4"/>
  <c r="DX70" i="4"/>
  <c r="DW37" i="4"/>
  <c r="DV39" i="4"/>
  <c r="EC15" i="5"/>
  <c r="EC36" i="5" s="1"/>
  <c r="EC38" i="5" s="1"/>
  <c r="EF12" i="6"/>
  <c r="EF13" i="6"/>
  <c r="DW37" i="6"/>
  <c r="DV39" i="6"/>
  <c r="ED12" i="5"/>
  <c r="ED13" i="5"/>
  <c r="DW72" i="6"/>
  <c r="DX70" i="6"/>
  <c r="EE15" i="6"/>
  <c r="EE36" i="6"/>
  <c r="EE38" i="6" s="1"/>
  <c r="DX103" i="6"/>
  <c r="DW105" i="6"/>
  <c r="EI12" i="4"/>
  <c r="EI13" i="4"/>
  <c r="EJ78" i="4" l="1"/>
  <c r="EJ79" i="4"/>
  <c r="EJ81" i="4" s="1"/>
  <c r="EJ102" i="4" s="1"/>
  <c r="EJ104" i="4" s="1"/>
  <c r="EI81" i="4"/>
  <c r="EI102" i="4"/>
  <c r="EI104" i="4" s="1"/>
  <c r="ED15" i="5"/>
  <c r="ED36" i="5" s="1"/>
  <c r="ED38" i="5" s="1"/>
  <c r="DW39" i="4"/>
  <c r="DX37" i="4"/>
  <c r="DX72" i="6"/>
  <c r="DY70" i="6"/>
  <c r="DY105" i="4"/>
  <c r="DZ103" i="4"/>
  <c r="EI15" i="4"/>
  <c r="EI36" i="4" s="1"/>
  <c r="EI38" i="4" s="1"/>
  <c r="DW72" i="5"/>
  <c r="DX70" i="5"/>
  <c r="DX72" i="4"/>
  <c r="DY70" i="4"/>
  <c r="DY103" i="6"/>
  <c r="DX105" i="6"/>
  <c r="DX37" i="6"/>
  <c r="DW39" i="6"/>
  <c r="DX105" i="5"/>
  <c r="DY103" i="5"/>
  <c r="EJ12" i="4"/>
  <c r="EJ13" i="4"/>
  <c r="EF15" i="6"/>
  <c r="EF36" i="6" s="1"/>
  <c r="EF38" i="6" s="1"/>
  <c r="DY39" i="5"/>
  <c r="DZ37" i="5"/>
  <c r="EE12" i="5"/>
  <c r="EE13" i="5"/>
  <c r="EG12" i="6"/>
  <c r="EG13" i="6"/>
  <c r="EK79" i="4" l="1"/>
  <c r="EK78" i="4"/>
  <c r="DY105" i="6"/>
  <c r="DZ103" i="6"/>
  <c r="EA103" i="4"/>
  <c r="DZ105" i="4"/>
  <c r="EG15" i="6"/>
  <c r="EG36" i="6"/>
  <c r="EG38" i="6" s="1"/>
  <c r="DZ70" i="4"/>
  <c r="DY72" i="4"/>
  <c r="EK12" i="4"/>
  <c r="EK13" i="4"/>
  <c r="DY105" i="5"/>
  <c r="DZ103" i="5"/>
  <c r="DY72" i="6"/>
  <c r="DZ70" i="6"/>
  <c r="DX72" i="5"/>
  <c r="DY70" i="5"/>
  <c r="DX39" i="4"/>
  <c r="DY37" i="4"/>
  <c r="EF12" i="5"/>
  <c r="EF13" i="5"/>
  <c r="EA37" i="5"/>
  <c r="DZ39" i="5"/>
  <c r="EJ15" i="4"/>
  <c r="EJ36" i="4" s="1"/>
  <c r="EJ38" i="4" s="1"/>
  <c r="EH12" i="6"/>
  <c r="EH13" i="6"/>
  <c r="EE15" i="5"/>
  <c r="EE36" i="5"/>
  <c r="EE38" i="5" s="1"/>
  <c r="DX39" i="6"/>
  <c r="DY37" i="6"/>
  <c r="EL78" i="4" l="1"/>
  <c r="EL79" i="4"/>
  <c r="EL81" i="4" s="1"/>
  <c r="EL102" i="4" s="1"/>
  <c r="EL104" i="4" s="1"/>
  <c r="EK81" i="4"/>
  <c r="EK102" i="4"/>
  <c r="EK104" i="4" s="1"/>
  <c r="DZ70" i="5"/>
  <c r="DY72" i="5"/>
  <c r="EA70" i="4"/>
  <c r="DZ72" i="4"/>
  <c r="EF15" i="5"/>
  <c r="EF36" i="5"/>
  <c r="EF38" i="5" s="1"/>
  <c r="EB103" i="4"/>
  <c r="EA105" i="4"/>
  <c r="DZ72" i="6"/>
  <c r="EA70" i="6"/>
  <c r="EB37" i="5"/>
  <c r="EA39" i="5"/>
  <c r="EH15" i="6"/>
  <c r="EH36" i="6"/>
  <c r="EH38" i="6" s="1"/>
  <c r="EK15" i="4"/>
  <c r="EK36" i="4" s="1"/>
  <c r="EK38" i="4" s="1"/>
  <c r="EA103" i="6"/>
  <c r="DZ105" i="6"/>
  <c r="DY39" i="6"/>
  <c r="DZ37" i="6"/>
  <c r="DZ105" i="5"/>
  <c r="EA103" i="5"/>
  <c r="EG12" i="5"/>
  <c r="EG13" i="5"/>
  <c r="DY39" i="4"/>
  <c r="DZ37" i="4"/>
  <c r="EI12" i="6"/>
  <c r="EI13" i="6"/>
  <c r="EL12" i="4"/>
  <c r="EL13" i="4"/>
  <c r="EM78" i="4" l="1"/>
  <c r="EM79" i="4"/>
  <c r="EL15" i="4"/>
  <c r="EL36" i="4"/>
  <c r="EL38" i="4" s="1"/>
  <c r="EG15" i="5"/>
  <c r="EG36" i="5" s="1"/>
  <c r="EG38" i="5" s="1"/>
  <c r="EB103" i="5"/>
  <c r="EA105" i="5"/>
  <c r="EI15" i="6"/>
  <c r="EI36" i="6" s="1"/>
  <c r="EI38" i="6" s="1"/>
  <c r="EH12" i="5"/>
  <c r="EH13" i="5"/>
  <c r="EM12" i="4"/>
  <c r="EM13" i="4"/>
  <c r="EJ12" i="6"/>
  <c r="EJ13" i="6"/>
  <c r="EC37" i="5"/>
  <c r="EB39" i="5"/>
  <c r="EB70" i="4"/>
  <c r="EA72" i="4"/>
  <c r="EA72" i="6"/>
  <c r="EB70" i="6"/>
  <c r="EC103" i="4"/>
  <c r="EB105" i="4"/>
  <c r="DZ39" i="6"/>
  <c r="EA37" i="6"/>
  <c r="DZ39" i="4"/>
  <c r="EA37" i="4"/>
  <c r="EB103" i="6"/>
  <c r="EA105" i="6"/>
  <c r="EA70" i="5"/>
  <c r="DZ72" i="5"/>
  <c r="EM81" i="4" l="1"/>
  <c r="EM102" i="4"/>
  <c r="EM104" i="4" s="1"/>
  <c r="EN78" i="4"/>
  <c r="EN79" i="4"/>
  <c r="EB70" i="5"/>
  <c r="EA72" i="5"/>
  <c r="EC103" i="5"/>
  <c r="EB105" i="5"/>
  <c r="EA39" i="6"/>
  <c r="EB37" i="6"/>
  <c r="ED37" i="5"/>
  <c r="EC39" i="5"/>
  <c r="EN12" i="4"/>
  <c r="EN13" i="4"/>
  <c r="ED103" i="4"/>
  <c r="EC105" i="4"/>
  <c r="EK12" i="6"/>
  <c r="EK13" i="6"/>
  <c r="EB72" i="6"/>
  <c r="EC70" i="6"/>
  <c r="EC103" i="6"/>
  <c r="EB105" i="6"/>
  <c r="EA39" i="4"/>
  <c r="EB37" i="4"/>
  <c r="EJ15" i="6"/>
  <c r="EJ36" i="6"/>
  <c r="EJ38" i="6" s="1"/>
  <c r="EM15" i="4"/>
  <c r="EM36" i="4"/>
  <c r="EM38" i="4" s="1"/>
  <c r="EH15" i="5"/>
  <c r="EH36" i="5"/>
  <c r="EH38" i="5" s="1"/>
  <c r="EB72" i="4"/>
  <c r="EC70" i="4"/>
  <c r="EI12" i="5"/>
  <c r="EI13" i="5"/>
  <c r="EN81" i="4" l="1"/>
  <c r="EN102" i="4"/>
  <c r="EN104" i="4" s="1"/>
  <c r="EO79" i="4"/>
  <c r="EO78" i="4"/>
  <c r="ED39" i="5"/>
  <c r="EE37" i="5"/>
  <c r="EE103" i="4"/>
  <c r="ED105" i="4"/>
  <c r="ED103" i="5"/>
  <c r="EC105" i="5"/>
  <c r="EJ12" i="5"/>
  <c r="EJ13" i="5"/>
  <c r="EL12" i="6"/>
  <c r="EL13" i="6"/>
  <c r="ED70" i="4"/>
  <c r="EC72" i="4"/>
  <c r="EN15" i="4"/>
  <c r="EN36" i="4"/>
  <c r="EN38" i="4" s="1"/>
  <c r="EC72" i="6"/>
  <c r="ED70" i="6"/>
  <c r="EI15" i="5"/>
  <c r="EI36" i="5"/>
  <c r="EI38" i="5" s="1"/>
  <c r="EK15" i="6"/>
  <c r="EK36" i="6"/>
  <c r="EK38" i="6" s="1"/>
  <c r="EB39" i="6"/>
  <c r="EC37" i="6"/>
  <c r="EC37" i="4"/>
  <c r="EB39" i="4"/>
  <c r="EC105" i="6"/>
  <c r="ED103" i="6"/>
  <c r="EO12" i="4"/>
  <c r="EO13" i="4"/>
  <c r="EC70" i="5"/>
  <c r="EB72" i="5"/>
  <c r="EP78" i="4" l="1"/>
  <c r="EP79" i="4"/>
  <c r="EO81" i="4"/>
  <c r="EO102" i="4"/>
  <c r="EO104" i="4" s="1"/>
  <c r="ED72" i="6"/>
  <c r="EE70" i="6"/>
  <c r="EJ15" i="5"/>
  <c r="EJ36" i="5"/>
  <c r="EJ38" i="5" s="1"/>
  <c r="EK12" i="5"/>
  <c r="EK13" i="5"/>
  <c r="ED105" i="5"/>
  <c r="EE103" i="5"/>
  <c r="ED72" i="4"/>
  <c r="EE70" i="4"/>
  <c r="EE105" i="4"/>
  <c r="EF103" i="4"/>
  <c r="ED37" i="4"/>
  <c r="EC39" i="4"/>
  <c r="ED37" i="6"/>
  <c r="EC39" i="6"/>
  <c r="EO15" i="4"/>
  <c r="EO36" i="4" s="1"/>
  <c r="EO38" i="4" s="1"/>
  <c r="EL15" i="6"/>
  <c r="EL36" i="6" s="1"/>
  <c r="EL38" i="6" s="1"/>
  <c r="EE39" i="5"/>
  <c r="EF37" i="5"/>
  <c r="ED70" i="5"/>
  <c r="EC72" i="5"/>
  <c r="EP12" i="4"/>
  <c r="EP13" i="4"/>
  <c r="ED105" i="6"/>
  <c r="EE103" i="6"/>
  <c r="EM12" i="6"/>
  <c r="EM13" i="6"/>
  <c r="EP81" i="4" l="1"/>
  <c r="EP102" i="4"/>
  <c r="EP104" i="4" s="1"/>
  <c r="EQ78" i="4"/>
  <c r="EQ79" i="4"/>
  <c r="EM15" i="6"/>
  <c r="EM36" i="6" s="1"/>
  <c r="EM38" i="6" s="1"/>
  <c r="EF39" i="5"/>
  <c r="EG37" i="5"/>
  <c r="EN12" i="6"/>
  <c r="EN13" i="6"/>
  <c r="EL12" i="5"/>
  <c r="EL13" i="5"/>
  <c r="EE105" i="5"/>
  <c r="EF103" i="5"/>
  <c r="ED72" i="5"/>
  <c r="EE70" i="5"/>
  <c r="EE37" i="6"/>
  <c r="ED39" i="6"/>
  <c r="EF105" i="4"/>
  <c r="EG103" i="4"/>
  <c r="EK15" i="5"/>
  <c r="EK36" i="5" s="1"/>
  <c r="EK38" i="5" s="1"/>
  <c r="EE37" i="4"/>
  <c r="ED39" i="4"/>
  <c r="EE105" i="6"/>
  <c r="EF103" i="6"/>
  <c r="EP15" i="4"/>
  <c r="EP36" i="4" s="1"/>
  <c r="EP38" i="4" s="1"/>
  <c r="EE72" i="4"/>
  <c r="EF70" i="4"/>
  <c r="EE72" i="6"/>
  <c r="EF70" i="6"/>
  <c r="EQ12" i="4"/>
  <c r="EQ13" i="4"/>
  <c r="EQ81" i="4" l="1"/>
  <c r="EQ102" i="4" s="1"/>
  <c r="EQ104" i="4" s="1"/>
  <c r="ER78" i="4"/>
  <c r="ER79" i="4"/>
  <c r="EG105" i="4"/>
  <c r="EH103" i="4"/>
  <c r="EN15" i="6"/>
  <c r="EN36" i="6"/>
  <c r="EN38" i="6" s="1"/>
  <c r="EL15" i="5"/>
  <c r="EL36" i="5" s="1"/>
  <c r="EL38" i="5" s="1"/>
  <c r="EM12" i="5"/>
  <c r="EM13" i="5"/>
  <c r="EF105" i="6"/>
  <c r="EG103" i="6"/>
  <c r="ER12" i="4"/>
  <c r="ER13" i="4"/>
  <c r="EF37" i="6"/>
  <c r="EE39" i="6"/>
  <c r="EO12" i="6"/>
  <c r="EO13" i="6"/>
  <c r="EF72" i="6"/>
  <c r="EG70" i="6"/>
  <c r="EE72" i="5"/>
  <c r="EF70" i="5"/>
  <c r="EE39" i="4"/>
  <c r="EF37" i="4"/>
  <c r="EQ15" i="4"/>
  <c r="EQ36" i="4" s="1"/>
  <c r="EQ38" i="4" s="1"/>
  <c r="EF72" i="4"/>
  <c r="EG70" i="4"/>
  <c r="EF105" i="5"/>
  <c r="EG103" i="5"/>
  <c r="EG39" i="5"/>
  <c r="EH37" i="5"/>
  <c r="ER81" i="4" l="1"/>
  <c r="ER102" i="4" s="1"/>
  <c r="ER104" i="4" s="1"/>
  <c r="ES78" i="4"/>
  <c r="ES79" i="4"/>
  <c r="ES81" i="4" s="1"/>
  <c r="ES102" i="4" s="1"/>
  <c r="ES104" i="4" s="1"/>
  <c r="EO15" i="6"/>
  <c r="EO36" i="6"/>
  <c r="EO38" i="6" s="1"/>
  <c r="EM15" i="5"/>
  <c r="EM36" i="5"/>
  <c r="EM38" i="5" s="1"/>
  <c r="EP12" i="6"/>
  <c r="EP13" i="6"/>
  <c r="EN12" i="5"/>
  <c r="EN13" i="5"/>
  <c r="EG37" i="6"/>
  <c r="EF39" i="6"/>
  <c r="EF72" i="5"/>
  <c r="EG70" i="5"/>
  <c r="ES12" i="4"/>
  <c r="ES13" i="4"/>
  <c r="EF39" i="4"/>
  <c r="EG37" i="4"/>
  <c r="EH70" i="4"/>
  <c r="EG72" i="4"/>
  <c r="EG72" i="6"/>
  <c r="EH70" i="6"/>
  <c r="EG105" i="6"/>
  <c r="EH103" i="6"/>
  <c r="EI103" i="4"/>
  <c r="EH105" i="4"/>
  <c r="EH39" i="5"/>
  <c r="EI37" i="5"/>
  <c r="EG105" i="5"/>
  <c r="EH103" i="5"/>
  <c r="ER15" i="4"/>
  <c r="ER36" i="4"/>
  <c r="ER38" i="4" s="1"/>
  <c r="ET79" i="4" l="1"/>
  <c r="ET78" i="4"/>
  <c r="EO12" i="5"/>
  <c r="EO13" i="5"/>
  <c r="EI103" i="6"/>
  <c r="EH105" i="6"/>
  <c r="EG39" i="4"/>
  <c r="EH37" i="4"/>
  <c r="EN15" i="5"/>
  <c r="EN36" i="5" s="1"/>
  <c r="EN38" i="5" s="1"/>
  <c r="ES15" i="4"/>
  <c r="ES36" i="4"/>
  <c r="ES38" i="4" s="1"/>
  <c r="EJ103" i="4"/>
  <c r="EI105" i="4"/>
  <c r="EP15" i="6"/>
  <c r="EP36" i="6" s="1"/>
  <c r="EP38" i="6" s="1"/>
  <c r="EQ12" i="6"/>
  <c r="EQ13" i="6"/>
  <c r="EH72" i="6"/>
  <c r="EI70" i="6"/>
  <c r="ET12" i="4"/>
  <c r="ET13" i="4"/>
  <c r="EH105" i="5"/>
  <c r="EI103" i="5"/>
  <c r="EH70" i="5"/>
  <c r="EG72" i="5"/>
  <c r="EJ37" i="5"/>
  <c r="EI39" i="5"/>
  <c r="EI70" i="4"/>
  <c r="EH72" i="4"/>
  <c r="EH37" i="6"/>
  <c r="EG39" i="6"/>
  <c r="EU78" i="4" l="1"/>
  <c r="EU79" i="4"/>
  <c r="EU81" i="4" s="1"/>
  <c r="EU102" i="4" s="1"/>
  <c r="EU104" i="4" s="1"/>
  <c r="ET81" i="4"/>
  <c r="ET102" i="4"/>
  <c r="ET104" i="4" s="1"/>
  <c r="EJ103" i="5"/>
  <c r="EI105" i="5"/>
  <c r="EH39" i="6"/>
  <c r="EI37" i="6"/>
  <c r="EQ15" i="6"/>
  <c r="EQ36" i="6"/>
  <c r="EQ38" i="6" s="1"/>
  <c r="ET15" i="4"/>
  <c r="ET36" i="4" s="1"/>
  <c r="ET38" i="4" s="1"/>
  <c r="EJ103" i="6"/>
  <c r="EI105" i="6"/>
  <c r="EH39" i="4"/>
  <c r="EI37" i="4"/>
  <c r="EI72" i="6"/>
  <c r="EJ70" i="6"/>
  <c r="EO15" i="5"/>
  <c r="EO36" i="5" s="1"/>
  <c r="EO38" i="5" s="1"/>
  <c r="EI70" i="5"/>
  <c r="EH72" i="5"/>
  <c r="ER12" i="6"/>
  <c r="ER13" i="6"/>
  <c r="EJ70" i="4"/>
  <c r="EI72" i="4"/>
  <c r="EU12" i="4"/>
  <c r="EU13" i="4"/>
  <c r="EK103" i="4"/>
  <c r="EJ105" i="4"/>
  <c r="EK37" i="5"/>
  <c r="EJ39" i="5"/>
  <c r="EP12" i="5"/>
  <c r="EP13" i="5"/>
  <c r="EV78" i="4" l="1"/>
  <c r="EV79" i="4"/>
  <c r="EV81" i="4" s="1"/>
  <c r="EV102" i="4" s="1"/>
  <c r="EV104" i="4" s="1"/>
  <c r="EV12" i="4"/>
  <c r="EV13" i="4"/>
  <c r="EQ12" i="5"/>
  <c r="EQ13" i="5"/>
  <c r="EJ72" i="4"/>
  <c r="EK70" i="4"/>
  <c r="EK105" i="4"/>
  <c r="EL103" i="4"/>
  <c r="EU15" i="4"/>
  <c r="EU36" i="4"/>
  <c r="EU38" i="4" s="1"/>
  <c r="EP15" i="5"/>
  <c r="EP36" i="5"/>
  <c r="EP38" i="5" s="1"/>
  <c r="ER15" i="6"/>
  <c r="ER36" i="6"/>
  <c r="ER38" i="6" s="1"/>
  <c r="EI39" i="4"/>
  <c r="EJ37" i="4"/>
  <c r="EI39" i="6"/>
  <c r="EJ37" i="6"/>
  <c r="EK70" i="6"/>
  <c r="EJ72" i="6"/>
  <c r="EL37" i="5"/>
  <c r="EK39" i="5"/>
  <c r="ES12" i="6"/>
  <c r="ES13" i="6"/>
  <c r="EJ70" i="5"/>
  <c r="EI72" i="5"/>
  <c r="EK103" i="6"/>
  <c r="EJ105" i="6"/>
  <c r="EK103" i="5"/>
  <c r="EJ105" i="5"/>
  <c r="EW79" i="4" l="1"/>
  <c r="EW78" i="4"/>
  <c r="ET12" i="6"/>
  <c r="ET13" i="6"/>
  <c r="EL70" i="4"/>
  <c r="EK72" i="4"/>
  <c r="EQ15" i="5"/>
  <c r="EQ36" i="5" s="1"/>
  <c r="EQ38" i="5" s="1"/>
  <c r="EK105" i="6"/>
  <c r="EL103" i="6"/>
  <c r="ES15" i="6"/>
  <c r="ES36" i="6"/>
  <c r="ES38" i="6" s="1"/>
  <c r="EK37" i="4"/>
  <c r="EJ39" i="4"/>
  <c r="EL105" i="4"/>
  <c r="EM103" i="4"/>
  <c r="EK72" i="6"/>
  <c r="EL70" i="6"/>
  <c r="ER12" i="5"/>
  <c r="ER13" i="5"/>
  <c r="EL103" i="5"/>
  <c r="EK105" i="5"/>
  <c r="EJ39" i="6"/>
  <c r="EK37" i="6"/>
  <c r="EV15" i="4"/>
  <c r="EV36" i="4"/>
  <c r="EV38" i="4" s="1"/>
  <c r="EM37" i="5"/>
  <c r="EL39" i="5"/>
  <c r="EJ72" i="5"/>
  <c r="EK70" i="5"/>
  <c r="EW12" i="4"/>
  <c r="EW13" i="4"/>
  <c r="EX78" i="4" l="1"/>
  <c r="EX79" i="4"/>
  <c r="EW81" i="4"/>
  <c r="EW102" i="4" s="1"/>
  <c r="EW104" i="4" s="1"/>
  <c r="EL72" i="6"/>
  <c r="EM70" i="6"/>
  <c r="EL105" i="6"/>
  <c r="EM103" i="6"/>
  <c r="EW15" i="4"/>
  <c r="EW36" i="4"/>
  <c r="EW38" i="4" s="1"/>
  <c r="EM105" i="4"/>
  <c r="EN103" i="4"/>
  <c r="EK72" i="5"/>
  <c r="EL70" i="5"/>
  <c r="EM103" i="5"/>
  <c r="EL105" i="5"/>
  <c r="EL37" i="4"/>
  <c r="EK39" i="4"/>
  <c r="EL72" i="4"/>
  <c r="EM70" i="4"/>
  <c r="ER15" i="5"/>
  <c r="ER36" i="5"/>
  <c r="ER38" i="5" s="1"/>
  <c r="ET15" i="6"/>
  <c r="ET36" i="6"/>
  <c r="ET38" i="6" s="1"/>
  <c r="EL37" i="6"/>
  <c r="EK39" i="6"/>
  <c r="EX12" i="4"/>
  <c r="EX13" i="4"/>
  <c r="EM39" i="5"/>
  <c r="EN37" i="5"/>
  <c r="ES12" i="5"/>
  <c r="ES13" i="5"/>
  <c r="EU12" i="6"/>
  <c r="EU13" i="6"/>
  <c r="EX81" i="4" l="1"/>
  <c r="EX102" i="4"/>
  <c r="EX104" i="4" s="1"/>
  <c r="EY79" i="4"/>
  <c r="EY78" i="4"/>
  <c r="EY12" i="4"/>
  <c r="EY13" i="4"/>
  <c r="EM37" i="6"/>
  <c r="EL39" i="6"/>
  <c r="EM37" i="4"/>
  <c r="EL39" i="4"/>
  <c r="EX15" i="4"/>
  <c r="EX36" i="4"/>
  <c r="EX38" i="4" s="1"/>
  <c r="EM72" i="4"/>
  <c r="EN70" i="4"/>
  <c r="EN105" i="4"/>
  <c r="EO103" i="4"/>
  <c r="EU15" i="6"/>
  <c r="EU36" i="6"/>
  <c r="EU38" i="6" s="1"/>
  <c r="ET12" i="5"/>
  <c r="ET13" i="5"/>
  <c r="EN103" i="5"/>
  <c r="EM105" i="5"/>
  <c r="EV12" i="6"/>
  <c r="EV13" i="6"/>
  <c r="ES15" i="5"/>
  <c r="ES36" i="5"/>
  <c r="ES38" i="5" s="1"/>
  <c r="EN103" i="6"/>
  <c r="EM105" i="6"/>
  <c r="EN39" i="5"/>
  <c r="EO37" i="5"/>
  <c r="EL72" i="5"/>
  <c r="EM70" i="5"/>
  <c r="EM72" i="6"/>
  <c r="EN70" i="6"/>
  <c r="EZ79" i="4" l="1"/>
  <c r="EZ78" i="4"/>
  <c r="EY81" i="4"/>
  <c r="EY102" i="4" s="1"/>
  <c r="EY104" i="4" s="1"/>
  <c r="EN105" i="6"/>
  <c r="EO103" i="6"/>
  <c r="EM72" i="5"/>
  <c r="EN70" i="5"/>
  <c r="EU12" i="5"/>
  <c r="EU13" i="5"/>
  <c r="EN72" i="6"/>
  <c r="EO70" i="6"/>
  <c r="EM39" i="4"/>
  <c r="EN37" i="4"/>
  <c r="EO105" i="4"/>
  <c r="EP103" i="4"/>
  <c r="EW12" i="6"/>
  <c r="EW13" i="6"/>
  <c r="EO39" i="5"/>
  <c r="EP37" i="5"/>
  <c r="EN72" i="4"/>
  <c r="EO70" i="4"/>
  <c r="EY15" i="4"/>
  <c r="EY36" i="4" s="1"/>
  <c r="EY38" i="4" s="1"/>
  <c r="ET15" i="5"/>
  <c r="ET36" i="5"/>
  <c r="ET38" i="5" s="1"/>
  <c r="EV15" i="6"/>
  <c r="EV36" i="6" s="1"/>
  <c r="EV38" i="6" s="1"/>
  <c r="EN37" i="6"/>
  <c r="EM39" i="6"/>
  <c r="EN105" i="5"/>
  <c r="EO103" i="5"/>
  <c r="EZ12" i="4"/>
  <c r="EZ13" i="4"/>
  <c r="FA79" i="4" l="1"/>
  <c r="FA78" i="4"/>
  <c r="EZ81" i="4"/>
  <c r="EZ102" i="4" s="1"/>
  <c r="EZ104" i="4" s="1"/>
  <c r="EU15" i="5"/>
  <c r="EU36" i="5" s="1"/>
  <c r="EU38" i="5" s="1"/>
  <c r="EP39" i="5"/>
  <c r="EQ37" i="5"/>
  <c r="EO72" i="6"/>
  <c r="EP70" i="6"/>
  <c r="EZ15" i="4"/>
  <c r="EZ36" i="4" s="1"/>
  <c r="EZ38" i="4" s="1"/>
  <c r="FA12" i="4"/>
  <c r="FA13" i="4"/>
  <c r="EO105" i="5"/>
  <c r="EP103" i="5"/>
  <c r="EQ103" i="4"/>
  <c r="EP105" i="4"/>
  <c r="EN72" i="5"/>
  <c r="EO70" i="5"/>
  <c r="EP70" i="4"/>
  <c r="EO72" i="4"/>
  <c r="EN39" i="4"/>
  <c r="EO37" i="4"/>
  <c r="EO105" i="6"/>
  <c r="EP103" i="6"/>
  <c r="EW15" i="6"/>
  <c r="EW36" i="6" s="1"/>
  <c r="EW38" i="6" s="1"/>
  <c r="EX12" i="6"/>
  <c r="EX13" i="6"/>
  <c r="EV12" i="5"/>
  <c r="EV13" i="5"/>
  <c r="EN39" i="6"/>
  <c r="EO37" i="6"/>
  <c r="FB78" i="4" l="1"/>
  <c r="FB79" i="4"/>
  <c r="FB81" i="4" s="1"/>
  <c r="FB102" i="4" s="1"/>
  <c r="FB104" i="4" s="1"/>
  <c r="FA81" i="4"/>
  <c r="FA102" i="4"/>
  <c r="FA104" i="4" s="1"/>
  <c r="EP70" i="5"/>
  <c r="EO72" i="5"/>
  <c r="EP105" i="6"/>
  <c r="EQ103" i="6"/>
  <c r="EV15" i="5"/>
  <c r="EV36" i="5"/>
  <c r="EV38" i="5" s="1"/>
  <c r="EO39" i="6"/>
  <c r="EP37" i="6"/>
  <c r="EP72" i="6"/>
  <c r="EQ70" i="6"/>
  <c r="EO39" i="4"/>
  <c r="EP37" i="4"/>
  <c r="EP105" i="5"/>
  <c r="EQ103" i="5"/>
  <c r="EW12" i="5"/>
  <c r="EW13" i="5"/>
  <c r="EQ39" i="5"/>
  <c r="ER37" i="5"/>
  <c r="FA15" i="4"/>
  <c r="FA36" i="4"/>
  <c r="FA38" i="4" s="1"/>
  <c r="ER103" i="4"/>
  <c r="EQ105" i="4"/>
  <c r="EX15" i="6"/>
  <c r="EX36" i="6"/>
  <c r="EX38" i="6" s="1"/>
  <c r="EY12" i="6"/>
  <c r="EY13" i="6"/>
  <c r="EQ70" i="4"/>
  <c r="EP72" i="4"/>
  <c r="FB12" i="4"/>
  <c r="FB13" i="4"/>
  <c r="FC79" i="4" l="1"/>
  <c r="FC78" i="4"/>
  <c r="EW15" i="5"/>
  <c r="EW36" i="5"/>
  <c r="EW38" i="5" s="1"/>
  <c r="EP39" i="6"/>
  <c r="EQ37" i="6"/>
  <c r="EZ12" i="6"/>
  <c r="EZ13" i="6"/>
  <c r="EX12" i="5"/>
  <c r="EX13" i="5"/>
  <c r="FB15" i="4"/>
  <c r="FB36" i="4"/>
  <c r="FB38" i="4" s="1"/>
  <c r="FC12" i="4"/>
  <c r="FC13" i="4"/>
  <c r="ES103" i="4"/>
  <c r="ER105" i="4"/>
  <c r="EP39" i="4"/>
  <c r="EQ37" i="4"/>
  <c r="ER103" i="6"/>
  <c r="EQ105" i="6"/>
  <c r="ER103" i="5"/>
  <c r="EQ105" i="5"/>
  <c r="ER70" i="4"/>
  <c r="EQ72" i="4"/>
  <c r="EY15" i="6"/>
  <c r="EY36" i="6" s="1"/>
  <c r="EY38" i="6" s="1"/>
  <c r="ER39" i="5"/>
  <c r="ES37" i="5"/>
  <c r="EQ72" i="6"/>
  <c r="ER70" i="6"/>
  <c r="EQ70" i="5"/>
  <c r="EP72" i="5"/>
  <c r="FD78" i="4" l="1"/>
  <c r="FD79" i="4"/>
  <c r="FC81" i="4"/>
  <c r="FC102" i="4"/>
  <c r="FC104" i="4" s="1"/>
  <c r="EX15" i="5"/>
  <c r="EX36" i="5" s="1"/>
  <c r="EX38" i="5" s="1"/>
  <c r="EY12" i="5"/>
  <c r="EY13" i="5"/>
  <c r="FD12" i="4"/>
  <c r="FD13" i="4"/>
  <c r="EZ15" i="6"/>
  <c r="EZ36" i="6" s="1"/>
  <c r="EZ38" i="6" s="1"/>
  <c r="ET103" i="4"/>
  <c r="ES105" i="4"/>
  <c r="FA12" i="6"/>
  <c r="FA13" i="6"/>
  <c r="ER72" i="6"/>
  <c r="ES70" i="6"/>
  <c r="EQ39" i="6"/>
  <c r="ER37" i="6"/>
  <c r="ES103" i="5"/>
  <c r="ER105" i="5"/>
  <c r="EQ39" i="4"/>
  <c r="ER37" i="4"/>
  <c r="ER70" i="5"/>
  <c r="EQ72" i="5"/>
  <c r="ER72" i="4"/>
  <c r="ES70" i="4"/>
  <c r="FC15" i="4"/>
  <c r="FC36" i="4" s="1"/>
  <c r="FC38" i="4" s="1"/>
  <c r="ES39" i="5"/>
  <c r="ET37" i="5"/>
  <c r="ES103" i="6"/>
  <c r="ER105" i="6"/>
  <c r="FD81" i="4" l="1"/>
  <c r="FD102" i="4" s="1"/>
  <c r="FD104" i="4" s="1"/>
  <c r="FE79" i="4"/>
  <c r="FE78" i="4"/>
  <c r="ES70" i="5"/>
  <c r="ER72" i="5"/>
  <c r="ET70" i="4"/>
  <c r="ES72" i="4"/>
  <c r="ER39" i="6"/>
  <c r="ES37" i="6"/>
  <c r="FD15" i="4"/>
  <c r="FD36" i="4"/>
  <c r="FD38" i="4" s="1"/>
  <c r="FE12" i="4"/>
  <c r="FE13" i="4"/>
  <c r="EY15" i="5"/>
  <c r="EY36" i="5"/>
  <c r="EY38" i="5" s="1"/>
  <c r="ES72" i="6"/>
  <c r="ET70" i="6"/>
  <c r="ES37" i="4"/>
  <c r="ER39" i="4"/>
  <c r="FB12" i="6"/>
  <c r="FB13" i="6"/>
  <c r="EZ12" i="5"/>
  <c r="EZ13" i="5"/>
  <c r="ET103" i="6"/>
  <c r="ES105" i="6"/>
  <c r="FA15" i="6"/>
  <c r="FA36" i="6"/>
  <c r="FA38" i="6" s="1"/>
  <c r="ET39" i="5"/>
  <c r="EU37" i="5"/>
  <c r="ET103" i="5"/>
  <c r="ES105" i="5"/>
  <c r="EU103" i="4"/>
  <c r="ET105" i="4"/>
  <c r="FF78" i="4" l="1"/>
  <c r="FF79" i="4"/>
  <c r="FF81" i="4" s="1"/>
  <c r="FF102" i="4" s="1"/>
  <c r="FF104" i="4" s="1"/>
  <c r="FE81" i="4"/>
  <c r="FE102" i="4" s="1"/>
  <c r="FE104" i="4" s="1"/>
  <c r="ET72" i="6"/>
  <c r="EU70" i="6"/>
  <c r="ET105" i="6"/>
  <c r="EU103" i="6"/>
  <c r="ET105" i="5"/>
  <c r="EU103" i="5"/>
  <c r="ET72" i="4"/>
  <c r="EU70" i="4"/>
  <c r="ET37" i="4"/>
  <c r="ES39" i="4"/>
  <c r="ET37" i="6"/>
  <c r="ES39" i="6"/>
  <c r="EZ15" i="5"/>
  <c r="EZ36" i="5" s="1"/>
  <c r="EZ38" i="5" s="1"/>
  <c r="EU39" i="5"/>
  <c r="EV37" i="5"/>
  <c r="FE15" i="4"/>
  <c r="FE36" i="4"/>
  <c r="FE38" i="4" s="1"/>
  <c r="EU105" i="4"/>
  <c r="EV103" i="4"/>
  <c r="FA12" i="5"/>
  <c r="FA13" i="5"/>
  <c r="FB15" i="6"/>
  <c r="FB36" i="6" s="1"/>
  <c r="FB38" i="6" s="1"/>
  <c r="FC12" i="6"/>
  <c r="FC13" i="6"/>
  <c r="FF12" i="4"/>
  <c r="FF13" i="4"/>
  <c r="ET70" i="5"/>
  <c r="ES72" i="5"/>
  <c r="FG79" i="4" l="1"/>
  <c r="FG78" i="4"/>
  <c r="ET72" i="5"/>
  <c r="EU70" i="5"/>
  <c r="FF15" i="4"/>
  <c r="FF36" i="4" s="1"/>
  <c r="FF38" i="4" s="1"/>
  <c r="EV39" i="5"/>
  <c r="EW37" i="5"/>
  <c r="EU72" i="4"/>
  <c r="EV70" i="4"/>
  <c r="FB12" i="5"/>
  <c r="FB13" i="5"/>
  <c r="EV105" i="4"/>
  <c r="EW103" i="4"/>
  <c r="FA15" i="5"/>
  <c r="FA36" i="5"/>
  <c r="FA38" i="5" s="1"/>
  <c r="EU105" i="5"/>
  <c r="EV103" i="5"/>
  <c r="EU105" i="6"/>
  <c r="EV103" i="6"/>
  <c r="FG12" i="4"/>
  <c r="FG13" i="4"/>
  <c r="EU37" i="6"/>
  <c r="ET39" i="6"/>
  <c r="FC15" i="6"/>
  <c r="FC36" i="6" s="1"/>
  <c r="FC38" i="6" s="1"/>
  <c r="EU72" i="6"/>
  <c r="EV70" i="6"/>
  <c r="FD12" i="6"/>
  <c r="FD13" i="6"/>
  <c r="EU37" i="4"/>
  <c r="ET39" i="4"/>
  <c r="FH78" i="4" l="1"/>
  <c r="FH79" i="4"/>
  <c r="FG81" i="4"/>
  <c r="FG102" i="4"/>
  <c r="FG104" i="4" s="1"/>
  <c r="EV72" i="4"/>
  <c r="EW70" i="4"/>
  <c r="EV105" i="5"/>
  <c r="EW103" i="5"/>
  <c r="EW105" i="4"/>
  <c r="EX103" i="4"/>
  <c r="FG15" i="4"/>
  <c r="FG36" i="4" s="1"/>
  <c r="FG38" i="4" s="1"/>
  <c r="FB15" i="5"/>
  <c r="FB36" i="5" s="1"/>
  <c r="FB38" i="5" s="1"/>
  <c r="EU72" i="5"/>
  <c r="EV70" i="5"/>
  <c r="EW39" i="5"/>
  <c r="EX37" i="5"/>
  <c r="EU39" i="4"/>
  <c r="EV37" i="4"/>
  <c r="EV37" i="6"/>
  <c r="EU39" i="6"/>
  <c r="FD15" i="6"/>
  <c r="FD36" i="6" s="1"/>
  <c r="FD38" i="6" s="1"/>
  <c r="FE12" i="6"/>
  <c r="FE13" i="6"/>
  <c r="FH12" i="4"/>
  <c r="FH13" i="4"/>
  <c r="EV72" i="6"/>
  <c r="EW70" i="6"/>
  <c r="EV105" i="6"/>
  <c r="EW103" i="6"/>
  <c r="FC12" i="5"/>
  <c r="FC13" i="5"/>
  <c r="FH81" i="4" l="1"/>
  <c r="FH102" i="4"/>
  <c r="FH104" i="4" s="1"/>
  <c r="FI78" i="4"/>
  <c r="FI79" i="4"/>
  <c r="FI12" i="4"/>
  <c r="FI13" i="4"/>
  <c r="EY103" i="4"/>
  <c r="EX105" i="4"/>
  <c r="FH15" i="4"/>
  <c r="FH36" i="4"/>
  <c r="FH38" i="4" s="1"/>
  <c r="EV39" i="4"/>
  <c r="EW37" i="4"/>
  <c r="FD12" i="5"/>
  <c r="FD13" i="5"/>
  <c r="FC15" i="5"/>
  <c r="FC36" i="5" s="1"/>
  <c r="FC38" i="5" s="1"/>
  <c r="FF12" i="6"/>
  <c r="FF13" i="6"/>
  <c r="EW105" i="6"/>
  <c r="EX103" i="6"/>
  <c r="EV72" i="5"/>
  <c r="EW70" i="5"/>
  <c r="EW105" i="5"/>
  <c r="EX103" i="5"/>
  <c r="EW72" i="6"/>
  <c r="EX70" i="6"/>
  <c r="EX70" i="4"/>
  <c r="EW72" i="4"/>
  <c r="FE15" i="6"/>
  <c r="FE36" i="6"/>
  <c r="FE38" i="6" s="1"/>
  <c r="EY37" i="5"/>
  <c r="EX39" i="5"/>
  <c r="EW37" i="6"/>
  <c r="EV39" i="6"/>
  <c r="FJ79" i="4" l="1"/>
  <c r="FJ78" i="4"/>
  <c r="FI81" i="4"/>
  <c r="FI102" i="4"/>
  <c r="FI104" i="4" s="1"/>
  <c r="EX105" i="6"/>
  <c r="EY103" i="6"/>
  <c r="EW39" i="4"/>
  <c r="EX37" i="4"/>
  <c r="FG12" i="6"/>
  <c r="FG13" i="6"/>
  <c r="EX105" i="5"/>
  <c r="EY103" i="5"/>
  <c r="EZ37" i="5"/>
  <c r="EY39" i="5"/>
  <c r="EZ103" i="4"/>
  <c r="EY105" i="4"/>
  <c r="EY70" i="4"/>
  <c r="EX72" i="4"/>
  <c r="FF15" i="6"/>
  <c r="FF36" i="6" s="1"/>
  <c r="FF38" i="6" s="1"/>
  <c r="EX37" i="6"/>
  <c r="EW39" i="6"/>
  <c r="FD15" i="5"/>
  <c r="FD36" i="5" s="1"/>
  <c r="FD38" i="5" s="1"/>
  <c r="FI15" i="4"/>
  <c r="FI36" i="4" s="1"/>
  <c r="FI38" i="4" s="1"/>
  <c r="EX72" i="6"/>
  <c r="EY70" i="6"/>
  <c r="EX70" i="5"/>
  <c r="EW72" i="5"/>
  <c r="FE12" i="5"/>
  <c r="FE13" i="5"/>
  <c r="FJ12" i="4"/>
  <c r="FJ13" i="4"/>
  <c r="FK78" i="4" l="1"/>
  <c r="FK79" i="4"/>
  <c r="FJ81" i="4"/>
  <c r="FJ102" i="4"/>
  <c r="FJ104" i="4" s="1"/>
  <c r="EZ103" i="5"/>
  <c r="EY105" i="5"/>
  <c r="EY72" i="6"/>
  <c r="EZ70" i="6"/>
  <c r="FJ15" i="4"/>
  <c r="FJ36" i="4"/>
  <c r="FJ38" i="4" s="1"/>
  <c r="FK12" i="4"/>
  <c r="FK13" i="4"/>
  <c r="FH12" i="6"/>
  <c r="FH13" i="6"/>
  <c r="FG15" i="6"/>
  <c r="FG36" i="6" s="1"/>
  <c r="FG38" i="6" s="1"/>
  <c r="FA103" i="4"/>
  <c r="EZ105" i="4"/>
  <c r="FE15" i="5"/>
  <c r="FE36" i="5"/>
  <c r="FE38" i="5" s="1"/>
  <c r="EZ103" i="6"/>
  <c r="EY105" i="6"/>
  <c r="EZ70" i="4"/>
  <c r="EY72" i="4"/>
  <c r="EX39" i="4"/>
  <c r="EY37" i="4"/>
  <c r="FF12" i="5"/>
  <c r="FF13" i="5"/>
  <c r="EY70" i="5"/>
  <c r="EX72" i="5"/>
  <c r="EX39" i="6"/>
  <c r="EY37" i="6"/>
  <c r="FA37" i="5"/>
  <c r="EZ39" i="5"/>
  <c r="FK81" i="4" l="1"/>
  <c r="FK102" i="4"/>
  <c r="FK104" i="4" s="1"/>
  <c r="FL78" i="4"/>
  <c r="FL79" i="4"/>
  <c r="FL81" i="4" s="1"/>
  <c r="FL102" i="4" s="1"/>
  <c r="FL104" i="4" s="1"/>
  <c r="FF15" i="5"/>
  <c r="FF36" i="5"/>
  <c r="FF38" i="5" s="1"/>
  <c r="FK15" i="4"/>
  <c r="FK36" i="4"/>
  <c r="FK38" i="4" s="1"/>
  <c r="FG12" i="5"/>
  <c r="FG13" i="5"/>
  <c r="FL12" i="4"/>
  <c r="FL13" i="4"/>
  <c r="FA39" i="5"/>
  <c r="FB37" i="5"/>
  <c r="EZ72" i="4"/>
  <c r="FA70" i="4"/>
  <c r="FH15" i="6"/>
  <c r="FH36" i="6"/>
  <c r="FH38" i="6" s="1"/>
  <c r="EY39" i="4"/>
  <c r="EZ37" i="4"/>
  <c r="FB103" i="4"/>
  <c r="FA105" i="4"/>
  <c r="EY39" i="6"/>
  <c r="EZ37" i="6"/>
  <c r="FA70" i="6"/>
  <c r="EZ72" i="6"/>
  <c r="EZ70" i="5"/>
  <c r="EY72" i="5"/>
  <c r="EZ105" i="6"/>
  <c r="FA103" i="6"/>
  <c r="FI12" i="6"/>
  <c r="FI13" i="6"/>
  <c r="FA103" i="5"/>
  <c r="EZ105" i="5"/>
  <c r="FM78" i="4" l="1"/>
  <c r="FM79" i="4"/>
  <c r="FL15" i="4"/>
  <c r="FL36" i="4"/>
  <c r="FL38" i="4" s="1"/>
  <c r="EZ72" i="5"/>
  <c r="FA70" i="5"/>
  <c r="FM12" i="4"/>
  <c r="FM13" i="4"/>
  <c r="FH12" i="5"/>
  <c r="FH13" i="5"/>
  <c r="FA37" i="4"/>
  <c r="EZ39" i="4"/>
  <c r="FG15" i="5"/>
  <c r="FG36" i="5"/>
  <c r="FG38" i="5" s="1"/>
  <c r="FB103" i="5"/>
  <c r="FA105" i="5"/>
  <c r="FA72" i="6"/>
  <c r="FB70" i="6"/>
  <c r="EZ39" i="6"/>
  <c r="FA37" i="6"/>
  <c r="FB70" i="4"/>
  <c r="FA72" i="4"/>
  <c r="FI15" i="6"/>
  <c r="FI36" i="6" s="1"/>
  <c r="FI38" i="6" s="1"/>
  <c r="FJ12" i="6"/>
  <c r="FJ13" i="6"/>
  <c r="FB103" i="6"/>
  <c r="FA105" i="6"/>
  <c r="FB39" i="5"/>
  <c r="FC37" i="5"/>
  <c r="FB105" i="4"/>
  <c r="FC103" i="4"/>
  <c r="FM81" i="4" l="1"/>
  <c r="FM102" i="4" s="1"/>
  <c r="FM104" i="4" s="1"/>
  <c r="FN79" i="4"/>
  <c r="FN78" i="4"/>
  <c r="FB72" i="6"/>
  <c r="FC70" i="6"/>
  <c r="FC105" i="4"/>
  <c r="FD103" i="4"/>
  <c r="FN12" i="4"/>
  <c r="FN13" i="4"/>
  <c r="FC39" i="5"/>
  <c r="FD37" i="5"/>
  <c r="FA72" i="5"/>
  <c r="FB70" i="5"/>
  <c r="FB72" i="4"/>
  <c r="FC70" i="4"/>
  <c r="FJ15" i="6"/>
  <c r="FJ36" i="6"/>
  <c r="FJ38" i="6" s="1"/>
  <c r="FK12" i="6"/>
  <c r="FK13" i="6"/>
  <c r="FI12" i="5"/>
  <c r="FI13" i="5"/>
  <c r="FM15" i="4"/>
  <c r="FM36" i="4" s="1"/>
  <c r="FM38" i="4" s="1"/>
  <c r="FH15" i="5"/>
  <c r="FH36" i="5"/>
  <c r="FH38" i="5" s="1"/>
  <c r="FC103" i="5"/>
  <c r="FB105" i="5"/>
  <c r="FB37" i="6"/>
  <c r="FA39" i="6"/>
  <c r="FC103" i="6"/>
  <c r="FB105" i="6"/>
  <c r="FB37" i="4"/>
  <c r="FA39" i="4"/>
  <c r="FN81" i="4" l="1"/>
  <c r="FN102" i="4"/>
  <c r="FN104" i="4" s="1"/>
  <c r="FO78" i="4"/>
  <c r="FO79" i="4"/>
  <c r="FD39" i="5"/>
  <c r="FE37" i="5"/>
  <c r="FC37" i="4"/>
  <c r="FB39" i="4"/>
  <c r="FO12" i="4"/>
  <c r="FO13" i="4"/>
  <c r="FD103" i="5"/>
  <c r="FC105" i="5"/>
  <c r="FN15" i="4"/>
  <c r="FN36" i="4" s="1"/>
  <c r="FN38" i="4" s="1"/>
  <c r="FD103" i="6"/>
  <c r="FC105" i="6"/>
  <c r="FI15" i="5"/>
  <c r="FI36" i="5" s="1"/>
  <c r="FI38" i="5" s="1"/>
  <c r="FB72" i="5"/>
  <c r="FC70" i="5"/>
  <c r="FC72" i="6"/>
  <c r="FD70" i="6"/>
  <c r="FK15" i="6"/>
  <c r="FK36" i="6"/>
  <c r="FK38" i="6" s="1"/>
  <c r="FL12" i="6"/>
  <c r="FL13" i="6"/>
  <c r="FC72" i="4"/>
  <c r="FD70" i="4"/>
  <c r="FD105" i="4"/>
  <c r="FE103" i="4"/>
  <c r="FC37" i="6"/>
  <c r="FB39" i="6"/>
  <c r="FJ12" i="5"/>
  <c r="FJ13" i="5"/>
  <c r="FO81" i="4" l="1"/>
  <c r="FO102" i="4"/>
  <c r="FO104" i="4" s="1"/>
  <c r="FP78" i="4"/>
  <c r="FP79" i="4"/>
  <c r="FL15" i="6"/>
  <c r="FL36" i="6" s="1"/>
  <c r="FL38" i="6" s="1"/>
  <c r="FK12" i="5"/>
  <c r="FK13" i="5"/>
  <c r="FM12" i="6"/>
  <c r="FM13" i="6"/>
  <c r="FD72" i="4"/>
  <c r="FE70" i="4"/>
  <c r="FC72" i="5"/>
  <c r="FD70" i="5"/>
  <c r="FD105" i="5"/>
  <c r="FE103" i="5"/>
  <c r="FO15" i="4"/>
  <c r="FO36" i="4"/>
  <c r="FO38" i="4" s="1"/>
  <c r="FJ15" i="5"/>
  <c r="FJ36" i="5" s="1"/>
  <c r="FJ38" i="5" s="1"/>
  <c r="FD105" i="6"/>
  <c r="FE103" i="6"/>
  <c r="FC39" i="4"/>
  <c r="FD37" i="4"/>
  <c r="FD37" i="6"/>
  <c r="FC39" i="6"/>
  <c r="FD72" i="6"/>
  <c r="FE70" i="6"/>
  <c r="FE39" i="5"/>
  <c r="FF37" i="5"/>
  <c r="FP12" i="4"/>
  <c r="FP13" i="4"/>
  <c r="FE105" i="4"/>
  <c r="FF103" i="4"/>
  <c r="FP81" i="4" l="1"/>
  <c r="C81" i="4" s="1"/>
  <c r="D10" i="1" s="1"/>
  <c r="FP102" i="4"/>
  <c r="C79" i="4"/>
  <c r="D7" i="1" s="1"/>
  <c r="FE72" i="6"/>
  <c r="FF70" i="6"/>
  <c r="FN12" i="6"/>
  <c r="FN13" i="6"/>
  <c r="FK15" i="5"/>
  <c r="FK36" i="5" s="1"/>
  <c r="FK38" i="5" s="1"/>
  <c r="FP15" i="4"/>
  <c r="C15" i="4" s="1"/>
  <c r="B10" i="1" s="1"/>
  <c r="C13" i="4"/>
  <c r="B7" i="1" s="1"/>
  <c r="FD39" i="4"/>
  <c r="FE37" i="4"/>
  <c r="FL12" i="5"/>
  <c r="FL13" i="5"/>
  <c r="FG103" i="4"/>
  <c r="FF105" i="4"/>
  <c r="FD39" i="6"/>
  <c r="FE37" i="6"/>
  <c r="FE105" i="5"/>
  <c r="FF103" i="5"/>
  <c r="FE105" i="6"/>
  <c r="FF103" i="6"/>
  <c r="FD72" i="5"/>
  <c r="FE70" i="5"/>
  <c r="FF70" i="4"/>
  <c r="FE72" i="4"/>
  <c r="FM15" i="6"/>
  <c r="FM36" i="6"/>
  <c r="FM38" i="6" s="1"/>
  <c r="FG37" i="5"/>
  <c r="FF39" i="5"/>
  <c r="FP104" i="4" l="1"/>
  <c r="C104" i="4" s="1"/>
  <c r="D13" i="1" s="1"/>
  <c r="D14" i="1"/>
  <c r="C102" i="4"/>
  <c r="D12" i="1" s="1"/>
  <c r="D21" i="1" s="1"/>
  <c r="FG70" i="4"/>
  <c r="FF72" i="4"/>
  <c r="FP36" i="4"/>
  <c r="FG103" i="6"/>
  <c r="FF105" i="6"/>
  <c r="FF70" i="5"/>
  <c r="FE72" i="5"/>
  <c r="FH103" i="4"/>
  <c r="FG105" i="4"/>
  <c r="FL15" i="5"/>
  <c r="FL36" i="5"/>
  <c r="FL38" i="5" s="1"/>
  <c r="FN15" i="6"/>
  <c r="FN36" i="6" s="1"/>
  <c r="FN38" i="6" s="1"/>
  <c r="FF105" i="5"/>
  <c r="FG103" i="5"/>
  <c r="FE39" i="4"/>
  <c r="FF37" i="4"/>
  <c r="FO12" i="6"/>
  <c r="FO13" i="6"/>
  <c r="FH37" i="5"/>
  <c r="FG39" i="5"/>
  <c r="FM12" i="5"/>
  <c r="FM13" i="5"/>
  <c r="FF72" i="6"/>
  <c r="FG70" i="6"/>
  <c r="FE39" i="6"/>
  <c r="FF37" i="6"/>
  <c r="FI103" i="4" l="1"/>
  <c r="FH105" i="4"/>
  <c r="FM15" i="5"/>
  <c r="FM36" i="5"/>
  <c r="FM38" i="5" s="1"/>
  <c r="FH103" i="5"/>
  <c r="FG105" i="5"/>
  <c r="FH103" i="6"/>
  <c r="FG105" i="6"/>
  <c r="FO15" i="6"/>
  <c r="FO36" i="6" s="1"/>
  <c r="FO38" i="6" s="1"/>
  <c r="FP38" i="4"/>
  <c r="C38" i="4" s="1"/>
  <c r="B13" i="1" s="1"/>
  <c r="B14" i="1"/>
  <c r="C36" i="4"/>
  <c r="B12" i="1" s="1"/>
  <c r="B21" i="1" s="1"/>
  <c r="FG70" i="5"/>
  <c r="FF72" i="5"/>
  <c r="FI37" i="5"/>
  <c r="FH39" i="5"/>
  <c r="FF39" i="6"/>
  <c r="FG37" i="6"/>
  <c r="FN12" i="5"/>
  <c r="FN13" i="5"/>
  <c r="FP12" i="6"/>
  <c r="FP13" i="6"/>
  <c r="FG72" i="6"/>
  <c r="FH70" i="6"/>
  <c r="FF39" i="4"/>
  <c r="FG37" i="4"/>
  <c r="FH70" i="4"/>
  <c r="FG72" i="4"/>
  <c r="FJ37" i="5" l="1"/>
  <c r="FI39" i="5"/>
  <c r="FH70" i="5"/>
  <c r="FG72" i="5"/>
  <c r="FP15" i="6"/>
  <c r="C15" i="6" s="1"/>
  <c r="H10" i="1" s="1"/>
  <c r="FP36" i="6"/>
  <c r="C13" i="6"/>
  <c r="H7" i="1" s="1"/>
  <c r="FI103" i="6"/>
  <c r="FH105" i="6"/>
  <c r="FN15" i="5"/>
  <c r="FN36" i="5" s="1"/>
  <c r="FN38" i="5" s="1"/>
  <c r="FI103" i="5"/>
  <c r="FH105" i="5"/>
  <c r="FH72" i="4"/>
  <c r="FI70" i="4"/>
  <c r="FO12" i="5"/>
  <c r="FO13" i="5"/>
  <c r="FG39" i="4"/>
  <c r="FH37" i="4"/>
  <c r="FG39" i="6"/>
  <c r="FH37" i="6"/>
  <c r="FH72" i="6"/>
  <c r="FI70" i="6"/>
  <c r="FJ103" i="4"/>
  <c r="FI105" i="4"/>
  <c r="FI105" i="6" l="1"/>
  <c r="FJ103" i="6"/>
  <c r="FP12" i="5"/>
  <c r="FP13" i="5"/>
  <c r="FK103" i="4"/>
  <c r="FJ105" i="4"/>
  <c r="FJ70" i="6"/>
  <c r="FI72" i="6"/>
  <c r="FI72" i="4"/>
  <c r="FJ70" i="4"/>
  <c r="FH39" i="6"/>
  <c r="FI37" i="6"/>
  <c r="FI37" i="4"/>
  <c r="FH39" i="4"/>
  <c r="FI70" i="5"/>
  <c r="FH72" i="5"/>
  <c r="FP38" i="6"/>
  <c r="C38" i="6" s="1"/>
  <c r="H13" i="1" s="1"/>
  <c r="C36" i="6"/>
  <c r="H12" i="1" s="1"/>
  <c r="H21" i="1" s="1"/>
  <c r="H14" i="1"/>
  <c r="FJ103" i="5"/>
  <c r="FI105" i="5"/>
  <c r="FO15" i="5"/>
  <c r="FO36" i="5" s="1"/>
  <c r="FO38" i="5" s="1"/>
  <c r="FJ39" i="5"/>
  <c r="FK37" i="5"/>
  <c r="FK105" i="4" l="1"/>
  <c r="FL103" i="4"/>
  <c r="FP15" i="5"/>
  <c r="C15" i="5" s="1"/>
  <c r="E10" i="1" s="1"/>
  <c r="FP36" i="5"/>
  <c r="C13" i="5"/>
  <c r="E7" i="1" s="1"/>
  <c r="FK39" i="5"/>
  <c r="FL37" i="5"/>
  <c r="FJ70" i="5"/>
  <c r="FI72" i="5"/>
  <c r="FK70" i="6"/>
  <c r="FJ72" i="6"/>
  <c r="FJ105" i="5"/>
  <c r="FK103" i="5"/>
  <c r="FJ72" i="4"/>
  <c r="FK70" i="4"/>
  <c r="FJ105" i="6"/>
  <c r="FK103" i="6"/>
  <c r="FJ37" i="4"/>
  <c r="FI39" i="4"/>
  <c r="FJ37" i="6"/>
  <c r="FI39" i="6"/>
  <c r="FL39" i="5" l="1"/>
  <c r="FM37" i="5"/>
  <c r="FK37" i="4"/>
  <c r="FJ39" i="4"/>
  <c r="FL70" i="6"/>
  <c r="FK72" i="6"/>
  <c r="FL105" i="4"/>
  <c r="FM103" i="4"/>
  <c r="FJ72" i="5"/>
  <c r="FK70" i="5"/>
  <c r="FK72" i="4"/>
  <c r="FL70" i="4"/>
  <c r="FK105" i="5"/>
  <c r="FL103" i="5"/>
  <c r="FK37" i="6"/>
  <c r="FJ39" i="6"/>
  <c r="FP38" i="5"/>
  <c r="C38" i="5" s="1"/>
  <c r="E13" i="1" s="1"/>
  <c r="E14" i="1"/>
  <c r="C36" i="5"/>
  <c r="E12" i="1" s="1"/>
  <c r="E21" i="1" s="1"/>
  <c r="FK105" i="6"/>
  <c r="FL103" i="6"/>
  <c r="FL37" i="6" l="1"/>
  <c r="FK39" i="6"/>
  <c r="FL105" i="5"/>
  <c r="FM103" i="5"/>
  <c r="FL105" i="6"/>
  <c r="FM103" i="6"/>
  <c r="FL72" i="6"/>
  <c r="FM70" i="6"/>
  <c r="FL72" i="4"/>
  <c r="FM70" i="4"/>
  <c r="FM105" i="4"/>
  <c r="FN103" i="4"/>
  <c r="FK39" i="4"/>
  <c r="FL37" i="4"/>
  <c r="FK72" i="5"/>
  <c r="FL70" i="5"/>
  <c r="FM39" i="5"/>
  <c r="FN37" i="5"/>
  <c r="FL39" i="4" l="1"/>
  <c r="FM37" i="4"/>
  <c r="FL72" i="5"/>
  <c r="FM70" i="5"/>
  <c r="FM72" i="6"/>
  <c r="FN70" i="6"/>
  <c r="FM105" i="6"/>
  <c r="FN103" i="6"/>
  <c r="FO103" i="4"/>
  <c r="FN105" i="4"/>
  <c r="FM105" i="5"/>
  <c r="FN103" i="5"/>
  <c r="FN39" i="5"/>
  <c r="FO37" i="5"/>
  <c r="FN70" i="4"/>
  <c r="FM72" i="4"/>
  <c r="FM37" i="6"/>
  <c r="FL39" i="6"/>
  <c r="FP37" i="5" l="1"/>
  <c r="FO39" i="5"/>
  <c r="FN72" i="6"/>
  <c r="FO70" i="6"/>
  <c r="FN105" i="5"/>
  <c r="FO103" i="5"/>
  <c r="FN70" i="5"/>
  <c r="FM72" i="5"/>
  <c r="FN105" i="6"/>
  <c r="FO103" i="6"/>
  <c r="FM39" i="4"/>
  <c r="FN37" i="4"/>
  <c r="FO70" i="4"/>
  <c r="FN72" i="4"/>
  <c r="FN37" i="6"/>
  <c r="FM39" i="6"/>
  <c r="FP103" i="4"/>
  <c r="FO105" i="4"/>
  <c r="FN39" i="6" l="1"/>
  <c r="FO37" i="6"/>
  <c r="FP103" i="5"/>
  <c r="FO105" i="5"/>
  <c r="FN39" i="4"/>
  <c r="FO37" i="4"/>
  <c r="FP103" i="6"/>
  <c r="FO105" i="6"/>
  <c r="FO70" i="5"/>
  <c r="FN72" i="5"/>
  <c r="FP70" i="4"/>
  <c r="FO72" i="4"/>
  <c r="FO72" i="6"/>
  <c r="FP70" i="6"/>
  <c r="FP105" i="4"/>
  <c r="D15" i="1" s="1"/>
  <c r="D16" i="1" s="1"/>
  <c r="D6" i="1"/>
  <c r="FP39" i="5"/>
  <c r="E15" i="1" s="1"/>
  <c r="E16" i="1" s="1"/>
  <c r="E6" i="1"/>
  <c r="FP105" i="6" l="1"/>
  <c r="J15" i="1" s="1"/>
  <c r="J16" i="1" s="1"/>
  <c r="J6" i="1"/>
  <c r="FO39" i="4"/>
  <c r="FP37" i="4"/>
  <c r="FP72" i="4"/>
  <c r="C15" i="1" s="1"/>
  <c r="C16" i="1" s="1"/>
  <c r="C6" i="1"/>
  <c r="FP105" i="5"/>
  <c r="G15" i="1" s="1"/>
  <c r="G16" i="1" s="1"/>
  <c r="G6" i="1"/>
  <c r="FP72" i="6"/>
  <c r="I15" i="1" s="1"/>
  <c r="I16" i="1" s="1"/>
  <c r="I6" i="1"/>
  <c r="FO39" i="6"/>
  <c r="FP37" i="6"/>
  <c r="D18" i="1"/>
  <c r="D17" i="1"/>
  <c r="E18" i="1"/>
  <c r="E17" i="1"/>
  <c r="FP70" i="5"/>
  <c r="FO72" i="5"/>
  <c r="G17" i="1" l="1"/>
  <c r="G18" i="1"/>
  <c r="FP39" i="6"/>
  <c r="H15" i="1" s="1"/>
  <c r="H16" i="1" s="1"/>
  <c r="H6" i="1"/>
  <c r="FP39" i="4"/>
  <c r="B15" i="1" s="1"/>
  <c r="B16" i="1" s="1"/>
  <c r="B6" i="1"/>
  <c r="C17" i="1"/>
  <c r="C18" i="1"/>
  <c r="FP72" i="5"/>
  <c r="F15" i="1" s="1"/>
  <c r="F16" i="1" s="1"/>
  <c r="F6" i="1"/>
  <c r="I18" i="1"/>
  <c r="I17" i="1"/>
  <c r="J18" i="1"/>
  <c r="J17" i="1"/>
  <c r="H18" i="1" l="1"/>
  <c r="H17" i="1"/>
  <c r="B18" i="1"/>
  <c r="B17" i="1"/>
  <c r="F18" i="1"/>
  <c r="F17" i="1"/>
</calcChain>
</file>

<file path=xl/sharedStrings.xml><?xml version="1.0" encoding="utf-8"?>
<sst xmlns="http://schemas.openxmlformats.org/spreadsheetml/2006/main" count="765" uniqueCount="437">
  <si>
    <t>Botanica BC — moliyaviy model: sotish · ijara · gibrid</t>
  </si>
  <si>
    <t>Baholanayotgan tomon: MULKDOR (developer). Xaridor-investor va biznes operatori — alohida varaqlarda. Hisob davri: 2026-yil oktabrdan, qurilish + 10 yil ekspluatatsiya. USD, QQSsiz, foyda solig'idan keyin, qarz mablag'isiz.</t>
  </si>
  <si>
    <t>Ko'rsatkich</t>
  </si>
  <si>
    <t>A · Kons</t>
  </si>
  <si>
    <t>A · Baza</t>
  </si>
  <si>
    <t>A · Opt</t>
  </si>
  <si>
    <t>B · Kons</t>
  </si>
  <si>
    <t>B · Baza</t>
  </si>
  <si>
    <t>B · Opt</t>
  </si>
  <si>
    <t>C · Kons</t>
  </si>
  <si>
    <t>C · Baza</t>
  </si>
  <si>
    <t>C · Opt</t>
  </si>
  <si>
    <t>Jami investitsiya (yer + qurilish + tayyorlash), $</t>
  </si>
  <si>
    <t>Eng katta moliyalashtirish ehtiyoji, $</t>
  </si>
  <si>
    <t>Sotuvdan tushum (QQSsiz), $</t>
  </si>
  <si>
    <t>Ijaradan NOI (butun davr), $</t>
  </si>
  <si>
    <t>Terminal qiymat (soliqdan keyin), $</t>
  </si>
  <si>
    <t>Foyda solig'i jami, $</t>
  </si>
  <si>
    <t>Qurilish davridagi soliqlar, $</t>
  </si>
  <si>
    <t>Sof foyda (barcha oqimlar yig'indisi), $</t>
  </si>
  <si>
    <t>NPV (diskont stavkasida), $</t>
  </si>
  <si>
    <t>IRR, yillik (&gt;100% — kapital deyarli kiritilmaydi)</t>
  </si>
  <si>
    <t>Kumulyativ oqim oxirgi marta manfiy bo'lgan oy</t>
  </si>
  <si>
    <t>Qoplanish muddati, oy (hisob boshidan)</t>
  </si>
  <si>
    <t>Qoplanish muddati, yil (hisob boshidan)</t>
  </si>
  <si>
    <t>Qoplanish muddati, yil (foydalanishga topshirilgandan)</t>
  </si>
  <si>
    <t>Barqaror yil NOI, $</t>
  </si>
  <si>
    <t>Yield on cost (barqaror NOI / ijaradagi qism qiymati)</t>
  </si>
  <si>
    <t>Kapital multiplikatori (qaytgan / kiritilgan)</t>
  </si>
  <si>
    <t>Sotuv marjasi (tannarxdan keyin)</t>
  </si>
  <si>
    <t>Yillik pul oqimi — tanlangan ssenariy:</t>
  </si>
  <si>
    <t>← 1 = Konservativ, 2 = Bazaviy, 3 = Optimistik</t>
  </si>
  <si>
    <t>Yil</t>
  </si>
  <si>
    <t>A · sof oqim</t>
  </si>
  <si>
    <t>A · kumulyativ</t>
  </si>
  <si>
    <t>B · sof oqim</t>
  </si>
  <si>
    <t>B · kumulyativ</t>
  </si>
  <si>
    <t>C · sof oqim</t>
  </si>
  <si>
    <t>C · kumulyativ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</si>
  <si>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</si>
  <si>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</si>
  <si>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</si>
  <si>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</si>
  <si>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</si>
  <si>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</si>
  <si>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</si>
  <si>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</si>
  <si>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</si>
  <si>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</si>
  <si>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</si>
  <si>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</si>
  <si>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</si>
  <si>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</si>
  <si>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</si>
  <si>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Botanica BC — kirish ma'lumotlari (barcha taxminlar shu yerda)</t>
  </si>
  <si>
    <t>Ko'k shrift = qo'lda kiritiladigan qiymat · sariq fon = asosiy taxmin (buyurtmachi/rieltor tasdiqlashi kerak) · qora = formula · yashil = boshqa varaqdan havola. Barcha summalar USD, QQSsiz (agar boshqacha ko'rsatilmagan bo'lsa).</t>
  </si>
  <si>
    <t>A. Umumiy kirishlar</t>
  </si>
  <si>
    <t>Parametr</t>
  </si>
  <si>
    <t>Qiymat</t>
  </si>
  <si>
    <t>Birlik</t>
  </si>
  <si>
    <t>Manba / izoh</t>
  </si>
  <si>
    <t>Hisob boshlanish yili</t>
  </si>
  <si>
    <t>yil</t>
  </si>
  <si>
    <t>Hisob davri: qurilish + 10 yil ekspluatatsiya. 0-oy = 2026-yil oktabr.</t>
  </si>
  <si>
    <t>Hisob boshlanish oyi</t>
  </si>
  <si>
    <t>oy</t>
  </si>
  <si>
    <t>Ijara strategiyasida ushlab turish muddati</t>
  </si>
  <si>
    <t>Muddat oxirida obyekt kapitalizatsiya stavkasi bo'yicha sotiladi deb olinadi (terminal qiymat).</t>
  </si>
  <si>
    <t>Loyihalash, ruxsatnomalar, texnik nazorat</t>
  </si>
  <si>
    <t>% qurilishdan</t>
  </si>
  <si>
    <t>TAXMIN: loyihalash va mualliflik nazorati 4–6% + ekspertiza, texnik nazorat, ulanishlar 3–5% = 8–10%. Ochiq manbada Toshkent uchun me'yor topilmadi.</t>
  </si>
  <si>
    <t>Yer va shu kungacha sarflangan mablag'</t>
  </si>
  <si>
    <t>$</t>
  </si>
  <si>
    <t>TAXMIN — buyurtmachi balansidan tasdiqlanishi kerak. Strategiyalarni solishtirishga ta'sir qilmaydi (barcha variantlarda bir xil), lekin mutlaq foyda va IRRga ta'sir qiladi.</t>
  </si>
  <si>
    <t>Yer/sarflangan mablag'ni investitsiyaga qo'shish (1=ha, 0=yo'q)</t>
  </si>
  <si>
    <t>1/0</t>
  </si>
  <si>
    <t>0 — hisob «bugundan»: o'tgan xarajatlar strategiya tanlashga ta'sir qilmaydi.</t>
  </si>
  <si>
    <t>Sotuv narxlari QQS bilan ko'rsatilgan (1=ha)</t>
  </si>
  <si>
    <t>CASE modeli: «$1 400 за м² с НДС».</t>
  </si>
  <si>
    <t>QQS stavkasi</t>
  </si>
  <si>
    <t>%</t>
  </si>
  <si>
    <t>Soliq kodeksi 258-modda: 12%. Noturar joyni sotish va ijaraga berish QQSdan ozod emas (243-modda).</t>
  </si>
  <si>
    <t>Sotuv boshlanadigan oy</t>
  </si>
  <si>
    <t>Xaridor uchun bo'lib to'lash muddati</t>
  </si>
  <si>
    <t>CASE jadvali: 50% imzolashda, 25% 2 oydan, 25% yana 2 oydan keyin (≈4 oy).</t>
  </si>
  <si>
    <t>Boshlang'ich to'lov</t>
  </si>
  <si>
    <t>CASE investitsiya modeli bo'yicha 50%.</t>
  </si>
  <si>
    <t>Rieltor komissiyasi (sotuv)</t>
  </si>
  <si>
    <t>% shartnomadan</t>
  </si>
  <si>
    <t>Sotuvda 2–3% (sotuvchi to'laydi) — bozor amaliyoti; modelda 2,5%.</t>
  </si>
  <si>
    <t>Marketing</t>
  </si>
  <si>
    <t>Taxmin.</t>
  </si>
  <si>
    <t>Birinchi oydagi bandlik</t>
  </si>
  <si>
    <t>Oldindan ijara shartnomalari (pre-lease) hisobiga.</t>
  </si>
  <si>
    <t>Ijaraga berish komissiyasi</t>
  </si>
  <si>
    <t>% yillik ijaradan</t>
  </si>
  <si>
    <t>1 oylik ijara = 8,33%.</t>
  </si>
  <si>
    <t>Avtoturargoh va boshqa daromad (to'liq bandlikda)</t>
  </si>
  <si>
    <t>$/oy</t>
  </si>
  <si>
    <t>CMWP (2025-yil oktabr): B klassda ochiq avtoturargoh odatda ijarachilarga biriktiriladi; pullik bo'lsa ≈ $100/joy/oy. Taxmin: 30 joyning yarmi pullik.</t>
  </si>
  <si>
    <t>Boshqaruv</t>
  </si>
  <si>
    <t>% daromaddan</t>
  </si>
  <si>
    <t>Ta'mir zaxirasi</t>
  </si>
  <si>
    <t>Mol-mulk solig'i</t>
  </si>
  <si>
    <t>%/yil</t>
  </si>
  <si>
    <t>Soliq kodeksi 411–415-moddalar: yuridik shaxslar 1,5% (o'rtacha yillik qoldiq qiymatdan; Toshkentda baza 3,53 mln so'm/m² dan kam emas). Me'yoriy muddatda tugallanmagan obyekt — 3%.</t>
  </si>
  <si>
    <t>Sug'urta</t>
  </si>
  <si>
    <t>Yer solig'i</t>
  </si>
  <si>
    <t>$/yil</t>
  </si>
  <si>
    <t>TAXMIN: uchastka ≈ 2 000 m² × 2-zona 25 420 so'm/m² × Kengash koeffitsiyenti ~1,4 ≈ $6 000/yil. Uchastka maydoni va Yunusobod Kengashi koeffitsiyenti tasdiqlanmagan.</t>
  </si>
  <si>
    <t>Soliq amortizatsiyasi (bino; yer amortizatsiya qilinmaydi)</t>
  </si>
  <si>
    <t>Soliq kodeksi 306-modda: binolar uchun chegaraviy norma 5%/yil (inshootlar 10%). Yer amortizatsiya qilinmaydi — baza faqat qurilish qiymati. Manba: buxgalter.uz/publish/doc/text210748</t>
  </si>
  <si>
    <t>Foyda solig'i</t>
  </si>
  <si>
    <t>Soliq kodeksi 337-modda: 15%. Aylanmadan soliq (4%) qo'llanilmaydi — daromad 1 mlrd so'mdan yuqori.</t>
  </si>
  <si>
    <t>Chiqishdagi sotuv xarajatlari</t>
  </si>
  <si>
    <t>Me'yoriy qurilish muddati (ruxsatnomadan)</t>
  </si>
  <si>
    <t>Soliq kodeksi 411-modda: loyiha hujjatlaridagi me'yoriy muddat, u belgilanmagan bo'lsa — ruxsatnoma olingan oydan 24 oy. Undan keyin: tugallanmagan qurilishga 3% mol-mulk solig'i, yer solig'i 2 baravar (429-modda).</t>
  </si>
  <si>
    <t>Muddatida tugallanmagan qurilishga mol-mulk solig'i</t>
  </si>
  <si>
    <t>Soliq kodeksi 411-modda: 3%. Baza — tugallanmagan qurilish qiymati.</t>
  </si>
  <si>
    <t>Diskont stavkasi (USD)</t>
  </si>
  <si>
    <t>% yillik</t>
  </si>
  <si>
    <t>Tuzilishi: suveren USD obligatsiya ~6–7% + ko'chmas mulk va likvidlik mukofoti 5–7% = 11–15%; CMWP: «real daromadlilik ≈ 12%, 14% dan yuqori emas». Baza 13%.</t>
  </si>
  <si>
    <t>B. Ssenariyga bog'liq kirishlar</t>
  </si>
  <si>
    <t>Konservativ</t>
  </si>
  <si>
    <t>Bazaviy</t>
  </si>
  <si>
    <t>Optimistik</t>
  </si>
  <si>
    <t>Qurilish tugashigacha muddat</t>
  </si>
  <si>
    <t>Bino loyihalash bosqichida (CASE sayti). Baza: ruxsatnomalar 2–4 oy + qurilish 16–18 oy. CASE investitsiya modeli 2027-yil 3-chorakni (~12–14 oy) ko'zda tutadi — bu optimistik ssenariy. 24 oydan oshsa: mol-mulk solig'i 3%, yer solig'i 2 baravar.</t>
  </si>
  <si>
    <t>Qurilish qiymati (shell &amp; core, fasad, muhandislik)</t>
  </si>
  <si>
    <t>$/m² GBA, QQSsiz</t>
  </si>
  <si>
    <t>TAXMIN (triangulyatsiya): uy-joy tannarxi $383–466/m² (SSP, Spot 17.12.2025) &lt; ofis B+ &lt; A klass minoralar $1 326+/m²; quruq ombor $667/m² (IBC Global, 04.2026). Pudratchi takliflari bilan almashtirilishi kerak.</t>
  </si>
  <si>
    <t>Qurilish narxining yillik o'sishi (USD)</t>
  </si>
  <si>
    <t>USD da qurilish narxining yillik o'sishi 0–4% (03-fayl: USD xarajatlarni 0–3%/yil indeksatsiya qilish tavsiya etilgan). Kechikishda qurilish qimmatlashadi.</t>
  </si>
  <si>
    <t>Kutilmagan xarajatlar zaxirasi</t>
  </si>
  <si>
    <t>TAXMIN: 5 / 7,5 / 10%.</t>
  </si>
  <si>
    <t>Ijaradagi maydonni tayyorlash (mulkdor hissasi)</t>
  </si>
  <si>
    <t>$/m² GLA</t>
  </si>
  <si>
    <t>White box (pol, shift, yoritish, elektr tarmog'i) ≈ $100–150/m² GLA — TAXMIN. CMWP: «hatto bazaviy pardoz ham ijaraga berish ehtimolini sezilarli oshiradi».</t>
  </si>
  <si>
    <t>Sotuv narxi: 2–7-qavatlar (hozir, oldindan sotuv)</t>
  </si>
  <si>
    <t>$/m² sotiladigan maydon</t>
  </si>
  <si>
    <t>2-bo'lim tuzatishlar setkasi: tayyor binolardagi shell ofis qavatlari (n=7) → topshirish paytidagi bitim qiymati ≈ $1 470/m²; loyiha bosqichi chegirmasi −20% → hozir ≈ $1 180 (100% to'lov) … $1 300 (bo'lib to'lash bilan). Baza $1 250. Optimistik = CASE so'rayotgan $1 400. QQS bilan, sotiladigan m² uchun.</t>
  </si>
  <si>
    <t>Sotuv narxi: 1-qavat</t>
  </si>
  <si>
    <t>2-bo'lim: 1-qavat analoglari (n=10) tuzatishlardan keyin topshirish paytida ≈ $1 950/m²; loyiha bosqichida −15…−25%. Tavsiya: 1-qavatni topshirishdan oldin sotmaslik.</t>
  </si>
  <si>
    <t>Sotuv narxi: podval</t>
  </si>
  <si>
    <t>Daromad yondashuvi: 9 $/m² × 253,9 m² GLA × 12 × 1,12 QQS ÷ 11% yalpi daromadlilik ÷ 363,93 m² = topshirishda ≈ $767/m²; hozir ÷ 1,18 ≈ $650. E'lonlarda podval 1-qavat narxining 50–70% i (C34, C37), lekin Botanica podvali derazasiz va chuqur.</t>
  </si>
  <si>
    <t>Narx o'sishi: hozirdan foydalanishga topshirishgacha</t>
  </si>
  <si>
    <t>Hisob: loyiha bosqichidagi $1 250 → topshirishdagi $1 470 = +18%. Tijorat maydonlari uchun ochiq statistika yo'q; CMWP (12.2025): «spekulyativ o'sish salohiyati tugadi». CASE modeli +78,6% ni ko'zda tutadi — analoglar bilan tasdiqlanmadi.</t>
  </si>
  <si>
    <t>Topshirilgandan keyingi narx o'sishi</t>
  </si>
  <si>
    <t>USD ekvivalentida 0–4%/yil. 2026-yilda B klass stavkalari 2023-yil darajasiga qaytdi (CMWP).</t>
  </si>
  <si>
    <t>Barcha lotlarni sotish muddati</t>
  </si>
  <si>
    <t>TAXMIN: 8 lot, bozordagi ekspozitsiya muddatlari 8–17 oy (Yunusobod e'lonlari).</t>
  </si>
  <si>
    <t>Ijara stavkasi: 2–7-qavatlar</t>
  </si>
  <si>
    <t>$/m² GLA/oy, QQSsiz</t>
  </si>
  <si>
    <t>2-bo'lim tuzatishlar setkasi (n=10): white box, all-in, bitim darajasi — mediana $16,7 ($11,8–20,7). E'lonlar: obyektdan ≤3 km mediana $15; Bog'ishamol bo'ylab tayyor ofis $20–22; IT Park klasteri $22–30; CMWP B klass shahar o'rtachasi $26,8 (markaz ustun).</t>
  </si>
  <si>
    <t>Ijara stavkasi: 1-qavat</t>
  </si>
  <si>
    <t>Tuzatishlar setkasi (n=8): mediana $18,5 ($12–25). Bog'ishamol 1-qavatlar e'lonlari $21–23 (pardozli); BM 1-qavati mukofoti yuqori qavatlarga nisbatan +40% (Bodomzor BM: $28 va $20).</t>
  </si>
  <si>
    <t>Ijara stavkasi: podval</t>
  </si>
  <si>
    <t>Tuzatishlar setkasi (n=6): mediana $8,7 ($6,3–11,7). E'lonlar $7,7–14,4; Shahriston metrosidagi BM podvali $12 (7 oydan beri bozorda).</t>
  </si>
  <si>
    <t>Barqaror bandlik</t>
  </si>
  <si>
    <t>Bo'sh turish 15 / 10 / 6%. CMWP: shahar bo'yicha 16,9% (09.2026), B klass ≈ 7–13%; shimoliy subbozor 17,8% (2024).</t>
  </si>
  <si>
    <t>Barqaror bandlikka chiqish muddati</t>
  </si>
  <si>
    <t>CMWP: Toshkentda sifatli ofisni to'ldirish 24 oy va undan ko'p cho'zilishi mumkin; kichik bino va 100–300 m² bloklar (bitimlarning 81%) tezlashtiradi.</t>
  </si>
  <si>
    <t>Yangi ijarachilarga ijara ta'tili</t>
  </si>
  <si>
    <t>Shell/white box uchun 2–3 oy (e'lonlarda 3 oygacha uchraydi).</t>
  </si>
  <si>
    <t>Ijara indeksatsiyasi (2-yildan)</t>
  </si>
  <si>
    <t>Ijarani valyutaga bog'lash taqiqlangan (2019). USD ekvivalentida 0–4%.</t>
  </si>
  <si>
    <t>Chiqishdagi yalpi daromadlilik (yalpi daromad / narx)</t>
  </si>
  <si>
    <t>Chiqish qiymati = keyingi yilgi yalpi daromad (ijara + avtoturargoh, bo'sh turishdan keyin) ÷ yalpi daromadlilik. Toshkentda investorlar narxni yalpi daromadlilik bo'yicha belgilaydi: ijarachisi bor obyektlar e'lonlarda 10–12% (01-fayl: C09, C27, C28, C39, C42), Realting: ofis ~9%, savdo 11–12%, qoplanish 8–10 yil. Sof (NOI) asosda bu ≈ 6–7% ga teng.</t>
  </si>
  <si>
    <t>Mulkdor zimmasidagi ekspluatatsiya xarajati (all-in ijarada)</t>
  </si>
  <si>
    <t>$/m² GLA/oy</t>
  </si>
  <si>
    <t>All-in ijarada mulkdor zimmasidagi ekspluatatsiya: B klassda ≈ $2 (2024), eng yaxshi binolarda $4–5 (CMWP). Baza $3/m² GLA/oy.</t>
  </si>
  <si>
    <t>C. Sathlar va strategiyalar (1 = sotiladi, 0 = ijarada qoladi)</t>
  </si>
  <si>
    <t>Sath</t>
  </si>
  <si>
    <t>GBA, m²</t>
  </si>
  <si>
    <t>Sotiladigan, m²</t>
  </si>
  <si>
    <t>GLA, m²</t>
  </si>
  <si>
    <t>Guruh</t>
  </si>
  <si>
    <t>A. Sotish</t>
  </si>
  <si>
    <t>B. Ijara</t>
  </si>
  <si>
    <t>C. Gibrid</t>
  </si>
  <si>
    <t>Podval</t>
  </si>
  <si>
    <t>b</t>
  </si>
  <si>
    <t>1-qavat</t>
  </si>
  <si>
    <t>f1</t>
  </si>
  <si>
    <t>2-qavat</t>
  </si>
  <si>
    <t>of</t>
  </si>
  <si>
    <t>3-qavat</t>
  </si>
  <si>
    <t>4-qavat</t>
  </si>
  <si>
    <t>5-qavat</t>
  </si>
  <si>
    <t>6-qavat</t>
  </si>
  <si>
    <t>7-qavat</t>
  </si>
  <si>
    <t>Jami</t>
  </si>
  <si>
    <t>Guruhlar: b = podval, f1 = 1-qavat, of = 2–7-qavatlar. GBA — reja eksplikatsiyasi jami; «sotiladigan» = GBA minus umumiy yadro (lift xolli, vestibyul, texnik xonalar) — CASE investitsiya modelidagi 458,73 m² bilan bir xil baza; GLA — CASE taqdimoti bo'yicha (eksplikatsiya bo'yicha tipik qavat 340,49 m² — «Tekshiruv» varag'iga qarang). C strategiya bayroqlarini o'zgartirib, istalgan kombinatsiyani sinash mumkin.</t>
  </si>
  <si>
    <t>Hosila parametrlar — 3 strategiya × 3 ssenariy (formulalar, o'zgartirilmaydi)</t>
  </si>
  <si>
    <t>Qurilish muddati, oy</t>
  </si>
  <si>
    <t>Sotuv muddati, oy</t>
  </si>
  <si>
    <t>Bo'lib to'lash, oy</t>
  </si>
  <si>
    <t>Sotuv boshlanishi, oy</t>
  </si>
  <si>
    <t>Chiqish oyi (ijara)</t>
  </si>
  <si>
    <t>Samarali boshlang'ich to'lov</t>
  </si>
  <si>
    <t>QQS bo'luvchisi</t>
  </si>
  <si>
    <t>Ijarada qoladigan GBA, m²</t>
  </si>
  <si>
    <t>Ijarada qoladigan GLA, m²</t>
  </si>
  <si>
    <t>Sotiladigan maydon, m²</t>
  </si>
  <si>
    <t>Ijara ulushi (GBA bo'yicha)</t>
  </si>
  <si>
    <t>Sotuv bazasi (hozirgi narxda, QQSsiz), $</t>
  </si>
  <si>
    <t>Ijara salohiyati (100% bandlik), $/oy</t>
  </si>
  <si>
    <t>Qurilish jami (soft va zaxira bilan), $</t>
  </si>
  <si>
    <t>Ijaradagi maydonni tayyorlash jami, $</t>
  </si>
  <si>
    <t>Tayyorlash ishlari, oy</t>
  </si>
  <si>
    <t>Qurilish, indeksatsiya bilan (nominal), $</t>
  </si>
  <si>
    <t>Qurilish davridagi yer va mol-mulk soliqlari, $</t>
  </si>
  <si>
    <t>Sotilgan qismga to'g'ri keladigan tannarx, $</t>
  </si>
  <si>
    <t>Ijaradagi qismning balans qiymati, $</t>
  </si>
  <si>
    <t>Amortizatsiya bazasi (yersiz), $</t>
  </si>
  <si>
    <t>Shartnomalar jami (QQSsiz), $</t>
  </si>
  <si>
    <t>Sotuv marjasi (soliq uchun)</t>
  </si>
  <si>
    <t>Oylik hisob — A. Sotish (3 ssenariy)</t>
  </si>
  <si>
    <t>Barcha kataklar formula. USD, QQSsiz, foyda solig'idan keyin. 0-oy = hisob boshlanishi; qurilish 1..mc oylar; ekspluatatsiya mc+1 dan.</t>
  </si>
  <si>
    <t>Oy (m)</t>
  </si>
  <si>
    <t>Sana</t>
  </si>
  <si>
    <t>Kalendar yil</t>
  </si>
  <si>
    <t>Ssenariy: Konservativ</t>
  </si>
  <si>
    <t>Narx koeffitsiyenti</t>
  </si>
  <si>
    <t>Oyda sotilgan ulush</t>
  </si>
  <si>
    <t>Tuzilgan shartnomalar, $</t>
  </si>
  <si>
    <t>Shartnomalar (kumulyativ), $</t>
  </si>
  <si>
    <t>Sotuvdan tushum (to'lov jadvali bo'yicha), $</t>
  </si>
  <si>
    <t>Komissiya va marketing, $</t>
  </si>
  <si>
    <t>Sotuvdan foyda solig'i, $</t>
  </si>
  <si>
    <t>Qurilish xarajati (indeksatsiya bilan), $</t>
  </si>
  <si>
    <t>Qurilish davridagi soliqlar (yer; muddatdan keyin 2x yer + 3% mol-mulk), $</t>
  </si>
  <si>
    <t>Ijaradagi maydonni tayyorlash, $</t>
  </si>
  <si>
    <t>Yer / sarflangan mablag', $</t>
  </si>
  <si>
    <t>Ekspluatatsiya oyi</t>
  </si>
  <si>
    <t>Ijara faol (1/0)</t>
  </si>
  <si>
    <t>Bandlik</t>
  </si>
  <si>
    <t>Indeksatsiya koeffitsiyenti</t>
  </si>
  <si>
    <t>Ijara daromadi, $</t>
  </si>
  <si>
    <t>Avtoturargoh va boshqa, $</t>
  </si>
  <si>
    <t>Samarali yalpi daromad (EGI), $</t>
  </si>
  <si>
    <t>Ijaraga berish xarajatlari (ta'til + komissiya), $</t>
  </si>
  <si>
    <t>Doimiy xarajatlar (OPEX, mol-mulk va yer solig'i, sug'urta), $</t>
  </si>
  <si>
    <t>Boshqaruv va zaxira, $</t>
  </si>
  <si>
    <t>Sof operatsion daromad (NOI), $</t>
  </si>
  <si>
    <t>Amortizatsiya (soliq uchun), $</t>
  </si>
  <si>
    <t>Ijaradan foyda solig'i, $</t>
  </si>
  <si>
    <t>Ijaradan sof oqim, $</t>
  </si>
  <si>
    <t>Terminal qiymat: yalpi daromad ÷ yalpi daromadlilik, sotuv xarajatlaridan keyin, $</t>
  </si>
  <si>
    <t>SOF PUL OQIMI, $</t>
  </si>
  <si>
    <t>Kumulyativ pul oqimi, $</t>
  </si>
  <si>
    <t>Diskontlangan oqim, $</t>
  </si>
  <si>
    <t>Yordamchi: kumulyativ manfiy bo'lgan oy</t>
  </si>
  <si>
    <t>Ssenariy: Bazaviy</t>
  </si>
  <si>
    <t>Ssenariy: Optimistik</t>
  </si>
  <si>
    <t>Oylik hisob — B. Ijara (3 ssenariy)</t>
  </si>
  <si>
    <t>Oylik hisob — C. Gibrid (3 ssenariy)</t>
  </si>
  <si>
    <t>Xaridor-investor nuqtai nazari — bitta lot (tipik qavat)</t>
  </si>
  <si>
    <t>B ustuni — CASE «$1 400» investitsiya modelidagi kirishlar (ularning natijalarini qayta hisoblash); C ustuni — mening tuzatilgan (sof) hisobim. Ko'k kataklarni o'zgartirish mumkin.</t>
  </si>
  <si>
    <t>Kirish</t>
  </si>
  <si>
    <t>CASE modeli</t>
  </si>
  <si>
    <t>Tuzatilgan (sof)</t>
  </si>
  <si>
    <t>Izoh</t>
  </si>
  <si>
    <t>Kirish narxi, $/m² sotib olinadigan maydon (QQS bilan)</t>
  </si>
  <si>
    <t>CASE: «$1 400 за м² с НДС, на этапе строительства».</t>
  </si>
  <si>
    <t>Sotib olinadigan maydon (tipik qavat), m²</t>
  </si>
  <si>
    <t>500,39 (eksplikatsiya jami) − 41,66 (lift xolli) = 458,73. Koridor va sanuzellar narxga kiradi.</t>
  </si>
  <si>
    <t>Shundan ijaraga yaroqli (GLA), m²</t>
  </si>
  <si>
    <t>CASE: 337,9. Eksplikatsiya bo'yicha 340,49 (5 ta xona yig'indisi).</t>
  </si>
  <si>
    <t>Ijara stavkasi, $/m² GLA/oy</t>
  </si>
  <si>
    <t>CASE: «от 25 $/м²» (tasdiqlanmagan). Tuzatilgan: bozor analoglari medianasi («Analoglar» fayli).</t>
  </si>
  <si>
    <t>Pardozlash (shell &amp; core → tayyor ofis), $/m² GLA</t>
  </si>
  <si>
    <t>CASE modelida hisobga olinmagan. $25 stavka tayyor ofis uchun.</t>
  </si>
  <si>
    <t>Bo'sh turish</t>
  </si>
  <si>
    <t>CASE: hisobga olinmagan.</t>
  </si>
  <si>
    <t>Qoplanmaydigan xarajat, $/m² sotib olingan maydon/oy</t>
  </si>
  <si>
    <t>Umumiy joylar ulushi, boshqaruv kompaniyasi.</t>
  </si>
  <si>
    <t>Boshqaruv, % daromaddan</t>
  </si>
  <si>
    <t>Mol-mulk solig'i, % (QQSsiz xarid qiymatidan)</t>
  </si>
  <si>
    <t>Ijara daromadidan soliq</t>
  </si>
  <si>
    <t>Jismoniy shaxs ijara daromadidan 12% JShDS (Soliq kodeksi 381-modda); yuridik shaxs — QQS + 15% foyda solig'i.</t>
  </si>
  <si>
    <t>Chiqish narxi, $/m²</t>
  </si>
  <si>
    <t>CASE: $2 500 (2027-yil 3-chorak). O'zi ko'rsatgan tayyor analoglar bozori $2 100 dan 19% yuqori.</t>
  </si>
  <si>
    <t>Qayta sotishdagi komissiya</t>
  </si>
  <si>
    <t>Qayta sotishdagi foydadan soliq</t>
  </si>
  <si>
    <t>Jismoniy shaxs: sotuvdan foydaga 12% (375-modda).</t>
  </si>
  <si>
    <t>Chiqish oyi (birinchi to'lovdan)</t>
  </si>
  <si>
    <t>CASE: ~14 oy. Bino loyihalash bosqichida — 18–24 oy realroq.</t>
  </si>
  <si>
    <t>1-transh (imzolashda)</t>
  </si>
  <si>
    <t>CASE to'lov jadvali: 50 / 25 / 25 — 0, 2 va 4-oylarda.</t>
  </si>
  <si>
    <t>2-transh (2 oydan keyin)</t>
  </si>
  <si>
    <t>Natija</t>
  </si>
  <si>
    <t>Izoh / CASE hujjatidagi qiymat</t>
  </si>
  <si>
    <t>Xarid summasi, $</t>
  </si>
  <si>
    <t>CASE: 642 222 $ ✓</t>
  </si>
  <si>
    <t>Pardozlash, $</t>
  </si>
  <si>
    <t>Jami kiritilgan kapital, $</t>
  </si>
  <si>
    <t>Yalpi potensial ijara, $/yil</t>
  </si>
  <si>
    <t>CASE: 337,9 × 300 = 101 370 $/qavat</t>
  </si>
  <si>
    <t>«GLA metriga» daromadlilik (CASE usuli)</t>
  </si>
  <si>
    <t>CASE: 21,43% ✓ arifmetika to'g'ri, lekin surat GLA metri, maxraj sotib olingan metr — solishtirib bo'lmaydi.</t>
  </si>
  <si>
    <t>Butun sotib olingan maydonga yalpi daromadlilik</t>
  </si>
  <si>
    <t>CASE: 15,78% ✓</t>
  </si>
  <si>
    <t>Bozor qiymatiga daromadlilik (to'g'ri baza: GLA ijarasi / butun maydon qiymati)</t>
  </si>
  <si>
    <t>CASE: 12,00% ✗ — to'g'risi 8,84% (o'sha GLA/GBA nomuvofiqligi).</t>
  </si>
  <si>
    <t>Yalpi qoplanish, yil</t>
  </si>
  <si>
    <t>CASE: 6,3 yil ✓ (yalpi, xarajat va soliqlarsiz)</t>
  </si>
  <si>
    <t>Samarali daromad (bo'sh turishdan keyin), $/yil</t>
  </si>
  <si>
    <t>Xarajatlar va mol-mulk solig'i, $/yil</t>
  </si>
  <si>
    <t>Daromad solig'i, $/yil</t>
  </si>
  <si>
    <t>SOF ijara daromadi, $/yil</t>
  </si>
  <si>
    <t>SOF daromadlilik (kiritilgan jami kapitalga)</t>
  </si>
  <si>
    <t>Asosiy ko'rsatkich: bank depoziti / obligatsiya bilan solishtiriladi.</t>
  </si>
  <si>
    <t>SOF qoplanish, yil</t>
  </si>
  <si>
    <t>Qayta sotish: yalpi ROI</t>
  </si>
  <si>
    <t>CASE: +78,6% ✓</t>
  </si>
  <si>
    <t>Qayta sotish: komissiya va soliqdan keyingi tushum, $</t>
  </si>
  <si>
    <t>Qayta sotish: SOF ROI</t>
  </si>
  <si>
    <t>IRR — bir martalik to'lov, yillik</t>
  </si>
  <si>
    <t>CASE: 60–65% ✓ (2500/1400)^(12/14)−1 = 64,4%</t>
  </si>
  <si>
    <t>Transhlar bo'yicha oylik oqim (IRR uchun) — 0..36-oy</t>
  </si>
  <si>
    <t>Oy</t>
  </si>
  <si>
    <t>CASE modeli oqimi, $</t>
  </si>
  <si>
    <t>Tuzatilgan oqim, $</t>
  </si>
  <si>
    <t>IRR — transhlar bilan, yillik</t>
  </si>
  <si>
    <t>CASE 60–65% deb ko'rsatgan; 50/25/25 transhlar hisobga olinsa ~74% (yalpi). Sof ko'rsatkich — C ustunida.</t>
  </si>
  <si>
    <t>Biznes operatori nuqtai nazari — ijara yukini tekshirish</t>
  </si>
  <si>
    <t>Operator uchun asosiy savol: ijara tushumning qancha qismini oladi? Sog'lom chegaralar: restoran ≤ 10–12%, klinika ≤ 10–15%, ofis xodimi uchun oylik xarajat. Barcha ko'k kataklar — TAXMIN, operator ma'lumotlari bilan almashtiriladi.</t>
  </si>
  <si>
    <t>1-qavat formatlari</t>
  </si>
  <si>
    <t>Restoran</t>
  </si>
  <si>
    <t>Bank / mijozlar ofisi</t>
  </si>
  <si>
    <t>Dorixona + laboratoriya</t>
  </si>
  <si>
    <t>Ijaraga olinadigan maydon, m² GLA</t>
  </si>
  <si>
    <t>Restoran — butun 1-qavat; bank — o'ng zal (182,28 m²); dorixona+lab — chap blok (75,81+36,01).</t>
  </si>
  <si>
    <t>Ijara stavkasi, $/m²/oy (QQSsiz)</t>
  </si>
  <si>
    <t>Hisobotning 2–3-bo'limlaridagi tavsiya etilgan stavkalar.</t>
  </si>
  <si>
    <t>Ekspluatatsiya to'lovi, $/m²/oy</t>
  </si>
  <si>
    <t>Kutilayotgan oylik tushum, $</t>
  </si>
  <si>
    <t>Restoran: 100 o'rin × 1,5 aylanish × $20 chek × 30 kun = $90 000 (taxmin). Bank uchun tushum mezoni qo'llanilmaydi.</t>
  </si>
  <si>
    <t>Maqbul ijara yuki, % tushumdan</t>
  </si>
  <si>
    <t>Soha amaliyoti bo'yicha taxminiy chegaralar.</t>
  </si>
  <si>
    <t>Oylik ijara to'lovi (QQS va ekspluatatsiya bilan), $</t>
  </si>
  <si>
    <t>Ijara yuki (ijara / tushum)</t>
  </si>
  <si>
    <t>Maqbul yuk uchun zarur oylik tushum, $</t>
  </si>
  <si>
    <t>Ofis ijarachisi (2–7-qavat): bir xodimga oylik xarajat</t>
  </si>
  <si>
    <t>Qavat GLA, m²</t>
  </si>
  <si>
    <t>Ijara, $/m²/oy (QQSsiz)</t>
  </si>
  <si>
    <t>Ekspluatatsiya va kommunal, $/m²/oy</t>
  </si>
  <si>
    <t>Bir xodimga maydon, m²</t>
  </si>
  <si>
    <t>Qavatga sig'adigan xodimlar soni</t>
  </si>
  <si>
    <t>Oylik to'lov (QQS bilan), $</t>
  </si>
  <si>
    <t>Bir xodimga oylik xarajat, $</t>
  </si>
  <si>
    <t>Berilgan materiallarni tekshirish: maydonlar, balandliklar, CASE modellari</t>
  </si>
  <si>
    <t>1. Maydonlarni reja eksplikatsiyalari bo'yicha solishtirish</t>
  </si>
  <si>
    <t>Eksplikatsiya jami</t>
  </si>
  <si>
    <t>Umumiy / texnik</t>
  </si>
  <si>
    <t>Ijaraga yaroqli (yig'indi)</t>
  </si>
  <si>
    <t>CASE GLA</t>
  </si>
  <si>
    <t>Rejada: trenajyor zali + 2 ta yechinish xonasi. Avtoturargoh podvalda EMAS.</t>
  </si>
  <si>
    <t>Vestibyul qavatni ikkiga bo'ladi: o'ngda 182,28 m² zal, chapda 75,81 + 36,01 m².</t>
  </si>
  <si>
    <t>Tipik qavat (2–7)</t>
  </si>
  <si>
    <t>TAFOVUT: xonalar yig'indisi 340,49 m², CASE 337,9 m² ko'rsatgan (−2,59 m²/qavat, 6 qavatda −15,5 m²).</t>
  </si>
  <si>
    <t>Nazorat: jami − (umumiy + ijaraga yaroqli) = 0 bo'lishi kerak</t>
  </si>
  <si>
    <t>Butun bino GBA (1+1+6 sath)</t>
  </si>
  <si>
    <t>CASE: 3 902,4 m² ✓</t>
  </si>
  <si>
    <t>Butun bino GLA — CASE bo'yicha</t>
  </si>
  <si>
    <t>CASE: 2 575,4 m² ✓</t>
  </si>
  <si>
    <t>Butun bino GLA — eksplikatsiya bo'yicha</t>
  </si>
  <si>
    <t>+15,6 m² farq</t>
  </si>
  <si>
    <t>Samaradorlik GLA/GBA (CASE)</t>
  </si>
  <si>
    <t>B+ klass uchun past (odatda 75–85%). Bitta ijarachi butun qavatni olsa, koridor (81,57 m²) ham ijara maydoniga kiradi → 84%.</t>
  </si>
  <si>
    <t>Tipik qavat: bitta ijarachi uchun maydon (xonalar + koridor)</t>
  </si>
  <si>
    <t>CASE investitsiya modelidagi «qavat GBA» 458,73 = jami − lift xolli</t>
  </si>
  <si>
    <t>TAFOVUT: sayt/taqdimotda qavat GBA 500,39 m², investitsiya modelida 458,73 m² — ikki xil baza bir xil nom bilan.</t>
  </si>
  <si>
    <t>2. Balandliklar (1-1 kesim bo'yicha)</t>
  </si>
  <si>
    <t>Pol belgisi</t>
  </si>
  <si>
    <t>Plita osti</t>
  </si>
  <si>
    <t>Toza balandlik</t>
  </si>
  <si>
    <t>Qavatlararo</t>
  </si>
  <si>
    <t>TAFOVUT: sayt «qavat balandligi 3,3 m — qoplamalar belgilari orasidagi masofa» deydi. Kesimga ko'ra 3,3 m — poldan plita ostigacha TOZA balandlik, qavatlararo masofa esa 3,6 m (+4,500 → +8,100). Saytdagi «Belgi» ustuni (+4,200; +7,800…) — pol emas, plita osti belgilari. Rigel ostida ~2,9–3,0 m, osma shift bilan ~2,7–2,8 m — B+ mezoniga (≥2,7 m) mos.</t>
  </si>
  <si>
    <t>3. CASE «Botanica $1 400» investitsiya modeli — qayta hisoblash «Investor» varag'ida</t>
  </si>
  <si>
    <t>CASE da'vosi</t>
  </si>
  <si>
    <t>Qayta hisob</t>
  </si>
  <si>
    <t>Xulosa</t>
  </si>
  <si>
    <t>ROI +78,6% (1 400 → 2 500)</t>
  </si>
  <si>
    <t>Arifmetika to'g'ri. Lekin yalpi: komissiya, soliq, QQS va muddat xavfi hisobga olinmagan. Sof — C ustunida.</t>
  </si>
  <si>
    <t>IRR 60–65% yillik</t>
  </si>
  <si>
    <t>Bir martalik to'lov uchun to'g'ri (64,4%). 50/25/25 transhlar bilan ~74%.</t>
  </si>
  <si>
    <t>«GLA metriga» 21,43%</t>
  </si>
  <si>
    <t>Arifmetika to'g'ri, metodika noto'g'ri: surat GLA m², maxraj sotib olingan m².</t>
  </si>
  <si>
    <t>Butun maydonga 15,78%</t>
  </si>
  <si>
    <t>To'g'ri (yalpi).</t>
  </si>
  <si>
    <t>«Bozor qiymatiga» 12,00%</t>
  </si>
  <si>
    <t>XATO: to'g'ri bazada 8,84%.</t>
  </si>
  <si>
    <t>Qoplanish 6,3 yil</t>
  </si>
  <si>
    <t>To'g'ri (yalpi). Sof qoplanish — C ustunida.</t>
  </si>
  <si>
    <t>SOF daromadlilik (tuzatilgan)</t>
  </si>
  <si>
    <t>Bo'sh turish, xarajatlar, soliqlar va pardozlashdan keyin.</t>
  </si>
  <si>
    <t>SOF qayta sotish ROI (tuzatilgan)</t>
  </si>
  <si>
    <t>Bozorga asoslangan chiqish narxi, komissiya va soliq bilan.</t>
  </si>
  <si>
    <t>4. «Taxtapul 31 — sotish yoki ijaraga berish» namunaviy modeli (HTML) bo'yicha kuzatuvlar</t>
  </si>
  <si>
    <t>• Amortizatsiya yer qiymatini ham o'z ichiga olgan butun balans qiymatidan (land + qurilish) hisoblangan — yer amortizatsiya qilinmaydi; soliq qalqoni oshirib ko'rsatilgan. Bu modelda baza — faqat bino.</t>
  </si>
  <si>
    <t>• Standart amortizatsiya stavkasi 5%/yil Soliq kodeksining 306-moddasidagi binolar uchun chegaraviy normaga (5%) mos — to'g'ri. Lekin baza noto'g'ri (1-bandga qarang).</t>
  </si>
  <si>
    <t>• Soliq bazasi manfiy bo'lganda model manfiy soliqni (pul qaytishini) hisoblaydi: (NOI − amortizatsiya) × 15% &lt; 0. Bu modelda soliq MAX(0; …) bilan cheklangan (konservativ, zarar ko'chirilmaydi).</t>
  </si>
  <si>
    <t>• Yer solig'i xarajatlar tarkibida yo'q. Bu modelda alohida qator.</t>
  </si>
  <si>
    <t>• Mol-mulk solig'i to'liq balans qiymatidan (amortizatsiyasiz) olinadi — konservativ, lekin Toshkent uchun 1 m² ga minimal qiymat qoidasi tekshirilmagan.</t>
  </si>
  <si>
    <t>• Sotuv narxi bazasi GLA yoki GBA tanlanadi; Botanica investitsiya modelida esa uchinchi baza (GBA minus lift xolli = 458,73 m²) ishlatilgan — bazalar hujjatlarda bir xil nomlanmagan.</t>
  </si>
  <si>
    <t>• Qarz mablag'i, QQSni hisobga olish muddati va valyuta xavfi modellashtirilmagan (ikkala modelda ham) — cheklov sifatida ko'rsatildi.</t>
  </si>
  <si>
    <t>Model haqida</t>
  </si>
  <si>
    <t>Tayyorlangan sana: 19.09.2026. Botanica BC, Bog'ishamol 151.</t>
  </si>
  <si>
    <t>Tuzilishi</t>
  </si>
  <si>
    <t>• «Natijalar» — 3 strategiya × 3 ssenariy bo'yicha NPV, IRR, qoplanish, foyda; tanlangan ssenariy uchun yillik oqim va diagrammalar.</t>
  </si>
  <si>
    <t>• «Kirish» — BARCHA taxminlar (ko'k shrift). Sariq kataklar — buyurtmachi yoki rieltor tasdiqlashi kerak bo'lgan asosiy qiymatlar. C strategiyasi bayroqlarini o'zgartirib, istalgan gibrid kombinatsiyani hisoblash mumkin.</t>
  </si>
  <si>
    <t>• «Parametrlar» — hosila qiymatlar (formulalar). «Hisob_A/B/C» — oylik pul oqimlari, har birida 3 ssenariy bloki.</t>
  </si>
  <si>
    <t>• «Investor» — xaridor-investor iqtisodiyoti va CASE «$1 400» modelini qayta hisoblash. «Operator» — biznes operatori uchun ijara yuki. «Tekshiruv» — berilgan materiallardagi tafovutlar.</t>
  </si>
  <si>
    <t>Metodika</t>
  </si>
  <si>
    <t>• Baholanayotgan tomon — mulkdor (developer). Oylik qadam, USD, QQSsiz, 15% foyda solig'idan keyin, qarz mablag'isiz. 0-oy = 2026-yil oktabr.</t>
  </si>
  <si>
    <t>• Sotish: oldindan sotuv narxi foydalanishga topshirishgacha chiziqli o'sadi, keyin yillik o'sish. Lotlar sotuv muddati davomida bir tekis sotiladi; xaridor boshlang'ich to'lov + teng oylik to'lovlar bilan to'laydi. Foyda solig'i — tushum kelib tushishiga mutanosib.</t>
  </si>
  <si>
    <t>• Ijara: bandlik boshlang'ich darajadan barqaror darajagacha chiziqli o'sadi; yangi ijarachilarga ijara ta'tili va broker komissiyasi; stavka 2-yildan indeksatsiya qilinadi; ushlab turish muddati oxirida obyekt (keyingi yil yalpi daromadi / yalpi daromadlilik) bo'yicha sotiladi — Toshkent bozoridagi narx belgilash amaliyoti.</t>
  </si>
  <si>
    <t>• Gibrid: «Kirish» varag'idagi bayroqlar bo'yicha bir qism sathlar sotiladi, qolgani ijarada qoladi; qurilish xarajati GBA ulushi bo'yicha taqsimlanadi.</t>
  </si>
  <si>
    <t>• Qoplanish muddati — kumulyativ oqim oxirgi marta manfiy bo'lgan oydan keyingi nuqta (interpolyatsiya bilan).</t>
  </si>
  <si>
    <t>Cheklovlar</t>
  </si>
  <si>
    <t>• Yer qiymati, qurilish smetasi, uchastka maydoni va qurilish jadvali buyurtmachi tomonidan tasdiqlanmagan — sariq kataklar taxmin. Natijalar prognoz xarakteriga ega, bozor qiymatini rasmiy baholash yoki soliq maslahati emas.</t>
  </si>
  <si>
    <t>• Valyuta xavfi (ijara so'mda to'lansa), qarz yuklamasi va QQSni hisobga olish muddatlari modellashtirilmagan.</t>
  </si>
  <si>
    <t>• Sayt kalkulyatori (model.html) aynan shu formulalarni JavaScript'da takrorlaydi; ikkala hisob natijalari bir-biri bilan solishtirib tekshirilgan.</t>
  </si>
  <si>
    <t>Kirish qiymatlari manbalari</t>
  </si>
  <si>
    <t>• CMWP Uzbekistan ofis bozori sharhi, 2026-yil sentabr — Spot.uz 11.09.2026: https://www.spot.uz/ru/2026/09/11/real-estate</t>
  </si>
  <si>
    <t>• CMWP yil yakunlari 2025 — Spot.uz 29.12.2025: https://www.spot.uz/ru/2025/12/29/cmwp-year/</t>
  </si>
  <si>
    <t>• CMWP ofis segmenti, 2025-yil oktabr — Spot.uz 21.10.2025: https://www.spot.uz/ru/2025/10/21/cmwp-office/</t>
  </si>
  <si>
    <t>• CMWP ofis ko'chmas mulki klassifikatsiyasi: https://cmwp.uz/iq/klassifikaciia-ofisnoi-nedvizimosti-uzbekistana</t>
  </si>
  <si>
    <t>• CMWP Retail Clusters Tashkent 2026: https://cmwp.uz/images/2026_03_30_Retail_Clusters_Tashkent.pdf</t>
  </si>
  <si>
    <t>• Markaziy bank: asosiy stavka 14% (16.09.2026) https://cbu.uz/ru/press_center/releases/4540150/ ; kurs 11 839,59 so'm/USD (19.09.2026) https://cbu.uz/ru/arkhiv-kursov-valyut/</t>
  </si>
  <si>
    <t>• Soliq kodeksi (lex.uz): https://lex.uz/ru/docs/4674893 ; mol-mulk solig'i 2026 — https://buxgalter.uz/publish/doc/text212837_chto_menyaetsya_v_naloge_na_imushchestvo_v_2026_godu ; yer solig'i 2026 — https://www.spot.uz/ru/2026/01/08/land-tax-2026/</t>
  </si>
  <si>
    <t>• Bozor qiymatidan 20% dan ortiq chetlangan bitimlarda soliqni qayta hisoblash (VM 253-son qarori, 18.05.2026): https://www.gazeta.uz/ru/2026/05/20/taxes/</t>
  </si>
  <si>
    <t>• Qurilish tannarxi bo'yicha mo'ljallar: https://www.spot.uz/ru/2025/12/17/price-reduction ; https://www.spot.uz/oz/2026/04/17/warehouse ; https://www.spot.uz/ru/2024/12/02/business-centers</t>
  </si>
  <si>
    <t>• Daromadlilik mo'ljallari: https://cmwp.uz/article/68 (27.09.2024)</t>
  </si>
  <si>
    <t>• Ijara va sotuv analoglari: OLX.uz, Uybor.uz, Joymee.uz, CMWP e'lonlari — «Botanica_BC_Analoglar_Monitoring.xlsx» fayli (19.09.2026 holatiga tekshirilgan).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</si>
</sst>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%;\(0.0%\);\-"/>
    <numFmt numFmtId="165" formatCode="\$#,##0;\(\$#,##0\);\-"/>
    <numFmt numFmtId="166" formatCode="\$#,##0.00;\(\$#,##0.00\);\-"/>
    <numFmt numFmtId="167" formatCode="0.0"/>
    <numFmt numFmtId="168" formatCode="#,##0.00;\(#,##0.00\);\-"/>
    <numFmt numFmtId="169" formatCode="mm\.yyyy"/>
    <numFmt numFmtId="170" formatCode="0.0000"/>
    <numFmt numFmtId="171" formatCode="0.00&quot;x&quot;"/>
    <numFmt numFmtId="172" formatCode="0.000"/>
  </numFmts>
  <fonts count="9" x14ac:knownFonts="1">
    <font>
      <sz val="11"/>
      <color theme="1"/>
      <name val="Calibri"/>
      <family val="2"/>
      <scheme val="minor"/>
    </font>
    <font>
      <b/>
      <sz val="16"/>
      <color rgb="FF1F3329"/>
      <name val="Arial"/>
    </font>
    <font>
      <i/>
      <sz val="9"/>
      <color rgb="FF666666"/>
      <name val="Arial"/>
    </font>
    <font>
      <b/>
      <sz val="12"/>
      <color rgb="FF1F3329"/>
      <name val="Arial"/>
    </font>
    <font>
      <b/>
      <sz val="10"/>
      <color rgb="FFFFFFFF"/>
      <name val="Arial"/>
    </font>
    <font>
      <sz val="10"/>
      <name val="Arial"/>
    </font>
    <font>
      <sz val="10"/>
      <color rgb="FF0000FF"/>
      <name val="Arial"/>
    </font>
    <font>
      <b/>
      <sz val="10"/>
      <name val="Arial"/>
    </font>
    <font>
      <sz val="10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1F3329"/>
      </patternFill>
    </fill>
    <fill>
      <patternFill patternType="solid">
        <fgColor rgb="FFFFF9D6"/>
      </patternFill>
    </fill>
    <fill>
      <patternFill patternType="solid">
        <fgColor rgb="FFFFFF00"/>
      </patternFill>
    </fill>
    <fill>
      <patternFill patternType="solid">
        <fgColor rgb="FFEDE7DA"/>
      </patternFill>
    </fill>
    <fill>
      <patternFill patternType="solid">
        <fgColor rgb="FFE3EFE6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5" fontId="5" fillId="0" borderId="1" xfId="0" applyNumberFormat="1" applyFont="1" applyBorder="1"/>
    <xf numFmtId="0" fontId="7" fillId="0" borderId="1" xfId="0" applyFont="1" applyBorder="1"/>
    <xf numFmtId="165" fontId="7" fillId="6" borderId="1" xfId="0" applyNumberFormat="1" applyFont="1" applyFill="1" applyBorder="1"/>
    <xf numFmtId="164" fontId="7" fillId="6" borderId="1" xfId="0" applyNumberFormat="1" applyFont="1" applyFill="1" applyBorder="1"/>
    <xf numFmtId="1" fontId="5" fillId="0" borderId="1" xfId="0" applyNumberFormat="1" applyFont="1" applyBorder="1"/>
    <xf numFmtId="167" fontId="5" fillId="0" borderId="1" xfId="0" applyNumberFormat="1" applyFont="1" applyBorder="1"/>
    <xf numFmtId="167" fontId="7" fillId="6" borderId="1" xfId="0" applyNumberFormat="1" applyFont="1" applyFill="1" applyBorder="1"/>
    <xf numFmtId="164" fontId="5" fillId="0" borderId="1" xfId="0" applyNumberFormat="1" applyFont="1" applyBorder="1"/>
    <xf numFmtId="171" fontId="5" fillId="0" borderId="1" xfId="0" applyNumberFormat="1" applyFont="1" applyBorder="1"/>
    <xf numFmtId="0" fontId="3" fillId="0" borderId="0" xfId="0" applyFont="1"/>
    <xf numFmtId="1" fontId="6" fillId="4" borderId="1" xfId="0" applyNumberFormat="1" applyFont="1" applyFill="1" applyBorder="1"/>
    <xf numFmtId="0" fontId="2" fillId="0" borderId="0" xfId="0" applyFont="1"/>
    <xf numFmtId="1" fontId="6" fillId="3" borderId="1" xfId="0" applyNumberFormat="1" applyFont="1" applyFill="1" applyBorder="1"/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164" fontId="6" fillId="3" borderId="1" xfId="0" applyNumberFormat="1" applyFont="1" applyFill="1" applyBorder="1"/>
    <xf numFmtId="165" fontId="6" fillId="4" borderId="1" xfId="0" applyNumberFormat="1" applyFont="1" applyFill="1" applyBorder="1"/>
    <xf numFmtId="165" fontId="6" fillId="3" borderId="1" xfId="0" applyNumberFormat="1" applyFont="1" applyFill="1" applyBorder="1"/>
    <xf numFmtId="164" fontId="6" fillId="4" borderId="1" xfId="0" applyNumberFormat="1" applyFont="1" applyFill="1" applyBorder="1"/>
    <xf numFmtId="166" fontId="6" fillId="4" borderId="1" xfId="0" applyNumberFormat="1" applyFont="1" applyFill="1" applyBorder="1"/>
    <xf numFmtId="167" fontId="6" fillId="3" borderId="1" xfId="0" applyNumberFormat="1" applyFont="1" applyFill="1" applyBorder="1"/>
    <xf numFmtId="166" fontId="6" fillId="3" borderId="1" xfId="0" applyNumberFormat="1" applyFont="1" applyFill="1" applyBorder="1"/>
    <xf numFmtId="168" fontId="6" fillId="3" borderId="1" xfId="0" applyNumberFormat="1" applyFont="1" applyFill="1" applyBorder="1"/>
    <xf numFmtId="0" fontId="6" fillId="3" borderId="1" xfId="0" applyFont="1" applyFill="1" applyBorder="1"/>
    <xf numFmtId="1" fontId="6" fillId="3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168" fontId="7" fillId="5" borderId="1" xfId="0" applyNumberFormat="1" applyFont="1" applyFill="1" applyBorder="1"/>
    <xf numFmtId="2" fontId="5" fillId="0" borderId="1" xfId="0" applyNumberFormat="1" applyFont="1" applyBorder="1"/>
    <xf numFmtId="168" fontId="5" fillId="0" borderId="1" xfId="0" applyNumberFormat="1" applyFont="1" applyBorder="1"/>
    <xf numFmtId="165" fontId="8" fillId="0" borderId="1" xfId="0" applyNumberFormat="1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1" fontId="7" fillId="5" borderId="0" xfId="0" applyNumberFormat="1" applyFont="1" applyFill="1"/>
    <xf numFmtId="169" fontId="5" fillId="5" borderId="0" xfId="0" applyNumberFormat="1" applyFont="1" applyFill="1"/>
    <xf numFmtId="1" fontId="5" fillId="5" borderId="0" xfId="0" applyNumberFormat="1" applyFont="1" applyFill="1"/>
    <xf numFmtId="0" fontId="4" fillId="2" borderId="0" xfId="0" applyFont="1" applyFill="1"/>
    <xf numFmtId="0" fontId="0" fillId="2" borderId="0" xfId="0" applyFill="1"/>
    <xf numFmtId="0" fontId="5" fillId="0" borderId="0" xfId="0" applyFont="1"/>
    <xf numFmtId="170" fontId="5" fillId="0" borderId="0" xfId="0" applyNumberFormat="1" applyFont="1"/>
    <xf numFmtId="164" fontId="5" fillId="0" borderId="0" xfId="0" applyNumberFormat="1" applyFont="1"/>
    <xf numFmtId="165" fontId="7" fillId="6" borderId="0" xfId="0" applyNumberFormat="1" applyFont="1" applyFill="1"/>
    <xf numFmtId="165" fontId="5" fillId="0" borderId="0" xfId="0" applyNumberFormat="1" applyFont="1"/>
    <xf numFmtId="1" fontId="5" fillId="0" borderId="0" xfId="0" applyNumberFormat="1" applyFont="1"/>
    <xf numFmtId="168" fontId="6" fillId="4" borderId="1" xfId="0" applyNumberFormat="1" applyFont="1" applyFill="1" applyBorder="1"/>
    <xf numFmtId="165" fontId="7" fillId="0" borderId="1" xfId="0" applyNumberFormat="1" applyFont="1" applyBorder="1"/>
    <xf numFmtId="1" fontId="7" fillId="6" borderId="1" xfId="0" applyNumberFormat="1" applyFont="1" applyFill="1" applyBorder="1"/>
    <xf numFmtId="168" fontId="6" fillId="0" borderId="1" xfId="0" applyNumberFormat="1" applyFont="1" applyBorder="1"/>
    <xf numFmtId="168" fontId="5" fillId="0" borderId="0" xfId="0" applyNumberFormat="1" applyFont="1"/>
    <xf numFmtId="168" fontId="7" fillId="6" borderId="1" xfId="0" applyNumberFormat="1" applyFont="1" applyFill="1" applyBorder="1"/>
    <xf numFmtId="172" fontId="6" fillId="0" borderId="1" xfId="0" applyNumberFormat="1" applyFont="1" applyBorder="1"/>
    <xf numFmtId="164" fontId="8" fillId="6" borderId="1" xfId="0" applyNumberFormat="1" applyFont="1" applyFill="1" applyBorder="1"/>
    <xf numFmtId="167" fontId="8" fillId="6" borderId="1" xfId="0" applyNumberFormat="1" applyFont="1" applyFill="1" applyBorder="1"/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Kumulyativ pul oqimi (tanlangan ssenariy), $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Natijalar!$C$26</c:f>
              <c:strCache>
                <c:ptCount val="1"/>
                <c:pt idx="0">
                  <c:v>A · kumulyativ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Natijalar!$A$27:$A$41</c:f>
              <c:strCache>
                <c:ptCount val="1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</c:strCache>
            </c:strRef>
          </c:cat>
          <c:val>
            <c:numRef>
              <c:f>Natijalar!$C$27:$C$41</c:f>
              <c:numCache>
                <c:formatCode>\$#\ ##0;\(\$#\ ##0\);\-</c:formatCode>
                <c:ptCount val="15"/>
                <c:pt idx="0">
                  <c:v>-907947.33832698036</c:v>
                </c:pt>
                <c:pt idx="1">
                  <c:v>-526627.42271229776</c:v>
                </c:pt>
                <c:pt idx="2">
                  <c:v>51609.300049998448</c:v>
                </c:pt>
                <c:pt idx="3">
                  <c:v>51609.300049998448</c:v>
                </c:pt>
                <c:pt idx="4">
                  <c:v>51609.300049998448</c:v>
                </c:pt>
                <c:pt idx="5">
                  <c:v>51609.300049998448</c:v>
                </c:pt>
                <c:pt idx="6">
                  <c:v>51609.300049998448</c:v>
                </c:pt>
                <c:pt idx="7">
                  <c:v>51609.300049998448</c:v>
                </c:pt>
                <c:pt idx="8">
                  <c:v>51609.300049998448</c:v>
                </c:pt>
                <c:pt idx="9">
                  <c:v>51609.300049998448</c:v>
                </c:pt>
                <c:pt idx="10">
                  <c:v>51609.300049998448</c:v>
                </c:pt>
                <c:pt idx="11">
                  <c:v>51609.300049998448</c:v>
                </c:pt>
                <c:pt idx="12">
                  <c:v>51609.300049998448</c:v>
                </c:pt>
                <c:pt idx="13">
                  <c:v>51609.300049998448</c:v>
                </c:pt>
                <c:pt idx="14">
                  <c:v>51609.300049998448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5A8-C543-953A-40D773318F0C}"/>
            </c:ext>
          </c:extLst>
        </c:ser>
        <c:ser>
          <c:idx val="1"/>
          <c:order val="1"/>
          <c:tx>
            <c:strRef>
              <c:f>Natijalar!$E$26</c:f>
              <c:strCache>
                <c:ptCount val="1"/>
                <c:pt idx="0">
                  <c:v>B · kumulyativ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Natijalar!$A$27:$A$41</c:f>
              <c:strCache>
                <c:ptCount val="1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</c:strCache>
            </c:strRef>
          </c:cat>
          <c:val>
            <c:numRef>
              <c:f>Natijalar!$E$27:$E$41</c:f>
              <c:numCache>
                <c:formatCode>\$#\ ##0;\(\$#\ ##0\);\-</c:formatCode>
                <c:ptCount val="15"/>
                <c:pt idx="0">
                  <c:v>-1110404.2124880557</c:v>
                </c:pt>
                <c:pt idx="1">
                  <c:v>-2994428.2144766212</c:v>
                </c:pt>
                <c:pt idx="2">
                  <c:v>-4342207.2016129112</c:v>
                </c:pt>
                <c:pt idx="3">
                  <c:v>-4204557.0802829573</c:v>
                </c:pt>
                <c:pt idx="4">
                  <c:v>-3930195.5123148421</c:v>
                </c:pt>
                <c:pt idx="5">
                  <c:v>-3649527.5589570636</c:v>
                </c:pt>
                <c:pt idx="6">
                  <c:v>-3362427.092501828</c:v>
                </c:pt>
                <c:pt idx="7">
                  <c:v>-3068765.4626871864</c:v>
                </c:pt>
                <c:pt idx="8">
                  <c:v>-2768411.4462459506</c:v>
                </c:pt>
                <c:pt idx="9">
                  <c:v>-2461231.1954455888</c:v>
                </c:pt>
                <c:pt idx="10">
                  <c:v>-2147088.1855989187</c:v>
                </c:pt>
                <c:pt idx="11">
                  <c:v>-1825843.1615250139</c:v>
                </c:pt>
                <c:pt idx="12">
                  <c:v>3304593.1640763972</c:v>
                </c:pt>
                <c:pt idx="13">
                  <c:v>3304593.1640763972</c:v>
                </c:pt>
                <c:pt idx="14">
                  <c:v>3304593.1640763972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5A8-C543-953A-40D773318F0C}"/>
            </c:ext>
          </c:extLst>
        </c:ser>
        <c:ser>
          <c:idx val="2"/>
          <c:order val="2"/>
          <c:tx>
            <c:strRef>
              <c:f>Natijalar!$G$26</c:f>
              <c:strCache>
                <c:ptCount val="1"/>
                <c:pt idx="0">
                  <c:v>C · kumulyativ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Natijalar!$A$27:$A$41</c:f>
              <c:strCache>
                <c:ptCount val="1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</c:strCache>
            </c:strRef>
          </c:cat>
          <c:val>
            <c:numRef>
              <c:f>Natijalar!$G$27:$G$41</c:f>
              <c:numCache>
                <c:formatCode>\$#\ ##0;\(\$#\ ##0\);\-</c:formatCode>
                <c:ptCount val="15"/>
                <c:pt idx="0">
                  <c:v>-947864.86425461317</c:v>
                </c:pt>
                <c:pt idx="1">
                  <c:v>-1012826.6372423018</c:v>
                </c:pt>
                <c:pt idx="2">
                  <c:v>-821295.58163528587</c:v>
                </c:pt>
                <c:pt idx="3">
                  <c:v>-798959.41221576778</c:v>
                </c:pt>
                <c:pt idx="4">
                  <c:v>-749155.16247063328</c:v>
                </c:pt>
                <c:pt idx="5">
                  <c:v>-698166.72549405065</c:v>
                </c:pt>
                <c:pt idx="6">
                  <c:v>-645970.41754139087</c:v>
                </c:pt>
                <c:pt idx="7">
                  <c:v>-592542.08119313244</c:v>
                </c:pt>
                <c:pt idx="8">
                  <c:v>-537857.07588136336</c:v>
                </c:pt>
                <c:pt idx="9">
                  <c:v>-481890.26822681341</c:v>
                </c:pt>
                <c:pt idx="10">
                  <c:v>-424616.022182627</c:v>
                </c:pt>
                <c:pt idx="11">
                  <c:v>-366008.18898101139</c:v>
                </c:pt>
                <c:pt idx="12">
                  <c:v>635921.46724953467</c:v>
                </c:pt>
                <c:pt idx="13">
                  <c:v>635921.46724953467</c:v>
                </c:pt>
                <c:pt idx="14">
                  <c:v>635921.46724953467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95A8-C543-953A-40D773318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\$#\ ##0;\(\$#\ ##0\);\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NPV — 9 kombinatsiya, $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Natijalar!$B$4:$J$4</c:f>
              <c:strCache>
                <c:ptCount val="9"/>
                <c:pt idx="0">
                  <c:v>A · Kons</c:v>
                </c:pt>
                <c:pt idx="1">
                  <c:v>A · Baza</c:v>
                </c:pt>
                <c:pt idx="2">
                  <c:v>A · Opt</c:v>
                </c:pt>
                <c:pt idx="3">
                  <c:v>B · Kons</c:v>
                </c:pt>
                <c:pt idx="4">
                  <c:v>B · Baza</c:v>
                </c:pt>
                <c:pt idx="5">
                  <c:v>B · Opt</c:v>
                </c:pt>
                <c:pt idx="6">
                  <c:v>C · Kons</c:v>
                </c:pt>
                <c:pt idx="7">
                  <c:v>C · Baza</c:v>
                </c:pt>
                <c:pt idx="8">
                  <c:v>C · Opt</c:v>
                </c:pt>
              </c:strCache>
            </c:strRef>
          </c:cat>
          <c:val>
            <c:numRef>
              <c:f>Natijalar!$B$13:$J$13</c:f>
              <c:numCache>
                <c:formatCode>\$#\ ##0;\(\$#\ ##0\);\-</c:formatCode>
                <c:ptCount val="9"/>
                <c:pt idx="0">
                  <c:v>-1330171.3509370086</c:v>
                </c:pt>
                <c:pt idx="1">
                  <c:v>-88568.368856422429</c:v>
                </c:pt>
                <c:pt idx="2">
                  <c:v>894919.8402887265</c:v>
                </c:pt>
                <c:pt idx="3">
                  <c:v>-3501490.8772934214</c:v>
                </c:pt>
                <c:pt idx="4">
                  <c:v>-1614508.2567876349</c:v>
                </c:pt>
                <c:pt idx="5">
                  <c:v>752876.11742910673</c:v>
                </c:pt>
                <c:pt idx="6">
                  <c:v>-1779493.5819410239</c:v>
                </c:pt>
                <c:pt idx="7">
                  <c:v>-415936.76598139713</c:v>
                </c:pt>
                <c:pt idx="8">
                  <c:v>816263.93988201336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C-1F40-B275-7AA8CB6A2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\$#\ ##0;\(\$#\ ##0\);\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42</xdr:row>
      <xdr:rowOff>0</xdr:rowOff>
    </xdr:from>
    <xdr:ext cx="6480000" cy="30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42</xdr:row>
      <xdr:rowOff>0</xdr:rowOff>
    </xdr:from>
    <xdr:ext cx="6480000" cy="30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4" customWidth="1"/>
    <col min="2" max="10" width="15" customWidth="1"/>
  </cols>
  <sheetData>
    <row r="1" spans="1:10" ht="20" x14ac:dyDescent="0.2">
      <c r="A1" s="1" t="s">
        <v>0</v>
      </c>
    </row>
    <row r="2" spans="1:10" ht="32" customHeight="1" x14ac:dyDescent="0.2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61"/>
    </row>
    <row r="4" spans="1:10" x14ac:dyDescent="0.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x14ac:dyDescent="0.2">
      <c r="A5" s="4" t="s">
        <v>12</v>
      </c>
      <c r="B5" s="5">
        <f>Hisob_A_Sotish!$C$19+Hisob_A_Sotish!$C$16+Hisob_A_Sotish!$C$18</f>
        <v>4677603.0193263907</v>
      </c>
      <c r="C5" s="5">
        <f>Hisob_A_Sotish!$C$52+Hisob_A_Sotish!$C$49+Hisob_A_Sotish!$C$51</f>
        <v>3940478.7935345345</v>
      </c>
      <c r="D5" s="5">
        <f>Hisob_A_Sotish!$C$85+Hisob_A_Sotish!$C$82+Hisob_A_Sotish!$C$84</f>
        <v>3380273.4919999996</v>
      </c>
      <c r="E5" s="5">
        <f>Hisob_B_Ijara!$C$19+Hisob_B_Ijara!$C$16+Hisob_B_Ijara!$C$18</f>
        <v>5063913.0193263907</v>
      </c>
      <c r="F5" s="5">
        <f>Hisob_B_Ijara!$C$52+Hisob_B_Ijara!$C$49+Hisob_B_Ijara!$C$51</f>
        <v>4275280.7935345341</v>
      </c>
      <c r="G5" s="5">
        <f>Hisob_B_Ijara!$C$85+Hisob_B_Ijara!$C$82+Hisob_B_Ijara!$C$84</f>
        <v>3637813.4919999996</v>
      </c>
      <c r="H5" s="5">
        <f>Hisob_C_Gibrid!$C$19+Hisob_C_Gibrid!$C$16+Hisob_C_Gibrid!$C$18</f>
        <v>4759803.0193263907</v>
      </c>
      <c r="I5" s="5">
        <f>Hisob_C_Gibrid!$C$52+Hisob_C_Gibrid!$C$49+Hisob_C_Gibrid!$C$51</f>
        <v>4011718.7935345345</v>
      </c>
      <c r="J5" s="5">
        <f>Hisob_C_Gibrid!$C$85+Hisob_C_Gibrid!$C$82+Hisob_C_Gibrid!$C$84</f>
        <v>3435073.4919999996</v>
      </c>
    </row>
    <row r="6" spans="1:10" x14ac:dyDescent="0.2">
      <c r="A6" s="4" t="s">
        <v>13</v>
      </c>
      <c r="B6" s="5">
        <f>MAX(0,-MIN(Hisob_A_Sotish!$D$37:$FP$37))</f>
        <v>1825772.5366939723</v>
      </c>
      <c r="C6" s="5">
        <f>MAX(0,-MIN(Hisob_A_Sotish!$D$70:$FP$70))</f>
        <v>925055.99610585661</v>
      </c>
      <c r="D6" s="5">
        <f>MAX(0,-MIN(Hisob_A_Sotish!$D$103:$FP$103))</f>
        <v>822544.9028836661</v>
      </c>
      <c r="E6" s="5">
        <f>MAX(0,-MIN(Hisob_B_Ijara!$D$37:$FP$37))</f>
        <v>5250740.0064146165</v>
      </c>
      <c r="F6" s="5">
        <f>MAX(0,-MIN(Hisob_B_Ijara!$D$70:$FP$70))</f>
        <v>4342207.2016129121</v>
      </c>
      <c r="G6" s="5">
        <f>MAX(0,-MIN(Hisob_B_Ijara!$D$103:$FP$103))</f>
        <v>3671132.0072076665</v>
      </c>
      <c r="H6" s="5">
        <f>MAX(0,-MIN(Hisob_C_Gibrid!$D$37:$FP$37))</f>
        <v>2455632.7808231609</v>
      </c>
      <c r="I6" s="5">
        <f>MAX(0,-MIN(Hisob_C_Gibrid!$D$70:$FP$70))</f>
        <v>1030786.4512694541</v>
      </c>
      <c r="J6" s="5">
        <f>MAX(0,-MIN(Hisob_C_Gibrid!$D$103:$FP$103))</f>
        <v>873563.19208802388</v>
      </c>
    </row>
    <row r="7" spans="1:10" x14ac:dyDescent="0.2">
      <c r="A7" s="4" t="s">
        <v>14</v>
      </c>
      <c r="B7" s="5">
        <f>Hisob_A_Sotish!$C$13</f>
        <v>3523223.854166666</v>
      </c>
      <c r="C7" s="5">
        <f>Hisob_A_Sotish!$C$46</f>
        <v>4156679.395982143</v>
      </c>
      <c r="D7" s="5">
        <f>Hisob_A_Sotish!$C$79</f>
        <v>4790726.6422193861</v>
      </c>
      <c r="E7" s="5">
        <f>Hisob_B_Ijara!$C$13</f>
        <v>0</v>
      </c>
      <c r="F7" s="5">
        <f>Hisob_B_Ijara!$C$46</f>
        <v>0</v>
      </c>
      <c r="G7" s="5">
        <f>Hisob_B_Ijara!$C$79</f>
        <v>0</v>
      </c>
      <c r="H7" s="5">
        <f>Hisob_C_Gibrid!$C$13</f>
        <v>2856413.4107142845</v>
      </c>
      <c r="I7" s="5">
        <f>Hisob_C_Gibrid!$C$46</f>
        <v>3362142.7566964277</v>
      </c>
      <c r="J7" s="5">
        <f>Hisob_C_Gibrid!$C$79</f>
        <v>3839815.8482142845</v>
      </c>
    </row>
    <row r="8" spans="1:10" x14ac:dyDescent="0.2">
      <c r="A8" s="4" t="s">
        <v>15</v>
      </c>
      <c r="B8" s="5">
        <f>Hisob_A_Sotish!$C$30</f>
        <v>0</v>
      </c>
      <c r="C8" s="5">
        <f>Hisob_A_Sotish!$C$63</f>
        <v>0</v>
      </c>
      <c r="D8" s="5">
        <f>Hisob_A_Sotish!$C$96</f>
        <v>0</v>
      </c>
      <c r="E8" s="5">
        <f>Hisob_B_Ijara!$C$30</f>
        <v>967902.96180291753</v>
      </c>
      <c r="F8" s="5">
        <f>Hisob_B_Ijara!$C$63</f>
        <v>2813402.0961294319</v>
      </c>
      <c r="G8" s="5">
        <f>Hisob_B_Ijara!$C$96</f>
        <v>5091363.5656453501</v>
      </c>
      <c r="H8" s="5">
        <f>Hisob_C_Gibrid!$C$30</f>
        <v>112442.54348552974</v>
      </c>
      <c r="I8" s="5">
        <f>Hisob_C_Gibrid!$C$63</f>
        <v>493898.70688254776</v>
      </c>
      <c r="J8" s="5">
        <f>Hisob_C_Gibrid!$C$96</f>
        <v>942877.43247144402</v>
      </c>
    </row>
    <row r="9" spans="1:10" x14ac:dyDescent="0.2">
      <c r="A9" s="4" t="s">
        <v>16</v>
      </c>
      <c r="B9" s="5">
        <f>Hisob_A_Sotish!$C$35</f>
        <v>0</v>
      </c>
      <c r="C9" s="5">
        <f>Hisob_A_Sotish!$C$68</f>
        <v>0</v>
      </c>
      <c r="D9" s="5">
        <f>Hisob_A_Sotish!$C$101</f>
        <v>0</v>
      </c>
      <c r="E9" s="5">
        <f>Hisob_B_Ijara!$C$35</f>
        <v>3007862.0969597092</v>
      </c>
      <c r="F9" s="5">
        <f>Hisob_B_Ijara!$C$68</f>
        <v>4968020.7307645129</v>
      </c>
      <c r="G9" s="5">
        <f>Hisob_B_Ijara!$C$101</f>
        <v>8231726.3500763206</v>
      </c>
      <c r="H9" s="5">
        <f>Hisob_C_Gibrid!$C$35</f>
        <v>565942.35091606842</v>
      </c>
      <c r="I9" s="5">
        <f>Hisob_C_Gibrid!$C$68</f>
        <v>972289.04188207048</v>
      </c>
      <c r="J9" s="5">
        <f>Hisob_C_Gibrid!$C$101</f>
        <v>1604843.9915666399</v>
      </c>
    </row>
    <row r="10" spans="1:10" x14ac:dyDescent="0.2">
      <c r="A10" s="4" t="s">
        <v>17</v>
      </c>
      <c r="B10" s="5">
        <f>Hisob_A_Sotish!$C$15+Hisob_A_Sotish!$C$32</f>
        <v>0</v>
      </c>
      <c r="C10" s="5">
        <f>Hisob_A_Sotish!$C$48+Hisob_A_Sotish!$C$65</f>
        <v>9107.5235382350147</v>
      </c>
      <c r="D10" s="5">
        <f>Hisob_A_Sotish!$C$81+Hisob_A_Sotish!$C$98</f>
        <v>185366.65766125612</v>
      </c>
      <c r="E10" s="5">
        <f>Hisob_B_Ijara!$C$15+Hisob_B_Ijara!$C$32</f>
        <v>0</v>
      </c>
      <c r="F10" s="5">
        <f>Hisob_B_Ijara!$C$48+Hisob_B_Ijara!$C$65</f>
        <v>191548.86928301727</v>
      </c>
      <c r="G10" s="5">
        <f>Hisob_B_Ijara!$C$81+Hisob_B_Ijara!$C$98</f>
        <v>562058.34334410238</v>
      </c>
      <c r="H10" s="5">
        <f>Hisob_C_Gibrid!$C$15+Hisob_C_Gibrid!$C$32</f>
        <v>0</v>
      </c>
      <c r="I10" s="5">
        <f>Hisob_C_Gibrid!$C$48+Hisob_C_Gibrid!$C$65</f>
        <v>53015.24819260175</v>
      </c>
      <c r="J10" s="5">
        <f>Hisob_C_Gibrid!$C$81+Hisob_C_Gibrid!$C$98</f>
        <v>260427.53710597201</v>
      </c>
    </row>
    <row r="11" spans="1:10" x14ac:dyDescent="0.2">
      <c r="A11" s="4" t="s">
        <v>18</v>
      </c>
      <c r="B11" s="5">
        <f>Hisob_A_Sotish!$C$17</f>
        <v>41839.90756819817</v>
      </c>
      <c r="C11" s="5">
        <f>Hisob_A_Sotish!$C$50</f>
        <v>10000</v>
      </c>
      <c r="D11" s="5">
        <f>Hisob_A_Sotish!$C$83</f>
        <v>7000</v>
      </c>
      <c r="E11" s="5">
        <f>Hisob_B_Ijara!$C$17</f>
        <v>41839.90756819817</v>
      </c>
      <c r="F11" s="5">
        <f>Hisob_B_Ijara!$C$50</f>
        <v>10000</v>
      </c>
      <c r="G11" s="5">
        <f>Hisob_B_Ijara!$C$83</f>
        <v>7000</v>
      </c>
      <c r="H11" s="5">
        <f>Hisob_C_Gibrid!$C$17</f>
        <v>41839.90756819817</v>
      </c>
      <c r="I11" s="5">
        <f>Hisob_C_Gibrid!$C$50</f>
        <v>10000</v>
      </c>
      <c r="J11" s="5">
        <f>Hisob_C_Gibrid!$C$83</f>
        <v>7000</v>
      </c>
    </row>
    <row r="12" spans="1:10" x14ac:dyDescent="0.2">
      <c r="A12" s="6" t="s">
        <v>19</v>
      </c>
      <c r="B12" s="7">
        <f>Hisob_A_Sotish!$C$36</f>
        <v>-1319531.9076237564</v>
      </c>
      <c r="C12" s="7">
        <f>Hisob_A_Sotish!$C$69</f>
        <v>51609.300049998361</v>
      </c>
      <c r="D12" s="7">
        <f>Hisob_A_Sotish!$C$102</f>
        <v>1050411.0600804517</v>
      </c>
      <c r="E12" s="7">
        <f>Hisob_B_Ijara!$C$36</f>
        <v>-1129987.8681319756</v>
      </c>
      <c r="F12" s="7">
        <f>Hisob_B_Ijara!$C$69</f>
        <v>3304593.1640763925</v>
      </c>
      <c r="G12" s="7">
        <f>Hisob_B_Ijara!$C$102</f>
        <v>9116218.0803775694</v>
      </c>
      <c r="H12" s="7">
        <f>Hisob_C_Gibrid!$C$36</f>
        <v>-1366819.0911537097</v>
      </c>
      <c r="I12" s="7">
        <f>Hisob_C_Gibrid!$C$69</f>
        <v>635921.46724953549</v>
      </c>
      <c r="J12" s="7">
        <f>Hisob_C_Gibrid!$C$102</f>
        <v>2550642.6884588972</v>
      </c>
    </row>
    <row r="13" spans="1:10" x14ac:dyDescent="0.2">
      <c r="A13" s="6" t="s">
        <v>20</v>
      </c>
      <c r="B13" s="7">
        <f>Hisob_A_Sotish!$C$38</f>
        <v>-1330171.3509370086</v>
      </c>
      <c r="C13" s="7">
        <f>Hisob_A_Sotish!$C$71</f>
        <v>-88568.368856422429</v>
      </c>
      <c r="D13" s="7">
        <f>Hisob_A_Sotish!$C$104</f>
        <v>894919.8402887265</v>
      </c>
      <c r="E13" s="7">
        <f>Hisob_B_Ijara!$C$38</f>
        <v>-3501490.8772934214</v>
      </c>
      <c r="F13" s="7">
        <f>Hisob_B_Ijara!$C$71</f>
        <v>-1614508.2567876349</v>
      </c>
      <c r="G13" s="7">
        <f>Hisob_B_Ijara!$C$104</f>
        <v>752876.11742910673</v>
      </c>
      <c r="H13" s="7">
        <f>Hisob_C_Gibrid!$C$38</f>
        <v>-1779493.5819410239</v>
      </c>
      <c r="I13" s="7">
        <f>Hisob_C_Gibrid!$C$71</f>
        <v>-415936.76598139713</v>
      </c>
      <c r="J13" s="7">
        <f>Hisob_C_Gibrid!$C$104</f>
        <v>816263.93988201336</v>
      </c>
    </row>
    <row r="14" spans="1:10" x14ac:dyDescent="0.2">
      <c r="A14" s="6" t="s">
        <v>21</v>
      </c>
      <c r="B14" s="8">
        <f>IFERROR(IF((1+IRR(Hisob_A_Sotish!$D$36:$FP$36,0.01))^12-1&gt;1,"&gt;100%",(1+IRR(Hisob_A_Sotish!$D$36:$FP$36,0.01))^12-1),"—")</f>
        <v>-0.54105502937685057</v>
      </c>
      <c r="C14" s="8">
        <f>IFERROR(IF((1+IRR(Hisob_A_Sotish!$D$69:$FP$69,0.01))^12-1&gt;1,"&gt;100%",(1+IRR(Hisob_A_Sotish!$D$69:$FP$69,0.01))^12-1),"—")</f>
        <v>4.3382493970367753E-2</v>
      </c>
      <c r="D14" s="8" t="str">
        <f>IFERROR(IF((1+IRR(Hisob_A_Sotish!$D$102:$FP$102,0.01))^12-1&gt;1,"&gt;100%",(1+IRR(Hisob_A_Sotish!$D$102:$FP$102,0.01))^12-1),"—")</f>
        <v>&gt;100%</v>
      </c>
      <c r="E14" s="8">
        <f>IFERROR(IF((1+IRR(Hisob_B_Ijara!$D$36:$FP$36,0.01))^12-1&gt;1,"&gt;100%",(1+IRR(Hisob_B_Ijara!$D$36:$FP$36,0.01))^12-1),"—")</f>
        <v>-2.3752997169819823E-2</v>
      </c>
      <c r="F14" s="8">
        <f>IFERROR(IF((1+IRR(Hisob_B_Ijara!$D$69:$FP$69,0.01))^12-1&gt;1,"&gt;100%",(1+IRR(Hisob_B_Ijara!$D$69:$FP$69,0.01))^12-1),"—")</f>
        <v>6.3725246634082744E-2</v>
      </c>
      <c r="G14" s="8">
        <f>IFERROR(IF((1+IRR(Hisob_B_Ijara!$D$102:$FP$102,0.01))^12-1&gt;1,"&gt;100%",(1+IRR(Hisob_B_Ijara!$D$102:$FP$102,0.01))^12-1),"—")</f>
        <v>0.15861828784102983</v>
      </c>
      <c r="H14" s="8">
        <f>IFERROR(IF((1+IRR(Hisob_C_Gibrid!$D$36:$FP$36,0.01))^12-1&gt;1,"&gt;100%",(1+IRR(Hisob_C_Gibrid!$D$36:$FP$36,0.01))^12-1),"—")</f>
        <v>-9.1971084414835924E-2</v>
      </c>
      <c r="I14" s="8">
        <f>IFERROR(IF((1+IRR(Hisob_C_Gibrid!$D$69:$FP$69,0.01))^12-1&gt;1,"&gt;100%",(1+IRR(Hisob_C_Gibrid!$D$69:$FP$69,0.01))^12-1),"—")</f>
        <v>5.6549406279430725E-2</v>
      </c>
      <c r="J14" s="8">
        <f>IFERROR(IF((1+IRR(Hisob_C_Gibrid!$D$102:$FP$102,0.01))^12-1&gt;1,"&gt;100%",(1+IRR(Hisob_C_Gibrid!$D$102:$FP$102,0.01))^12-1),"—")</f>
        <v>0.46339655777369626</v>
      </c>
    </row>
    <row r="15" spans="1:10" x14ac:dyDescent="0.2">
      <c r="A15" s="4" t="s">
        <v>22</v>
      </c>
      <c r="B15" s="9">
        <f>MAX(Hisob_A_Sotish!$D$39:$FP$39)</f>
        <v>168</v>
      </c>
      <c r="C15" s="9">
        <f>MAX(Hisob_A_Sotish!$D$72:$FP$72)</f>
        <v>22</v>
      </c>
      <c r="D15" s="9">
        <f>MAX(Hisob_A_Sotish!$D$105:$FP$105)</f>
        <v>7</v>
      </c>
      <c r="E15" s="9">
        <f>MAX(Hisob_B_Ijara!$D$39:$FP$39)</f>
        <v>168</v>
      </c>
      <c r="F15" s="9">
        <f>MAX(Hisob_B_Ijara!$D$72:$FP$72)</f>
        <v>139</v>
      </c>
      <c r="G15" s="9">
        <f>MAX(Hisob_B_Ijara!$D$105:$FP$105)</f>
        <v>115</v>
      </c>
      <c r="H15" s="9">
        <f>MAX(Hisob_C_Gibrid!$D$39:$FP$39)</f>
        <v>168</v>
      </c>
      <c r="I15" s="9">
        <f>MAX(Hisob_C_Gibrid!$D$72:$FP$72)</f>
        <v>139</v>
      </c>
      <c r="J15" s="9">
        <f>MAX(Hisob_C_Gibrid!$D$105:$FP$105)</f>
        <v>14</v>
      </c>
    </row>
    <row r="16" spans="1:10" x14ac:dyDescent="0.2">
      <c r="A16" s="4" t="s">
        <v>23</v>
      </c>
      <c r="B16" s="10" t="str">
        <f>IF(Natijalar!$B$15&lt;0,0,IF(Natijalar!$B$15&gt;=168,"—",Natijalar!$B$15+(-INDEX(Hisob_A_Sotish!$D$37:$FP$37,1,Natijalar!$B$15+1))/INDEX(Hisob_A_Sotish!$D$36:$FP$36,1,Natijalar!$B$15+2)))</f>
        <v>—</v>
      </c>
      <c r="C16" s="10">
        <f>IF(Natijalar!$C$15&lt;0,0,IF(Natijalar!$C$15&gt;=168,"—",Natijalar!$C$15+(-INDEX(Hisob_A_Sotish!$D$70:$FP$70,1,Natijalar!$C$15+1))/INDEX(Hisob_A_Sotish!$D$69:$FP$69,1,Natijalar!$C$15+2)))</f>
        <v>22.575047616979198</v>
      </c>
      <c r="D16" s="10">
        <f>IF(Natijalar!$D$15&lt;0,0,IF(Natijalar!$D$15&gt;=168,"—",Natijalar!$D$15+(-INDEX(Hisob_A_Sotish!$D$103:$FP$103,1,Natijalar!$D$15+1))/INDEX(Hisob_A_Sotish!$D$102:$FP$102,1,Natijalar!$D$15+2)))</f>
        <v>7.4533828430404343</v>
      </c>
      <c r="E16" s="10" t="str">
        <f>IF(Natijalar!$E$15&lt;0,0,IF(Natijalar!$E$15&gt;=168,"—",Natijalar!$E$15+(-INDEX(Hisob_B_Ijara!$D$37:$FP$37,1,Natijalar!$E$15+1))/INDEX(Hisob_B_Ijara!$D$36:$FP$36,1,Natijalar!$E$15+2)))</f>
        <v>—</v>
      </c>
      <c r="F16" s="10">
        <f>IF(Natijalar!$F$15&lt;0,0,IF(Natijalar!$F$15&gt;=168,"—",Natijalar!$F$15+(-INDEX(Hisob_B_Ijara!$D$70:$FP$70,1,Natijalar!$F$15+1))/INDEX(Hisob_B_Ijara!$D$69:$FP$69,1,Natijalar!$F$15+2)))</f>
        <v>139.33843170666691</v>
      </c>
      <c r="G16" s="10">
        <f>IF(Natijalar!$G$15&lt;0,0,IF(Natijalar!$G$15&gt;=168,"—",Natijalar!$G$15+(-INDEX(Hisob_B_Ijara!$D$103:$FP$103,1,Natijalar!$G$15+1))/INDEX(Hisob_B_Ijara!$D$102:$FP$102,1,Natijalar!$G$15+2)))</f>
        <v>115.1977561335807</v>
      </c>
      <c r="H16" s="10" t="str">
        <f>IF(Natijalar!$H$15&lt;0,0,IF(Natijalar!$H$15&gt;=168,"—",Natijalar!$H$15+(-INDEX(Hisob_C_Gibrid!$D$37:$FP$37,1,Natijalar!$H$15+1))/INDEX(Hisob_C_Gibrid!$D$36:$FP$36,1,Natijalar!$H$15+2)))</f>
        <v>—</v>
      </c>
      <c r="I16" s="10">
        <f>IF(Natijalar!$I$15&lt;0,0,IF(Natijalar!$I$15&gt;=168,"—",Natijalar!$I$15+(-INDEX(Hisob_C_Gibrid!$D$70:$FP$70,1,Natijalar!$I$15+1))/INDEX(Hisob_C_Gibrid!$D$69:$FP$69,1,Natijalar!$I$15+2)))</f>
        <v>139.34926064068392</v>
      </c>
      <c r="J16" s="10">
        <f>IF(Natijalar!$J$15&lt;0,0,IF(Natijalar!$J$15&gt;=168,"—",Natijalar!$J$15+(-INDEX(Hisob_C_Gibrid!$D$103:$FP$103,1,Natijalar!$J$15+1))/INDEX(Hisob_C_Gibrid!$D$102:$FP$102,1,Natijalar!$J$15+2)))</f>
        <v>14.330065153906519</v>
      </c>
    </row>
    <row r="17" spans="1:10" x14ac:dyDescent="0.2">
      <c r="A17" s="6" t="s">
        <v>24</v>
      </c>
      <c r="B17" s="11" t="str">
        <f>IF(ISNUMBER(Natijalar!$B$16),Natijalar!$B$16/12,"—")</f>
        <v>—</v>
      </c>
      <c r="C17" s="11">
        <f>IF(ISNUMBER(Natijalar!$C$16),Natijalar!$C$16/12,"—")</f>
        <v>1.8812539680815998</v>
      </c>
      <c r="D17" s="11">
        <f>IF(ISNUMBER(Natijalar!$D$16),Natijalar!$D$16/12,"—")</f>
        <v>0.62111523692003623</v>
      </c>
      <c r="E17" s="11" t="str">
        <f>IF(ISNUMBER(Natijalar!$E$16),Natijalar!$E$16/12,"—")</f>
        <v>—</v>
      </c>
      <c r="F17" s="11">
        <f>IF(ISNUMBER(Natijalar!$F$16),Natijalar!$F$16/12,"—")</f>
        <v>11.611535975555576</v>
      </c>
      <c r="G17" s="11">
        <f>IF(ISNUMBER(Natijalar!$G$16),Natijalar!$G$16/12,"—")</f>
        <v>9.5998130111317241</v>
      </c>
      <c r="H17" s="11" t="str">
        <f>IF(ISNUMBER(Natijalar!$H$16),Natijalar!$H$16/12,"—")</f>
        <v>—</v>
      </c>
      <c r="I17" s="11">
        <f>IF(ISNUMBER(Natijalar!$I$16),Natijalar!$I$16/12,"—")</f>
        <v>11.61243838672366</v>
      </c>
      <c r="J17" s="11">
        <f>IF(ISNUMBER(Natijalar!$J$16),Natijalar!$J$16/12,"—")</f>
        <v>1.1941720961588767</v>
      </c>
    </row>
    <row r="18" spans="1:10" x14ac:dyDescent="0.2">
      <c r="A18" s="4" t="s">
        <v>25</v>
      </c>
      <c r="B18" s="10" t="str">
        <f>IF(ISNUMBER(Natijalar!$B$16),MAX(0,Natijalar!$B$16-Parametrlar!$B$4)/12,"—")</f>
        <v>—</v>
      </c>
      <c r="C18" s="10">
        <f>IF(ISNUMBER(Natijalar!$C$16),MAX(0,Natijalar!$C$16-Parametrlar!$C$4)/12,"—")</f>
        <v>0.21458730141493318</v>
      </c>
      <c r="D18" s="10">
        <f>IF(ISNUMBER(Natijalar!$D$16),MAX(0,Natijalar!$D$16-Parametrlar!$D$4)/12,"—")</f>
        <v>0</v>
      </c>
      <c r="E18" s="10" t="str">
        <f>IF(ISNUMBER(Natijalar!$E$16),MAX(0,Natijalar!$E$16-Parametrlar!$E$4)/12,"—")</f>
        <v>—</v>
      </c>
      <c r="F18" s="10">
        <f>IF(ISNUMBER(Natijalar!$F$16),MAX(0,Natijalar!$F$16-Parametrlar!$F$4)/12,"—")</f>
        <v>9.9448693088889097</v>
      </c>
      <c r="G18" s="10">
        <f>IF(ISNUMBER(Natijalar!$G$16),MAX(0,Natijalar!$G$16-Parametrlar!$G$4)/12,"—")</f>
        <v>8.4331463444650581</v>
      </c>
      <c r="H18" s="10" t="str">
        <f>IF(ISNUMBER(Natijalar!$H$16),MAX(0,Natijalar!$H$16-Parametrlar!$H$4)/12,"—")</f>
        <v>—</v>
      </c>
      <c r="I18" s="10">
        <f>IF(ISNUMBER(Natijalar!$I$16),MAX(0,Natijalar!$I$16-Parametrlar!$I$4)/12,"—")</f>
        <v>9.9457717200569942</v>
      </c>
      <c r="J18" s="10">
        <f>IF(ISNUMBER(Natijalar!$J$16),MAX(0,Natijalar!$J$16-Parametrlar!$J$4)/12,"—")</f>
        <v>2.750542949220991E-2</v>
      </c>
    </row>
    <row r="19" spans="1:10" x14ac:dyDescent="0.2">
      <c r="A19" s="4" t="s">
        <v>26</v>
      </c>
      <c r="B19" s="5">
        <f>SUMIFS(Hisob_A_Sotish!$D$30:$FP$30,Hisob_A_Sotish!$D$4:$FP$4,"&gt;="&amp;(Parametrlar!$B$4+Kirish!$B$51+2),Hisob_A_Sotish!$D$4:$FP$4,"&lt;="&amp;(Parametrlar!$B$4+Kirish!$B$51+13))</f>
        <v>0</v>
      </c>
      <c r="C19" s="5">
        <f>SUMIFS(Hisob_A_Sotish!$D$63:$FP$63,Hisob_A_Sotish!$D$4:$FP$4,"&gt;="&amp;(Parametrlar!$C$4+Kirish!$C$51+2),Hisob_A_Sotish!$D$4:$FP$4,"&lt;="&amp;(Parametrlar!$C$4+Kirish!$C$51+13))</f>
        <v>0</v>
      </c>
      <c r="D19" s="5">
        <f>SUMIFS(Hisob_A_Sotish!$D$96:$FP$96,Hisob_A_Sotish!$D$4:$FP$4,"&gt;="&amp;(Parametrlar!$D$4+Kirish!$D$51+2),Hisob_A_Sotish!$D$4:$FP$4,"&lt;="&amp;(Parametrlar!$D$4+Kirish!$D$51+13))</f>
        <v>0</v>
      </c>
      <c r="E19" s="5">
        <f>SUMIFS(Hisob_B_Ijara!$D$30:$FP$30,Hisob_B_Ijara!$D$4:$FP$4,"&gt;="&amp;(Parametrlar!$E$4+Kirish!$B$51+2),Hisob_B_Ijara!$D$4:$FP$4,"&lt;="&amp;(Parametrlar!$E$4+Kirish!$B$51+13))</f>
        <v>135974.38524279188</v>
      </c>
      <c r="F19" s="5">
        <f>SUMIFS(Hisob_B_Ijara!$D$63:$FP$63,Hisob_B_Ijara!$D$4:$FP$4,"&gt;="&amp;(Parametrlar!$F$4+Kirish!$C$51+2),Hisob_B_Ijara!$D$4:$FP$4,"&lt;="&amp;(Parametrlar!$F$4+Kirish!$C$51+13))</f>
        <v>290889.76983711292</v>
      </c>
      <c r="G19" s="5">
        <f>SUMIFS(Hisob_B_Ijara!$D$96:$FP$96,Hisob_B_Ijara!$D$4:$FP$4,"&gt;="&amp;(Parametrlar!$G$4+Kirish!$D$51+2),Hisob_B_Ijara!$D$4:$FP$4,"&lt;="&amp;(Parametrlar!$G$4+Kirish!$D$51+13))</f>
        <v>452598.53319600009</v>
      </c>
      <c r="H19" s="5">
        <f>SUMIFS(Hisob_C_Gibrid!$D$30:$FP$30,Hisob_C_Gibrid!$D$4:$FP$4,"&gt;="&amp;(Parametrlar!$H$4+Kirish!$B$51+2),Hisob_C_Gibrid!$D$4:$FP$4,"&lt;="&amp;(Parametrlar!$H$4+Kirish!$B$51+13))</f>
        <v>18581.710423261455</v>
      </c>
      <c r="I19" s="5">
        <f>SUMIFS(Hisob_C_Gibrid!$D$63:$FP$63,Hisob_C_Gibrid!$D$4:$FP$4,"&gt;="&amp;(Parametrlar!$I$4+Kirish!$C$51+2),Hisob_C_Gibrid!$D$4:$FP$4,"&lt;="&amp;(Parametrlar!$I$4+Kirish!$C$51+13))</f>
        <v>51343.564118683455</v>
      </c>
      <c r="J19" s="5">
        <f>SUMIFS(Hisob_C_Gibrid!$D$96:$FP$96,Hisob_C_Gibrid!$D$4:$FP$4,"&gt;="&amp;(Parametrlar!$J$4+Kirish!$D$51+2),Hisob_C_Gibrid!$D$4:$FP$4,"&lt;="&amp;(Parametrlar!$J$4+Kirish!$D$51+13))</f>
        <v>83588.176097142365</v>
      </c>
    </row>
    <row r="20" spans="1:10" x14ac:dyDescent="0.2">
      <c r="A20" s="4" t="s">
        <v>27</v>
      </c>
      <c r="B20" s="12">
        <f>IF(Parametrlar!$B$23&gt;0,Natijalar!$B$19/Parametrlar!$B$23,0)</f>
        <v>0</v>
      </c>
      <c r="C20" s="12">
        <f>IF(Parametrlar!$C$23&gt;0,Natijalar!$C$19/Parametrlar!$C$23,0)</f>
        <v>0</v>
      </c>
      <c r="D20" s="12">
        <f>IF(Parametrlar!$D$23&gt;0,Natijalar!$D$19/Parametrlar!$D$23,0)</f>
        <v>0</v>
      </c>
      <c r="E20" s="12">
        <f>IF(Parametrlar!$E$23&gt;0,Natijalar!$E$19/Parametrlar!$E$23,0)</f>
        <v>2.6631603054379276E-2</v>
      </c>
      <c r="F20" s="12">
        <f>IF(Parametrlar!$F$23&gt;0,Natijalar!$F$19/Parametrlar!$F$23,0)</f>
        <v>6.7881145682681082E-2</v>
      </c>
      <c r="G20" s="12">
        <f>IF(Parametrlar!$G$23&gt;0,Natijalar!$G$19/Parametrlar!$G$23,0)</f>
        <v>0.12417604746838447</v>
      </c>
      <c r="H20" s="12">
        <f>IF(Parametrlar!$H$23&gt;0,Natijalar!$H$19/Parametrlar!$H$23,0)</f>
        <v>1.5872113979143166E-2</v>
      </c>
      <c r="I20" s="12">
        <f>IF(Parametrlar!$I$23&gt;0,Natijalar!$I$19/Parametrlar!$I$23,0)</f>
        <v>5.2263569654889798E-2</v>
      </c>
      <c r="J20" s="12">
        <f>IF(Parametrlar!$J$23&gt;0,Natijalar!$J$19/Parametrlar!$J$23,0)</f>
        <v>9.9979097353977087E-2</v>
      </c>
    </row>
    <row r="21" spans="1:10" x14ac:dyDescent="0.2">
      <c r="A21" s="4" t="s">
        <v>28</v>
      </c>
      <c r="B21" s="13">
        <f>IF(Natijalar!$B$5&gt;0,(Natijalar!$B$12+Natijalar!$B$5)/Natijalar!$B$5,0)</f>
        <v>0.71790425519825773</v>
      </c>
      <c r="C21" s="13">
        <f>IF(Natijalar!$C$5&gt;0,(Natijalar!$C$12+Natijalar!$C$5)/Natijalar!$C$5,0)</f>
        <v>1.0130972155299194</v>
      </c>
      <c r="D21" s="13">
        <f>IF(Natijalar!$D$5&gt;0,(Natijalar!$D$12+Natijalar!$D$5)/Natijalar!$D$5,0)</f>
        <v>1.3107473589241909</v>
      </c>
      <c r="E21" s="13">
        <f>IF(Natijalar!$E$5&gt;0,(Natijalar!$E$12+Natijalar!$E$5)/Natijalar!$E$5,0)</f>
        <v>0.77685480303090038</v>
      </c>
      <c r="F21" s="13">
        <f>IF(Natijalar!$F$5&gt;0,(Natijalar!$F$12+Natijalar!$F$5)/Natijalar!$F$5,0)</f>
        <v>1.7729534792367081</v>
      </c>
      <c r="G21" s="13">
        <f>IF(Natijalar!$G$5&gt;0,(Natijalar!$G$12+Natijalar!$G$5)/Natijalar!$G$5,0)</f>
        <v>3.5059608197136161</v>
      </c>
      <c r="H21" s="13">
        <f>IF(Natijalar!$H$5&gt;0,(Natijalar!$H$12+Natijalar!$H$5)/Natijalar!$H$5,0)</f>
        <v>0.71284124876513433</v>
      </c>
      <c r="I21" s="13">
        <f>IF(Natijalar!$I$5&gt;0,(Natijalar!$I$12+Natijalar!$I$5)/Natijalar!$I$5,0)</f>
        <v>1.1585159628522355</v>
      </c>
      <c r="J21" s="13">
        <f>IF(Natijalar!$J$5&gt;0,(Natijalar!$J$12+Natijalar!$J$5)/Natijalar!$J$5,0)</f>
        <v>1.74252929213862</v>
      </c>
    </row>
    <row r="22" spans="1:10" x14ac:dyDescent="0.2">
      <c r="A22" s="4" t="s">
        <v>29</v>
      </c>
      <c r="B22" s="12">
        <f>Parametrlar!$B$26</f>
        <v>-0.37452400478704778</v>
      </c>
      <c r="C22" s="12">
        <f>Parametrlar!$C$26</f>
        <v>1.4607049956011156E-2</v>
      </c>
      <c r="D22" s="12">
        <f>Parametrlar!$D$26</f>
        <v>0.25795204152354062</v>
      </c>
      <c r="E22" s="12">
        <f>Parametrlar!$E$26</f>
        <v>0</v>
      </c>
      <c r="F22" s="12">
        <f>Parametrlar!$F$26</f>
        <v>0</v>
      </c>
      <c r="G22" s="12">
        <f>Parametrlar!$G$26</f>
        <v>0</v>
      </c>
      <c r="H22" s="12">
        <f>Parametrlar!$H$26</f>
        <v>-0.30614956029391188</v>
      </c>
      <c r="I22" s="12">
        <f>Parametrlar!$I$26</f>
        <v>6.1016379054686008E-2</v>
      </c>
      <c r="J22" s="12">
        <f>Parametrlar!$J$26</f>
        <v>0.28631719954595958</v>
      </c>
    </row>
    <row r="25" spans="1:10" ht="16" x14ac:dyDescent="0.2">
      <c r="A25" s="14" t="s">
        <v>30</v>
      </c>
      <c r="C25" s="15">
        <v>2</v>
      </c>
      <c r="D25" s="16" t="s">
        <v>31</v>
      </c>
    </row>
    <row r="26" spans="1:10" x14ac:dyDescent="0.2">
      <c r="A26" s="3" t="s">
        <v>32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37</v>
      </c>
      <c r="G26" s="3" t="s">
        <v>38</v>
      </c>
    </row>
    <row r="27" spans="1:10" x14ac:dyDescent="0.2">
      <c r="A27" s="6" t="s">
        <v>39</v>
      </c>
      <c r="B27" s="5">
        <f>CHOOSE(Natijalar!$C$25,SUMIF(Hisob_A_Sotish!$D$6:$FP$6,2026,Hisob_A_Sotish!$D$36:$FP$36),SUMIF(Hisob_A_Sotish!$D$6:$FP$6,2026,Hisob_A_Sotish!$D$69:$FP$69),SUMIF(Hisob_A_Sotish!$D$6:$FP$6,2026,Hisob_A_Sotish!$D$102:$FP$102))</f>
        <v>-907947.33832698036</v>
      </c>
      <c r="C27" s="5">
        <f>B27</f>
        <v>-907947.33832698036</v>
      </c>
      <c r="D27" s="5">
        <f>CHOOSE(Natijalar!$C$25,SUMIF(Hisob_B_Ijara!$D$6:$FP$6,2026,Hisob_B_Ijara!$D$36:$FP$36),SUMIF(Hisob_B_Ijara!$D$6:$FP$6,2026,Hisob_B_Ijara!$D$69:$FP$69),SUMIF(Hisob_B_Ijara!$D$6:$FP$6,2026,Hisob_B_Ijara!$D$102:$FP$102))</f>
        <v>-1110404.2124880557</v>
      </c>
      <c r="E27" s="5">
        <f>D27</f>
        <v>-1110404.2124880557</v>
      </c>
      <c r="F27" s="5">
        <f>CHOOSE(Natijalar!$C$25,SUMIF(Hisob_C_Gibrid!$D$6:$FP$6,2026,Hisob_C_Gibrid!$D$36:$FP$36),SUMIF(Hisob_C_Gibrid!$D$6:$FP$6,2026,Hisob_C_Gibrid!$D$69:$FP$69),SUMIF(Hisob_C_Gibrid!$D$6:$FP$6,2026,Hisob_C_Gibrid!$D$102:$FP$102))</f>
        <v>-947864.86425461317</v>
      </c>
      <c r="G27" s="5">
        <f>F27</f>
        <v>-947864.86425461317</v>
      </c>
    </row>
    <row r="28" spans="1:10" x14ac:dyDescent="0.2">
      <c r="A28" s="6" t="s">
        <v>40</v>
      </c>
      <c r="B28" s="5">
        <f>CHOOSE(Natijalar!$C$25,SUMIF(Hisob_A_Sotish!$D$6:$FP$6,2027,Hisob_A_Sotish!$D$36:$FP$36),SUMIF(Hisob_A_Sotish!$D$6:$FP$6,2027,Hisob_A_Sotish!$D$69:$FP$69),SUMIF(Hisob_A_Sotish!$D$6:$FP$6,2027,Hisob_A_Sotish!$D$102:$FP$102))</f>
        <v>381319.9156146826</v>
      </c>
      <c r="C28" s="5">
        <f t="shared" ref="C28:C41" si="0">C27+B28</f>
        <v>-526627.42271229776</v>
      </c>
      <c r="D28" s="5">
        <f>CHOOSE(Natijalar!$C$25,SUMIF(Hisob_B_Ijara!$D$6:$FP$6,2027,Hisob_B_Ijara!$D$36:$FP$36),SUMIF(Hisob_B_Ijara!$D$6:$FP$6,2027,Hisob_B_Ijara!$D$69:$FP$69),SUMIF(Hisob_B_Ijara!$D$6:$FP$6,2027,Hisob_B_Ijara!$D$102:$FP$102))</f>
        <v>-1884024.0019885655</v>
      </c>
      <c r="E28" s="5">
        <f t="shared" ref="E28:E41" si="1">E27+D28</f>
        <v>-2994428.2144766212</v>
      </c>
      <c r="F28" s="5">
        <f>CHOOSE(Natijalar!$C$25,SUMIF(Hisob_C_Gibrid!$D$6:$FP$6,2027,Hisob_C_Gibrid!$D$36:$FP$36),SUMIF(Hisob_C_Gibrid!$D$6:$FP$6,2027,Hisob_C_Gibrid!$D$69:$FP$69),SUMIF(Hisob_C_Gibrid!$D$6:$FP$6,2027,Hisob_C_Gibrid!$D$102:$FP$102))</f>
        <v>-64961.772987688637</v>
      </c>
      <c r="G28" s="5">
        <f t="shared" ref="G28:G41" si="2">G27+F28</f>
        <v>-1012826.6372423018</v>
      </c>
    </row>
    <row r="29" spans="1:10" x14ac:dyDescent="0.2">
      <c r="A29" s="6" t="s">
        <v>41</v>
      </c>
      <c r="B29" s="5">
        <f>CHOOSE(Natijalar!$C$25,SUMIF(Hisob_A_Sotish!$D$6:$FP$6,2028,Hisob_A_Sotish!$D$36:$FP$36),SUMIF(Hisob_A_Sotish!$D$6:$FP$6,2028,Hisob_A_Sotish!$D$69:$FP$69),SUMIF(Hisob_A_Sotish!$D$6:$FP$6,2028,Hisob_A_Sotish!$D$102:$FP$102))</f>
        <v>578236.72276229621</v>
      </c>
      <c r="C29" s="5">
        <f t="shared" si="0"/>
        <v>51609.300049998448</v>
      </c>
      <c r="D29" s="5">
        <f>CHOOSE(Natijalar!$C$25,SUMIF(Hisob_B_Ijara!$D$6:$FP$6,2028,Hisob_B_Ijara!$D$36:$FP$36),SUMIF(Hisob_B_Ijara!$D$6:$FP$6,2028,Hisob_B_Ijara!$D$69:$FP$69),SUMIF(Hisob_B_Ijara!$D$6:$FP$6,2028,Hisob_B_Ijara!$D$102:$FP$102))</f>
        <v>-1347778.9871362902</v>
      </c>
      <c r="E29" s="5">
        <f t="shared" si="1"/>
        <v>-4342207.2016129112</v>
      </c>
      <c r="F29" s="5">
        <f>CHOOSE(Natijalar!$C$25,SUMIF(Hisob_C_Gibrid!$D$6:$FP$6,2028,Hisob_C_Gibrid!$D$36:$FP$36),SUMIF(Hisob_C_Gibrid!$D$6:$FP$6,2028,Hisob_C_Gibrid!$D$69:$FP$69),SUMIF(Hisob_C_Gibrid!$D$6:$FP$6,2028,Hisob_C_Gibrid!$D$102:$FP$102))</f>
        <v>191531.05560701602</v>
      </c>
      <c r="G29" s="5">
        <f t="shared" si="2"/>
        <v>-821295.58163528587</v>
      </c>
    </row>
    <row r="30" spans="1:10" x14ac:dyDescent="0.2">
      <c r="A30" s="6" t="s">
        <v>42</v>
      </c>
      <c r="B30" s="5">
        <f>CHOOSE(Natijalar!$C$25,SUMIF(Hisob_A_Sotish!$D$6:$FP$6,2029,Hisob_A_Sotish!$D$36:$FP$36),SUMIF(Hisob_A_Sotish!$D$6:$FP$6,2029,Hisob_A_Sotish!$D$69:$FP$69),SUMIF(Hisob_A_Sotish!$D$6:$FP$6,2029,Hisob_A_Sotish!$D$102:$FP$102))</f>
        <v>0</v>
      </c>
      <c r="C30" s="5">
        <f t="shared" si="0"/>
        <v>51609.300049998448</v>
      </c>
      <c r="D30" s="5">
        <f>CHOOSE(Natijalar!$C$25,SUMIF(Hisob_B_Ijara!$D$6:$FP$6,2029,Hisob_B_Ijara!$D$36:$FP$36),SUMIF(Hisob_B_Ijara!$D$6:$FP$6,2029,Hisob_B_Ijara!$D$69:$FP$69),SUMIF(Hisob_B_Ijara!$D$6:$FP$6,2029,Hisob_B_Ijara!$D$102:$FP$102))</f>
        <v>137650.1213299536</v>
      </c>
      <c r="E30" s="5">
        <f t="shared" si="1"/>
        <v>-4204557.0802829573</v>
      </c>
      <c r="F30" s="5">
        <f>CHOOSE(Natijalar!$C$25,SUMIF(Hisob_C_Gibrid!$D$6:$FP$6,2029,Hisob_C_Gibrid!$D$36:$FP$36),SUMIF(Hisob_C_Gibrid!$D$6:$FP$6,2029,Hisob_C_Gibrid!$D$69:$FP$69),SUMIF(Hisob_C_Gibrid!$D$6:$FP$6,2029,Hisob_C_Gibrid!$D$102:$FP$102))</f>
        <v>22336.169419518112</v>
      </c>
      <c r="G30" s="5">
        <f t="shared" si="2"/>
        <v>-798959.41221576778</v>
      </c>
    </row>
    <row r="31" spans="1:10" x14ac:dyDescent="0.2">
      <c r="A31" s="6" t="s">
        <v>43</v>
      </c>
      <c r="B31" s="5">
        <f>CHOOSE(Natijalar!$C$25,SUMIF(Hisob_A_Sotish!$D$6:$FP$6,2030,Hisob_A_Sotish!$D$36:$FP$36),SUMIF(Hisob_A_Sotish!$D$6:$FP$6,2030,Hisob_A_Sotish!$D$69:$FP$69),SUMIF(Hisob_A_Sotish!$D$6:$FP$6,2030,Hisob_A_Sotish!$D$102:$FP$102))</f>
        <v>0</v>
      </c>
      <c r="C31" s="5">
        <f t="shared" si="0"/>
        <v>51609.300049998448</v>
      </c>
      <c r="D31" s="5">
        <f>CHOOSE(Natijalar!$C$25,SUMIF(Hisob_B_Ijara!$D$6:$FP$6,2030,Hisob_B_Ijara!$D$36:$FP$36),SUMIF(Hisob_B_Ijara!$D$6:$FP$6,2030,Hisob_B_Ijara!$D$69:$FP$69),SUMIF(Hisob_B_Ijara!$D$6:$FP$6,2030,Hisob_B_Ijara!$D$102:$FP$102))</f>
        <v>274361.56796811504</v>
      </c>
      <c r="E31" s="5">
        <f t="shared" si="1"/>
        <v>-3930195.5123148421</v>
      </c>
      <c r="F31" s="5">
        <f>CHOOSE(Natijalar!$C$25,SUMIF(Hisob_C_Gibrid!$D$6:$FP$6,2030,Hisob_C_Gibrid!$D$36:$FP$36),SUMIF(Hisob_C_Gibrid!$D$6:$FP$6,2030,Hisob_C_Gibrid!$D$69:$FP$69),SUMIF(Hisob_C_Gibrid!$D$6:$FP$6,2030,Hisob_C_Gibrid!$D$102:$FP$102))</f>
        <v>49804.249745134468</v>
      </c>
      <c r="G31" s="5">
        <f t="shared" si="2"/>
        <v>-749155.16247063328</v>
      </c>
    </row>
    <row r="32" spans="1:10" x14ac:dyDescent="0.2">
      <c r="A32" s="6" t="s">
        <v>44</v>
      </c>
      <c r="B32" s="5">
        <f>CHOOSE(Natijalar!$C$25,SUMIF(Hisob_A_Sotish!$D$6:$FP$6,2031,Hisob_A_Sotish!$D$36:$FP$36),SUMIF(Hisob_A_Sotish!$D$6:$FP$6,2031,Hisob_A_Sotish!$D$69:$FP$69),SUMIF(Hisob_A_Sotish!$D$6:$FP$6,2031,Hisob_A_Sotish!$D$102:$FP$102))</f>
        <v>0</v>
      </c>
      <c r="C32" s="5">
        <f t="shared" si="0"/>
        <v>51609.300049998448</v>
      </c>
      <c r="D32" s="5">
        <f>CHOOSE(Natijalar!$C$25,SUMIF(Hisob_B_Ijara!$D$6:$FP$6,2031,Hisob_B_Ijara!$D$36:$FP$36),SUMIF(Hisob_B_Ijara!$D$6:$FP$6,2031,Hisob_B_Ijara!$D$69:$FP$69),SUMIF(Hisob_B_Ijara!$D$6:$FP$6,2031,Hisob_B_Ijara!$D$102:$FP$102))</f>
        <v>280667.95335777866</v>
      </c>
      <c r="E32" s="5">
        <f t="shared" si="1"/>
        <v>-3649527.5589570636</v>
      </c>
      <c r="F32" s="5">
        <f>CHOOSE(Natijalar!$C$25,SUMIF(Hisob_C_Gibrid!$D$6:$FP$6,2031,Hisob_C_Gibrid!$D$36:$FP$36),SUMIF(Hisob_C_Gibrid!$D$6:$FP$6,2031,Hisob_C_Gibrid!$D$69:$FP$69),SUMIF(Hisob_C_Gibrid!$D$6:$FP$6,2031,Hisob_C_Gibrid!$D$102:$FP$102))</f>
        <v>50988.436976582641</v>
      </c>
      <c r="G32" s="5">
        <f t="shared" si="2"/>
        <v>-698166.72549405065</v>
      </c>
    </row>
    <row r="33" spans="1:7" x14ac:dyDescent="0.2">
      <c r="A33" s="6" t="s">
        <v>45</v>
      </c>
      <c r="B33" s="5">
        <f>CHOOSE(Natijalar!$C$25,SUMIF(Hisob_A_Sotish!$D$6:$FP$6,2032,Hisob_A_Sotish!$D$36:$FP$36),SUMIF(Hisob_A_Sotish!$D$6:$FP$6,2032,Hisob_A_Sotish!$D$69:$FP$69),SUMIF(Hisob_A_Sotish!$D$6:$FP$6,2032,Hisob_A_Sotish!$D$102:$FP$102))</f>
        <v>0</v>
      </c>
      <c r="C33" s="5">
        <f t="shared" si="0"/>
        <v>51609.300049998448</v>
      </c>
      <c r="D33" s="5">
        <f>CHOOSE(Natijalar!$C$25,SUMIF(Hisob_B_Ijara!$D$6:$FP$6,2032,Hisob_B_Ijara!$D$36:$FP$36),SUMIF(Hisob_B_Ijara!$D$6:$FP$6,2032,Hisob_B_Ijara!$D$69:$FP$69),SUMIF(Hisob_B_Ijara!$D$6:$FP$6,2032,Hisob_B_Ijara!$D$102:$FP$102))</f>
        <v>287100.46645523544</v>
      </c>
      <c r="E33" s="5">
        <f t="shared" si="1"/>
        <v>-3362427.092501828</v>
      </c>
      <c r="F33" s="5">
        <f>CHOOSE(Natijalar!$C$25,SUMIF(Hisob_C_Gibrid!$D$6:$FP$6,2032,Hisob_C_Gibrid!$D$36:$FP$36),SUMIF(Hisob_C_Gibrid!$D$6:$FP$6,2032,Hisob_C_Gibrid!$D$69:$FP$69),SUMIF(Hisob_C_Gibrid!$D$6:$FP$6,2032,Hisob_C_Gibrid!$D$102:$FP$102))</f>
        <v>52196.307952659765</v>
      </c>
      <c r="G33" s="5">
        <f t="shared" si="2"/>
        <v>-645970.41754139087</v>
      </c>
    </row>
    <row r="34" spans="1:7" x14ac:dyDescent="0.2">
      <c r="A34" s="6" t="s">
        <v>46</v>
      </c>
      <c r="B34" s="5">
        <f>CHOOSE(Natijalar!$C$25,SUMIF(Hisob_A_Sotish!$D$6:$FP$6,2033,Hisob_A_Sotish!$D$36:$FP$36),SUMIF(Hisob_A_Sotish!$D$6:$FP$6,2033,Hisob_A_Sotish!$D$69:$FP$69),SUMIF(Hisob_A_Sotish!$D$6:$FP$6,2033,Hisob_A_Sotish!$D$102:$FP$102))</f>
        <v>0</v>
      </c>
      <c r="C34" s="5">
        <f t="shared" si="0"/>
        <v>51609.300049998448</v>
      </c>
      <c r="D34" s="5">
        <f>CHOOSE(Natijalar!$C$25,SUMIF(Hisob_B_Ijara!$D$6:$FP$6,2033,Hisob_B_Ijara!$D$36:$FP$36),SUMIF(Hisob_B_Ijara!$D$6:$FP$6,2033,Hisob_B_Ijara!$D$69:$FP$69),SUMIF(Hisob_B_Ijara!$D$6:$FP$6,2033,Hisob_B_Ijara!$D$102:$FP$102))</f>
        <v>293661.62981464155</v>
      </c>
      <c r="E34" s="5">
        <f t="shared" si="1"/>
        <v>-3068765.4626871864</v>
      </c>
      <c r="F34" s="5">
        <f>CHOOSE(Natijalar!$C$25,SUMIF(Hisob_C_Gibrid!$D$6:$FP$6,2033,Hisob_C_Gibrid!$D$36:$FP$36),SUMIF(Hisob_C_Gibrid!$D$6:$FP$6,2033,Hisob_C_Gibrid!$D$69:$FP$69),SUMIF(Hisob_C_Gibrid!$D$6:$FP$6,2033,Hisob_C_Gibrid!$D$102:$FP$102))</f>
        <v>53428.336348258446</v>
      </c>
      <c r="G34" s="5">
        <f t="shared" si="2"/>
        <v>-592542.08119313244</v>
      </c>
    </row>
    <row r="35" spans="1:7" x14ac:dyDescent="0.2">
      <c r="A35" s="6" t="s">
        <v>47</v>
      </c>
      <c r="B35" s="5">
        <f>CHOOSE(Natijalar!$C$25,SUMIF(Hisob_A_Sotish!$D$6:$FP$6,2034,Hisob_A_Sotish!$D$36:$FP$36),SUMIF(Hisob_A_Sotish!$D$6:$FP$6,2034,Hisob_A_Sotish!$D$69:$FP$69),SUMIF(Hisob_A_Sotish!$D$6:$FP$6,2034,Hisob_A_Sotish!$D$102:$FP$102))</f>
        <v>0</v>
      </c>
      <c r="C35" s="5">
        <f t="shared" si="0"/>
        <v>51609.300049998448</v>
      </c>
      <c r="D35" s="5">
        <f>CHOOSE(Natijalar!$C$25,SUMIF(Hisob_B_Ijara!$D$6:$FP$6,2034,Hisob_B_Ijara!$D$36:$FP$36),SUMIF(Hisob_B_Ijara!$D$6:$FP$6,2034,Hisob_B_Ijara!$D$69:$FP$69),SUMIF(Hisob_B_Ijara!$D$6:$FP$6,2034,Hisob_B_Ijara!$D$102:$FP$102))</f>
        <v>300354.01644123567</v>
      </c>
      <c r="E35" s="5">
        <f t="shared" si="1"/>
        <v>-2768411.4462459506</v>
      </c>
      <c r="F35" s="5">
        <f>CHOOSE(Natijalar!$C$25,SUMIF(Hisob_C_Gibrid!$D$6:$FP$6,2034,Hisob_C_Gibrid!$D$36:$FP$36),SUMIF(Hisob_C_Gibrid!$D$6:$FP$6,2034,Hisob_C_Gibrid!$D$69:$FP$69),SUMIF(Hisob_C_Gibrid!$D$6:$FP$6,2034,Hisob_C_Gibrid!$D$102:$FP$102))</f>
        <v>54685.005311769099</v>
      </c>
      <c r="G35" s="5">
        <f t="shared" si="2"/>
        <v>-537857.07588136336</v>
      </c>
    </row>
    <row r="36" spans="1:7" x14ac:dyDescent="0.2">
      <c r="A36" s="6" t="s">
        <v>48</v>
      </c>
      <c r="B36" s="5">
        <f>CHOOSE(Natijalar!$C$25,SUMIF(Hisob_A_Sotish!$D$6:$FP$6,2035,Hisob_A_Sotish!$D$36:$FP$36),SUMIF(Hisob_A_Sotish!$D$6:$FP$6,2035,Hisob_A_Sotish!$D$69:$FP$69),SUMIF(Hisob_A_Sotish!$D$6:$FP$6,2035,Hisob_A_Sotish!$D$102:$FP$102))</f>
        <v>0</v>
      </c>
      <c r="C36" s="5">
        <f t="shared" si="0"/>
        <v>51609.300049998448</v>
      </c>
      <c r="D36" s="5">
        <f>CHOOSE(Natijalar!$C$25,SUMIF(Hisob_B_Ijara!$D$6:$FP$6,2035,Hisob_B_Ijara!$D$36:$FP$36),SUMIF(Hisob_B_Ijara!$D$6:$FP$6,2035,Hisob_B_Ijara!$D$69:$FP$69),SUMIF(Hisob_B_Ijara!$D$6:$FP$6,2035,Hisob_B_Ijara!$D$102:$FP$102))</f>
        <v>307180.25080036162</v>
      </c>
      <c r="E36" s="5">
        <f t="shared" si="1"/>
        <v>-2461231.1954455888</v>
      </c>
      <c r="F36" s="5">
        <f>CHOOSE(Natijalar!$C$25,SUMIF(Hisob_C_Gibrid!$D$6:$FP$6,2035,Hisob_C_Gibrid!$D$36:$FP$36),SUMIF(Hisob_C_Gibrid!$D$6:$FP$6,2035,Hisob_C_Gibrid!$D$69:$FP$69),SUMIF(Hisob_C_Gibrid!$D$6:$FP$6,2035,Hisob_C_Gibrid!$D$102:$FP$102))</f>
        <v>55966.807654549964</v>
      </c>
      <c r="G36" s="5">
        <f t="shared" si="2"/>
        <v>-481890.26822681341</v>
      </c>
    </row>
    <row r="37" spans="1:7" x14ac:dyDescent="0.2">
      <c r="A37" s="6" t="s">
        <v>49</v>
      </c>
      <c r="B37" s="5">
        <f>CHOOSE(Natijalar!$C$25,SUMIF(Hisob_A_Sotish!$D$6:$FP$6,2036,Hisob_A_Sotish!$D$36:$FP$36),SUMIF(Hisob_A_Sotish!$D$6:$FP$6,2036,Hisob_A_Sotish!$D$69:$FP$69),SUMIF(Hisob_A_Sotish!$D$6:$FP$6,2036,Hisob_A_Sotish!$D$102:$FP$102))</f>
        <v>0</v>
      </c>
      <c r="C37" s="5">
        <f t="shared" si="0"/>
        <v>51609.300049998448</v>
      </c>
      <c r="D37" s="5">
        <f>CHOOSE(Natijalar!$C$25,SUMIF(Hisob_B_Ijara!$D$6:$FP$6,2036,Hisob_B_Ijara!$D$36:$FP$36),SUMIF(Hisob_B_Ijara!$D$6:$FP$6,2036,Hisob_B_Ijara!$D$69:$FP$69),SUMIF(Hisob_B_Ijara!$D$6:$FP$6,2036,Hisob_B_Ijara!$D$102:$FP$102))</f>
        <v>314143.00984667009</v>
      </c>
      <c r="E37" s="5">
        <f t="shared" si="1"/>
        <v>-2147088.1855989187</v>
      </c>
      <c r="F37" s="5">
        <f>CHOOSE(Natijalar!$C$25,SUMIF(Hisob_C_Gibrid!$D$6:$FP$6,2036,Hisob_C_Gibrid!$D$36:$FP$36),SUMIF(Hisob_C_Gibrid!$D$6:$FP$6,2036,Hisob_C_Gibrid!$D$69:$FP$69),SUMIF(Hisob_C_Gibrid!$D$6:$FP$6,2036,Hisob_C_Gibrid!$D$102:$FP$102))</f>
        <v>57274.246044186431</v>
      </c>
      <c r="G37" s="5">
        <f t="shared" si="2"/>
        <v>-424616.022182627</v>
      </c>
    </row>
    <row r="38" spans="1:7" x14ac:dyDescent="0.2">
      <c r="A38" s="6" t="s">
        <v>50</v>
      </c>
      <c r="B38" s="5">
        <f>CHOOSE(Natijalar!$C$25,SUMIF(Hisob_A_Sotish!$D$6:$FP$6,2037,Hisob_A_Sotish!$D$36:$FP$36),SUMIF(Hisob_A_Sotish!$D$6:$FP$6,2037,Hisob_A_Sotish!$D$69:$FP$69),SUMIF(Hisob_A_Sotish!$D$6:$FP$6,2037,Hisob_A_Sotish!$D$102:$FP$102))</f>
        <v>0</v>
      </c>
      <c r="C38" s="5">
        <f t="shared" si="0"/>
        <v>51609.300049998448</v>
      </c>
      <c r="D38" s="5">
        <f>CHOOSE(Natijalar!$C$25,SUMIF(Hisob_B_Ijara!$D$6:$FP$6,2037,Hisob_B_Ijara!$D$36:$FP$36),SUMIF(Hisob_B_Ijara!$D$6:$FP$6,2037,Hisob_B_Ijara!$D$69:$FP$69),SUMIF(Hisob_B_Ijara!$D$6:$FP$6,2037,Hisob_B_Ijara!$D$102:$FP$102))</f>
        <v>321245.02407390485</v>
      </c>
      <c r="E38" s="5">
        <f t="shared" si="1"/>
        <v>-1825843.1615250139</v>
      </c>
      <c r="F38" s="5">
        <f>CHOOSE(Natijalar!$C$25,SUMIF(Hisob_C_Gibrid!$D$6:$FP$6,2037,Hisob_C_Gibrid!$D$36:$FP$36),SUMIF(Hisob_C_Gibrid!$D$6:$FP$6,2037,Hisob_C_Gibrid!$D$69:$FP$69),SUMIF(Hisob_C_Gibrid!$D$6:$FP$6,2037,Hisob_C_Gibrid!$D$102:$FP$102))</f>
        <v>58607.833201615635</v>
      </c>
      <c r="G38" s="5">
        <f t="shared" si="2"/>
        <v>-366008.18898101139</v>
      </c>
    </row>
    <row r="39" spans="1:7" x14ac:dyDescent="0.2">
      <c r="A39" s="6" t="s">
        <v>51</v>
      </c>
      <c r="B39" s="5">
        <f>CHOOSE(Natijalar!$C$25,SUMIF(Hisob_A_Sotish!$D$6:$FP$6,2038,Hisob_A_Sotish!$D$36:$FP$36),SUMIF(Hisob_A_Sotish!$D$6:$FP$6,2038,Hisob_A_Sotish!$D$69:$FP$69),SUMIF(Hisob_A_Sotish!$D$6:$FP$6,2038,Hisob_A_Sotish!$D$102:$FP$102))</f>
        <v>0</v>
      </c>
      <c r="C39" s="5">
        <f t="shared" si="0"/>
        <v>51609.300049998448</v>
      </c>
      <c r="D39" s="5">
        <f>CHOOSE(Natijalar!$C$25,SUMIF(Hisob_B_Ijara!$D$6:$FP$6,2038,Hisob_B_Ijara!$D$36:$FP$36),SUMIF(Hisob_B_Ijara!$D$6:$FP$6,2038,Hisob_B_Ijara!$D$69:$FP$69),SUMIF(Hisob_B_Ijara!$D$6:$FP$6,2038,Hisob_B_Ijara!$D$102:$FP$102))</f>
        <v>5130436.3256014111</v>
      </c>
      <c r="E39" s="5">
        <f t="shared" si="1"/>
        <v>3304593.1640763972</v>
      </c>
      <c r="F39" s="5">
        <f>CHOOSE(Natijalar!$C$25,SUMIF(Hisob_C_Gibrid!$D$6:$FP$6,2038,Hisob_C_Gibrid!$D$36:$FP$36),SUMIF(Hisob_C_Gibrid!$D$6:$FP$6,2038,Hisob_C_Gibrid!$D$69:$FP$69),SUMIF(Hisob_C_Gibrid!$D$6:$FP$6,2038,Hisob_C_Gibrid!$D$102:$FP$102))</f>
        <v>1001929.6562305461</v>
      </c>
      <c r="G39" s="5">
        <f t="shared" si="2"/>
        <v>635921.46724953467</v>
      </c>
    </row>
    <row r="40" spans="1:7" x14ac:dyDescent="0.2">
      <c r="A40" s="6" t="s">
        <v>52</v>
      </c>
      <c r="B40" s="5">
        <f>CHOOSE(Natijalar!$C$25,SUMIF(Hisob_A_Sotish!$D$6:$FP$6,2039,Hisob_A_Sotish!$D$36:$FP$36),SUMIF(Hisob_A_Sotish!$D$6:$FP$6,2039,Hisob_A_Sotish!$D$69:$FP$69),SUMIF(Hisob_A_Sotish!$D$6:$FP$6,2039,Hisob_A_Sotish!$D$102:$FP$102))</f>
        <v>0</v>
      </c>
      <c r="C40" s="5">
        <f t="shared" si="0"/>
        <v>51609.300049998448</v>
      </c>
      <c r="D40" s="5">
        <f>CHOOSE(Natijalar!$C$25,SUMIF(Hisob_B_Ijara!$D$6:$FP$6,2039,Hisob_B_Ijara!$D$36:$FP$36),SUMIF(Hisob_B_Ijara!$D$6:$FP$6,2039,Hisob_B_Ijara!$D$69:$FP$69),SUMIF(Hisob_B_Ijara!$D$6:$FP$6,2039,Hisob_B_Ijara!$D$102:$FP$102))</f>
        <v>0</v>
      </c>
      <c r="E40" s="5">
        <f t="shared" si="1"/>
        <v>3304593.1640763972</v>
      </c>
      <c r="F40" s="5">
        <f>CHOOSE(Natijalar!$C$25,SUMIF(Hisob_C_Gibrid!$D$6:$FP$6,2039,Hisob_C_Gibrid!$D$36:$FP$36),SUMIF(Hisob_C_Gibrid!$D$6:$FP$6,2039,Hisob_C_Gibrid!$D$69:$FP$69),SUMIF(Hisob_C_Gibrid!$D$6:$FP$6,2039,Hisob_C_Gibrid!$D$102:$FP$102))</f>
        <v>0</v>
      </c>
      <c r="G40" s="5">
        <f t="shared" si="2"/>
        <v>635921.46724953467</v>
      </c>
    </row>
    <row r="41" spans="1:7" x14ac:dyDescent="0.2">
      <c r="A41" s="6" t="s">
        <v>53</v>
      </c>
      <c r="B41" s="5">
        <f>CHOOSE(Natijalar!$C$25,SUMIF(Hisob_A_Sotish!$D$6:$FP$6,2040,Hisob_A_Sotish!$D$36:$FP$36),SUMIF(Hisob_A_Sotish!$D$6:$FP$6,2040,Hisob_A_Sotish!$D$69:$FP$69),SUMIF(Hisob_A_Sotish!$D$6:$FP$6,2040,Hisob_A_Sotish!$D$102:$FP$102))</f>
        <v>0</v>
      </c>
      <c r="C41" s="5">
        <f t="shared" si="0"/>
        <v>51609.300049998448</v>
      </c>
      <c r="D41" s="5">
        <f>CHOOSE(Natijalar!$C$25,SUMIF(Hisob_B_Ijara!$D$6:$FP$6,2040,Hisob_B_Ijara!$D$36:$FP$36),SUMIF(Hisob_B_Ijara!$D$6:$FP$6,2040,Hisob_B_Ijara!$D$69:$FP$69),SUMIF(Hisob_B_Ijara!$D$6:$FP$6,2040,Hisob_B_Ijara!$D$102:$FP$102))</f>
        <v>0</v>
      </c>
      <c r="E41" s="5">
        <f t="shared" si="1"/>
        <v>3304593.1640763972</v>
      </c>
      <c r="F41" s="5">
        <f>CHOOSE(Natijalar!$C$25,SUMIF(Hisob_C_Gibrid!$D$6:$FP$6,2040,Hisob_C_Gibrid!$D$36:$FP$36),SUMIF(Hisob_C_Gibrid!$D$6:$FP$6,2040,Hisob_C_Gibrid!$D$69:$FP$69),SUMIF(Hisob_C_Gibrid!$D$6:$FP$6,2040,Hisob_C_Gibrid!$D$102:$FP$102))</f>
        <v>0</v>
      </c>
      <c r="G41" s="5">
        <f t="shared" si="2"/>
        <v>635921.46724953467</v>
      </c>
    </row>
  </sheetData>
  <mergeCells count="1">
    <mergeCell ref="A2:J2"/>
  </mergeCells>
  <dataValidations count="1">
    <dataValidation type="list" sqref="C25" xr:uid="{00000000-0002-0000-0000-000000000000}">
      <formula1>"1,2,3"</formula1>
    </dataValidation>
  </dataValidation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8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6" customWidth="1"/>
    <col min="2" max="4" width="15" customWidth="1"/>
    <col min="5" max="5" width="14" customWidth="1"/>
    <col min="6" max="6" width="70" customWidth="1"/>
    <col min="7" max="8" width="12" customWidth="1"/>
  </cols>
  <sheetData>
    <row r="1" spans="1:6" ht="20" x14ac:dyDescent="0.2">
      <c r="A1" s="1" t="s">
        <v>54</v>
      </c>
    </row>
    <row r="2" spans="1:6" ht="30" customHeight="1" x14ac:dyDescent="0.2">
      <c r="A2" s="2" t="s">
        <v>55</v>
      </c>
    </row>
    <row r="4" spans="1:6" ht="16" x14ac:dyDescent="0.2">
      <c r="A4" s="14" t="s">
        <v>56</v>
      </c>
    </row>
    <row r="5" spans="1:6" x14ac:dyDescent="0.2">
      <c r="A5" s="3" t="s">
        <v>57</v>
      </c>
      <c r="B5" s="3" t="s">
        <v>58</v>
      </c>
      <c r="C5" s="3"/>
      <c r="D5" s="3"/>
      <c r="E5" s="3" t="s">
        <v>59</v>
      </c>
      <c r="F5" s="3" t="s">
        <v>60</v>
      </c>
    </row>
    <row r="6" spans="1:6" x14ac:dyDescent="0.2">
      <c r="A6" s="4" t="s">
        <v>61</v>
      </c>
      <c r="B6" s="17">
        <v>2026</v>
      </c>
      <c r="E6" s="18" t="s">
        <v>62</v>
      </c>
      <c r="F6" s="19" t="s">
        <v>63</v>
      </c>
    </row>
    <row r="7" spans="1:6" x14ac:dyDescent="0.2">
      <c r="A7" s="4" t="s">
        <v>64</v>
      </c>
      <c r="B7" s="17">
        <v>10</v>
      </c>
      <c r="E7" s="18" t="s">
        <v>65</v>
      </c>
      <c r="F7" s="19"/>
    </row>
    <row r="8" spans="1:6" x14ac:dyDescent="0.2">
      <c r="A8" s="4" t="s">
        <v>66</v>
      </c>
      <c r="B8" s="17">
        <v>10</v>
      </c>
      <c r="E8" s="18" t="s">
        <v>62</v>
      </c>
      <c r="F8" s="19" t="s">
        <v>67</v>
      </c>
    </row>
    <row r="9" spans="1:6" ht="26" x14ac:dyDescent="0.2">
      <c r="A9" s="4" t="s">
        <v>68</v>
      </c>
      <c r="B9" s="20">
        <v>0.09</v>
      </c>
      <c r="E9" s="18" t="s">
        <v>69</v>
      </c>
      <c r="F9" s="19" t="s">
        <v>70</v>
      </c>
    </row>
    <row r="10" spans="1:6" ht="26" x14ac:dyDescent="0.2">
      <c r="A10" s="4" t="s">
        <v>71</v>
      </c>
      <c r="B10" s="21">
        <v>800000</v>
      </c>
      <c r="E10" s="18" t="s">
        <v>72</v>
      </c>
      <c r="F10" s="19" t="s">
        <v>73</v>
      </c>
    </row>
    <row r="11" spans="1:6" x14ac:dyDescent="0.2">
      <c r="A11" s="4" t="s">
        <v>74</v>
      </c>
      <c r="B11" s="17">
        <v>1</v>
      </c>
      <c r="E11" s="18" t="s">
        <v>75</v>
      </c>
      <c r="F11" s="19" t="s">
        <v>76</v>
      </c>
    </row>
    <row r="12" spans="1:6" x14ac:dyDescent="0.2">
      <c r="A12" s="4" t="s">
        <v>77</v>
      </c>
      <c r="B12" s="17">
        <v>1</v>
      </c>
      <c r="E12" s="18" t="s">
        <v>75</v>
      </c>
      <c r="F12" s="19" t="s">
        <v>78</v>
      </c>
    </row>
    <row r="13" spans="1:6" ht="26" x14ac:dyDescent="0.2">
      <c r="A13" s="4" t="s">
        <v>79</v>
      </c>
      <c r="B13" s="20">
        <v>0.12</v>
      </c>
      <c r="E13" s="18" t="s">
        <v>80</v>
      </c>
      <c r="F13" s="19" t="s">
        <v>81</v>
      </c>
    </row>
    <row r="14" spans="1:6" x14ac:dyDescent="0.2">
      <c r="A14" s="4" t="s">
        <v>82</v>
      </c>
      <c r="B14" s="17">
        <v>1</v>
      </c>
      <c r="E14" s="18" t="s">
        <v>65</v>
      </c>
      <c r="F14" s="19"/>
    </row>
    <row r="15" spans="1:6" x14ac:dyDescent="0.2">
      <c r="A15" s="4" t="s">
        <v>83</v>
      </c>
      <c r="B15" s="17">
        <v>4</v>
      </c>
      <c r="E15" s="18" t="s">
        <v>65</v>
      </c>
      <c r="F15" s="19" t="s">
        <v>84</v>
      </c>
    </row>
    <row r="16" spans="1:6" x14ac:dyDescent="0.2">
      <c r="A16" s="4" t="s">
        <v>85</v>
      </c>
      <c r="B16" s="20">
        <v>0.5</v>
      </c>
      <c r="E16" s="18" t="s">
        <v>80</v>
      </c>
      <c r="F16" s="19" t="s">
        <v>86</v>
      </c>
    </row>
    <row r="17" spans="1:6" x14ac:dyDescent="0.2">
      <c r="A17" s="4" t="s">
        <v>87</v>
      </c>
      <c r="B17" s="20">
        <v>2.5000000000000001E-2</v>
      </c>
      <c r="E17" s="18" t="s">
        <v>88</v>
      </c>
      <c r="F17" s="19" t="s">
        <v>89</v>
      </c>
    </row>
    <row r="18" spans="1:6" x14ac:dyDescent="0.2">
      <c r="A18" s="4" t="s">
        <v>90</v>
      </c>
      <c r="B18" s="20">
        <v>0.01</v>
      </c>
      <c r="E18" s="18" t="s">
        <v>88</v>
      </c>
      <c r="F18" s="19" t="s">
        <v>91</v>
      </c>
    </row>
    <row r="19" spans="1:6" x14ac:dyDescent="0.2">
      <c r="A19" s="4" t="s">
        <v>92</v>
      </c>
      <c r="B19" s="20">
        <v>0.2</v>
      </c>
      <c r="E19" s="18" t="s">
        <v>80</v>
      </c>
      <c r="F19" s="19" t="s">
        <v>93</v>
      </c>
    </row>
    <row r="20" spans="1:6" x14ac:dyDescent="0.2">
      <c r="A20" s="4" t="s">
        <v>94</v>
      </c>
      <c r="B20" s="20">
        <v>6.25E-2</v>
      </c>
      <c r="E20" s="18" t="s">
        <v>95</v>
      </c>
      <c r="F20" s="19" t="s">
        <v>96</v>
      </c>
    </row>
    <row r="21" spans="1:6" ht="26" x14ac:dyDescent="0.2">
      <c r="A21" s="4" t="s">
        <v>97</v>
      </c>
      <c r="B21" s="22">
        <v>1500</v>
      </c>
      <c r="E21" s="18" t="s">
        <v>98</v>
      </c>
      <c r="F21" s="19" t="s">
        <v>99</v>
      </c>
    </row>
    <row r="22" spans="1:6" x14ac:dyDescent="0.2">
      <c r="A22" s="4" t="s">
        <v>100</v>
      </c>
      <c r="B22" s="20">
        <v>0.03</v>
      </c>
      <c r="E22" s="18" t="s">
        <v>101</v>
      </c>
      <c r="F22" s="19"/>
    </row>
    <row r="23" spans="1:6" x14ac:dyDescent="0.2">
      <c r="A23" s="4" t="s">
        <v>102</v>
      </c>
      <c r="B23" s="20">
        <v>0.02</v>
      </c>
      <c r="E23" s="18" t="s">
        <v>101</v>
      </c>
      <c r="F23" s="19"/>
    </row>
    <row r="24" spans="1:6" ht="39" x14ac:dyDescent="0.2">
      <c r="A24" s="4" t="s">
        <v>103</v>
      </c>
      <c r="B24" s="20">
        <v>1.4999999999999999E-2</v>
      </c>
      <c r="E24" s="18" t="s">
        <v>104</v>
      </c>
      <c r="F24" s="19" t="s">
        <v>105</v>
      </c>
    </row>
    <row r="25" spans="1:6" x14ac:dyDescent="0.2">
      <c r="A25" s="4" t="s">
        <v>106</v>
      </c>
      <c r="B25" s="20">
        <v>2E-3</v>
      </c>
      <c r="E25" s="18" t="s">
        <v>104</v>
      </c>
      <c r="F25" s="19"/>
    </row>
    <row r="26" spans="1:6" ht="26" x14ac:dyDescent="0.2">
      <c r="A26" s="4" t="s">
        <v>107</v>
      </c>
      <c r="B26" s="21">
        <v>6000</v>
      </c>
      <c r="E26" s="18" t="s">
        <v>108</v>
      </c>
      <c r="F26" s="19" t="s">
        <v>109</v>
      </c>
    </row>
    <row r="27" spans="1:6" ht="39" x14ac:dyDescent="0.2">
      <c r="A27" s="4" t="s">
        <v>110</v>
      </c>
      <c r="B27" s="20">
        <v>0.05</v>
      </c>
      <c r="E27" s="18" t="s">
        <v>104</v>
      </c>
      <c r="F27" s="19" t="s">
        <v>111</v>
      </c>
    </row>
    <row r="28" spans="1:6" ht="26" x14ac:dyDescent="0.2">
      <c r="A28" s="4" t="s">
        <v>112</v>
      </c>
      <c r="B28" s="20">
        <v>0.15</v>
      </c>
      <c r="E28" s="18" t="s">
        <v>80</v>
      </c>
      <c r="F28" s="19" t="s">
        <v>113</v>
      </c>
    </row>
    <row r="29" spans="1:6" x14ac:dyDescent="0.2">
      <c r="A29" s="4" t="s">
        <v>114</v>
      </c>
      <c r="B29" s="20">
        <v>2.5000000000000001E-2</v>
      </c>
      <c r="E29" s="18" t="s">
        <v>80</v>
      </c>
      <c r="F29" s="19"/>
    </row>
    <row r="30" spans="1:6" ht="39" x14ac:dyDescent="0.2">
      <c r="A30" s="4" t="s">
        <v>115</v>
      </c>
      <c r="B30" s="17">
        <v>24</v>
      </c>
      <c r="E30" s="18" t="s">
        <v>65</v>
      </c>
      <c r="F30" s="19" t="s">
        <v>116</v>
      </c>
    </row>
    <row r="31" spans="1:6" x14ac:dyDescent="0.2">
      <c r="A31" s="4" t="s">
        <v>117</v>
      </c>
      <c r="B31" s="20">
        <v>0.03</v>
      </c>
      <c r="E31" s="18" t="s">
        <v>104</v>
      </c>
      <c r="F31" s="19" t="s">
        <v>118</v>
      </c>
    </row>
    <row r="32" spans="1:6" ht="26" x14ac:dyDescent="0.2">
      <c r="A32" s="4" t="s">
        <v>119</v>
      </c>
      <c r="B32" s="23">
        <v>0.13</v>
      </c>
      <c r="E32" s="18" t="s">
        <v>120</v>
      </c>
      <c r="F32" s="19" t="s">
        <v>121</v>
      </c>
    </row>
    <row r="34" spans="1:6" ht="16" x14ac:dyDescent="0.2">
      <c r="A34" s="14" t="s">
        <v>122</v>
      </c>
    </row>
    <row r="35" spans="1:6" x14ac:dyDescent="0.2">
      <c r="A35" s="3" t="s">
        <v>57</v>
      </c>
      <c r="B35" s="3" t="s">
        <v>123</v>
      </c>
      <c r="C35" s="3" t="s">
        <v>124</v>
      </c>
      <c r="D35" s="3" t="s">
        <v>125</v>
      </c>
      <c r="E35" s="3" t="s">
        <v>59</v>
      </c>
      <c r="F35" s="3" t="s">
        <v>60</v>
      </c>
    </row>
    <row r="36" spans="1:6" ht="39" x14ac:dyDescent="0.2">
      <c r="A36" s="4" t="s">
        <v>126</v>
      </c>
      <c r="B36" s="15">
        <v>27</v>
      </c>
      <c r="C36" s="15">
        <v>20</v>
      </c>
      <c r="D36" s="15">
        <v>14</v>
      </c>
      <c r="E36" s="18" t="s">
        <v>65</v>
      </c>
      <c r="F36" s="19" t="s">
        <v>127</v>
      </c>
    </row>
    <row r="37" spans="1:6" ht="39" x14ac:dyDescent="0.2">
      <c r="A37" s="4" t="s">
        <v>128</v>
      </c>
      <c r="B37" s="21">
        <v>800</v>
      </c>
      <c r="C37" s="21">
        <v>680</v>
      </c>
      <c r="D37" s="21">
        <v>580</v>
      </c>
      <c r="E37" s="18" t="s">
        <v>129</v>
      </c>
      <c r="F37" s="19" t="s">
        <v>130</v>
      </c>
    </row>
    <row r="38" spans="1:6" ht="26" x14ac:dyDescent="0.2">
      <c r="A38" s="4" t="s">
        <v>131</v>
      </c>
      <c r="B38" s="20">
        <v>0.04</v>
      </c>
      <c r="C38" s="20">
        <v>0.02</v>
      </c>
      <c r="D38" s="20">
        <v>0</v>
      </c>
      <c r="E38" s="18" t="s">
        <v>104</v>
      </c>
      <c r="F38" s="19" t="s">
        <v>132</v>
      </c>
    </row>
    <row r="39" spans="1:6" x14ac:dyDescent="0.2">
      <c r="A39" s="4" t="s">
        <v>133</v>
      </c>
      <c r="B39" s="20">
        <v>0.1</v>
      </c>
      <c r="C39" s="20">
        <v>7.4999999999999997E-2</v>
      </c>
      <c r="D39" s="20">
        <v>0.05</v>
      </c>
      <c r="E39" s="18" t="s">
        <v>69</v>
      </c>
      <c r="F39" s="19" t="s">
        <v>134</v>
      </c>
    </row>
    <row r="40" spans="1:6" ht="26" x14ac:dyDescent="0.2">
      <c r="A40" s="4" t="s">
        <v>135</v>
      </c>
      <c r="B40" s="22">
        <v>150</v>
      </c>
      <c r="C40" s="22">
        <v>130</v>
      </c>
      <c r="D40" s="22">
        <v>100</v>
      </c>
      <c r="E40" s="18" t="s">
        <v>136</v>
      </c>
      <c r="F40" s="19" t="s">
        <v>137</v>
      </c>
    </row>
    <row r="41" spans="1:6" ht="52" x14ac:dyDescent="0.2">
      <c r="A41" s="4" t="s">
        <v>138</v>
      </c>
      <c r="B41" s="21">
        <v>1100</v>
      </c>
      <c r="C41" s="21">
        <v>1250</v>
      </c>
      <c r="D41" s="21">
        <v>1400</v>
      </c>
      <c r="E41" s="18" t="s">
        <v>139</v>
      </c>
      <c r="F41" s="19" t="s">
        <v>140</v>
      </c>
    </row>
    <row r="42" spans="1:6" ht="26" x14ac:dyDescent="0.2">
      <c r="A42" s="4" t="s">
        <v>141</v>
      </c>
      <c r="B42" s="21">
        <v>1450</v>
      </c>
      <c r="C42" s="21">
        <v>1650</v>
      </c>
      <c r="D42" s="21">
        <v>1950</v>
      </c>
      <c r="E42" s="18" t="s">
        <v>139</v>
      </c>
      <c r="F42" s="19" t="s">
        <v>142</v>
      </c>
    </row>
    <row r="43" spans="1:6" ht="39" x14ac:dyDescent="0.2">
      <c r="A43" s="4" t="s">
        <v>143</v>
      </c>
      <c r="B43" s="21">
        <v>550</v>
      </c>
      <c r="C43" s="21">
        <v>650</v>
      </c>
      <c r="D43" s="21">
        <v>750</v>
      </c>
      <c r="E43" s="18" t="s">
        <v>139</v>
      </c>
      <c r="F43" s="19" t="s">
        <v>144</v>
      </c>
    </row>
    <row r="44" spans="1:6" ht="39" x14ac:dyDescent="0.2">
      <c r="A44" s="4" t="s">
        <v>145</v>
      </c>
      <c r="B44" s="20">
        <v>0.1</v>
      </c>
      <c r="C44" s="20">
        <v>0.18</v>
      </c>
      <c r="D44" s="20">
        <v>0.25</v>
      </c>
      <c r="E44" s="18" t="s">
        <v>80</v>
      </c>
      <c r="F44" s="19" t="s">
        <v>146</v>
      </c>
    </row>
    <row r="45" spans="1:6" x14ac:dyDescent="0.2">
      <c r="A45" s="4" t="s">
        <v>147</v>
      </c>
      <c r="B45" s="20">
        <v>0</v>
      </c>
      <c r="C45" s="20">
        <v>0.02</v>
      </c>
      <c r="D45" s="20">
        <v>0.04</v>
      </c>
      <c r="E45" s="18" t="s">
        <v>104</v>
      </c>
      <c r="F45" s="19" t="s">
        <v>148</v>
      </c>
    </row>
    <row r="46" spans="1:6" x14ac:dyDescent="0.2">
      <c r="A46" s="4" t="s">
        <v>149</v>
      </c>
      <c r="B46" s="17">
        <v>30</v>
      </c>
      <c r="C46" s="17">
        <v>20</v>
      </c>
      <c r="D46" s="17">
        <v>12</v>
      </c>
      <c r="E46" s="18" t="s">
        <v>65</v>
      </c>
      <c r="F46" s="19" t="s">
        <v>150</v>
      </c>
    </row>
    <row r="47" spans="1:6" ht="39" x14ac:dyDescent="0.2">
      <c r="A47" s="4" t="s">
        <v>151</v>
      </c>
      <c r="B47" s="24">
        <v>14</v>
      </c>
      <c r="C47" s="24">
        <v>17</v>
      </c>
      <c r="D47" s="24">
        <v>21</v>
      </c>
      <c r="E47" s="18" t="s">
        <v>152</v>
      </c>
      <c r="F47" s="19" t="s">
        <v>153</v>
      </c>
    </row>
    <row r="48" spans="1:6" ht="26" x14ac:dyDescent="0.2">
      <c r="A48" s="4" t="s">
        <v>154</v>
      </c>
      <c r="B48" s="24">
        <v>16</v>
      </c>
      <c r="C48" s="24">
        <v>20</v>
      </c>
      <c r="D48" s="24">
        <v>25</v>
      </c>
      <c r="E48" s="18" t="s">
        <v>152</v>
      </c>
      <c r="F48" s="19" t="s">
        <v>155</v>
      </c>
    </row>
    <row r="49" spans="1:8" ht="26" x14ac:dyDescent="0.2">
      <c r="A49" s="4" t="s">
        <v>156</v>
      </c>
      <c r="B49" s="24">
        <v>7</v>
      </c>
      <c r="C49" s="24">
        <v>9</v>
      </c>
      <c r="D49" s="24">
        <v>11</v>
      </c>
      <c r="E49" s="18" t="s">
        <v>152</v>
      </c>
      <c r="F49" s="19" t="s">
        <v>157</v>
      </c>
    </row>
    <row r="50" spans="1:8" ht="26" x14ac:dyDescent="0.2">
      <c r="A50" s="4" t="s">
        <v>158</v>
      </c>
      <c r="B50" s="20">
        <v>0.85</v>
      </c>
      <c r="C50" s="20">
        <v>0.9</v>
      </c>
      <c r="D50" s="20">
        <v>0.94000000000000006</v>
      </c>
      <c r="E50" s="18" t="s">
        <v>80</v>
      </c>
      <c r="F50" s="19" t="s">
        <v>159</v>
      </c>
    </row>
    <row r="51" spans="1:8" ht="26" x14ac:dyDescent="0.2">
      <c r="A51" s="4" t="s">
        <v>160</v>
      </c>
      <c r="B51" s="17">
        <v>24</v>
      </c>
      <c r="C51" s="17">
        <v>15</v>
      </c>
      <c r="D51" s="17">
        <v>9</v>
      </c>
      <c r="E51" s="18" t="s">
        <v>65</v>
      </c>
      <c r="F51" s="19" t="s">
        <v>161</v>
      </c>
    </row>
    <row r="52" spans="1:8" x14ac:dyDescent="0.2">
      <c r="A52" s="4" t="s">
        <v>162</v>
      </c>
      <c r="B52" s="25">
        <v>3</v>
      </c>
      <c r="C52" s="25">
        <v>2</v>
      </c>
      <c r="D52" s="25">
        <v>1</v>
      </c>
      <c r="E52" s="18" t="s">
        <v>65</v>
      </c>
      <c r="F52" s="19" t="s">
        <v>163</v>
      </c>
    </row>
    <row r="53" spans="1:8" x14ac:dyDescent="0.2">
      <c r="A53" s="4" t="s">
        <v>164</v>
      </c>
      <c r="B53" s="20">
        <v>0</v>
      </c>
      <c r="C53" s="20">
        <v>0.02</v>
      </c>
      <c r="D53" s="20">
        <v>0.04</v>
      </c>
      <c r="E53" s="18" t="s">
        <v>104</v>
      </c>
      <c r="F53" s="19" t="s">
        <v>165</v>
      </c>
    </row>
    <row r="54" spans="1:8" ht="52" x14ac:dyDescent="0.2">
      <c r="A54" s="4" t="s">
        <v>166</v>
      </c>
      <c r="B54" s="23">
        <v>0.12</v>
      </c>
      <c r="C54" s="23">
        <v>0.105</v>
      </c>
      <c r="D54" s="23">
        <v>9.5000000000000001E-2</v>
      </c>
      <c r="E54" s="18" t="s">
        <v>80</v>
      </c>
      <c r="F54" s="19" t="s">
        <v>167</v>
      </c>
    </row>
    <row r="55" spans="1:8" ht="26" x14ac:dyDescent="0.2">
      <c r="A55" s="4" t="s">
        <v>168</v>
      </c>
      <c r="B55" s="26">
        <v>4</v>
      </c>
      <c r="C55" s="26">
        <v>3</v>
      </c>
      <c r="D55" s="26">
        <v>2.5</v>
      </c>
      <c r="E55" s="18" t="s">
        <v>169</v>
      </c>
      <c r="F55" s="19" t="s">
        <v>170</v>
      </c>
    </row>
    <row r="57" spans="1:8" ht="16" x14ac:dyDescent="0.2">
      <c r="A57" s="14" t="s">
        <v>171</v>
      </c>
    </row>
    <row r="58" spans="1:8" x14ac:dyDescent="0.2">
      <c r="A58" s="3" t="s">
        <v>172</v>
      </c>
      <c r="B58" s="3" t="s">
        <v>173</v>
      </c>
      <c r="C58" s="3" t="s">
        <v>174</v>
      </c>
      <c r="D58" s="3" t="s">
        <v>175</v>
      </c>
      <c r="E58" s="3" t="s">
        <v>176</v>
      </c>
      <c r="F58" s="3" t="s">
        <v>177</v>
      </c>
      <c r="G58" s="3" t="s">
        <v>178</v>
      </c>
      <c r="H58" s="3" t="s">
        <v>179</v>
      </c>
    </row>
    <row r="59" spans="1:8" x14ac:dyDescent="0.2">
      <c r="A59" s="4" t="s">
        <v>180</v>
      </c>
      <c r="B59" s="27">
        <v>438.92</v>
      </c>
      <c r="C59" s="27">
        <v>363.93</v>
      </c>
      <c r="D59" s="27">
        <v>253.9</v>
      </c>
      <c r="E59" s="28" t="s">
        <v>181</v>
      </c>
      <c r="F59" s="29">
        <v>1</v>
      </c>
      <c r="G59" s="29">
        <v>0</v>
      </c>
      <c r="H59" s="30">
        <v>0</v>
      </c>
    </row>
    <row r="60" spans="1:8" x14ac:dyDescent="0.2">
      <c r="A60" s="4" t="s">
        <v>182</v>
      </c>
      <c r="B60" s="27">
        <v>461.15</v>
      </c>
      <c r="C60" s="27">
        <v>349.39</v>
      </c>
      <c r="D60" s="27">
        <v>294.10000000000002</v>
      </c>
      <c r="E60" s="28" t="s">
        <v>183</v>
      </c>
      <c r="F60" s="29">
        <v>1</v>
      </c>
      <c r="G60" s="29">
        <v>0</v>
      </c>
      <c r="H60" s="30">
        <v>0</v>
      </c>
    </row>
    <row r="61" spans="1:8" x14ac:dyDescent="0.2">
      <c r="A61" s="4" t="s">
        <v>184</v>
      </c>
      <c r="B61" s="27">
        <v>500.39</v>
      </c>
      <c r="C61" s="27">
        <v>458.73</v>
      </c>
      <c r="D61" s="27">
        <v>337.9</v>
      </c>
      <c r="E61" s="28" t="s">
        <v>185</v>
      </c>
      <c r="F61" s="29">
        <v>1</v>
      </c>
      <c r="G61" s="29">
        <v>0</v>
      </c>
      <c r="H61" s="30">
        <v>1</v>
      </c>
    </row>
    <row r="62" spans="1:8" x14ac:dyDescent="0.2">
      <c r="A62" s="4" t="s">
        <v>186</v>
      </c>
      <c r="B62" s="27">
        <v>500.39</v>
      </c>
      <c r="C62" s="27">
        <v>458.73</v>
      </c>
      <c r="D62" s="27">
        <v>337.9</v>
      </c>
      <c r="E62" s="28" t="s">
        <v>185</v>
      </c>
      <c r="F62" s="29">
        <v>1</v>
      </c>
      <c r="G62" s="29">
        <v>0</v>
      </c>
      <c r="H62" s="30">
        <v>1</v>
      </c>
    </row>
    <row r="63" spans="1:8" x14ac:dyDescent="0.2">
      <c r="A63" s="4" t="s">
        <v>187</v>
      </c>
      <c r="B63" s="27">
        <v>500.39</v>
      </c>
      <c r="C63" s="27">
        <v>458.73</v>
      </c>
      <c r="D63" s="27">
        <v>337.9</v>
      </c>
      <c r="E63" s="28" t="s">
        <v>185</v>
      </c>
      <c r="F63" s="29">
        <v>1</v>
      </c>
      <c r="G63" s="29">
        <v>0</v>
      </c>
      <c r="H63" s="30">
        <v>1</v>
      </c>
    </row>
    <row r="64" spans="1:8" x14ac:dyDescent="0.2">
      <c r="A64" s="4" t="s">
        <v>188</v>
      </c>
      <c r="B64" s="27">
        <v>500.39</v>
      </c>
      <c r="C64" s="27">
        <v>458.73</v>
      </c>
      <c r="D64" s="27">
        <v>337.9</v>
      </c>
      <c r="E64" s="28" t="s">
        <v>185</v>
      </c>
      <c r="F64" s="29">
        <v>1</v>
      </c>
      <c r="G64" s="29">
        <v>0</v>
      </c>
      <c r="H64" s="30">
        <v>1</v>
      </c>
    </row>
    <row r="65" spans="1:8" x14ac:dyDescent="0.2">
      <c r="A65" s="4" t="s">
        <v>189</v>
      </c>
      <c r="B65" s="27">
        <v>500.39</v>
      </c>
      <c r="C65" s="27">
        <v>458.73</v>
      </c>
      <c r="D65" s="27">
        <v>337.9</v>
      </c>
      <c r="E65" s="28" t="s">
        <v>185</v>
      </c>
      <c r="F65" s="29">
        <v>1</v>
      </c>
      <c r="G65" s="29">
        <v>0</v>
      </c>
      <c r="H65" s="30">
        <v>1</v>
      </c>
    </row>
    <row r="66" spans="1:8" x14ac:dyDescent="0.2">
      <c r="A66" s="4" t="s">
        <v>190</v>
      </c>
      <c r="B66" s="27">
        <v>500.39</v>
      </c>
      <c r="C66" s="27">
        <v>458.73</v>
      </c>
      <c r="D66" s="27">
        <v>337.9</v>
      </c>
      <c r="E66" s="28" t="s">
        <v>185</v>
      </c>
      <c r="F66" s="29">
        <v>1</v>
      </c>
      <c r="G66" s="29">
        <v>0</v>
      </c>
      <c r="H66" s="30">
        <v>1</v>
      </c>
    </row>
    <row r="67" spans="1:8" x14ac:dyDescent="0.2">
      <c r="A67" s="6" t="s">
        <v>191</v>
      </c>
      <c r="B67" s="31">
        <f>SUM(B59:B66)</f>
        <v>3902.4099999999994</v>
      </c>
      <c r="C67" s="31">
        <f>SUM(C59:C66)</f>
        <v>3465.7000000000003</v>
      </c>
      <c r="D67" s="31">
        <f>SUM(D59:D66)</f>
        <v>2575.4</v>
      </c>
    </row>
    <row r="68" spans="1:8" ht="58" customHeight="1" x14ac:dyDescent="0.2">
      <c r="A68" s="62" t="s">
        <v>192</v>
      </c>
      <c r="B68" s="61"/>
      <c r="C68" s="61"/>
      <c r="D68" s="61"/>
      <c r="E68" s="61"/>
      <c r="F68" s="61"/>
      <c r="G68" s="61"/>
      <c r="H68" s="61"/>
    </row>
  </sheetData>
  <mergeCells count="1">
    <mergeCell ref="A68:H6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40" customWidth="1"/>
    <col min="2" max="10" width="15" customWidth="1"/>
  </cols>
  <sheetData>
    <row r="1" spans="1:10" ht="20" x14ac:dyDescent="0.2">
      <c r="A1" s="1" t="s">
        <v>193</v>
      </c>
    </row>
    <row r="3" spans="1:10" x14ac:dyDescent="0.2">
      <c r="A3" s="3" t="s">
        <v>57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x14ac:dyDescent="0.2">
      <c r="A4" s="4" t="s">
        <v>194</v>
      </c>
      <c r="B4" s="9">
        <f>MAX(1,ROUND(Kirish!$B$36,0))</f>
        <v>27</v>
      </c>
      <c r="C4" s="9">
        <f>MAX(1,ROUND(Kirish!$C$36,0))</f>
        <v>20</v>
      </c>
      <c r="D4" s="9">
        <f>MAX(1,ROUND(Kirish!$D$36,0))</f>
        <v>14</v>
      </c>
      <c r="E4" s="9">
        <f>MAX(1,ROUND(Kirish!$B$36,0))</f>
        <v>27</v>
      </c>
      <c r="F4" s="9">
        <f>MAX(1,ROUND(Kirish!$C$36,0))</f>
        <v>20</v>
      </c>
      <c r="G4" s="9">
        <f>MAX(1,ROUND(Kirish!$D$36,0))</f>
        <v>14</v>
      </c>
      <c r="H4" s="9">
        <f>MAX(1,ROUND(Kirish!$B$36,0))</f>
        <v>27</v>
      </c>
      <c r="I4" s="9">
        <f>MAX(1,ROUND(Kirish!$C$36,0))</f>
        <v>20</v>
      </c>
      <c r="J4" s="9">
        <f>MAX(1,ROUND(Kirish!$D$36,0))</f>
        <v>14</v>
      </c>
    </row>
    <row r="5" spans="1:10" x14ac:dyDescent="0.2">
      <c r="A5" s="4" t="s">
        <v>195</v>
      </c>
      <c r="B5" s="9">
        <f>MAX(1,ROUND(Kirish!$B$46,0))</f>
        <v>30</v>
      </c>
      <c r="C5" s="9">
        <f>MAX(1,ROUND(Kirish!$C$46,0))</f>
        <v>20</v>
      </c>
      <c r="D5" s="9">
        <f>MAX(1,ROUND(Kirish!$D$46,0))</f>
        <v>12</v>
      </c>
      <c r="E5" s="9">
        <f>MAX(1,ROUND(Kirish!$B$46,0))</f>
        <v>30</v>
      </c>
      <c r="F5" s="9">
        <f>MAX(1,ROUND(Kirish!$C$46,0))</f>
        <v>20</v>
      </c>
      <c r="G5" s="9">
        <f>MAX(1,ROUND(Kirish!$D$46,0))</f>
        <v>12</v>
      </c>
      <c r="H5" s="9">
        <f>MAX(1,ROUND(Kirish!$B$46,0))</f>
        <v>30</v>
      </c>
      <c r="I5" s="9">
        <f>MAX(1,ROUND(Kirish!$C$46,0))</f>
        <v>20</v>
      </c>
      <c r="J5" s="9">
        <f>MAX(1,ROUND(Kirish!$D$46,0))</f>
        <v>12</v>
      </c>
    </row>
    <row r="6" spans="1:10" x14ac:dyDescent="0.2">
      <c r="A6" s="4" t="s">
        <v>196</v>
      </c>
      <c r="B6" s="9">
        <f>MAX(0,ROUND(Kirish!$B$15,0))</f>
        <v>4</v>
      </c>
      <c r="C6" s="9">
        <f>MAX(0,ROUND(Kirish!$B$15,0))</f>
        <v>4</v>
      </c>
      <c r="D6" s="9">
        <f>MAX(0,ROUND(Kirish!$B$15,0))</f>
        <v>4</v>
      </c>
      <c r="E6" s="9">
        <f>MAX(0,ROUND(Kirish!$B$15,0))</f>
        <v>4</v>
      </c>
      <c r="F6" s="9">
        <f>MAX(0,ROUND(Kirish!$B$15,0))</f>
        <v>4</v>
      </c>
      <c r="G6" s="9">
        <f>MAX(0,ROUND(Kirish!$B$15,0))</f>
        <v>4</v>
      </c>
      <c r="H6" s="9">
        <f>MAX(0,ROUND(Kirish!$B$15,0))</f>
        <v>4</v>
      </c>
      <c r="I6" s="9">
        <f>MAX(0,ROUND(Kirish!$B$15,0))</f>
        <v>4</v>
      </c>
      <c r="J6" s="9">
        <f>MAX(0,ROUND(Kirish!$B$15,0))</f>
        <v>4</v>
      </c>
    </row>
    <row r="7" spans="1:10" x14ac:dyDescent="0.2">
      <c r="A7" s="4" t="s">
        <v>197</v>
      </c>
      <c r="B7" s="9">
        <f>MAX(0,ROUND(Kirish!$B$14,0))</f>
        <v>1</v>
      </c>
      <c r="C7" s="9">
        <f>MAX(0,ROUND(Kirish!$B$14,0))</f>
        <v>1</v>
      </c>
      <c r="D7" s="9">
        <f>MAX(0,ROUND(Kirish!$B$14,0))</f>
        <v>1</v>
      </c>
      <c r="E7" s="9">
        <f>MAX(0,ROUND(Kirish!$B$14,0))</f>
        <v>1</v>
      </c>
      <c r="F7" s="9">
        <f>MAX(0,ROUND(Kirish!$B$14,0))</f>
        <v>1</v>
      </c>
      <c r="G7" s="9">
        <f>MAX(0,ROUND(Kirish!$B$14,0))</f>
        <v>1</v>
      </c>
      <c r="H7" s="9">
        <f>MAX(0,ROUND(Kirish!$B$14,0))</f>
        <v>1</v>
      </c>
      <c r="I7" s="9">
        <f>MAX(0,ROUND(Kirish!$B$14,0))</f>
        <v>1</v>
      </c>
      <c r="J7" s="9">
        <f>MAX(0,ROUND(Kirish!$B$14,0))</f>
        <v>1</v>
      </c>
    </row>
    <row r="8" spans="1:10" x14ac:dyDescent="0.2">
      <c r="A8" s="4" t="s">
        <v>198</v>
      </c>
      <c r="B8" s="9">
        <f>MIN(168,Parametrlar!$B$4+ROUND(Kirish!$B$8,0)*12)</f>
        <v>147</v>
      </c>
      <c r="C8" s="9">
        <f>MIN(168,Parametrlar!$C$4+ROUND(Kirish!$B$8,0)*12)</f>
        <v>140</v>
      </c>
      <c r="D8" s="9">
        <f>MIN(168,Parametrlar!$D$4+ROUND(Kirish!$B$8,0)*12)</f>
        <v>134</v>
      </c>
      <c r="E8" s="9">
        <f>MIN(168,Parametrlar!$E$4+ROUND(Kirish!$B$8,0)*12)</f>
        <v>147</v>
      </c>
      <c r="F8" s="9">
        <f>MIN(168,Parametrlar!$F$4+ROUND(Kirish!$B$8,0)*12)</f>
        <v>140</v>
      </c>
      <c r="G8" s="9">
        <f>MIN(168,Parametrlar!$G$4+ROUND(Kirish!$B$8,0)*12)</f>
        <v>134</v>
      </c>
      <c r="H8" s="9">
        <f>MIN(168,Parametrlar!$H$4+ROUND(Kirish!$B$8,0)*12)</f>
        <v>147</v>
      </c>
      <c r="I8" s="9">
        <f>MIN(168,Parametrlar!$I$4+ROUND(Kirish!$B$8,0)*12)</f>
        <v>140</v>
      </c>
      <c r="J8" s="9">
        <f>MIN(168,Parametrlar!$J$4+ROUND(Kirish!$B$8,0)*12)</f>
        <v>134</v>
      </c>
    </row>
    <row r="9" spans="1:10" x14ac:dyDescent="0.2">
      <c r="A9" s="4" t="s">
        <v>199</v>
      </c>
      <c r="B9" s="12">
        <f>IF(Parametrlar!$B$6&gt;0,Kirish!$B$16,1)</f>
        <v>0.5</v>
      </c>
      <c r="C9" s="12">
        <f>IF(Parametrlar!$C$6&gt;0,Kirish!$B$16,1)</f>
        <v>0.5</v>
      </c>
      <c r="D9" s="12">
        <f>IF(Parametrlar!$D$6&gt;0,Kirish!$B$16,1)</f>
        <v>0.5</v>
      </c>
      <c r="E9" s="12">
        <f>IF(Parametrlar!$E$6&gt;0,Kirish!$B$16,1)</f>
        <v>0.5</v>
      </c>
      <c r="F9" s="12">
        <f>IF(Parametrlar!$F$6&gt;0,Kirish!$B$16,1)</f>
        <v>0.5</v>
      </c>
      <c r="G9" s="12">
        <f>IF(Parametrlar!$G$6&gt;0,Kirish!$B$16,1)</f>
        <v>0.5</v>
      </c>
      <c r="H9" s="12">
        <f>IF(Parametrlar!$H$6&gt;0,Kirish!$B$16,1)</f>
        <v>0.5</v>
      </c>
      <c r="I9" s="12">
        <f>IF(Parametrlar!$I$6&gt;0,Kirish!$B$16,1)</f>
        <v>0.5</v>
      </c>
      <c r="J9" s="12">
        <f>IF(Parametrlar!$J$6&gt;0,Kirish!$B$16,1)</f>
        <v>0.5</v>
      </c>
    </row>
    <row r="10" spans="1:10" x14ac:dyDescent="0.2">
      <c r="A10" s="4" t="s">
        <v>200</v>
      </c>
      <c r="B10" s="32">
        <f>IF(Kirish!$B$12=1,1+Kirish!$B$13,1)</f>
        <v>1.1200000000000001</v>
      </c>
      <c r="C10" s="32">
        <f>IF(Kirish!$B$12=1,1+Kirish!$B$13,1)</f>
        <v>1.1200000000000001</v>
      </c>
      <c r="D10" s="32">
        <f>IF(Kirish!$B$12=1,1+Kirish!$B$13,1)</f>
        <v>1.1200000000000001</v>
      </c>
      <c r="E10" s="32">
        <f>IF(Kirish!$B$12=1,1+Kirish!$B$13,1)</f>
        <v>1.1200000000000001</v>
      </c>
      <c r="F10" s="32">
        <f>IF(Kirish!$B$12=1,1+Kirish!$B$13,1)</f>
        <v>1.1200000000000001</v>
      </c>
      <c r="G10" s="32">
        <f>IF(Kirish!$B$12=1,1+Kirish!$B$13,1)</f>
        <v>1.1200000000000001</v>
      </c>
      <c r="H10" s="32">
        <f>IF(Kirish!$B$12=1,1+Kirish!$B$13,1)</f>
        <v>1.1200000000000001</v>
      </c>
      <c r="I10" s="32">
        <f>IF(Kirish!$B$12=1,1+Kirish!$B$13,1)</f>
        <v>1.1200000000000001</v>
      </c>
      <c r="J10" s="32">
        <f>IF(Kirish!$B$12=1,1+Kirish!$B$13,1)</f>
        <v>1.1200000000000001</v>
      </c>
    </row>
    <row r="11" spans="1:10" x14ac:dyDescent="0.2">
      <c r="A11" s="4" t="s">
        <v>201</v>
      </c>
      <c r="B11" s="33">
        <f>SUMPRODUCT(Kirish!$B$59:$B$66*(1-Kirish!$F$59:$F$66))</f>
        <v>0</v>
      </c>
      <c r="C11" s="33">
        <f>SUMPRODUCT(Kirish!$B$59:$B$66*(1-Kirish!$F$59:$F$66))</f>
        <v>0</v>
      </c>
      <c r="D11" s="33">
        <f>SUMPRODUCT(Kirish!$B$59:$B$66*(1-Kirish!$F$59:$F$66))</f>
        <v>0</v>
      </c>
      <c r="E11" s="33">
        <f>SUMPRODUCT(Kirish!$B$59:$B$66*(1-Kirish!$G$59:$G$66))</f>
        <v>3902.4099999999994</v>
      </c>
      <c r="F11" s="33">
        <f>SUMPRODUCT(Kirish!$B$59:$B$66*(1-Kirish!$G$59:$G$66))</f>
        <v>3902.4099999999994</v>
      </c>
      <c r="G11" s="33">
        <f>SUMPRODUCT(Kirish!$B$59:$B$66*(1-Kirish!$G$59:$G$66))</f>
        <v>3902.4099999999994</v>
      </c>
      <c r="H11" s="33">
        <f>SUMPRODUCT(Kirish!$B$59:$B$66*(1-Kirish!$H$59:$H$66))</f>
        <v>900.06999999999994</v>
      </c>
      <c r="I11" s="33">
        <f>SUMPRODUCT(Kirish!$B$59:$B$66*(1-Kirish!$H$59:$H$66))</f>
        <v>900.06999999999994</v>
      </c>
      <c r="J11" s="33">
        <f>SUMPRODUCT(Kirish!$B$59:$B$66*(1-Kirish!$H$59:$H$66))</f>
        <v>900.06999999999994</v>
      </c>
    </row>
    <row r="12" spans="1:10" x14ac:dyDescent="0.2">
      <c r="A12" s="4" t="s">
        <v>202</v>
      </c>
      <c r="B12" s="33">
        <f>SUMPRODUCT(Kirish!$D$59:$D$66*(1-Kirish!$F$59:$F$66))</f>
        <v>0</v>
      </c>
      <c r="C12" s="33">
        <f>SUMPRODUCT(Kirish!$D$59:$D$66*(1-Kirish!$F$59:$F$66))</f>
        <v>0</v>
      </c>
      <c r="D12" s="33">
        <f>SUMPRODUCT(Kirish!$D$59:$D$66*(1-Kirish!$F$59:$F$66))</f>
        <v>0</v>
      </c>
      <c r="E12" s="33">
        <f>SUMPRODUCT(Kirish!$D$59:$D$66*(1-Kirish!$G$59:$G$66))</f>
        <v>2575.4</v>
      </c>
      <c r="F12" s="33">
        <f>SUMPRODUCT(Kirish!$D$59:$D$66*(1-Kirish!$G$59:$G$66))</f>
        <v>2575.4</v>
      </c>
      <c r="G12" s="33">
        <f>SUMPRODUCT(Kirish!$D$59:$D$66*(1-Kirish!$G$59:$G$66))</f>
        <v>2575.4</v>
      </c>
      <c r="H12" s="33">
        <f>SUMPRODUCT(Kirish!$D$59:$D$66*(1-Kirish!$H$59:$H$66))</f>
        <v>548</v>
      </c>
      <c r="I12" s="33">
        <f>SUMPRODUCT(Kirish!$D$59:$D$66*(1-Kirish!$H$59:$H$66))</f>
        <v>548</v>
      </c>
      <c r="J12" s="33">
        <f>SUMPRODUCT(Kirish!$D$59:$D$66*(1-Kirish!$H$59:$H$66))</f>
        <v>548</v>
      </c>
    </row>
    <row r="13" spans="1:10" x14ac:dyDescent="0.2">
      <c r="A13" s="4" t="s">
        <v>203</v>
      </c>
      <c r="B13" s="33">
        <f>SUMPRODUCT(Kirish!$C$59:$C$66*Kirish!$F$59:$F$66)</f>
        <v>3465.7000000000003</v>
      </c>
      <c r="C13" s="33">
        <f>SUMPRODUCT(Kirish!$C$59:$C$66*Kirish!$F$59:$F$66)</f>
        <v>3465.7000000000003</v>
      </c>
      <c r="D13" s="33">
        <f>SUMPRODUCT(Kirish!$C$59:$C$66*Kirish!$F$59:$F$66)</f>
        <v>3465.7000000000003</v>
      </c>
      <c r="E13" s="33">
        <f>SUMPRODUCT(Kirish!$C$59:$C$66*Kirish!$G$59:$G$66)</f>
        <v>0</v>
      </c>
      <c r="F13" s="33">
        <f>SUMPRODUCT(Kirish!$C$59:$C$66*Kirish!$G$59:$G$66)</f>
        <v>0</v>
      </c>
      <c r="G13" s="33">
        <f>SUMPRODUCT(Kirish!$C$59:$C$66*Kirish!$G$59:$G$66)</f>
        <v>0</v>
      </c>
      <c r="H13" s="33">
        <f>SUMPRODUCT(Kirish!$C$59:$C$66*Kirish!$H$59:$H$66)</f>
        <v>2752.38</v>
      </c>
      <c r="I13" s="33">
        <f>SUMPRODUCT(Kirish!$C$59:$C$66*Kirish!$H$59:$H$66)</f>
        <v>2752.38</v>
      </c>
      <c r="J13" s="33">
        <f>SUMPRODUCT(Kirish!$C$59:$C$66*Kirish!$H$59:$H$66)</f>
        <v>2752.38</v>
      </c>
    </row>
    <row r="14" spans="1:10" x14ac:dyDescent="0.2">
      <c r="A14" s="4" t="s">
        <v>204</v>
      </c>
      <c r="B14" s="12">
        <f>Parametrlar!$B$11/Kirish!$B$67</f>
        <v>0</v>
      </c>
      <c r="C14" s="12">
        <f>Parametrlar!$C$11/Kirish!$B$67</f>
        <v>0</v>
      </c>
      <c r="D14" s="12">
        <f>Parametrlar!$D$11/Kirish!$B$67</f>
        <v>0</v>
      </c>
      <c r="E14" s="12">
        <f>Parametrlar!$E$11/Kirish!$B$67</f>
        <v>1</v>
      </c>
      <c r="F14" s="12">
        <f>Parametrlar!$F$11/Kirish!$B$67</f>
        <v>1</v>
      </c>
      <c r="G14" s="12">
        <f>Parametrlar!$G$11/Kirish!$B$67</f>
        <v>1</v>
      </c>
      <c r="H14" s="12">
        <f>Parametrlar!$H$11/Kirish!$B$67</f>
        <v>0.23064465291960612</v>
      </c>
      <c r="I14" s="12">
        <f>Parametrlar!$I$11/Kirish!$B$67</f>
        <v>0.23064465291960612</v>
      </c>
      <c r="J14" s="12">
        <f>Parametrlar!$J$11/Kirish!$B$67</f>
        <v>0.23064465291960612</v>
      </c>
    </row>
    <row r="15" spans="1:10" x14ac:dyDescent="0.2">
      <c r="A15" s="4" t="s">
        <v>205</v>
      </c>
      <c r="B15" s="5">
        <f>(SUMPRODUCT((Kirish!$E$59:$E$66="b")*Kirish!$C$59:$C$66*Kirish!$F$59:$F$66)*Kirish!$B$43+SUMPRODUCT((Kirish!$E$59:$E$66="f1")*Kirish!$C$59:$C$66*Kirish!$F$59:$F$66)*Kirish!$B$42+SUMPRODUCT((Kirish!$E$59:$E$66="of")*Kirish!$C$59:$C$66*Kirish!$F$59:$F$66)*Kirish!$B$41)/Parametrlar!$B$10</f>
        <v>3334281.2499999995</v>
      </c>
      <c r="C15" s="5">
        <f>(SUMPRODUCT((Kirish!$E$59:$E$66="b")*Kirish!$C$59:$C$66*Kirish!$F$59:$F$66)*Kirish!$C$43+SUMPRODUCT((Kirish!$E$59:$E$66="f1")*Kirish!$C$59:$C$66*Kirish!$F$59:$F$66)*Kirish!$C$42+SUMPRODUCT((Kirish!$E$59:$E$66="of")*Kirish!$C$59:$C$66*Kirish!$F$59:$F$66)*Kirish!$C$41)/Parametrlar!$C$10</f>
        <v>3797788.3928571427</v>
      </c>
      <c r="D15" s="5">
        <f>(SUMPRODUCT((Kirish!$E$59:$E$66="b")*Kirish!$C$59:$C$66*Kirish!$F$59:$F$66)*Kirish!$D$43+SUMPRODUCT((Kirish!$E$59:$E$66="f1")*Kirish!$C$59:$C$66*Kirish!$F$59:$F$66)*Kirish!$D$42+SUMPRODUCT((Kirish!$E$59:$E$66="of")*Kirish!$C$59:$C$66*Kirish!$F$59:$F$66)*Kirish!$D$41)/Parametrlar!$D$10</f>
        <v>4292491.0714285709</v>
      </c>
      <c r="E15" s="5">
        <f>(SUMPRODUCT((Kirish!$E$59:$E$66="b")*Kirish!$C$59:$C$66*Kirish!$G$59:$G$66)*Kirish!$B$43+SUMPRODUCT((Kirish!$E$59:$E$66="f1")*Kirish!$C$59:$C$66*Kirish!$G$59:$G$66)*Kirish!$B$42+SUMPRODUCT((Kirish!$E$59:$E$66="of")*Kirish!$C$59:$C$66*Kirish!$G$59:$G$66)*Kirish!$B$41)/Parametrlar!$E$10</f>
        <v>0</v>
      </c>
      <c r="F15" s="5">
        <f>(SUMPRODUCT((Kirish!$E$59:$E$66="b")*Kirish!$C$59:$C$66*Kirish!$G$59:$G$66)*Kirish!$C$43+SUMPRODUCT((Kirish!$E$59:$E$66="f1")*Kirish!$C$59:$C$66*Kirish!$G$59:$G$66)*Kirish!$C$42+SUMPRODUCT((Kirish!$E$59:$E$66="of")*Kirish!$C$59:$C$66*Kirish!$G$59:$G$66)*Kirish!$C$41)/Parametrlar!$F$10</f>
        <v>0</v>
      </c>
      <c r="G15" s="5">
        <f>(SUMPRODUCT((Kirish!$E$59:$E$66="b")*Kirish!$C$59:$C$66*Kirish!$G$59:$G$66)*Kirish!$D$43+SUMPRODUCT((Kirish!$E$59:$E$66="f1")*Kirish!$C$59:$C$66*Kirish!$G$59:$G$66)*Kirish!$D$42+SUMPRODUCT((Kirish!$E$59:$E$66="of")*Kirish!$C$59:$C$66*Kirish!$G$59:$G$66)*Kirish!$D$41)/Parametrlar!$G$10</f>
        <v>0</v>
      </c>
      <c r="H15" s="5">
        <f>(SUMPRODUCT((Kirish!$E$59:$E$66="b")*Kirish!$C$59:$C$66*Kirish!$H$59:$H$66)*Kirish!$B$43+SUMPRODUCT((Kirish!$E$59:$E$66="f1")*Kirish!$C$59:$C$66*Kirish!$H$59:$H$66)*Kirish!$B$42+SUMPRODUCT((Kirish!$E$59:$E$66="of")*Kirish!$C$59:$C$66*Kirish!$H$59:$H$66)*Kirish!$B$41)/Parametrlar!$H$10</f>
        <v>2703230.3571428568</v>
      </c>
      <c r="I15" s="5">
        <f>(SUMPRODUCT((Kirish!$E$59:$E$66="b")*Kirish!$C$59:$C$66*Kirish!$H$59:$H$66)*Kirish!$C$43+SUMPRODUCT((Kirish!$E$59:$E$66="f1")*Kirish!$C$59:$C$66*Kirish!$H$59:$H$66)*Kirish!$C$42+SUMPRODUCT((Kirish!$E$59:$E$66="of")*Kirish!$C$59:$C$66*Kirish!$H$59:$H$66)*Kirish!$C$41)/Parametrlar!$I$10</f>
        <v>3071852.6785714282</v>
      </c>
      <c r="J15" s="5">
        <f>(SUMPRODUCT((Kirish!$E$59:$E$66="b")*Kirish!$C$59:$C$66*Kirish!$H$59:$H$66)*Kirish!$D$43+SUMPRODUCT((Kirish!$E$59:$E$66="f1")*Kirish!$C$59:$C$66*Kirish!$H$59:$H$66)*Kirish!$D$42+SUMPRODUCT((Kirish!$E$59:$E$66="of")*Kirish!$C$59:$C$66*Kirish!$H$59:$H$66)*Kirish!$D$41)/Parametrlar!$J$10</f>
        <v>3440474.9999999995</v>
      </c>
    </row>
    <row r="16" spans="1:10" x14ac:dyDescent="0.2">
      <c r="A16" s="4" t="s">
        <v>206</v>
      </c>
      <c r="B16" s="5">
        <f>SUMPRODUCT((Kirish!$E$59:$E$66="b")*Kirish!$D$59:$D$66*(1-Kirish!$F$59:$F$66))*Kirish!$B$49+SUMPRODUCT((Kirish!$E$59:$E$66="f1")*Kirish!$D$59:$D$66*(1-Kirish!$F$59:$F$66))*Kirish!$B$48+SUMPRODUCT((Kirish!$E$59:$E$66="of")*Kirish!$D$59:$D$66*(1-Kirish!$F$59:$F$66))*Kirish!$B$47</f>
        <v>0</v>
      </c>
      <c r="C16" s="5">
        <f>SUMPRODUCT((Kirish!$E$59:$E$66="b")*Kirish!$D$59:$D$66*(1-Kirish!$F$59:$F$66))*Kirish!$C$49+SUMPRODUCT((Kirish!$E$59:$E$66="f1")*Kirish!$D$59:$D$66*(1-Kirish!$F$59:$F$66))*Kirish!$C$48+SUMPRODUCT((Kirish!$E$59:$E$66="of")*Kirish!$D$59:$D$66*(1-Kirish!$F$59:$F$66))*Kirish!$C$47</f>
        <v>0</v>
      </c>
      <c r="D16" s="5">
        <f>SUMPRODUCT((Kirish!$E$59:$E$66="b")*Kirish!$D$59:$D$66*(1-Kirish!$F$59:$F$66))*Kirish!$D$49+SUMPRODUCT((Kirish!$E$59:$E$66="f1")*Kirish!$D$59:$D$66*(1-Kirish!$F$59:$F$66))*Kirish!$D$48+SUMPRODUCT((Kirish!$E$59:$E$66="of")*Kirish!$D$59:$D$66*(1-Kirish!$F$59:$F$66))*Kirish!$D$47</f>
        <v>0</v>
      </c>
      <c r="E16" s="5">
        <f>SUMPRODUCT((Kirish!$E$59:$E$66="b")*Kirish!$D$59:$D$66*(1-Kirish!$G$59:$G$66))*Kirish!$B$49+SUMPRODUCT((Kirish!$E$59:$E$66="f1")*Kirish!$D$59:$D$66*(1-Kirish!$G$59:$G$66))*Kirish!$B$48+SUMPRODUCT((Kirish!$E$59:$E$66="of")*Kirish!$D$59:$D$66*(1-Kirish!$G$59:$G$66))*Kirish!$B$47</f>
        <v>34866.5</v>
      </c>
      <c r="F16" s="5">
        <f>SUMPRODUCT((Kirish!$E$59:$E$66="b")*Kirish!$D$59:$D$66*(1-Kirish!$G$59:$G$66))*Kirish!$C$49+SUMPRODUCT((Kirish!$E$59:$E$66="f1")*Kirish!$D$59:$D$66*(1-Kirish!$G$59:$G$66))*Kirish!$C$48+SUMPRODUCT((Kirish!$E$59:$E$66="of")*Kirish!$D$59:$D$66*(1-Kirish!$G$59:$G$66))*Kirish!$C$47</f>
        <v>42632.9</v>
      </c>
      <c r="G16" s="5">
        <f>SUMPRODUCT((Kirish!$E$59:$E$66="b")*Kirish!$D$59:$D$66*(1-Kirish!$G$59:$G$66))*Kirish!$D$49+SUMPRODUCT((Kirish!$E$59:$E$66="f1")*Kirish!$D$59:$D$66*(1-Kirish!$G$59:$G$66))*Kirish!$D$48+SUMPRODUCT((Kirish!$E$59:$E$66="of")*Kirish!$D$59:$D$66*(1-Kirish!$G$59:$G$66))*Kirish!$D$47</f>
        <v>52720.800000000003</v>
      </c>
      <c r="H16" s="5">
        <f>SUMPRODUCT((Kirish!$E$59:$E$66="b")*Kirish!$D$59:$D$66*(1-Kirish!$H$59:$H$66))*Kirish!$B$49+SUMPRODUCT((Kirish!$E$59:$E$66="f1")*Kirish!$D$59:$D$66*(1-Kirish!$H$59:$H$66))*Kirish!$B$48+SUMPRODUCT((Kirish!$E$59:$E$66="of")*Kirish!$D$59:$D$66*(1-Kirish!$H$59:$H$66))*Kirish!$B$47</f>
        <v>6482.9000000000005</v>
      </c>
      <c r="I16" s="5">
        <f>SUMPRODUCT((Kirish!$E$59:$E$66="b")*Kirish!$D$59:$D$66*(1-Kirish!$H$59:$H$66))*Kirish!$C$49+SUMPRODUCT((Kirish!$E$59:$E$66="f1")*Kirish!$D$59:$D$66*(1-Kirish!$H$59:$H$66))*Kirish!$C$48+SUMPRODUCT((Kirish!$E$59:$E$66="of")*Kirish!$D$59:$D$66*(1-Kirish!$H$59:$H$66))*Kirish!$C$47</f>
        <v>8167.1</v>
      </c>
      <c r="J16" s="5">
        <f>SUMPRODUCT((Kirish!$E$59:$E$66="b")*Kirish!$D$59:$D$66*(1-Kirish!$H$59:$H$66))*Kirish!$D$49+SUMPRODUCT((Kirish!$E$59:$E$66="f1")*Kirish!$D$59:$D$66*(1-Kirish!$H$59:$H$66))*Kirish!$D$48+SUMPRODUCT((Kirish!$E$59:$E$66="of")*Kirish!$D$59:$D$66*(1-Kirish!$H$59:$H$66))*Kirish!$D$47</f>
        <v>10145.400000000001</v>
      </c>
    </row>
    <row r="17" spans="1:10" x14ac:dyDescent="0.2">
      <c r="A17" s="4" t="s">
        <v>207</v>
      </c>
      <c r="B17" s="5">
        <f>Kirish!$B$37*Kirish!$B$67*(1+Kirish!$B$9+Kirish!$B$39)</f>
        <v>3715094.32</v>
      </c>
      <c r="C17" s="5">
        <f>Kirish!$C$37*Kirish!$B$67*(1+Kirish!$B$9+Kirish!$C$39)</f>
        <v>3091489.202</v>
      </c>
      <c r="D17" s="5">
        <f>Kirish!$D$37*Kirish!$B$67*(1+Kirish!$B$9+Kirish!$D$39)</f>
        <v>2580273.4920000001</v>
      </c>
      <c r="E17" s="5">
        <f>Kirish!$B$37*Kirish!$B$67*(1+Kirish!$B$9+Kirish!$B$39)</f>
        <v>3715094.32</v>
      </c>
      <c r="F17" s="5">
        <f>Kirish!$C$37*Kirish!$B$67*(1+Kirish!$B$9+Kirish!$C$39)</f>
        <v>3091489.202</v>
      </c>
      <c r="G17" s="5">
        <f>Kirish!$D$37*Kirish!$B$67*(1+Kirish!$B$9+Kirish!$D$39)</f>
        <v>2580273.4920000001</v>
      </c>
      <c r="H17" s="5">
        <f>Kirish!$B$37*Kirish!$B$67*(1+Kirish!$B$9+Kirish!$B$39)</f>
        <v>3715094.32</v>
      </c>
      <c r="I17" s="5">
        <f>Kirish!$C$37*Kirish!$B$67*(1+Kirish!$B$9+Kirish!$C$39)</f>
        <v>3091489.202</v>
      </c>
      <c r="J17" s="5">
        <f>Kirish!$D$37*Kirish!$B$67*(1+Kirish!$B$9+Kirish!$D$39)</f>
        <v>2580273.4920000001</v>
      </c>
    </row>
    <row r="18" spans="1:10" x14ac:dyDescent="0.2">
      <c r="A18" s="4" t="s">
        <v>208</v>
      </c>
      <c r="B18" s="5">
        <f>Kirish!$B$40*Parametrlar!$B$12</f>
        <v>0</v>
      </c>
      <c r="C18" s="5">
        <f>Kirish!$C$40*Parametrlar!$C$12</f>
        <v>0</v>
      </c>
      <c r="D18" s="5">
        <f>Kirish!$D$40*Parametrlar!$D$12</f>
        <v>0</v>
      </c>
      <c r="E18" s="5">
        <f>Kirish!$B$40*Parametrlar!$E$12</f>
        <v>386310</v>
      </c>
      <c r="F18" s="5">
        <f>Kirish!$C$40*Parametrlar!$F$12</f>
        <v>334802</v>
      </c>
      <c r="G18" s="5">
        <f>Kirish!$D$40*Parametrlar!$G$12</f>
        <v>257540</v>
      </c>
      <c r="H18" s="5">
        <f>Kirish!$B$40*Parametrlar!$H$12</f>
        <v>82200</v>
      </c>
      <c r="I18" s="5">
        <f>Kirish!$C$40*Parametrlar!$I$12</f>
        <v>71240</v>
      </c>
      <c r="J18" s="5">
        <f>Kirish!$D$40*Parametrlar!$J$12</f>
        <v>54800</v>
      </c>
    </row>
    <row r="19" spans="1:10" x14ac:dyDescent="0.2">
      <c r="A19" s="4" t="s">
        <v>209</v>
      </c>
      <c r="B19" s="9">
        <f>MIN(3,Parametrlar!$B$4)</f>
        <v>3</v>
      </c>
      <c r="C19" s="9">
        <f>MIN(3,Parametrlar!$C$4)</f>
        <v>3</v>
      </c>
      <c r="D19" s="9">
        <f>MIN(3,Parametrlar!$D$4)</f>
        <v>3</v>
      </c>
      <c r="E19" s="9">
        <f>MIN(3,Parametrlar!$E$4)</f>
        <v>3</v>
      </c>
      <c r="F19" s="9">
        <f>MIN(3,Parametrlar!$F$4)</f>
        <v>3</v>
      </c>
      <c r="G19" s="9">
        <f>MIN(3,Parametrlar!$G$4)</f>
        <v>3</v>
      </c>
      <c r="H19" s="9">
        <f>MIN(3,Parametrlar!$H$4)</f>
        <v>3</v>
      </c>
      <c r="I19" s="9">
        <f>MIN(3,Parametrlar!$I$4)</f>
        <v>3</v>
      </c>
      <c r="J19" s="9">
        <f>MIN(3,Parametrlar!$J$4)</f>
        <v>3</v>
      </c>
    </row>
    <row r="20" spans="1:10" x14ac:dyDescent="0.2">
      <c r="A20" s="4" t="s">
        <v>210</v>
      </c>
      <c r="B20" s="34">
        <f>Hisob_A_Sotish!$C$16</f>
        <v>3877603.0193263902</v>
      </c>
      <c r="C20" s="34">
        <f>Hisob_A_Sotish!$C$49</f>
        <v>3140478.7935345345</v>
      </c>
      <c r="D20" s="34">
        <f>Hisob_A_Sotish!$C$82</f>
        <v>2580273.4919999996</v>
      </c>
      <c r="E20" s="34">
        <f>Hisob_B_Ijara!$C$16</f>
        <v>3877603.0193263902</v>
      </c>
      <c r="F20" s="34">
        <f>Hisob_B_Ijara!$C$49</f>
        <v>3140478.7935345345</v>
      </c>
      <c r="G20" s="34">
        <f>Hisob_B_Ijara!$C$82</f>
        <v>2580273.4919999996</v>
      </c>
      <c r="H20" s="34">
        <f>Hisob_C_Gibrid!$C$16</f>
        <v>3877603.0193263902</v>
      </c>
      <c r="I20" s="34">
        <f>Hisob_C_Gibrid!$C$49</f>
        <v>3140478.7935345345</v>
      </c>
      <c r="J20" s="34">
        <f>Hisob_C_Gibrid!$C$82</f>
        <v>2580273.4919999996</v>
      </c>
    </row>
    <row r="21" spans="1:10" x14ac:dyDescent="0.2">
      <c r="A21" s="4" t="s">
        <v>211</v>
      </c>
      <c r="B21" s="34">
        <f>Hisob_A_Sotish!$C$17</f>
        <v>41839.90756819817</v>
      </c>
      <c r="C21" s="34">
        <f>Hisob_A_Sotish!$C$50</f>
        <v>10000</v>
      </c>
      <c r="D21" s="34">
        <f>Hisob_A_Sotish!$C$83</f>
        <v>7000</v>
      </c>
      <c r="E21" s="34">
        <f>Hisob_B_Ijara!$C$17</f>
        <v>41839.90756819817</v>
      </c>
      <c r="F21" s="34">
        <f>Hisob_B_Ijara!$C$50</f>
        <v>10000</v>
      </c>
      <c r="G21" s="34">
        <f>Hisob_B_Ijara!$C$83</f>
        <v>7000</v>
      </c>
      <c r="H21" s="34">
        <f>Hisob_C_Gibrid!$C$17</f>
        <v>41839.90756819817</v>
      </c>
      <c r="I21" s="34">
        <f>Hisob_C_Gibrid!$C$50</f>
        <v>10000</v>
      </c>
      <c r="J21" s="34">
        <f>Hisob_C_Gibrid!$C$83</f>
        <v>7000</v>
      </c>
    </row>
    <row r="22" spans="1:10" x14ac:dyDescent="0.2">
      <c r="A22" s="4" t="s">
        <v>212</v>
      </c>
      <c r="B22" s="5">
        <f>(Kirish!$B$10+Parametrlar!$B$20+Parametrlar!$B$21)*(1-Parametrlar!$B$14)</f>
        <v>4719442.9268945893</v>
      </c>
      <c r="C22" s="5">
        <f>(Kirish!$B$10+Parametrlar!$C$20+Parametrlar!$C$21)*(1-Parametrlar!$C$14)</f>
        <v>3950478.7935345345</v>
      </c>
      <c r="D22" s="5">
        <f>(Kirish!$B$10+Parametrlar!$D$20+Parametrlar!$D$21)*(1-Parametrlar!$D$14)</f>
        <v>3387273.4919999996</v>
      </c>
      <c r="E22" s="5">
        <f>(Kirish!$B$10+Parametrlar!$E$20+Parametrlar!$E$21)*(1-Parametrlar!$E$14)</f>
        <v>0</v>
      </c>
      <c r="F22" s="5">
        <f>(Kirish!$B$10+Parametrlar!$F$20+Parametrlar!$F$21)*(1-Parametrlar!$F$14)</f>
        <v>0</v>
      </c>
      <c r="G22" s="5">
        <f>(Kirish!$B$10+Parametrlar!$G$20+Parametrlar!$G$21)*(1-Parametrlar!$G$14)</f>
        <v>0</v>
      </c>
      <c r="H22" s="5">
        <f>(Kirish!$B$10+Parametrlar!$H$20+Parametrlar!$H$21)*(1-Parametrlar!$H$14)</f>
        <v>3630928.6510470966</v>
      </c>
      <c r="I22" s="5">
        <f>(Kirish!$B$10+Parametrlar!$I$20+Parametrlar!$I$21)*(1-Parametrlar!$I$14)</f>
        <v>3039321.9833334973</v>
      </c>
      <c r="J22" s="5">
        <f>(Kirish!$B$10+Parametrlar!$J$20+Parametrlar!$J$21)*(1-Parametrlar!$J$14)</f>
        <v>2606016.9730938775</v>
      </c>
    </row>
    <row r="23" spans="1:10" x14ac:dyDescent="0.2">
      <c r="A23" s="4" t="s">
        <v>213</v>
      </c>
      <c r="B23" s="5">
        <f>(Kirish!$B$10+Parametrlar!$B$20+Parametrlar!$B$21)*Parametrlar!$B$14+Parametrlar!$B$18</f>
        <v>0</v>
      </c>
      <c r="C23" s="5">
        <f>(Kirish!$B$10+Parametrlar!$C$20+Parametrlar!$C$21)*Parametrlar!$C$14+Parametrlar!$C$18</f>
        <v>0</v>
      </c>
      <c r="D23" s="5">
        <f>(Kirish!$B$10+Parametrlar!$D$20+Parametrlar!$D$21)*Parametrlar!$D$14+Parametrlar!$D$18</f>
        <v>0</v>
      </c>
      <c r="E23" s="5">
        <f>(Kirish!$B$10+Parametrlar!$E$20+Parametrlar!$E$21)*Parametrlar!$E$14+Parametrlar!$E$18</f>
        <v>5105752.9268945893</v>
      </c>
      <c r="F23" s="5">
        <f>(Kirish!$B$10+Parametrlar!$F$20+Parametrlar!$F$21)*Parametrlar!$F$14+Parametrlar!$F$18</f>
        <v>4285280.7935345341</v>
      </c>
      <c r="G23" s="5">
        <f>(Kirish!$B$10+Parametrlar!$G$20+Parametrlar!$G$21)*Parametrlar!$G$14+Parametrlar!$G$18</f>
        <v>3644813.4919999996</v>
      </c>
      <c r="H23" s="5">
        <f>(Kirish!$B$10+Parametrlar!$H$20+Parametrlar!$H$21)*Parametrlar!$H$14+Parametrlar!$H$18</f>
        <v>1170714.2758474925</v>
      </c>
      <c r="I23" s="5">
        <f>(Kirish!$B$10+Parametrlar!$I$20+Parametrlar!$I$21)*Parametrlar!$I$14+Parametrlar!$I$18</f>
        <v>982396.81020103709</v>
      </c>
      <c r="J23" s="5">
        <f>(Kirish!$B$10+Parametrlar!$J$20+Parametrlar!$J$21)*Parametrlar!$J$14+Parametrlar!$J$18</f>
        <v>836056.51890612207</v>
      </c>
    </row>
    <row r="24" spans="1:10" x14ac:dyDescent="0.2">
      <c r="A24" s="4" t="s">
        <v>214</v>
      </c>
      <c r="B24" s="5">
        <f>Parametrlar!$B$20*Parametrlar!$B$14+Parametrlar!$B$18</f>
        <v>0</v>
      </c>
      <c r="C24" s="5">
        <f>Parametrlar!$C$20*Parametrlar!$C$14+Parametrlar!$C$18</f>
        <v>0</v>
      </c>
      <c r="D24" s="5">
        <f>Parametrlar!$D$20*Parametrlar!$D$14+Parametrlar!$D$18</f>
        <v>0</v>
      </c>
      <c r="E24" s="5">
        <f>Parametrlar!$E$20*Parametrlar!$E$14+Parametrlar!$E$18</f>
        <v>4263913.0193263907</v>
      </c>
      <c r="F24" s="5">
        <f>Parametrlar!$F$20*Parametrlar!$F$14+Parametrlar!$F$18</f>
        <v>3475280.7935345345</v>
      </c>
      <c r="G24" s="5">
        <f>Parametrlar!$G$20*Parametrlar!$G$14+Parametrlar!$G$18</f>
        <v>2837813.4919999996</v>
      </c>
      <c r="H24" s="5">
        <f>Parametrlar!$H$20*Parametrlar!$H$14+Parametrlar!$H$18</f>
        <v>976548.40255255206</v>
      </c>
      <c r="I24" s="5">
        <f>Parametrlar!$I$20*Parametrlar!$I$14+Parametrlar!$I$18</f>
        <v>795574.64133615606</v>
      </c>
      <c r="J24" s="5">
        <f>Parametrlar!$J$20*Parametrlar!$J$14+Parametrlar!$J$18</f>
        <v>649926.28399999999</v>
      </c>
    </row>
    <row r="25" spans="1:10" x14ac:dyDescent="0.2">
      <c r="A25" s="4" t="s">
        <v>215</v>
      </c>
      <c r="B25" s="34">
        <f>Hisob_A_Sotish!$C$11</f>
        <v>3523223.8541666656</v>
      </c>
      <c r="C25" s="34">
        <f>Hisob_A_Sotish!$C$44</f>
        <v>4156679.395982143</v>
      </c>
      <c r="D25" s="34">
        <f>Hisob_A_Sotish!$C$77</f>
        <v>4790726.6422193861</v>
      </c>
      <c r="E25" s="34">
        <f>Hisob_B_Ijara!$C$11</f>
        <v>0</v>
      </c>
      <c r="F25" s="34">
        <f>Hisob_B_Ijara!$C$44</f>
        <v>0</v>
      </c>
      <c r="G25" s="34">
        <f>Hisob_B_Ijara!$C$77</f>
        <v>0</v>
      </c>
      <c r="H25" s="34">
        <f>Hisob_C_Gibrid!$C$11</f>
        <v>2856413.410714285</v>
      </c>
      <c r="I25" s="34">
        <f>Hisob_C_Gibrid!$C$44</f>
        <v>3362142.7566964286</v>
      </c>
      <c r="J25" s="34">
        <f>Hisob_C_Gibrid!$C$77</f>
        <v>3839815.848214285</v>
      </c>
    </row>
    <row r="26" spans="1:10" x14ac:dyDescent="0.2">
      <c r="A26" s="4" t="s">
        <v>216</v>
      </c>
      <c r="B26" s="12">
        <f>IF(Parametrlar!$B$25&gt;0,(Parametrlar!$B$25*(1-Kirish!$B$17-Kirish!$B$18)-Parametrlar!$B$22)/Parametrlar!$B$25,0)</f>
        <v>-0.37452400478704778</v>
      </c>
      <c r="C26" s="12">
        <f>IF(Parametrlar!$C$25&gt;0,(Parametrlar!$C$25*(1-Kirish!$B$17-Kirish!$B$18)-Parametrlar!$C$22)/Parametrlar!$C$25,0)</f>
        <v>1.4607049956011156E-2</v>
      </c>
      <c r="D26" s="12">
        <f>IF(Parametrlar!$D$25&gt;0,(Parametrlar!$D$25*(1-Kirish!$B$17-Kirish!$B$18)-Parametrlar!$D$22)/Parametrlar!$D$25,0)</f>
        <v>0.25795204152354062</v>
      </c>
      <c r="E26" s="12">
        <f>IF(Parametrlar!$E$25&gt;0,(Parametrlar!$E$25*(1-Kirish!$B$17-Kirish!$B$18)-Parametrlar!$E$22)/Parametrlar!$E$25,0)</f>
        <v>0</v>
      </c>
      <c r="F26" s="12">
        <f>IF(Parametrlar!$F$25&gt;0,(Parametrlar!$F$25*(1-Kirish!$B$17-Kirish!$B$18)-Parametrlar!$F$22)/Parametrlar!$F$25,0)</f>
        <v>0</v>
      </c>
      <c r="G26" s="12">
        <f>IF(Parametrlar!$G$25&gt;0,(Parametrlar!$G$25*(1-Kirish!$B$17-Kirish!$B$18)-Parametrlar!$G$22)/Parametrlar!$G$25,0)</f>
        <v>0</v>
      </c>
      <c r="H26" s="12">
        <f>IF(Parametrlar!$H$25&gt;0,(Parametrlar!$H$25*(1-Kirish!$B$17-Kirish!$B$18)-Parametrlar!$H$22)/Parametrlar!$H$25,0)</f>
        <v>-0.30614956029391188</v>
      </c>
      <c r="I26" s="12">
        <f>IF(Parametrlar!$I$25&gt;0,(Parametrlar!$I$25*(1-Kirish!$B$17-Kirish!$B$18)-Parametrlar!$I$22)/Parametrlar!$I$25,0)</f>
        <v>6.1016379054686008E-2</v>
      </c>
      <c r="J26" s="12">
        <f>IF(Parametrlar!$J$25&gt;0,(Parametrlar!$J$25*(1-Kirish!$B$17-Kirish!$B$18)-Parametrlar!$J$22)/Parametrlar!$J$25,0)</f>
        <v>0.28631719954595958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P105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52" customWidth="1"/>
    <col min="2" max="2" width="9" customWidth="1"/>
    <col min="3" max="3" width="15" customWidth="1"/>
    <col min="4" max="172" width="11.5" customWidth="1"/>
  </cols>
  <sheetData>
    <row r="1" spans="1:172" ht="20" x14ac:dyDescent="0.2">
      <c r="A1" s="1" t="s">
        <v>217</v>
      </c>
    </row>
    <row r="2" spans="1:172" x14ac:dyDescent="0.2">
      <c r="A2" s="16" t="s">
        <v>218</v>
      </c>
    </row>
    <row r="4" spans="1:172" x14ac:dyDescent="0.2">
      <c r="A4" s="35" t="s">
        <v>219</v>
      </c>
      <c r="C4" s="36" t="s">
        <v>191</v>
      </c>
      <c r="D4" s="37">
        <v>0</v>
      </c>
      <c r="E4" s="37">
        <v>1</v>
      </c>
      <c r="F4" s="37">
        <v>2</v>
      </c>
      <c r="G4" s="37">
        <v>3</v>
      </c>
      <c r="H4" s="37">
        <v>4</v>
      </c>
      <c r="I4" s="37">
        <v>5</v>
      </c>
      <c r="J4" s="37">
        <v>6</v>
      </c>
      <c r="K4" s="37">
        <v>7</v>
      </c>
      <c r="L4" s="37">
        <v>8</v>
      </c>
      <c r="M4" s="37">
        <v>9</v>
      </c>
      <c r="N4" s="37">
        <v>10</v>
      </c>
      <c r="O4" s="37">
        <v>11</v>
      </c>
      <c r="P4" s="37">
        <v>12</v>
      </c>
      <c r="Q4" s="37">
        <v>13</v>
      </c>
      <c r="R4" s="37">
        <v>14</v>
      </c>
      <c r="S4" s="37">
        <v>15</v>
      </c>
      <c r="T4" s="37">
        <v>16</v>
      </c>
      <c r="U4" s="37">
        <v>17</v>
      </c>
      <c r="V4" s="37">
        <v>18</v>
      </c>
      <c r="W4" s="37">
        <v>19</v>
      </c>
      <c r="X4" s="37">
        <v>20</v>
      </c>
      <c r="Y4" s="37">
        <v>21</v>
      </c>
      <c r="Z4" s="37">
        <v>22</v>
      </c>
      <c r="AA4" s="37">
        <v>23</v>
      </c>
      <c r="AB4" s="37">
        <v>24</v>
      </c>
      <c r="AC4" s="37">
        <v>25</v>
      </c>
      <c r="AD4" s="37">
        <v>26</v>
      </c>
      <c r="AE4" s="37">
        <v>27</v>
      </c>
      <c r="AF4" s="37">
        <v>28</v>
      </c>
      <c r="AG4" s="37">
        <v>29</v>
      </c>
      <c r="AH4" s="37">
        <v>30</v>
      </c>
      <c r="AI4" s="37">
        <v>31</v>
      </c>
      <c r="AJ4" s="37">
        <v>32</v>
      </c>
      <c r="AK4" s="37">
        <v>33</v>
      </c>
      <c r="AL4" s="37">
        <v>34</v>
      </c>
      <c r="AM4" s="37">
        <v>35</v>
      </c>
      <c r="AN4" s="37">
        <v>36</v>
      </c>
      <c r="AO4" s="37">
        <v>37</v>
      </c>
      <c r="AP4" s="37">
        <v>38</v>
      </c>
      <c r="AQ4" s="37">
        <v>39</v>
      </c>
      <c r="AR4" s="37">
        <v>40</v>
      </c>
      <c r="AS4" s="37">
        <v>41</v>
      </c>
      <c r="AT4" s="37">
        <v>42</v>
      </c>
      <c r="AU4" s="37">
        <v>43</v>
      </c>
      <c r="AV4" s="37">
        <v>44</v>
      </c>
      <c r="AW4" s="37">
        <v>45</v>
      </c>
      <c r="AX4" s="37">
        <v>46</v>
      </c>
      <c r="AY4" s="37">
        <v>47</v>
      </c>
      <c r="AZ4" s="37">
        <v>48</v>
      </c>
      <c r="BA4" s="37">
        <v>49</v>
      </c>
      <c r="BB4" s="37">
        <v>50</v>
      </c>
      <c r="BC4" s="37">
        <v>51</v>
      </c>
      <c r="BD4" s="37">
        <v>52</v>
      </c>
      <c r="BE4" s="37">
        <v>53</v>
      </c>
      <c r="BF4" s="37">
        <v>54</v>
      </c>
      <c r="BG4" s="37">
        <v>55</v>
      </c>
      <c r="BH4" s="37">
        <v>56</v>
      </c>
      <c r="BI4" s="37">
        <v>57</v>
      </c>
      <c r="BJ4" s="37">
        <v>58</v>
      </c>
      <c r="BK4" s="37">
        <v>59</v>
      </c>
      <c r="BL4" s="37">
        <v>60</v>
      </c>
      <c r="BM4" s="37">
        <v>61</v>
      </c>
      <c r="BN4" s="37">
        <v>62</v>
      </c>
      <c r="BO4" s="37">
        <v>63</v>
      </c>
      <c r="BP4" s="37">
        <v>64</v>
      </c>
      <c r="BQ4" s="37">
        <v>65</v>
      </c>
      <c r="BR4" s="37">
        <v>66</v>
      </c>
      <c r="BS4" s="37">
        <v>67</v>
      </c>
      <c r="BT4" s="37">
        <v>68</v>
      </c>
      <c r="BU4" s="37">
        <v>69</v>
      </c>
      <c r="BV4" s="37">
        <v>70</v>
      </c>
      <c r="BW4" s="37">
        <v>71</v>
      </c>
      <c r="BX4" s="37">
        <v>72</v>
      </c>
      <c r="BY4" s="37">
        <v>73</v>
      </c>
      <c r="BZ4" s="37">
        <v>74</v>
      </c>
      <c r="CA4" s="37">
        <v>75</v>
      </c>
      <c r="CB4" s="37">
        <v>76</v>
      </c>
      <c r="CC4" s="37">
        <v>77</v>
      </c>
      <c r="CD4" s="37">
        <v>78</v>
      </c>
      <c r="CE4" s="37">
        <v>79</v>
      </c>
      <c r="CF4" s="37">
        <v>80</v>
      </c>
      <c r="CG4" s="37">
        <v>81</v>
      </c>
      <c r="CH4" s="37">
        <v>82</v>
      </c>
      <c r="CI4" s="37">
        <v>83</v>
      </c>
      <c r="CJ4" s="37">
        <v>84</v>
      </c>
      <c r="CK4" s="37">
        <v>85</v>
      </c>
      <c r="CL4" s="37">
        <v>86</v>
      </c>
      <c r="CM4" s="37">
        <v>87</v>
      </c>
      <c r="CN4" s="37">
        <v>88</v>
      </c>
      <c r="CO4" s="37">
        <v>89</v>
      </c>
      <c r="CP4" s="37">
        <v>90</v>
      </c>
      <c r="CQ4" s="37">
        <v>91</v>
      </c>
      <c r="CR4" s="37">
        <v>92</v>
      </c>
      <c r="CS4" s="37">
        <v>93</v>
      </c>
      <c r="CT4" s="37">
        <v>94</v>
      </c>
      <c r="CU4" s="37">
        <v>95</v>
      </c>
      <c r="CV4" s="37">
        <v>96</v>
      </c>
      <c r="CW4" s="37">
        <v>97</v>
      </c>
      <c r="CX4" s="37">
        <v>98</v>
      </c>
      <c r="CY4" s="37">
        <v>99</v>
      </c>
      <c r="CZ4" s="37">
        <v>100</v>
      </c>
      <c r="DA4" s="37">
        <v>101</v>
      </c>
      <c r="DB4" s="37">
        <v>102</v>
      </c>
      <c r="DC4" s="37">
        <v>103</v>
      </c>
      <c r="DD4" s="37">
        <v>104</v>
      </c>
      <c r="DE4" s="37">
        <v>105</v>
      </c>
      <c r="DF4" s="37">
        <v>106</v>
      </c>
      <c r="DG4" s="37">
        <v>107</v>
      </c>
      <c r="DH4" s="37">
        <v>108</v>
      </c>
      <c r="DI4" s="37">
        <v>109</v>
      </c>
      <c r="DJ4" s="37">
        <v>110</v>
      </c>
      <c r="DK4" s="37">
        <v>111</v>
      </c>
      <c r="DL4" s="37">
        <v>112</v>
      </c>
      <c r="DM4" s="37">
        <v>113</v>
      </c>
      <c r="DN4" s="37">
        <v>114</v>
      </c>
      <c r="DO4" s="37">
        <v>115</v>
      </c>
      <c r="DP4" s="37">
        <v>116</v>
      </c>
      <c r="DQ4" s="37">
        <v>117</v>
      </c>
      <c r="DR4" s="37">
        <v>118</v>
      </c>
      <c r="DS4" s="37">
        <v>119</v>
      </c>
      <c r="DT4" s="37">
        <v>120</v>
      </c>
      <c r="DU4" s="37">
        <v>121</v>
      </c>
      <c r="DV4" s="37">
        <v>122</v>
      </c>
      <c r="DW4" s="37">
        <v>123</v>
      </c>
      <c r="DX4" s="37">
        <v>124</v>
      </c>
      <c r="DY4" s="37">
        <v>125</v>
      </c>
      <c r="DZ4" s="37">
        <v>126</v>
      </c>
      <c r="EA4" s="37">
        <v>127</v>
      </c>
      <c r="EB4" s="37">
        <v>128</v>
      </c>
      <c r="EC4" s="37">
        <v>129</v>
      </c>
      <c r="ED4" s="37">
        <v>130</v>
      </c>
      <c r="EE4" s="37">
        <v>131</v>
      </c>
      <c r="EF4" s="37">
        <v>132</v>
      </c>
      <c r="EG4" s="37">
        <v>133</v>
      </c>
      <c r="EH4" s="37">
        <v>134</v>
      </c>
      <c r="EI4" s="37">
        <v>135</v>
      </c>
      <c r="EJ4" s="37">
        <v>136</v>
      </c>
      <c r="EK4" s="37">
        <v>137</v>
      </c>
      <c r="EL4" s="37">
        <v>138</v>
      </c>
      <c r="EM4" s="37">
        <v>139</v>
      </c>
      <c r="EN4" s="37">
        <v>140</v>
      </c>
      <c r="EO4" s="37">
        <v>141</v>
      </c>
      <c r="EP4" s="37">
        <v>142</v>
      </c>
      <c r="EQ4" s="37">
        <v>143</v>
      </c>
      <c r="ER4" s="37">
        <v>144</v>
      </c>
      <c r="ES4" s="37">
        <v>145</v>
      </c>
      <c r="ET4" s="37">
        <v>146</v>
      </c>
      <c r="EU4" s="37">
        <v>147</v>
      </c>
      <c r="EV4" s="37">
        <v>148</v>
      </c>
      <c r="EW4" s="37">
        <v>149</v>
      </c>
      <c r="EX4" s="37">
        <v>150</v>
      </c>
      <c r="EY4" s="37">
        <v>151</v>
      </c>
      <c r="EZ4" s="37">
        <v>152</v>
      </c>
      <c r="FA4" s="37">
        <v>153</v>
      </c>
      <c r="FB4" s="37">
        <v>154</v>
      </c>
      <c r="FC4" s="37">
        <v>155</v>
      </c>
      <c r="FD4" s="37">
        <v>156</v>
      </c>
      <c r="FE4" s="37">
        <v>157</v>
      </c>
      <c r="FF4" s="37">
        <v>158</v>
      </c>
      <c r="FG4" s="37">
        <v>159</v>
      </c>
      <c r="FH4" s="37">
        <v>160</v>
      </c>
      <c r="FI4" s="37">
        <v>161</v>
      </c>
      <c r="FJ4" s="37">
        <v>162</v>
      </c>
      <c r="FK4" s="37">
        <v>163</v>
      </c>
      <c r="FL4" s="37">
        <v>164</v>
      </c>
      <c r="FM4" s="37">
        <v>165</v>
      </c>
      <c r="FN4" s="37">
        <v>166</v>
      </c>
      <c r="FO4" s="37">
        <v>167</v>
      </c>
      <c r="FP4" s="37">
        <v>168</v>
      </c>
    </row>
    <row r="5" spans="1:172" x14ac:dyDescent="0.2">
      <c r="A5" s="35" t="s">
        <v>220</v>
      </c>
      <c r="D5" s="38">
        <f>DATE(Kirish!$B$6,Kirish!$B$7+D4,1)</f>
        <v>46296</v>
      </c>
      <c r="E5" s="38">
        <f>DATE(Kirish!$B$6,Kirish!$B$7+E4,1)</f>
        <v>46327</v>
      </c>
      <c r="F5" s="38">
        <f>DATE(Kirish!$B$6,Kirish!$B$7+F4,1)</f>
        <v>46357</v>
      </c>
      <c r="G5" s="38">
        <f>DATE(Kirish!$B$6,Kirish!$B$7+G4,1)</f>
        <v>46388</v>
      </c>
      <c r="H5" s="38">
        <f>DATE(Kirish!$B$6,Kirish!$B$7+H4,1)</f>
        <v>46419</v>
      </c>
      <c r="I5" s="38">
        <f>DATE(Kirish!$B$6,Kirish!$B$7+I4,1)</f>
        <v>46447</v>
      </c>
      <c r="J5" s="38">
        <f>DATE(Kirish!$B$6,Kirish!$B$7+J4,1)</f>
        <v>46478</v>
      </c>
      <c r="K5" s="38">
        <f>DATE(Kirish!$B$6,Kirish!$B$7+K4,1)</f>
        <v>46508</v>
      </c>
      <c r="L5" s="38">
        <f>DATE(Kirish!$B$6,Kirish!$B$7+L4,1)</f>
        <v>46539</v>
      </c>
      <c r="M5" s="38">
        <f>DATE(Kirish!$B$6,Kirish!$B$7+M4,1)</f>
        <v>46569</v>
      </c>
      <c r="N5" s="38">
        <f>DATE(Kirish!$B$6,Kirish!$B$7+N4,1)</f>
        <v>46600</v>
      </c>
      <c r="O5" s="38">
        <f>DATE(Kirish!$B$6,Kirish!$B$7+O4,1)</f>
        <v>46631</v>
      </c>
      <c r="P5" s="38">
        <f>DATE(Kirish!$B$6,Kirish!$B$7+P4,1)</f>
        <v>46661</v>
      </c>
      <c r="Q5" s="38">
        <f>DATE(Kirish!$B$6,Kirish!$B$7+Q4,1)</f>
        <v>46692</v>
      </c>
      <c r="R5" s="38">
        <f>DATE(Kirish!$B$6,Kirish!$B$7+R4,1)</f>
        <v>46722</v>
      </c>
      <c r="S5" s="38">
        <f>DATE(Kirish!$B$6,Kirish!$B$7+S4,1)</f>
        <v>46753</v>
      </c>
      <c r="T5" s="38">
        <f>DATE(Kirish!$B$6,Kirish!$B$7+T4,1)</f>
        <v>46784</v>
      </c>
      <c r="U5" s="38">
        <f>DATE(Kirish!$B$6,Kirish!$B$7+U4,1)</f>
        <v>46813</v>
      </c>
      <c r="V5" s="38">
        <f>DATE(Kirish!$B$6,Kirish!$B$7+V4,1)</f>
        <v>46844</v>
      </c>
      <c r="W5" s="38">
        <f>DATE(Kirish!$B$6,Kirish!$B$7+W4,1)</f>
        <v>46874</v>
      </c>
      <c r="X5" s="38">
        <f>DATE(Kirish!$B$6,Kirish!$B$7+X4,1)</f>
        <v>46905</v>
      </c>
      <c r="Y5" s="38">
        <f>DATE(Kirish!$B$6,Kirish!$B$7+Y4,1)</f>
        <v>46935</v>
      </c>
      <c r="Z5" s="38">
        <f>DATE(Kirish!$B$6,Kirish!$B$7+Z4,1)</f>
        <v>46966</v>
      </c>
      <c r="AA5" s="38">
        <f>DATE(Kirish!$B$6,Kirish!$B$7+AA4,1)</f>
        <v>46997</v>
      </c>
      <c r="AB5" s="38">
        <f>DATE(Kirish!$B$6,Kirish!$B$7+AB4,1)</f>
        <v>47027</v>
      </c>
      <c r="AC5" s="38">
        <f>DATE(Kirish!$B$6,Kirish!$B$7+AC4,1)</f>
        <v>47058</v>
      </c>
      <c r="AD5" s="38">
        <f>DATE(Kirish!$B$6,Kirish!$B$7+AD4,1)</f>
        <v>47088</v>
      </c>
      <c r="AE5" s="38">
        <f>DATE(Kirish!$B$6,Kirish!$B$7+AE4,1)</f>
        <v>47119</v>
      </c>
      <c r="AF5" s="38">
        <f>DATE(Kirish!$B$6,Kirish!$B$7+AF4,1)</f>
        <v>47150</v>
      </c>
      <c r="AG5" s="38">
        <f>DATE(Kirish!$B$6,Kirish!$B$7+AG4,1)</f>
        <v>47178</v>
      </c>
      <c r="AH5" s="38">
        <f>DATE(Kirish!$B$6,Kirish!$B$7+AH4,1)</f>
        <v>47209</v>
      </c>
      <c r="AI5" s="38">
        <f>DATE(Kirish!$B$6,Kirish!$B$7+AI4,1)</f>
        <v>47239</v>
      </c>
      <c r="AJ5" s="38">
        <f>DATE(Kirish!$B$6,Kirish!$B$7+AJ4,1)</f>
        <v>47270</v>
      </c>
      <c r="AK5" s="38">
        <f>DATE(Kirish!$B$6,Kirish!$B$7+AK4,1)</f>
        <v>47300</v>
      </c>
      <c r="AL5" s="38">
        <f>DATE(Kirish!$B$6,Kirish!$B$7+AL4,1)</f>
        <v>47331</v>
      </c>
      <c r="AM5" s="38">
        <f>DATE(Kirish!$B$6,Kirish!$B$7+AM4,1)</f>
        <v>47362</v>
      </c>
      <c r="AN5" s="38">
        <f>DATE(Kirish!$B$6,Kirish!$B$7+AN4,1)</f>
        <v>47392</v>
      </c>
      <c r="AO5" s="38">
        <f>DATE(Kirish!$B$6,Kirish!$B$7+AO4,1)</f>
        <v>47423</v>
      </c>
      <c r="AP5" s="38">
        <f>DATE(Kirish!$B$6,Kirish!$B$7+AP4,1)</f>
        <v>47453</v>
      </c>
      <c r="AQ5" s="38">
        <f>DATE(Kirish!$B$6,Kirish!$B$7+AQ4,1)</f>
        <v>47484</v>
      </c>
      <c r="AR5" s="38">
        <f>DATE(Kirish!$B$6,Kirish!$B$7+AR4,1)</f>
        <v>47515</v>
      </c>
      <c r="AS5" s="38">
        <f>DATE(Kirish!$B$6,Kirish!$B$7+AS4,1)</f>
        <v>47543</v>
      </c>
      <c r="AT5" s="38">
        <f>DATE(Kirish!$B$6,Kirish!$B$7+AT4,1)</f>
        <v>47574</v>
      </c>
      <c r="AU5" s="38">
        <f>DATE(Kirish!$B$6,Kirish!$B$7+AU4,1)</f>
        <v>47604</v>
      </c>
      <c r="AV5" s="38">
        <f>DATE(Kirish!$B$6,Kirish!$B$7+AV4,1)</f>
        <v>47635</v>
      </c>
      <c r="AW5" s="38">
        <f>DATE(Kirish!$B$6,Kirish!$B$7+AW4,1)</f>
        <v>47665</v>
      </c>
      <c r="AX5" s="38">
        <f>DATE(Kirish!$B$6,Kirish!$B$7+AX4,1)</f>
        <v>47696</v>
      </c>
      <c r="AY5" s="38">
        <f>DATE(Kirish!$B$6,Kirish!$B$7+AY4,1)</f>
        <v>47727</v>
      </c>
      <c r="AZ5" s="38">
        <f>DATE(Kirish!$B$6,Kirish!$B$7+AZ4,1)</f>
        <v>47757</v>
      </c>
      <c r="BA5" s="38">
        <f>DATE(Kirish!$B$6,Kirish!$B$7+BA4,1)</f>
        <v>47788</v>
      </c>
      <c r="BB5" s="38">
        <f>DATE(Kirish!$B$6,Kirish!$B$7+BB4,1)</f>
        <v>47818</v>
      </c>
      <c r="BC5" s="38">
        <f>DATE(Kirish!$B$6,Kirish!$B$7+BC4,1)</f>
        <v>47849</v>
      </c>
      <c r="BD5" s="38">
        <f>DATE(Kirish!$B$6,Kirish!$B$7+BD4,1)</f>
        <v>47880</v>
      </c>
      <c r="BE5" s="38">
        <f>DATE(Kirish!$B$6,Kirish!$B$7+BE4,1)</f>
        <v>47908</v>
      </c>
      <c r="BF5" s="38">
        <f>DATE(Kirish!$B$6,Kirish!$B$7+BF4,1)</f>
        <v>47939</v>
      </c>
      <c r="BG5" s="38">
        <f>DATE(Kirish!$B$6,Kirish!$B$7+BG4,1)</f>
        <v>47969</v>
      </c>
      <c r="BH5" s="38">
        <f>DATE(Kirish!$B$6,Kirish!$B$7+BH4,1)</f>
        <v>48000</v>
      </c>
      <c r="BI5" s="38">
        <f>DATE(Kirish!$B$6,Kirish!$B$7+BI4,1)</f>
        <v>48030</v>
      </c>
      <c r="BJ5" s="38">
        <f>DATE(Kirish!$B$6,Kirish!$B$7+BJ4,1)</f>
        <v>48061</v>
      </c>
      <c r="BK5" s="38">
        <f>DATE(Kirish!$B$6,Kirish!$B$7+BK4,1)</f>
        <v>48092</v>
      </c>
      <c r="BL5" s="38">
        <f>DATE(Kirish!$B$6,Kirish!$B$7+BL4,1)</f>
        <v>48122</v>
      </c>
      <c r="BM5" s="38">
        <f>DATE(Kirish!$B$6,Kirish!$B$7+BM4,1)</f>
        <v>48153</v>
      </c>
      <c r="BN5" s="38">
        <f>DATE(Kirish!$B$6,Kirish!$B$7+BN4,1)</f>
        <v>48183</v>
      </c>
      <c r="BO5" s="38">
        <f>DATE(Kirish!$B$6,Kirish!$B$7+BO4,1)</f>
        <v>48214</v>
      </c>
      <c r="BP5" s="38">
        <f>DATE(Kirish!$B$6,Kirish!$B$7+BP4,1)</f>
        <v>48245</v>
      </c>
      <c r="BQ5" s="38">
        <f>DATE(Kirish!$B$6,Kirish!$B$7+BQ4,1)</f>
        <v>48274</v>
      </c>
      <c r="BR5" s="38">
        <f>DATE(Kirish!$B$6,Kirish!$B$7+BR4,1)</f>
        <v>48305</v>
      </c>
      <c r="BS5" s="38">
        <f>DATE(Kirish!$B$6,Kirish!$B$7+BS4,1)</f>
        <v>48335</v>
      </c>
      <c r="BT5" s="38">
        <f>DATE(Kirish!$B$6,Kirish!$B$7+BT4,1)</f>
        <v>48366</v>
      </c>
      <c r="BU5" s="38">
        <f>DATE(Kirish!$B$6,Kirish!$B$7+BU4,1)</f>
        <v>48396</v>
      </c>
      <c r="BV5" s="38">
        <f>DATE(Kirish!$B$6,Kirish!$B$7+BV4,1)</f>
        <v>48427</v>
      </c>
      <c r="BW5" s="38">
        <f>DATE(Kirish!$B$6,Kirish!$B$7+BW4,1)</f>
        <v>48458</v>
      </c>
      <c r="BX5" s="38">
        <f>DATE(Kirish!$B$6,Kirish!$B$7+BX4,1)</f>
        <v>48488</v>
      </c>
      <c r="BY5" s="38">
        <f>DATE(Kirish!$B$6,Kirish!$B$7+BY4,1)</f>
        <v>48519</v>
      </c>
      <c r="BZ5" s="38">
        <f>DATE(Kirish!$B$6,Kirish!$B$7+BZ4,1)</f>
        <v>48549</v>
      </c>
      <c r="CA5" s="38">
        <f>DATE(Kirish!$B$6,Kirish!$B$7+CA4,1)</f>
        <v>48580</v>
      </c>
      <c r="CB5" s="38">
        <f>DATE(Kirish!$B$6,Kirish!$B$7+CB4,1)</f>
        <v>48611</v>
      </c>
      <c r="CC5" s="38">
        <f>DATE(Kirish!$B$6,Kirish!$B$7+CC4,1)</f>
        <v>48639</v>
      </c>
      <c r="CD5" s="38">
        <f>DATE(Kirish!$B$6,Kirish!$B$7+CD4,1)</f>
        <v>48670</v>
      </c>
      <c r="CE5" s="38">
        <f>DATE(Kirish!$B$6,Kirish!$B$7+CE4,1)</f>
        <v>48700</v>
      </c>
      <c r="CF5" s="38">
        <f>DATE(Kirish!$B$6,Kirish!$B$7+CF4,1)</f>
        <v>48731</v>
      </c>
      <c r="CG5" s="38">
        <f>DATE(Kirish!$B$6,Kirish!$B$7+CG4,1)</f>
        <v>48761</v>
      </c>
      <c r="CH5" s="38">
        <f>DATE(Kirish!$B$6,Kirish!$B$7+CH4,1)</f>
        <v>48792</v>
      </c>
      <c r="CI5" s="38">
        <f>DATE(Kirish!$B$6,Kirish!$B$7+CI4,1)</f>
        <v>48823</v>
      </c>
      <c r="CJ5" s="38">
        <f>DATE(Kirish!$B$6,Kirish!$B$7+CJ4,1)</f>
        <v>48853</v>
      </c>
      <c r="CK5" s="38">
        <f>DATE(Kirish!$B$6,Kirish!$B$7+CK4,1)</f>
        <v>48884</v>
      </c>
      <c r="CL5" s="38">
        <f>DATE(Kirish!$B$6,Kirish!$B$7+CL4,1)</f>
        <v>48914</v>
      </c>
      <c r="CM5" s="38">
        <f>DATE(Kirish!$B$6,Kirish!$B$7+CM4,1)</f>
        <v>48945</v>
      </c>
      <c r="CN5" s="38">
        <f>DATE(Kirish!$B$6,Kirish!$B$7+CN4,1)</f>
        <v>48976</v>
      </c>
      <c r="CO5" s="38">
        <f>DATE(Kirish!$B$6,Kirish!$B$7+CO4,1)</f>
        <v>49004</v>
      </c>
      <c r="CP5" s="38">
        <f>DATE(Kirish!$B$6,Kirish!$B$7+CP4,1)</f>
        <v>49035</v>
      </c>
      <c r="CQ5" s="38">
        <f>DATE(Kirish!$B$6,Kirish!$B$7+CQ4,1)</f>
        <v>49065</v>
      </c>
      <c r="CR5" s="38">
        <f>DATE(Kirish!$B$6,Kirish!$B$7+CR4,1)</f>
        <v>49096</v>
      </c>
      <c r="CS5" s="38">
        <f>DATE(Kirish!$B$6,Kirish!$B$7+CS4,1)</f>
        <v>49126</v>
      </c>
      <c r="CT5" s="38">
        <f>DATE(Kirish!$B$6,Kirish!$B$7+CT4,1)</f>
        <v>49157</v>
      </c>
      <c r="CU5" s="38">
        <f>DATE(Kirish!$B$6,Kirish!$B$7+CU4,1)</f>
        <v>49188</v>
      </c>
      <c r="CV5" s="38">
        <f>DATE(Kirish!$B$6,Kirish!$B$7+CV4,1)</f>
        <v>49218</v>
      </c>
      <c r="CW5" s="38">
        <f>DATE(Kirish!$B$6,Kirish!$B$7+CW4,1)</f>
        <v>49249</v>
      </c>
      <c r="CX5" s="38">
        <f>DATE(Kirish!$B$6,Kirish!$B$7+CX4,1)</f>
        <v>49279</v>
      </c>
      <c r="CY5" s="38">
        <f>DATE(Kirish!$B$6,Kirish!$B$7+CY4,1)</f>
        <v>49310</v>
      </c>
      <c r="CZ5" s="38">
        <f>DATE(Kirish!$B$6,Kirish!$B$7+CZ4,1)</f>
        <v>49341</v>
      </c>
      <c r="DA5" s="38">
        <f>DATE(Kirish!$B$6,Kirish!$B$7+DA4,1)</f>
        <v>49369</v>
      </c>
      <c r="DB5" s="38">
        <f>DATE(Kirish!$B$6,Kirish!$B$7+DB4,1)</f>
        <v>49400</v>
      </c>
      <c r="DC5" s="38">
        <f>DATE(Kirish!$B$6,Kirish!$B$7+DC4,1)</f>
        <v>49430</v>
      </c>
      <c r="DD5" s="38">
        <f>DATE(Kirish!$B$6,Kirish!$B$7+DD4,1)</f>
        <v>49461</v>
      </c>
      <c r="DE5" s="38">
        <f>DATE(Kirish!$B$6,Kirish!$B$7+DE4,1)</f>
        <v>49491</v>
      </c>
      <c r="DF5" s="38">
        <f>DATE(Kirish!$B$6,Kirish!$B$7+DF4,1)</f>
        <v>49522</v>
      </c>
      <c r="DG5" s="38">
        <f>DATE(Kirish!$B$6,Kirish!$B$7+DG4,1)</f>
        <v>49553</v>
      </c>
      <c r="DH5" s="38">
        <f>DATE(Kirish!$B$6,Kirish!$B$7+DH4,1)</f>
        <v>49583</v>
      </c>
      <c r="DI5" s="38">
        <f>DATE(Kirish!$B$6,Kirish!$B$7+DI4,1)</f>
        <v>49614</v>
      </c>
      <c r="DJ5" s="38">
        <f>DATE(Kirish!$B$6,Kirish!$B$7+DJ4,1)</f>
        <v>49644</v>
      </c>
      <c r="DK5" s="38">
        <f>DATE(Kirish!$B$6,Kirish!$B$7+DK4,1)</f>
        <v>49675</v>
      </c>
      <c r="DL5" s="38">
        <f>DATE(Kirish!$B$6,Kirish!$B$7+DL4,1)</f>
        <v>49706</v>
      </c>
      <c r="DM5" s="38">
        <f>DATE(Kirish!$B$6,Kirish!$B$7+DM4,1)</f>
        <v>49735</v>
      </c>
      <c r="DN5" s="38">
        <f>DATE(Kirish!$B$6,Kirish!$B$7+DN4,1)</f>
        <v>49766</v>
      </c>
      <c r="DO5" s="38">
        <f>DATE(Kirish!$B$6,Kirish!$B$7+DO4,1)</f>
        <v>49796</v>
      </c>
      <c r="DP5" s="38">
        <f>DATE(Kirish!$B$6,Kirish!$B$7+DP4,1)</f>
        <v>49827</v>
      </c>
      <c r="DQ5" s="38">
        <f>DATE(Kirish!$B$6,Kirish!$B$7+DQ4,1)</f>
        <v>49857</v>
      </c>
      <c r="DR5" s="38">
        <f>DATE(Kirish!$B$6,Kirish!$B$7+DR4,1)</f>
        <v>49888</v>
      </c>
      <c r="DS5" s="38">
        <f>DATE(Kirish!$B$6,Kirish!$B$7+DS4,1)</f>
        <v>49919</v>
      </c>
      <c r="DT5" s="38">
        <f>DATE(Kirish!$B$6,Kirish!$B$7+DT4,1)</f>
        <v>49949</v>
      </c>
      <c r="DU5" s="38">
        <f>DATE(Kirish!$B$6,Kirish!$B$7+DU4,1)</f>
        <v>49980</v>
      </c>
      <c r="DV5" s="38">
        <f>DATE(Kirish!$B$6,Kirish!$B$7+DV4,1)</f>
        <v>50010</v>
      </c>
      <c r="DW5" s="38">
        <f>DATE(Kirish!$B$6,Kirish!$B$7+DW4,1)</f>
        <v>50041</v>
      </c>
      <c r="DX5" s="38">
        <f>DATE(Kirish!$B$6,Kirish!$B$7+DX4,1)</f>
        <v>50072</v>
      </c>
      <c r="DY5" s="38">
        <f>DATE(Kirish!$B$6,Kirish!$B$7+DY4,1)</f>
        <v>50100</v>
      </c>
      <c r="DZ5" s="38">
        <f>DATE(Kirish!$B$6,Kirish!$B$7+DZ4,1)</f>
        <v>50131</v>
      </c>
      <c r="EA5" s="38">
        <f>DATE(Kirish!$B$6,Kirish!$B$7+EA4,1)</f>
        <v>50161</v>
      </c>
      <c r="EB5" s="38">
        <f>DATE(Kirish!$B$6,Kirish!$B$7+EB4,1)</f>
        <v>50192</v>
      </c>
      <c r="EC5" s="38">
        <f>DATE(Kirish!$B$6,Kirish!$B$7+EC4,1)</f>
        <v>50222</v>
      </c>
      <c r="ED5" s="38">
        <f>DATE(Kirish!$B$6,Kirish!$B$7+ED4,1)</f>
        <v>50253</v>
      </c>
      <c r="EE5" s="38">
        <f>DATE(Kirish!$B$6,Kirish!$B$7+EE4,1)</f>
        <v>50284</v>
      </c>
      <c r="EF5" s="38">
        <f>DATE(Kirish!$B$6,Kirish!$B$7+EF4,1)</f>
        <v>50314</v>
      </c>
      <c r="EG5" s="38">
        <f>DATE(Kirish!$B$6,Kirish!$B$7+EG4,1)</f>
        <v>50345</v>
      </c>
      <c r="EH5" s="38">
        <f>DATE(Kirish!$B$6,Kirish!$B$7+EH4,1)</f>
        <v>50375</v>
      </c>
      <c r="EI5" s="38">
        <f>DATE(Kirish!$B$6,Kirish!$B$7+EI4,1)</f>
        <v>50406</v>
      </c>
      <c r="EJ5" s="38">
        <f>DATE(Kirish!$B$6,Kirish!$B$7+EJ4,1)</f>
        <v>50437</v>
      </c>
      <c r="EK5" s="38">
        <f>DATE(Kirish!$B$6,Kirish!$B$7+EK4,1)</f>
        <v>50465</v>
      </c>
      <c r="EL5" s="38">
        <f>DATE(Kirish!$B$6,Kirish!$B$7+EL4,1)</f>
        <v>50496</v>
      </c>
      <c r="EM5" s="38">
        <f>DATE(Kirish!$B$6,Kirish!$B$7+EM4,1)</f>
        <v>50526</v>
      </c>
      <c r="EN5" s="38">
        <f>DATE(Kirish!$B$6,Kirish!$B$7+EN4,1)</f>
        <v>50557</v>
      </c>
      <c r="EO5" s="38">
        <f>DATE(Kirish!$B$6,Kirish!$B$7+EO4,1)</f>
        <v>50587</v>
      </c>
      <c r="EP5" s="38">
        <f>DATE(Kirish!$B$6,Kirish!$B$7+EP4,1)</f>
        <v>50618</v>
      </c>
      <c r="EQ5" s="38">
        <f>DATE(Kirish!$B$6,Kirish!$B$7+EQ4,1)</f>
        <v>50649</v>
      </c>
      <c r="ER5" s="38">
        <f>DATE(Kirish!$B$6,Kirish!$B$7+ER4,1)</f>
        <v>50679</v>
      </c>
      <c r="ES5" s="38">
        <f>DATE(Kirish!$B$6,Kirish!$B$7+ES4,1)</f>
        <v>50710</v>
      </c>
      <c r="ET5" s="38">
        <f>DATE(Kirish!$B$6,Kirish!$B$7+ET4,1)</f>
        <v>50740</v>
      </c>
      <c r="EU5" s="38">
        <f>DATE(Kirish!$B$6,Kirish!$B$7+EU4,1)</f>
        <v>50771</v>
      </c>
      <c r="EV5" s="38">
        <f>DATE(Kirish!$B$6,Kirish!$B$7+EV4,1)</f>
        <v>50802</v>
      </c>
      <c r="EW5" s="38">
        <f>DATE(Kirish!$B$6,Kirish!$B$7+EW4,1)</f>
        <v>50830</v>
      </c>
      <c r="EX5" s="38">
        <f>DATE(Kirish!$B$6,Kirish!$B$7+EX4,1)</f>
        <v>50861</v>
      </c>
      <c r="EY5" s="38">
        <f>DATE(Kirish!$B$6,Kirish!$B$7+EY4,1)</f>
        <v>50891</v>
      </c>
      <c r="EZ5" s="38">
        <f>DATE(Kirish!$B$6,Kirish!$B$7+EZ4,1)</f>
        <v>50922</v>
      </c>
      <c r="FA5" s="38">
        <f>DATE(Kirish!$B$6,Kirish!$B$7+FA4,1)</f>
        <v>50952</v>
      </c>
      <c r="FB5" s="38">
        <f>DATE(Kirish!$B$6,Kirish!$B$7+FB4,1)</f>
        <v>50983</v>
      </c>
      <c r="FC5" s="38">
        <f>DATE(Kirish!$B$6,Kirish!$B$7+FC4,1)</f>
        <v>51014</v>
      </c>
      <c r="FD5" s="38">
        <f>DATE(Kirish!$B$6,Kirish!$B$7+FD4,1)</f>
        <v>51044</v>
      </c>
      <c r="FE5" s="38">
        <f>DATE(Kirish!$B$6,Kirish!$B$7+FE4,1)</f>
        <v>51075</v>
      </c>
      <c r="FF5" s="38">
        <f>DATE(Kirish!$B$6,Kirish!$B$7+FF4,1)</f>
        <v>51105</v>
      </c>
      <c r="FG5" s="38">
        <f>DATE(Kirish!$B$6,Kirish!$B$7+FG4,1)</f>
        <v>51136</v>
      </c>
      <c r="FH5" s="38">
        <f>DATE(Kirish!$B$6,Kirish!$B$7+FH4,1)</f>
        <v>51167</v>
      </c>
      <c r="FI5" s="38">
        <f>DATE(Kirish!$B$6,Kirish!$B$7+FI4,1)</f>
        <v>51196</v>
      </c>
      <c r="FJ5" s="38">
        <f>DATE(Kirish!$B$6,Kirish!$B$7+FJ4,1)</f>
        <v>51227</v>
      </c>
      <c r="FK5" s="38">
        <f>DATE(Kirish!$B$6,Kirish!$B$7+FK4,1)</f>
        <v>51257</v>
      </c>
      <c r="FL5" s="38">
        <f>DATE(Kirish!$B$6,Kirish!$B$7+FL4,1)</f>
        <v>51288</v>
      </c>
      <c r="FM5" s="38">
        <f>DATE(Kirish!$B$6,Kirish!$B$7+FM4,1)</f>
        <v>51318</v>
      </c>
      <c r="FN5" s="38">
        <f>DATE(Kirish!$B$6,Kirish!$B$7+FN4,1)</f>
        <v>51349</v>
      </c>
      <c r="FO5" s="38">
        <f>DATE(Kirish!$B$6,Kirish!$B$7+FO4,1)</f>
        <v>51380</v>
      </c>
      <c r="FP5" s="38">
        <f>DATE(Kirish!$B$6,Kirish!$B$7+FP4,1)</f>
        <v>51410</v>
      </c>
    </row>
    <row r="6" spans="1:172" x14ac:dyDescent="0.2">
      <c r="A6" s="35" t="s">
        <v>221</v>
      </c>
      <c r="D6" s="39">
        <f t="shared" ref="D6:AI6" si="0">YEAR(D5)</f>
        <v>2026</v>
      </c>
      <c r="E6" s="39">
        <f t="shared" si="0"/>
        <v>2026</v>
      </c>
      <c r="F6" s="39">
        <f t="shared" si="0"/>
        <v>2026</v>
      </c>
      <c r="G6" s="39">
        <f t="shared" si="0"/>
        <v>2027</v>
      </c>
      <c r="H6" s="39">
        <f t="shared" si="0"/>
        <v>2027</v>
      </c>
      <c r="I6" s="39">
        <f t="shared" si="0"/>
        <v>2027</v>
      </c>
      <c r="J6" s="39">
        <f t="shared" si="0"/>
        <v>2027</v>
      </c>
      <c r="K6" s="39">
        <f t="shared" si="0"/>
        <v>2027</v>
      </c>
      <c r="L6" s="39">
        <f t="shared" si="0"/>
        <v>2027</v>
      </c>
      <c r="M6" s="39">
        <f t="shared" si="0"/>
        <v>2027</v>
      </c>
      <c r="N6" s="39">
        <f t="shared" si="0"/>
        <v>2027</v>
      </c>
      <c r="O6" s="39">
        <f t="shared" si="0"/>
        <v>2027</v>
      </c>
      <c r="P6" s="39">
        <f t="shared" si="0"/>
        <v>2027</v>
      </c>
      <c r="Q6" s="39">
        <f t="shared" si="0"/>
        <v>2027</v>
      </c>
      <c r="R6" s="39">
        <f t="shared" si="0"/>
        <v>2027</v>
      </c>
      <c r="S6" s="39">
        <f t="shared" si="0"/>
        <v>2028</v>
      </c>
      <c r="T6" s="39">
        <f t="shared" si="0"/>
        <v>2028</v>
      </c>
      <c r="U6" s="39">
        <f t="shared" si="0"/>
        <v>2028</v>
      </c>
      <c r="V6" s="39">
        <f t="shared" si="0"/>
        <v>2028</v>
      </c>
      <c r="W6" s="39">
        <f t="shared" si="0"/>
        <v>2028</v>
      </c>
      <c r="X6" s="39">
        <f t="shared" si="0"/>
        <v>2028</v>
      </c>
      <c r="Y6" s="39">
        <f t="shared" si="0"/>
        <v>2028</v>
      </c>
      <c r="Z6" s="39">
        <f t="shared" si="0"/>
        <v>2028</v>
      </c>
      <c r="AA6" s="39">
        <f t="shared" si="0"/>
        <v>2028</v>
      </c>
      <c r="AB6" s="39">
        <f t="shared" si="0"/>
        <v>2028</v>
      </c>
      <c r="AC6" s="39">
        <f t="shared" si="0"/>
        <v>2028</v>
      </c>
      <c r="AD6" s="39">
        <f t="shared" si="0"/>
        <v>2028</v>
      </c>
      <c r="AE6" s="39">
        <f t="shared" si="0"/>
        <v>2029</v>
      </c>
      <c r="AF6" s="39">
        <f t="shared" si="0"/>
        <v>2029</v>
      </c>
      <c r="AG6" s="39">
        <f t="shared" si="0"/>
        <v>2029</v>
      </c>
      <c r="AH6" s="39">
        <f t="shared" si="0"/>
        <v>2029</v>
      </c>
      <c r="AI6" s="39">
        <f t="shared" si="0"/>
        <v>2029</v>
      </c>
      <c r="AJ6" s="39">
        <f t="shared" ref="AJ6:BO6" si="1">YEAR(AJ5)</f>
        <v>2029</v>
      </c>
      <c r="AK6" s="39">
        <f t="shared" si="1"/>
        <v>2029</v>
      </c>
      <c r="AL6" s="39">
        <f t="shared" si="1"/>
        <v>2029</v>
      </c>
      <c r="AM6" s="39">
        <f t="shared" si="1"/>
        <v>2029</v>
      </c>
      <c r="AN6" s="39">
        <f t="shared" si="1"/>
        <v>2029</v>
      </c>
      <c r="AO6" s="39">
        <f t="shared" si="1"/>
        <v>2029</v>
      </c>
      <c r="AP6" s="39">
        <f t="shared" si="1"/>
        <v>2029</v>
      </c>
      <c r="AQ6" s="39">
        <f t="shared" si="1"/>
        <v>2030</v>
      </c>
      <c r="AR6" s="39">
        <f t="shared" si="1"/>
        <v>2030</v>
      </c>
      <c r="AS6" s="39">
        <f t="shared" si="1"/>
        <v>2030</v>
      </c>
      <c r="AT6" s="39">
        <f t="shared" si="1"/>
        <v>2030</v>
      </c>
      <c r="AU6" s="39">
        <f t="shared" si="1"/>
        <v>2030</v>
      </c>
      <c r="AV6" s="39">
        <f t="shared" si="1"/>
        <v>2030</v>
      </c>
      <c r="AW6" s="39">
        <f t="shared" si="1"/>
        <v>2030</v>
      </c>
      <c r="AX6" s="39">
        <f t="shared" si="1"/>
        <v>2030</v>
      </c>
      <c r="AY6" s="39">
        <f t="shared" si="1"/>
        <v>2030</v>
      </c>
      <c r="AZ6" s="39">
        <f t="shared" si="1"/>
        <v>2030</v>
      </c>
      <c r="BA6" s="39">
        <f t="shared" si="1"/>
        <v>2030</v>
      </c>
      <c r="BB6" s="39">
        <f t="shared" si="1"/>
        <v>2030</v>
      </c>
      <c r="BC6" s="39">
        <f t="shared" si="1"/>
        <v>2031</v>
      </c>
      <c r="BD6" s="39">
        <f t="shared" si="1"/>
        <v>2031</v>
      </c>
      <c r="BE6" s="39">
        <f t="shared" si="1"/>
        <v>2031</v>
      </c>
      <c r="BF6" s="39">
        <f t="shared" si="1"/>
        <v>2031</v>
      </c>
      <c r="BG6" s="39">
        <f t="shared" si="1"/>
        <v>2031</v>
      </c>
      <c r="BH6" s="39">
        <f t="shared" si="1"/>
        <v>2031</v>
      </c>
      <c r="BI6" s="39">
        <f t="shared" si="1"/>
        <v>2031</v>
      </c>
      <c r="BJ6" s="39">
        <f t="shared" si="1"/>
        <v>2031</v>
      </c>
      <c r="BK6" s="39">
        <f t="shared" si="1"/>
        <v>2031</v>
      </c>
      <c r="BL6" s="39">
        <f t="shared" si="1"/>
        <v>2031</v>
      </c>
      <c r="BM6" s="39">
        <f t="shared" si="1"/>
        <v>2031</v>
      </c>
      <c r="BN6" s="39">
        <f t="shared" si="1"/>
        <v>2031</v>
      </c>
      <c r="BO6" s="39">
        <f t="shared" si="1"/>
        <v>2032</v>
      </c>
      <c r="BP6" s="39">
        <f t="shared" ref="BP6:CU6" si="2">YEAR(BP5)</f>
        <v>2032</v>
      </c>
      <c r="BQ6" s="39">
        <f t="shared" si="2"/>
        <v>2032</v>
      </c>
      <c r="BR6" s="39">
        <f t="shared" si="2"/>
        <v>2032</v>
      </c>
      <c r="BS6" s="39">
        <f t="shared" si="2"/>
        <v>2032</v>
      </c>
      <c r="BT6" s="39">
        <f t="shared" si="2"/>
        <v>2032</v>
      </c>
      <c r="BU6" s="39">
        <f t="shared" si="2"/>
        <v>2032</v>
      </c>
      <c r="BV6" s="39">
        <f t="shared" si="2"/>
        <v>2032</v>
      </c>
      <c r="BW6" s="39">
        <f t="shared" si="2"/>
        <v>2032</v>
      </c>
      <c r="BX6" s="39">
        <f t="shared" si="2"/>
        <v>2032</v>
      </c>
      <c r="BY6" s="39">
        <f t="shared" si="2"/>
        <v>2032</v>
      </c>
      <c r="BZ6" s="39">
        <f t="shared" si="2"/>
        <v>2032</v>
      </c>
      <c r="CA6" s="39">
        <f t="shared" si="2"/>
        <v>2033</v>
      </c>
      <c r="CB6" s="39">
        <f t="shared" si="2"/>
        <v>2033</v>
      </c>
      <c r="CC6" s="39">
        <f t="shared" si="2"/>
        <v>2033</v>
      </c>
      <c r="CD6" s="39">
        <f t="shared" si="2"/>
        <v>2033</v>
      </c>
      <c r="CE6" s="39">
        <f t="shared" si="2"/>
        <v>2033</v>
      </c>
      <c r="CF6" s="39">
        <f t="shared" si="2"/>
        <v>2033</v>
      </c>
      <c r="CG6" s="39">
        <f t="shared" si="2"/>
        <v>2033</v>
      </c>
      <c r="CH6" s="39">
        <f t="shared" si="2"/>
        <v>2033</v>
      </c>
      <c r="CI6" s="39">
        <f t="shared" si="2"/>
        <v>2033</v>
      </c>
      <c r="CJ6" s="39">
        <f t="shared" si="2"/>
        <v>2033</v>
      </c>
      <c r="CK6" s="39">
        <f t="shared" si="2"/>
        <v>2033</v>
      </c>
      <c r="CL6" s="39">
        <f t="shared" si="2"/>
        <v>2033</v>
      </c>
      <c r="CM6" s="39">
        <f t="shared" si="2"/>
        <v>2034</v>
      </c>
      <c r="CN6" s="39">
        <f t="shared" si="2"/>
        <v>2034</v>
      </c>
      <c r="CO6" s="39">
        <f t="shared" si="2"/>
        <v>2034</v>
      </c>
      <c r="CP6" s="39">
        <f t="shared" si="2"/>
        <v>2034</v>
      </c>
      <c r="CQ6" s="39">
        <f t="shared" si="2"/>
        <v>2034</v>
      </c>
      <c r="CR6" s="39">
        <f t="shared" si="2"/>
        <v>2034</v>
      </c>
      <c r="CS6" s="39">
        <f t="shared" si="2"/>
        <v>2034</v>
      </c>
      <c r="CT6" s="39">
        <f t="shared" si="2"/>
        <v>2034</v>
      </c>
      <c r="CU6" s="39">
        <f t="shared" si="2"/>
        <v>2034</v>
      </c>
      <c r="CV6" s="39">
        <f t="shared" ref="CV6:EA6" si="3">YEAR(CV5)</f>
        <v>2034</v>
      </c>
      <c r="CW6" s="39">
        <f t="shared" si="3"/>
        <v>2034</v>
      </c>
      <c r="CX6" s="39">
        <f t="shared" si="3"/>
        <v>2034</v>
      </c>
      <c r="CY6" s="39">
        <f t="shared" si="3"/>
        <v>2035</v>
      </c>
      <c r="CZ6" s="39">
        <f t="shared" si="3"/>
        <v>2035</v>
      </c>
      <c r="DA6" s="39">
        <f t="shared" si="3"/>
        <v>2035</v>
      </c>
      <c r="DB6" s="39">
        <f t="shared" si="3"/>
        <v>2035</v>
      </c>
      <c r="DC6" s="39">
        <f t="shared" si="3"/>
        <v>2035</v>
      </c>
      <c r="DD6" s="39">
        <f t="shared" si="3"/>
        <v>2035</v>
      </c>
      <c r="DE6" s="39">
        <f t="shared" si="3"/>
        <v>2035</v>
      </c>
      <c r="DF6" s="39">
        <f t="shared" si="3"/>
        <v>2035</v>
      </c>
      <c r="DG6" s="39">
        <f t="shared" si="3"/>
        <v>2035</v>
      </c>
      <c r="DH6" s="39">
        <f t="shared" si="3"/>
        <v>2035</v>
      </c>
      <c r="DI6" s="39">
        <f t="shared" si="3"/>
        <v>2035</v>
      </c>
      <c r="DJ6" s="39">
        <f t="shared" si="3"/>
        <v>2035</v>
      </c>
      <c r="DK6" s="39">
        <f t="shared" si="3"/>
        <v>2036</v>
      </c>
      <c r="DL6" s="39">
        <f t="shared" si="3"/>
        <v>2036</v>
      </c>
      <c r="DM6" s="39">
        <f t="shared" si="3"/>
        <v>2036</v>
      </c>
      <c r="DN6" s="39">
        <f t="shared" si="3"/>
        <v>2036</v>
      </c>
      <c r="DO6" s="39">
        <f t="shared" si="3"/>
        <v>2036</v>
      </c>
      <c r="DP6" s="39">
        <f t="shared" si="3"/>
        <v>2036</v>
      </c>
      <c r="DQ6" s="39">
        <f t="shared" si="3"/>
        <v>2036</v>
      </c>
      <c r="DR6" s="39">
        <f t="shared" si="3"/>
        <v>2036</v>
      </c>
      <c r="DS6" s="39">
        <f t="shared" si="3"/>
        <v>2036</v>
      </c>
      <c r="DT6" s="39">
        <f t="shared" si="3"/>
        <v>2036</v>
      </c>
      <c r="DU6" s="39">
        <f t="shared" si="3"/>
        <v>2036</v>
      </c>
      <c r="DV6" s="39">
        <f t="shared" si="3"/>
        <v>2036</v>
      </c>
      <c r="DW6" s="39">
        <f t="shared" si="3"/>
        <v>2037</v>
      </c>
      <c r="DX6" s="39">
        <f t="shared" si="3"/>
        <v>2037</v>
      </c>
      <c r="DY6" s="39">
        <f t="shared" si="3"/>
        <v>2037</v>
      </c>
      <c r="DZ6" s="39">
        <f t="shared" si="3"/>
        <v>2037</v>
      </c>
      <c r="EA6" s="39">
        <f t="shared" si="3"/>
        <v>2037</v>
      </c>
      <c r="EB6" s="39">
        <f t="shared" ref="EB6:FG6" si="4">YEAR(EB5)</f>
        <v>2037</v>
      </c>
      <c r="EC6" s="39">
        <f t="shared" si="4"/>
        <v>2037</v>
      </c>
      <c r="ED6" s="39">
        <f t="shared" si="4"/>
        <v>2037</v>
      </c>
      <c r="EE6" s="39">
        <f t="shared" si="4"/>
        <v>2037</v>
      </c>
      <c r="EF6" s="39">
        <f t="shared" si="4"/>
        <v>2037</v>
      </c>
      <c r="EG6" s="39">
        <f t="shared" si="4"/>
        <v>2037</v>
      </c>
      <c r="EH6" s="39">
        <f t="shared" si="4"/>
        <v>2037</v>
      </c>
      <c r="EI6" s="39">
        <f t="shared" si="4"/>
        <v>2038</v>
      </c>
      <c r="EJ6" s="39">
        <f t="shared" si="4"/>
        <v>2038</v>
      </c>
      <c r="EK6" s="39">
        <f t="shared" si="4"/>
        <v>2038</v>
      </c>
      <c r="EL6" s="39">
        <f t="shared" si="4"/>
        <v>2038</v>
      </c>
      <c r="EM6" s="39">
        <f t="shared" si="4"/>
        <v>2038</v>
      </c>
      <c r="EN6" s="39">
        <f t="shared" si="4"/>
        <v>2038</v>
      </c>
      <c r="EO6" s="39">
        <f t="shared" si="4"/>
        <v>2038</v>
      </c>
      <c r="EP6" s="39">
        <f t="shared" si="4"/>
        <v>2038</v>
      </c>
      <c r="EQ6" s="39">
        <f t="shared" si="4"/>
        <v>2038</v>
      </c>
      <c r="ER6" s="39">
        <f t="shared" si="4"/>
        <v>2038</v>
      </c>
      <c r="ES6" s="39">
        <f t="shared" si="4"/>
        <v>2038</v>
      </c>
      <c r="ET6" s="39">
        <f t="shared" si="4"/>
        <v>2038</v>
      </c>
      <c r="EU6" s="39">
        <f t="shared" si="4"/>
        <v>2039</v>
      </c>
      <c r="EV6" s="39">
        <f t="shared" si="4"/>
        <v>2039</v>
      </c>
      <c r="EW6" s="39">
        <f t="shared" si="4"/>
        <v>2039</v>
      </c>
      <c r="EX6" s="39">
        <f t="shared" si="4"/>
        <v>2039</v>
      </c>
      <c r="EY6" s="39">
        <f t="shared" si="4"/>
        <v>2039</v>
      </c>
      <c r="EZ6" s="39">
        <f t="shared" si="4"/>
        <v>2039</v>
      </c>
      <c r="FA6" s="39">
        <f t="shared" si="4"/>
        <v>2039</v>
      </c>
      <c r="FB6" s="39">
        <f t="shared" si="4"/>
        <v>2039</v>
      </c>
      <c r="FC6" s="39">
        <f t="shared" si="4"/>
        <v>2039</v>
      </c>
      <c r="FD6" s="39">
        <f t="shared" si="4"/>
        <v>2039</v>
      </c>
      <c r="FE6" s="39">
        <f t="shared" si="4"/>
        <v>2039</v>
      </c>
      <c r="FF6" s="39">
        <f t="shared" si="4"/>
        <v>2039</v>
      </c>
      <c r="FG6" s="39">
        <f t="shared" si="4"/>
        <v>2040</v>
      </c>
      <c r="FH6" s="39">
        <f t="shared" ref="FH6:GM6" si="5">YEAR(FH5)</f>
        <v>2040</v>
      </c>
      <c r="FI6" s="39">
        <f t="shared" si="5"/>
        <v>2040</v>
      </c>
      <c r="FJ6" s="39">
        <f t="shared" si="5"/>
        <v>2040</v>
      </c>
      <c r="FK6" s="39">
        <f t="shared" si="5"/>
        <v>2040</v>
      </c>
      <c r="FL6" s="39">
        <f t="shared" si="5"/>
        <v>2040</v>
      </c>
      <c r="FM6" s="39">
        <f t="shared" si="5"/>
        <v>2040</v>
      </c>
      <c r="FN6" s="39">
        <f t="shared" si="5"/>
        <v>2040</v>
      </c>
      <c r="FO6" s="39">
        <f t="shared" si="5"/>
        <v>2040</v>
      </c>
      <c r="FP6" s="39">
        <f t="shared" si="5"/>
        <v>2040</v>
      </c>
    </row>
    <row r="8" spans="1:172" x14ac:dyDescent="0.2">
      <c r="A8" s="40" t="s">
        <v>222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</row>
    <row r="9" spans="1:172" x14ac:dyDescent="0.2">
      <c r="A9" s="42" t="s">
        <v>223</v>
      </c>
      <c r="D9" s="43">
        <f>IF(D$4&lt;=Parametrlar!$B$4,1+Kirish!$B$44*D$4/Parametrlar!$B$4,(1+Kirish!$B$44)*(1+Kirish!$B$45)^((D$4-Parametrlar!$B$4)/12))</f>
        <v>1</v>
      </c>
      <c r="E9" s="43">
        <f>IF(E$4&lt;=Parametrlar!$B$4,1+Kirish!$B$44*E$4/Parametrlar!$B$4,(1+Kirish!$B$44)*(1+Kirish!$B$45)^((E$4-Parametrlar!$B$4)/12))</f>
        <v>1.0037037037037038</v>
      </c>
      <c r="F9" s="43">
        <f>IF(F$4&lt;=Parametrlar!$B$4,1+Kirish!$B$44*F$4/Parametrlar!$B$4,(1+Kirish!$B$44)*(1+Kirish!$B$45)^((F$4-Parametrlar!$B$4)/12))</f>
        <v>1.0074074074074073</v>
      </c>
      <c r="G9" s="43">
        <f>IF(G$4&lt;=Parametrlar!$B$4,1+Kirish!$B$44*G$4/Parametrlar!$B$4,(1+Kirish!$B$44)*(1+Kirish!$B$45)^((G$4-Parametrlar!$B$4)/12))</f>
        <v>1.0111111111111111</v>
      </c>
      <c r="H9" s="43">
        <f>IF(H$4&lt;=Parametrlar!$B$4,1+Kirish!$B$44*H$4/Parametrlar!$B$4,(1+Kirish!$B$44)*(1+Kirish!$B$45)^((H$4-Parametrlar!$B$4)/12))</f>
        <v>1.0148148148148148</v>
      </c>
      <c r="I9" s="43">
        <f>IF(I$4&lt;=Parametrlar!$B$4,1+Kirish!$B$44*I$4/Parametrlar!$B$4,(1+Kirish!$B$44)*(1+Kirish!$B$45)^((I$4-Parametrlar!$B$4)/12))</f>
        <v>1.0185185185185186</v>
      </c>
      <c r="J9" s="43">
        <f>IF(J$4&lt;=Parametrlar!$B$4,1+Kirish!$B$44*J$4/Parametrlar!$B$4,(1+Kirish!$B$44)*(1+Kirish!$B$45)^((J$4-Parametrlar!$B$4)/12))</f>
        <v>1.0222222222222221</v>
      </c>
      <c r="K9" s="43">
        <f>IF(K$4&lt;=Parametrlar!$B$4,1+Kirish!$B$44*K$4/Parametrlar!$B$4,(1+Kirish!$B$44)*(1+Kirish!$B$45)^((K$4-Parametrlar!$B$4)/12))</f>
        <v>1.0259259259259259</v>
      </c>
      <c r="L9" s="43">
        <f>IF(L$4&lt;=Parametrlar!$B$4,1+Kirish!$B$44*L$4/Parametrlar!$B$4,(1+Kirish!$B$44)*(1+Kirish!$B$45)^((L$4-Parametrlar!$B$4)/12))</f>
        <v>1.0296296296296297</v>
      </c>
      <c r="M9" s="43">
        <f>IF(M$4&lt;=Parametrlar!$B$4,1+Kirish!$B$44*M$4/Parametrlar!$B$4,(1+Kirish!$B$44)*(1+Kirish!$B$45)^((M$4-Parametrlar!$B$4)/12))</f>
        <v>1.0333333333333334</v>
      </c>
      <c r="N9" s="43">
        <f>IF(N$4&lt;=Parametrlar!$B$4,1+Kirish!$B$44*N$4/Parametrlar!$B$4,(1+Kirish!$B$44)*(1+Kirish!$B$45)^((N$4-Parametrlar!$B$4)/12))</f>
        <v>1.037037037037037</v>
      </c>
      <c r="O9" s="43">
        <f>IF(O$4&lt;=Parametrlar!$B$4,1+Kirish!$B$44*O$4/Parametrlar!$B$4,(1+Kirish!$B$44)*(1+Kirish!$B$45)^((O$4-Parametrlar!$B$4)/12))</f>
        <v>1.0407407407407407</v>
      </c>
      <c r="P9" s="43">
        <f>IF(P$4&lt;=Parametrlar!$B$4,1+Kirish!$B$44*P$4/Parametrlar!$B$4,(1+Kirish!$B$44)*(1+Kirish!$B$45)^((P$4-Parametrlar!$B$4)/12))</f>
        <v>1.0444444444444445</v>
      </c>
      <c r="Q9" s="43">
        <f>IF(Q$4&lt;=Parametrlar!$B$4,1+Kirish!$B$44*Q$4/Parametrlar!$B$4,(1+Kirish!$B$44)*(1+Kirish!$B$45)^((Q$4-Parametrlar!$B$4)/12))</f>
        <v>1.0481481481481481</v>
      </c>
      <c r="R9" s="43">
        <f>IF(R$4&lt;=Parametrlar!$B$4,1+Kirish!$B$44*R$4/Parametrlar!$B$4,(1+Kirish!$B$44)*(1+Kirish!$B$45)^((R$4-Parametrlar!$B$4)/12))</f>
        <v>1.0518518518518518</v>
      </c>
      <c r="S9" s="43">
        <f>IF(S$4&lt;=Parametrlar!$B$4,1+Kirish!$B$44*S$4/Parametrlar!$B$4,(1+Kirish!$B$44)*(1+Kirish!$B$45)^((S$4-Parametrlar!$B$4)/12))</f>
        <v>1.0555555555555556</v>
      </c>
      <c r="T9" s="43">
        <f>IF(T$4&lt;=Parametrlar!$B$4,1+Kirish!$B$44*T$4/Parametrlar!$B$4,(1+Kirish!$B$44)*(1+Kirish!$B$45)^((T$4-Parametrlar!$B$4)/12))</f>
        <v>1.0592592592592593</v>
      </c>
      <c r="U9" s="43">
        <f>IF(U$4&lt;=Parametrlar!$B$4,1+Kirish!$B$44*U$4/Parametrlar!$B$4,(1+Kirish!$B$44)*(1+Kirish!$B$45)^((U$4-Parametrlar!$B$4)/12))</f>
        <v>1.0629629629629629</v>
      </c>
      <c r="V9" s="43">
        <f>IF(V$4&lt;=Parametrlar!$B$4,1+Kirish!$B$44*V$4/Parametrlar!$B$4,(1+Kirish!$B$44)*(1+Kirish!$B$45)^((V$4-Parametrlar!$B$4)/12))</f>
        <v>1.0666666666666667</v>
      </c>
      <c r="W9" s="43">
        <f>IF(W$4&lt;=Parametrlar!$B$4,1+Kirish!$B$44*W$4/Parametrlar!$B$4,(1+Kirish!$B$44)*(1+Kirish!$B$45)^((W$4-Parametrlar!$B$4)/12))</f>
        <v>1.0703703703703704</v>
      </c>
      <c r="X9" s="43">
        <f>IF(X$4&lt;=Parametrlar!$B$4,1+Kirish!$B$44*X$4/Parametrlar!$B$4,(1+Kirish!$B$44)*(1+Kirish!$B$45)^((X$4-Parametrlar!$B$4)/12))</f>
        <v>1.074074074074074</v>
      </c>
      <c r="Y9" s="43">
        <f>IF(Y$4&lt;=Parametrlar!$B$4,1+Kirish!$B$44*Y$4/Parametrlar!$B$4,(1+Kirish!$B$44)*(1+Kirish!$B$45)^((Y$4-Parametrlar!$B$4)/12))</f>
        <v>1.0777777777777777</v>
      </c>
      <c r="Z9" s="43">
        <f>IF(Z$4&lt;=Parametrlar!$B$4,1+Kirish!$B$44*Z$4/Parametrlar!$B$4,(1+Kirish!$B$44)*(1+Kirish!$B$45)^((Z$4-Parametrlar!$B$4)/12))</f>
        <v>1.0814814814814815</v>
      </c>
      <c r="AA9" s="43">
        <f>IF(AA$4&lt;=Parametrlar!$B$4,1+Kirish!$B$44*AA$4/Parametrlar!$B$4,(1+Kirish!$B$44)*(1+Kirish!$B$45)^((AA$4-Parametrlar!$B$4)/12))</f>
        <v>1.0851851851851853</v>
      </c>
      <c r="AB9" s="43">
        <f>IF(AB$4&lt;=Parametrlar!$B$4,1+Kirish!$B$44*AB$4/Parametrlar!$B$4,(1+Kirish!$B$44)*(1+Kirish!$B$45)^((AB$4-Parametrlar!$B$4)/12))</f>
        <v>1.088888888888889</v>
      </c>
      <c r="AC9" s="43">
        <f>IF(AC$4&lt;=Parametrlar!$B$4,1+Kirish!$B$44*AC$4/Parametrlar!$B$4,(1+Kirish!$B$44)*(1+Kirish!$B$45)^((AC$4-Parametrlar!$B$4)/12))</f>
        <v>1.0925925925925926</v>
      </c>
      <c r="AD9" s="43">
        <f>IF(AD$4&lt;=Parametrlar!$B$4,1+Kirish!$B$44*AD$4/Parametrlar!$B$4,(1+Kirish!$B$44)*(1+Kirish!$B$45)^((AD$4-Parametrlar!$B$4)/12))</f>
        <v>1.0962962962962963</v>
      </c>
      <c r="AE9" s="43">
        <f>IF(AE$4&lt;=Parametrlar!$B$4,1+Kirish!$B$44*AE$4/Parametrlar!$B$4,(1+Kirish!$B$44)*(1+Kirish!$B$45)^((AE$4-Parametrlar!$B$4)/12))</f>
        <v>1.1000000000000001</v>
      </c>
      <c r="AF9" s="43">
        <f>IF(AF$4&lt;=Parametrlar!$B$4,1+Kirish!$B$44*AF$4/Parametrlar!$B$4,(1+Kirish!$B$44)*(1+Kirish!$B$45)^((AF$4-Parametrlar!$B$4)/12))</f>
        <v>1.1000000000000001</v>
      </c>
      <c r="AG9" s="43">
        <f>IF(AG$4&lt;=Parametrlar!$B$4,1+Kirish!$B$44*AG$4/Parametrlar!$B$4,(1+Kirish!$B$44)*(1+Kirish!$B$45)^((AG$4-Parametrlar!$B$4)/12))</f>
        <v>1.1000000000000001</v>
      </c>
      <c r="AH9" s="43">
        <f>IF(AH$4&lt;=Parametrlar!$B$4,1+Kirish!$B$44*AH$4/Parametrlar!$B$4,(1+Kirish!$B$44)*(1+Kirish!$B$45)^((AH$4-Parametrlar!$B$4)/12))</f>
        <v>1.1000000000000001</v>
      </c>
      <c r="AI9" s="43">
        <f>IF(AI$4&lt;=Parametrlar!$B$4,1+Kirish!$B$44*AI$4/Parametrlar!$B$4,(1+Kirish!$B$44)*(1+Kirish!$B$45)^((AI$4-Parametrlar!$B$4)/12))</f>
        <v>1.1000000000000001</v>
      </c>
      <c r="AJ9" s="43">
        <f>IF(AJ$4&lt;=Parametrlar!$B$4,1+Kirish!$B$44*AJ$4/Parametrlar!$B$4,(1+Kirish!$B$44)*(1+Kirish!$B$45)^((AJ$4-Parametrlar!$B$4)/12))</f>
        <v>1.1000000000000001</v>
      </c>
      <c r="AK9" s="43">
        <f>IF(AK$4&lt;=Parametrlar!$B$4,1+Kirish!$B$44*AK$4/Parametrlar!$B$4,(1+Kirish!$B$44)*(1+Kirish!$B$45)^((AK$4-Parametrlar!$B$4)/12))</f>
        <v>1.1000000000000001</v>
      </c>
      <c r="AL9" s="43">
        <f>IF(AL$4&lt;=Parametrlar!$B$4,1+Kirish!$B$44*AL$4/Parametrlar!$B$4,(1+Kirish!$B$44)*(1+Kirish!$B$45)^((AL$4-Parametrlar!$B$4)/12))</f>
        <v>1.1000000000000001</v>
      </c>
      <c r="AM9" s="43">
        <f>IF(AM$4&lt;=Parametrlar!$B$4,1+Kirish!$B$44*AM$4/Parametrlar!$B$4,(1+Kirish!$B$44)*(1+Kirish!$B$45)^((AM$4-Parametrlar!$B$4)/12))</f>
        <v>1.1000000000000001</v>
      </c>
      <c r="AN9" s="43">
        <f>IF(AN$4&lt;=Parametrlar!$B$4,1+Kirish!$B$44*AN$4/Parametrlar!$B$4,(1+Kirish!$B$44)*(1+Kirish!$B$45)^((AN$4-Parametrlar!$B$4)/12))</f>
        <v>1.1000000000000001</v>
      </c>
      <c r="AO9" s="43">
        <f>IF(AO$4&lt;=Parametrlar!$B$4,1+Kirish!$B$44*AO$4/Parametrlar!$B$4,(1+Kirish!$B$44)*(1+Kirish!$B$45)^((AO$4-Parametrlar!$B$4)/12))</f>
        <v>1.1000000000000001</v>
      </c>
      <c r="AP9" s="43">
        <f>IF(AP$4&lt;=Parametrlar!$B$4,1+Kirish!$B$44*AP$4/Parametrlar!$B$4,(1+Kirish!$B$44)*(1+Kirish!$B$45)^((AP$4-Parametrlar!$B$4)/12))</f>
        <v>1.1000000000000001</v>
      </c>
      <c r="AQ9" s="43">
        <f>IF(AQ$4&lt;=Parametrlar!$B$4,1+Kirish!$B$44*AQ$4/Parametrlar!$B$4,(1+Kirish!$B$44)*(1+Kirish!$B$45)^((AQ$4-Parametrlar!$B$4)/12))</f>
        <v>1.1000000000000001</v>
      </c>
      <c r="AR9" s="43">
        <f>IF(AR$4&lt;=Parametrlar!$B$4,1+Kirish!$B$44*AR$4/Parametrlar!$B$4,(1+Kirish!$B$44)*(1+Kirish!$B$45)^((AR$4-Parametrlar!$B$4)/12))</f>
        <v>1.1000000000000001</v>
      </c>
      <c r="AS9" s="43">
        <f>IF(AS$4&lt;=Parametrlar!$B$4,1+Kirish!$B$44*AS$4/Parametrlar!$B$4,(1+Kirish!$B$44)*(1+Kirish!$B$45)^((AS$4-Parametrlar!$B$4)/12))</f>
        <v>1.1000000000000001</v>
      </c>
      <c r="AT9" s="43">
        <f>IF(AT$4&lt;=Parametrlar!$B$4,1+Kirish!$B$44*AT$4/Parametrlar!$B$4,(1+Kirish!$B$44)*(1+Kirish!$B$45)^((AT$4-Parametrlar!$B$4)/12))</f>
        <v>1.1000000000000001</v>
      </c>
      <c r="AU9" s="43">
        <f>IF(AU$4&lt;=Parametrlar!$B$4,1+Kirish!$B$44*AU$4/Parametrlar!$B$4,(1+Kirish!$B$44)*(1+Kirish!$B$45)^((AU$4-Parametrlar!$B$4)/12))</f>
        <v>1.1000000000000001</v>
      </c>
      <c r="AV9" s="43">
        <f>IF(AV$4&lt;=Parametrlar!$B$4,1+Kirish!$B$44*AV$4/Parametrlar!$B$4,(1+Kirish!$B$44)*(1+Kirish!$B$45)^((AV$4-Parametrlar!$B$4)/12))</f>
        <v>1.1000000000000001</v>
      </c>
      <c r="AW9" s="43">
        <f>IF(AW$4&lt;=Parametrlar!$B$4,1+Kirish!$B$44*AW$4/Parametrlar!$B$4,(1+Kirish!$B$44)*(1+Kirish!$B$45)^((AW$4-Parametrlar!$B$4)/12))</f>
        <v>1.1000000000000001</v>
      </c>
      <c r="AX9" s="43">
        <f>IF(AX$4&lt;=Parametrlar!$B$4,1+Kirish!$B$44*AX$4/Parametrlar!$B$4,(1+Kirish!$B$44)*(1+Kirish!$B$45)^((AX$4-Parametrlar!$B$4)/12))</f>
        <v>1.1000000000000001</v>
      </c>
      <c r="AY9" s="43">
        <f>IF(AY$4&lt;=Parametrlar!$B$4,1+Kirish!$B$44*AY$4/Parametrlar!$B$4,(1+Kirish!$B$44)*(1+Kirish!$B$45)^((AY$4-Parametrlar!$B$4)/12))</f>
        <v>1.1000000000000001</v>
      </c>
      <c r="AZ9" s="43">
        <f>IF(AZ$4&lt;=Parametrlar!$B$4,1+Kirish!$B$44*AZ$4/Parametrlar!$B$4,(1+Kirish!$B$44)*(1+Kirish!$B$45)^((AZ$4-Parametrlar!$B$4)/12))</f>
        <v>1.1000000000000001</v>
      </c>
      <c r="BA9" s="43">
        <f>IF(BA$4&lt;=Parametrlar!$B$4,1+Kirish!$B$44*BA$4/Parametrlar!$B$4,(1+Kirish!$B$44)*(1+Kirish!$B$45)^((BA$4-Parametrlar!$B$4)/12))</f>
        <v>1.1000000000000001</v>
      </c>
      <c r="BB9" s="43">
        <f>IF(BB$4&lt;=Parametrlar!$B$4,1+Kirish!$B$44*BB$4/Parametrlar!$B$4,(1+Kirish!$B$44)*(1+Kirish!$B$45)^((BB$4-Parametrlar!$B$4)/12))</f>
        <v>1.1000000000000001</v>
      </c>
      <c r="BC9" s="43">
        <f>IF(BC$4&lt;=Parametrlar!$B$4,1+Kirish!$B$44*BC$4/Parametrlar!$B$4,(1+Kirish!$B$44)*(1+Kirish!$B$45)^((BC$4-Parametrlar!$B$4)/12))</f>
        <v>1.1000000000000001</v>
      </c>
      <c r="BD9" s="43">
        <f>IF(BD$4&lt;=Parametrlar!$B$4,1+Kirish!$B$44*BD$4/Parametrlar!$B$4,(1+Kirish!$B$44)*(1+Kirish!$B$45)^((BD$4-Parametrlar!$B$4)/12))</f>
        <v>1.1000000000000001</v>
      </c>
      <c r="BE9" s="43">
        <f>IF(BE$4&lt;=Parametrlar!$B$4,1+Kirish!$B$44*BE$4/Parametrlar!$B$4,(1+Kirish!$B$44)*(1+Kirish!$B$45)^((BE$4-Parametrlar!$B$4)/12))</f>
        <v>1.1000000000000001</v>
      </c>
      <c r="BF9" s="43">
        <f>IF(BF$4&lt;=Parametrlar!$B$4,1+Kirish!$B$44*BF$4/Parametrlar!$B$4,(1+Kirish!$B$44)*(1+Kirish!$B$45)^((BF$4-Parametrlar!$B$4)/12))</f>
        <v>1.1000000000000001</v>
      </c>
      <c r="BG9" s="43">
        <f>IF(BG$4&lt;=Parametrlar!$B$4,1+Kirish!$B$44*BG$4/Parametrlar!$B$4,(1+Kirish!$B$44)*(1+Kirish!$B$45)^((BG$4-Parametrlar!$B$4)/12))</f>
        <v>1.1000000000000001</v>
      </c>
      <c r="BH9" s="43">
        <f>IF(BH$4&lt;=Parametrlar!$B$4,1+Kirish!$B$44*BH$4/Parametrlar!$B$4,(1+Kirish!$B$44)*(1+Kirish!$B$45)^((BH$4-Parametrlar!$B$4)/12))</f>
        <v>1.1000000000000001</v>
      </c>
      <c r="BI9" s="43">
        <f>IF(BI$4&lt;=Parametrlar!$B$4,1+Kirish!$B$44*BI$4/Parametrlar!$B$4,(1+Kirish!$B$44)*(1+Kirish!$B$45)^((BI$4-Parametrlar!$B$4)/12))</f>
        <v>1.1000000000000001</v>
      </c>
      <c r="BJ9" s="43">
        <f>IF(BJ$4&lt;=Parametrlar!$B$4,1+Kirish!$B$44*BJ$4/Parametrlar!$B$4,(1+Kirish!$B$44)*(1+Kirish!$B$45)^((BJ$4-Parametrlar!$B$4)/12))</f>
        <v>1.1000000000000001</v>
      </c>
      <c r="BK9" s="43">
        <f>IF(BK$4&lt;=Parametrlar!$B$4,1+Kirish!$B$44*BK$4/Parametrlar!$B$4,(1+Kirish!$B$44)*(1+Kirish!$B$45)^((BK$4-Parametrlar!$B$4)/12))</f>
        <v>1.1000000000000001</v>
      </c>
      <c r="BL9" s="43">
        <f>IF(BL$4&lt;=Parametrlar!$B$4,1+Kirish!$B$44*BL$4/Parametrlar!$B$4,(1+Kirish!$B$44)*(1+Kirish!$B$45)^((BL$4-Parametrlar!$B$4)/12))</f>
        <v>1.1000000000000001</v>
      </c>
      <c r="BM9" s="43">
        <f>IF(BM$4&lt;=Parametrlar!$B$4,1+Kirish!$B$44*BM$4/Parametrlar!$B$4,(1+Kirish!$B$44)*(1+Kirish!$B$45)^((BM$4-Parametrlar!$B$4)/12))</f>
        <v>1.1000000000000001</v>
      </c>
      <c r="BN9" s="43">
        <f>IF(BN$4&lt;=Parametrlar!$B$4,1+Kirish!$B$44*BN$4/Parametrlar!$B$4,(1+Kirish!$B$44)*(1+Kirish!$B$45)^((BN$4-Parametrlar!$B$4)/12))</f>
        <v>1.1000000000000001</v>
      </c>
      <c r="BO9" s="43">
        <f>IF(BO$4&lt;=Parametrlar!$B$4,1+Kirish!$B$44*BO$4/Parametrlar!$B$4,(1+Kirish!$B$44)*(1+Kirish!$B$45)^((BO$4-Parametrlar!$B$4)/12))</f>
        <v>1.1000000000000001</v>
      </c>
      <c r="BP9" s="43">
        <f>IF(BP$4&lt;=Parametrlar!$B$4,1+Kirish!$B$44*BP$4/Parametrlar!$B$4,(1+Kirish!$B$44)*(1+Kirish!$B$45)^((BP$4-Parametrlar!$B$4)/12))</f>
        <v>1.1000000000000001</v>
      </c>
      <c r="BQ9" s="43">
        <f>IF(BQ$4&lt;=Parametrlar!$B$4,1+Kirish!$B$44*BQ$4/Parametrlar!$B$4,(1+Kirish!$B$44)*(1+Kirish!$B$45)^((BQ$4-Parametrlar!$B$4)/12))</f>
        <v>1.1000000000000001</v>
      </c>
      <c r="BR9" s="43">
        <f>IF(BR$4&lt;=Parametrlar!$B$4,1+Kirish!$B$44*BR$4/Parametrlar!$B$4,(1+Kirish!$B$44)*(1+Kirish!$B$45)^((BR$4-Parametrlar!$B$4)/12))</f>
        <v>1.1000000000000001</v>
      </c>
      <c r="BS9" s="43">
        <f>IF(BS$4&lt;=Parametrlar!$B$4,1+Kirish!$B$44*BS$4/Parametrlar!$B$4,(1+Kirish!$B$44)*(1+Kirish!$B$45)^((BS$4-Parametrlar!$B$4)/12))</f>
        <v>1.1000000000000001</v>
      </c>
      <c r="BT9" s="43">
        <f>IF(BT$4&lt;=Parametrlar!$B$4,1+Kirish!$B$44*BT$4/Parametrlar!$B$4,(1+Kirish!$B$44)*(1+Kirish!$B$45)^((BT$4-Parametrlar!$B$4)/12))</f>
        <v>1.1000000000000001</v>
      </c>
      <c r="BU9" s="43">
        <f>IF(BU$4&lt;=Parametrlar!$B$4,1+Kirish!$B$44*BU$4/Parametrlar!$B$4,(1+Kirish!$B$44)*(1+Kirish!$B$45)^((BU$4-Parametrlar!$B$4)/12))</f>
        <v>1.1000000000000001</v>
      </c>
      <c r="BV9" s="43">
        <f>IF(BV$4&lt;=Parametrlar!$B$4,1+Kirish!$B$44*BV$4/Parametrlar!$B$4,(1+Kirish!$B$44)*(1+Kirish!$B$45)^((BV$4-Parametrlar!$B$4)/12))</f>
        <v>1.1000000000000001</v>
      </c>
      <c r="BW9" s="43">
        <f>IF(BW$4&lt;=Parametrlar!$B$4,1+Kirish!$B$44*BW$4/Parametrlar!$B$4,(1+Kirish!$B$44)*(1+Kirish!$B$45)^((BW$4-Parametrlar!$B$4)/12))</f>
        <v>1.1000000000000001</v>
      </c>
      <c r="BX9" s="43">
        <f>IF(BX$4&lt;=Parametrlar!$B$4,1+Kirish!$B$44*BX$4/Parametrlar!$B$4,(1+Kirish!$B$44)*(1+Kirish!$B$45)^((BX$4-Parametrlar!$B$4)/12))</f>
        <v>1.1000000000000001</v>
      </c>
      <c r="BY9" s="43">
        <f>IF(BY$4&lt;=Parametrlar!$B$4,1+Kirish!$B$44*BY$4/Parametrlar!$B$4,(1+Kirish!$B$44)*(1+Kirish!$B$45)^((BY$4-Parametrlar!$B$4)/12))</f>
        <v>1.1000000000000001</v>
      </c>
      <c r="BZ9" s="43">
        <f>IF(BZ$4&lt;=Parametrlar!$B$4,1+Kirish!$B$44*BZ$4/Parametrlar!$B$4,(1+Kirish!$B$44)*(1+Kirish!$B$45)^((BZ$4-Parametrlar!$B$4)/12))</f>
        <v>1.1000000000000001</v>
      </c>
      <c r="CA9" s="43">
        <f>IF(CA$4&lt;=Parametrlar!$B$4,1+Kirish!$B$44*CA$4/Parametrlar!$B$4,(1+Kirish!$B$44)*(1+Kirish!$B$45)^((CA$4-Parametrlar!$B$4)/12))</f>
        <v>1.1000000000000001</v>
      </c>
      <c r="CB9" s="43">
        <f>IF(CB$4&lt;=Parametrlar!$B$4,1+Kirish!$B$44*CB$4/Parametrlar!$B$4,(1+Kirish!$B$44)*(1+Kirish!$B$45)^((CB$4-Parametrlar!$B$4)/12))</f>
        <v>1.1000000000000001</v>
      </c>
      <c r="CC9" s="43">
        <f>IF(CC$4&lt;=Parametrlar!$B$4,1+Kirish!$B$44*CC$4/Parametrlar!$B$4,(1+Kirish!$B$44)*(1+Kirish!$B$45)^((CC$4-Parametrlar!$B$4)/12))</f>
        <v>1.1000000000000001</v>
      </c>
      <c r="CD9" s="43">
        <f>IF(CD$4&lt;=Parametrlar!$B$4,1+Kirish!$B$44*CD$4/Parametrlar!$B$4,(1+Kirish!$B$44)*(1+Kirish!$B$45)^((CD$4-Parametrlar!$B$4)/12))</f>
        <v>1.1000000000000001</v>
      </c>
      <c r="CE9" s="43">
        <f>IF(CE$4&lt;=Parametrlar!$B$4,1+Kirish!$B$44*CE$4/Parametrlar!$B$4,(1+Kirish!$B$44)*(1+Kirish!$B$45)^((CE$4-Parametrlar!$B$4)/12))</f>
        <v>1.1000000000000001</v>
      </c>
      <c r="CF9" s="43">
        <f>IF(CF$4&lt;=Parametrlar!$B$4,1+Kirish!$B$44*CF$4/Parametrlar!$B$4,(1+Kirish!$B$44)*(1+Kirish!$B$45)^((CF$4-Parametrlar!$B$4)/12))</f>
        <v>1.1000000000000001</v>
      </c>
      <c r="CG9" s="43">
        <f>IF(CG$4&lt;=Parametrlar!$B$4,1+Kirish!$B$44*CG$4/Parametrlar!$B$4,(1+Kirish!$B$44)*(1+Kirish!$B$45)^((CG$4-Parametrlar!$B$4)/12))</f>
        <v>1.1000000000000001</v>
      </c>
      <c r="CH9" s="43">
        <f>IF(CH$4&lt;=Parametrlar!$B$4,1+Kirish!$B$44*CH$4/Parametrlar!$B$4,(1+Kirish!$B$44)*(1+Kirish!$B$45)^((CH$4-Parametrlar!$B$4)/12))</f>
        <v>1.1000000000000001</v>
      </c>
      <c r="CI9" s="43">
        <f>IF(CI$4&lt;=Parametrlar!$B$4,1+Kirish!$B$44*CI$4/Parametrlar!$B$4,(1+Kirish!$B$44)*(1+Kirish!$B$45)^((CI$4-Parametrlar!$B$4)/12))</f>
        <v>1.1000000000000001</v>
      </c>
      <c r="CJ9" s="43">
        <f>IF(CJ$4&lt;=Parametrlar!$B$4,1+Kirish!$B$44*CJ$4/Parametrlar!$B$4,(1+Kirish!$B$44)*(1+Kirish!$B$45)^((CJ$4-Parametrlar!$B$4)/12))</f>
        <v>1.1000000000000001</v>
      </c>
      <c r="CK9" s="43">
        <f>IF(CK$4&lt;=Parametrlar!$B$4,1+Kirish!$B$44*CK$4/Parametrlar!$B$4,(1+Kirish!$B$44)*(1+Kirish!$B$45)^((CK$4-Parametrlar!$B$4)/12))</f>
        <v>1.1000000000000001</v>
      </c>
      <c r="CL9" s="43">
        <f>IF(CL$4&lt;=Parametrlar!$B$4,1+Kirish!$B$44*CL$4/Parametrlar!$B$4,(1+Kirish!$B$44)*(1+Kirish!$B$45)^((CL$4-Parametrlar!$B$4)/12))</f>
        <v>1.1000000000000001</v>
      </c>
      <c r="CM9" s="43">
        <f>IF(CM$4&lt;=Parametrlar!$B$4,1+Kirish!$B$44*CM$4/Parametrlar!$B$4,(1+Kirish!$B$44)*(1+Kirish!$B$45)^((CM$4-Parametrlar!$B$4)/12))</f>
        <v>1.1000000000000001</v>
      </c>
      <c r="CN9" s="43">
        <f>IF(CN$4&lt;=Parametrlar!$B$4,1+Kirish!$B$44*CN$4/Parametrlar!$B$4,(1+Kirish!$B$44)*(1+Kirish!$B$45)^((CN$4-Parametrlar!$B$4)/12))</f>
        <v>1.1000000000000001</v>
      </c>
      <c r="CO9" s="43">
        <f>IF(CO$4&lt;=Parametrlar!$B$4,1+Kirish!$B$44*CO$4/Parametrlar!$B$4,(1+Kirish!$B$44)*(1+Kirish!$B$45)^((CO$4-Parametrlar!$B$4)/12))</f>
        <v>1.1000000000000001</v>
      </c>
      <c r="CP9" s="43">
        <f>IF(CP$4&lt;=Parametrlar!$B$4,1+Kirish!$B$44*CP$4/Parametrlar!$B$4,(1+Kirish!$B$44)*(1+Kirish!$B$45)^((CP$4-Parametrlar!$B$4)/12))</f>
        <v>1.1000000000000001</v>
      </c>
      <c r="CQ9" s="43">
        <f>IF(CQ$4&lt;=Parametrlar!$B$4,1+Kirish!$B$44*CQ$4/Parametrlar!$B$4,(1+Kirish!$B$44)*(1+Kirish!$B$45)^((CQ$4-Parametrlar!$B$4)/12))</f>
        <v>1.1000000000000001</v>
      </c>
      <c r="CR9" s="43">
        <f>IF(CR$4&lt;=Parametrlar!$B$4,1+Kirish!$B$44*CR$4/Parametrlar!$B$4,(1+Kirish!$B$44)*(1+Kirish!$B$45)^((CR$4-Parametrlar!$B$4)/12))</f>
        <v>1.1000000000000001</v>
      </c>
      <c r="CS9" s="43">
        <f>IF(CS$4&lt;=Parametrlar!$B$4,1+Kirish!$B$44*CS$4/Parametrlar!$B$4,(1+Kirish!$B$44)*(1+Kirish!$B$45)^((CS$4-Parametrlar!$B$4)/12))</f>
        <v>1.1000000000000001</v>
      </c>
      <c r="CT9" s="43">
        <f>IF(CT$4&lt;=Parametrlar!$B$4,1+Kirish!$B$44*CT$4/Parametrlar!$B$4,(1+Kirish!$B$44)*(1+Kirish!$B$45)^((CT$4-Parametrlar!$B$4)/12))</f>
        <v>1.1000000000000001</v>
      </c>
      <c r="CU9" s="43">
        <f>IF(CU$4&lt;=Parametrlar!$B$4,1+Kirish!$B$44*CU$4/Parametrlar!$B$4,(1+Kirish!$B$44)*(1+Kirish!$B$45)^((CU$4-Parametrlar!$B$4)/12))</f>
        <v>1.1000000000000001</v>
      </c>
      <c r="CV9" s="43">
        <f>IF(CV$4&lt;=Parametrlar!$B$4,1+Kirish!$B$44*CV$4/Parametrlar!$B$4,(1+Kirish!$B$44)*(1+Kirish!$B$45)^((CV$4-Parametrlar!$B$4)/12))</f>
        <v>1.1000000000000001</v>
      </c>
      <c r="CW9" s="43">
        <f>IF(CW$4&lt;=Parametrlar!$B$4,1+Kirish!$B$44*CW$4/Parametrlar!$B$4,(1+Kirish!$B$44)*(1+Kirish!$B$45)^((CW$4-Parametrlar!$B$4)/12))</f>
        <v>1.1000000000000001</v>
      </c>
      <c r="CX9" s="43">
        <f>IF(CX$4&lt;=Parametrlar!$B$4,1+Kirish!$B$44*CX$4/Parametrlar!$B$4,(1+Kirish!$B$44)*(1+Kirish!$B$45)^((CX$4-Parametrlar!$B$4)/12))</f>
        <v>1.1000000000000001</v>
      </c>
      <c r="CY9" s="43">
        <f>IF(CY$4&lt;=Parametrlar!$B$4,1+Kirish!$B$44*CY$4/Parametrlar!$B$4,(1+Kirish!$B$44)*(1+Kirish!$B$45)^((CY$4-Parametrlar!$B$4)/12))</f>
        <v>1.1000000000000001</v>
      </c>
      <c r="CZ9" s="43">
        <f>IF(CZ$4&lt;=Parametrlar!$B$4,1+Kirish!$B$44*CZ$4/Parametrlar!$B$4,(1+Kirish!$B$44)*(1+Kirish!$B$45)^((CZ$4-Parametrlar!$B$4)/12))</f>
        <v>1.1000000000000001</v>
      </c>
      <c r="DA9" s="43">
        <f>IF(DA$4&lt;=Parametrlar!$B$4,1+Kirish!$B$44*DA$4/Parametrlar!$B$4,(1+Kirish!$B$44)*(1+Kirish!$B$45)^((DA$4-Parametrlar!$B$4)/12))</f>
        <v>1.1000000000000001</v>
      </c>
      <c r="DB9" s="43">
        <f>IF(DB$4&lt;=Parametrlar!$B$4,1+Kirish!$B$44*DB$4/Parametrlar!$B$4,(1+Kirish!$B$44)*(1+Kirish!$B$45)^((DB$4-Parametrlar!$B$4)/12))</f>
        <v>1.1000000000000001</v>
      </c>
      <c r="DC9" s="43">
        <f>IF(DC$4&lt;=Parametrlar!$B$4,1+Kirish!$B$44*DC$4/Parametrlar!$B$4,(1+Kirish!$B$44)*(1+Kirish!$B$45)^((DC$4-Parametrlar!$B$4)/12))</f>
        <v>1.1000000000000001</v>
      </c>
      <c r="DD9" s="43">
        <f>IF(DD$4&lt;=Parametrlar!$B$4,1+Kirish!$B$44*DD$4/Parametrlar!$B$4,(1+Kirish!$B$44)*(1+Kirish!$B$45)^((DD$4-Parametrlar!$B$4)/12))</f>
        <v>1.1000000000000001</v>
      </c>
      <c r="DE9" s="43">
        <f>IF(DE$4&lt;=Parametrlar!$B$4,1+Kirish!$B$44*DE$4/Parametrlar!$B$4,(1+Kirish!$B$44)*(1+Kirish!$B$45)^((DE$4-Parametrlar!$B$4)/12))</f>
        <v>1.1000000000000001</v>
      </c>
      <c r="DF9" s="43">
        <f>IF(DF$4&lt;=Parametrlar!$B$4,1+Kirish!$B$44*DF$4/Parametrlar!$B$4,(1+Kirish!$B$44)*(1+Kirish!$B$45)^((DF$4-Parametrlar!$B$4)/12))</f>
        <v>1.1000000000000001</v>
      </c>
      <c r="DG9" s="43">
        <f>IF(DG$4&lt;=Parametrlar!$B$4,1+Kirish!$B$44*DG$4/Parametrlar!$B$4,(1+Kirish!$B$44)*(1+Kirish!$B$45)^((DG$4-Parametrlar!$B$4)/12))</f>
        <v>1.1000000000000001</v>
      </c>
      <c r="DH9" s="43">
        <f>IF(DH$4&lt;=Parametrlar!$B$4,1+Kirish!$B$44*DH$4/Parametrlar!$B$4,(1+Kirish!$B$44)*(1+Kirish!$B$45)^((DH$4-Parametrlar!$B$4)/12))</f>
        <v>1.1000000000000001</v>
      </c>
      <c r="DI9" s="43">
        <f>IF(DI$4&lt;=Parametrlar!$B$4,1+Kirish!$B$44*DI$4/Parametrlar!$B$4,(1+Kirish!$B$44)*(1+Kirish!$B$45)^((DI$4-Parametrlar!$B$4)/12))</f>
        <v>1.1000000000000001</v>
      </c>
      <c r="DJ9" s="43">
        <f>IF(DJ$4&lt;=Parametrlar!$B$4,1+Kirish!$B$44*DJ$4/Parametrlar!$B$4,(1+Kirish!$B$44)*(1+Kirish!$B$45)^((DJ$4-Parametrlar!$B$4)/12))</f>
        <v>1.1000000000000001</v>
      </c>
      <c r="DK9" s="43">
        <f>IF(DK$4&lt;=Parametrlar!$B$4,1+Kirish!$B$44*DK$4/Parametrlar!$B$4,(1+Kirish!$B$44)*(1+Kirish!$B$45)^((DK$4-Parametrlar!$B$4)/12))</f>
        <v>1.1000000000000001</v>
      </c>
      <c r="DL9" s="43">
        <f>IF(DL$4&lt;=Parametrlar!$B$4,1+Kirish!$B$44*DL$4/Parametrlar!$B$4,(1+Kirish!$B$44)*(1+Kirish!$B$45)^((DL$4-Parametrlar!$B$4)/12))</f>
        <v>1.1000000000000001</v>
      </c>
      <c r="DM9" s="43">
        <f>IF(DM$4&lt;=Parametrlar!$B$4,1+Kirish!$B$44*DM$4/Parametrlar!$B$4,(1+Kirish!$B$44)*(1+Kirish!$B$45)^((DM$4-Parametrlar!$B$4)/12))</f>
        <v>1.1000000000000001</v>
      </c>
      <c r="DN9" s="43">
        <f>IF(DN$4&lt;=Parametrlar!$B$4,1+Kirish!$B$44*DN$4/Parametrlar!$B$4,(1+Kirish!$B$44)*(1+Kirish!$B$45)^((DN$4-Parametrlar!$B$4)/12))</f>
        <v>1.1000000000000001</v>
      </c>
      <c r="DO9" s="43">
        <f>IF(DO$4&lt;=Parametrlar!$B$4,1+Kirish!$B$44*DO$4/Parametrlar!$B$4,(1+Kirish!$B$44)*(1+Kirish!$B$45)^((DO$4-Parametrlar!$B$4)/12))</f>
        <v>1.1000000000000001</v>
      </c>
      <c r="DP9" s="43">
        <f>IF(DP$4&lt;=Parametrlar!$B$4,1+Kirish!$B$44*DP$4/Parametrlar!$B$4,(1+Kirish!$B$44)*(1+Kirish!$B$45)^((DP$4-Parametrlar!$B$4)/12))</f>
        <v>1.1000000000000001</v>
      </c>
      <c r="DQ9" s="43">
        <f>IF(DQ$4&lt;=Parametrlar!$B$4,1+Kirish!$B$44*DQ$4/Parametrlar!$B$4,(1+Kirish!$B$44)*(1+Kirish!$B$45)^((DQ$4-Parametrlar!$B$4)/12))</f>
        <v>1.1000000000000001</v>
      </c>
      <c r="DR9" s="43">
        <f>IF(DR$4&lt;=Parametrlar!$B$4,1+Kirish!$B$44*DR$4/Parametrlar!$B$4,(1+Kirish!$B$44)*(1+Kirish!$B$45)^((DR$4-Parametrlar!$B$4)/12))</f>
        <v>1.1000000000000001</v>
      </c>
      <c r="DS9" s="43">
        <f>IF(DS$4&lt;=Parametrlar!$B$4,1+Kirish!$B$44*DS$4/Parametrlar!$B$4,(1+Kirish!$B$44)*(1+Kirish!$B$45)^((DS$4-Parametrlar!$B$4)/12))</f>
        <v>1.1000000000000001</v>
      </c>
      <c r="DT9" s="43">
        <f>IF(DT$4&lt;=Parametrlar!$B$4,1+Kirish!$B$44*DT$4/Parametrlar!$B$4,(1+Kirish!$B$44)*(1+Kirish!$B$45)^((DT$4-Parametrlar!$B$4)/12))</f>
        <v>1.1000000000000001</v>
      </c>
      <c r="DU9" s="43">
        <f>IF(DU$4&lt;=Parametrlar!$B$4,1+Kirish!$B$44*DU$4/Parametrlar!$B$4,(1+Kirish!$B$44)*(1+Kirish!$B$45)^((DU$4-Parametrlar!$B$4)/12))</f>
        <v>1.1000000000000001</v>
      </c>
      <c r="DV9" s="43">
        <f>IF(DV$4&lt;=Parametrlar!$B$4,1+Kirish!$B$44*DV$4/Parametrlar!$B$4,(1+Kirish!$B$44)*(1+Kirish!$B$45)^((DV$4-Parametrlar!$B$4)/12))</f>
        <v>1.1000000000000001</v>
      </c>
      <c r="DW9" s="43">
        <f>IF(DW$4&lt;=Parametrlar!$B$4,1+Kirish!$B$44*DW$4/Parametrlar!$B$4,(1+Kirish!$B$44)*(1+Kirish!$B$45)^((DW$4-Parametrlar!$B$4)/12))</f>
        <v>1.1000000000000001</v>
      </c>
      <c r="DX9" s="43">
        <f>IF(DX$4&lt;=Parametrlar!$B$4,1+Kirish!$B$44*DX$4/Parametrlar!$B$4,(1+Kirish!$B$44)*(1+Kirish!$B$45)^((DX$4-Parametrlar!$B$4)/12))</f>
        <v>1.1000000000000001</v>
      </c>
      <c r="DY9" s="43">
        <f>IF(DY$4&lt;=Parametrlar!$B$4,1+Kirish!$B$44*DY$4/Parametrlar!$B$4,(1+Kirish!$B$44)*(1+Kirish!$B$45)^((DY$4-Parametrlar!$B$4)/12))</f>
        <v>1.1000000000000001</v>
      </c>
      <c r="DZ9" s="43">
        <f>IF(DZ$4&lt;=Parametrlar!$B$4,1+Kirish!$B$44*DZ$4/Parametrlar!$B$4,(1+Kirish!$B$44)*(1+Kirish!$B$45)^((DZ$4-Parametrlar!$B$4)/12))</f>
        <v>1.1000000000000001</v>
      </c>
      <c r="EA9" s="43">
        <f>IF(EA$4&lt;=Parametrlar!$B$4,1+Kirish!$B$44*EA$4/Parametrlar!$B$4,(1+Kirish!$B$44)*(1+Kirish!$B$45)^((EA$4-Parametrlar!$B$4)/12))</f>
        <v>1.1000000000000001</v>
      </c>
      <c r="EB9" s="43">
        <f>IF(EB$4&lt;=Parametrlar!$B$4,1+Kirish!$B$44*EB$4/Parametrlar!$B$4,(1+Kirish!$B$44)*(1+Kirish!$B$45)^((EB$4-Parametrlar!$B$4)/12))</f>
        <v>1.1000000000000001</v>
      </c>
      <c r="EC9" s="43">
        <f>IF(EC$4&lt;=Parametrlar!$B$4,1+Kirish!$B$44*EC$4/Parametrlar!$B$4,(1+Kirish!$B$44)*(1+Kirish!$B$45)^((EC$4-Parametrlar!$B$4)/12))</f>
        <v>1.1000000000000001</v>
      </c>
      <c r="ED9" s="43">
        <f>IF(ED$4&lt;=Parametrlar!$B$4,1+Kirish!$B$44*ED$4/Parametrlar!$B$4,(1+Kirish!$B$44)*(1+Kirish!$B$45)^((ED$4-Parametrlar!$B$4)/12))</f>
        <v>1.1000000000000001</v>
      </c>
      <c r="EE9" s="43">
        <f>IF(EE$4&lt;=Parametrlar!$B$4,1+Kirish!$B$44*EE$4/Parametrlar!$B$4,(1+Kirish!$B$44)*(1+Kirish!$B$45)^((EE$4-Parametrlar!$B$4)/12))</f>
        <v>1.1000000000000001</v>
      </c>
      <c r="EF9" s="43">
        <f>IF(EF$4&lt;=Parametrlar!$B$4,1+Kirish!$B$44*EF$4/Parametrlar!$B$4,(1+Kirish!$B$44)*(1+Kirish!$B$45)^((EF$4-Parametrlar!$B$4)/12))</f>
        <v>1.1000000000000001</v>
      </c>
      <c r="EG9" s="43">
        <f>IF(EG$4&lt;=Parametrlar!$B$4,1+Kirish!$B$44*EG$4/Parametrlar!$B$4,(1+Kirish!$B$44)*(1+Kirish!$B$45)^((EG$4-Parametrlar!$B$4)/12))</f>
        <v>1.1000000000000001</v>
      </c>
      <c r="EH9" s="43">
        <f>IF(EH$4&lt;=Parametrlar!$B$4,1+Kirish!$B$44*EH$4/Parametrlar!$B$4,(1+Kirish!$B$44)*(1+Kirish!$B$45)^((EH$4-Parametrlar!$B$4)/12))</f>
        <v>1.1000000000000001</v>
      </c>
      <c r="EI9" s="43">
        <f>IF(EI$4&lt;=Parametrlar!$B$4,1+Kirish!$B$44*EI$4/Parametrlar!$B$4,(1+Kirish!$B$44)*(1+Kirish!$B$45)^((EI$4-Parametrlar!$B$4)/12))</f>
        <v>1.1000000000000001</v>
      </c>
      <c r="EJ9" s="43">
        <f>IF(EJ$4&lt;=Parametrlar!$B$4,1+Kirish!$B$44*EJ$4/Parametrlar!$B$4,(1+Kirish!$B$44)*(1+Kirish!$B$45)^((EJ$4-Parametrlar!$B$4)/12))</f>
        <v>1.1000000000000001</v>
      </c>
      <c r="EK9" s="43">
        <f>IF(EK$4&lt;=Parametrlar!$B$4,1+Kirish!$B$44*EK$4/Parametrlar!$B$4,(1+Kirish!$B$44)*(1+Kirish!$B$45)^((EK$4-Parametrlar!$B$4)/12))</f>
        <v>1.1000000000000001</v>
      </c>
      <c r="EL9" s="43">
        <f>IF(EL$4&lt;=Parametrlar!$B$4,1+Kirish!$B$44*EL$4/Parametrlar!$B$4,(1+Kirish!$B$44)*(1+Kirish!$B$45)^((EL$4-Parametrlar!$B$4)/12))</f>
        <v>1.1000000000000001</v>
      </c>
      <c r="EM9" s="43">
        <f>IF(EM$4&lt;=Parametrlar!$B$4,1+Kirish!$B$44*EM$4/Parametrlar!$B$4,(1+Kirish!$B$44)*(1+Kirish!$B$45)^((EM$4-Parametrlar!$B$4)/12))</f>
        <v>1.1000000000000001</v>
      </c>
      <c r="EN9" s="43">
        <f>IF(EN$4&lt;=Parametrlar!$B$4,1+Kirish!$B$44*EN$4/Parametrlar!$B$4,(1+Kirish!$B$44)*(1+Kirish!$B$45)^((EN$4-Parametrlar!$B$4)/12))</f>
        <v>1.1000000000000001</v>
      </c>
      <c r="EO9" s="43">
        <f>IF(EO$4&lt;=Parametrlar!$B$4,1+Kirish!$B$44*EO$4/Parametrlar!$B$4,(1+Kirish!$B$44)*(1+Kirish!$B$45)^((EO$4-Parametrlar!$B$4)/12))</f>
        <v>1.1000000000000001</v>
      </c>
      <c r="EP9" s="43">
        <f>IF(EP$4&lt;=Parametrlar!$B$4,1+Kirish!$B$44*EP$4/Parametrlar!$B$4,(1+Kirish!$B$44)*(1+Kirish!$B$45)^((EP$4-Parametrlar!$B$4)/12))</f>
        <v>1.1000000000000001</v>
      </c>
      <c r="EQ9" s="43">
        <f>IF(EQ$4&lt;=Parametrlar!$B$4,1+Kirish!$B$44*EQ$4/Parametrlar!$B$4,(1+Kirish!$B$44)*(1+Kirish!$B$45)^((EQ$4-Parametrlar!$B$4)/12))</f>
        <v>1.1000000000000001</v>
      </c>
      <c r="ER9" s="43">
        <f>IF(ER$4&lt;=Parametrlar!$B$4,1+Kirish!$B$44*ER$4/Parametrlar!$B$4,(1+Kirish!$B$44)*(1+Kirish!$B$45)^((ER$4-Parametrlar!$B$4)/12))</f>
        <v>1.1000000000000001</v>
      </c>
      <c r="ES9" s="43">
        <f>IF(ES$4&lt;=Parametrlar!$B$4,1+Kirish!$B$44*ES$4/Parametrlar!$B$4,(1+Kirish!$B$44)*(1+Kirish!$B$45)^((ES$4-Parametrlar!$B$4)/12))</f>
        <v>1.1000000000000001</v>
      </c>
      <c r="ET9" s="43">
        <f>IF(ET$4&lt;=Parametrlar!$B$4,1+Kirish!$B$44*ET$4/Parametrlar!$B$4,(1+Kirish!$B$44)*(1+Kirish!$B$45)^((ET$4-Parametrlar!$B$4)/12))</f>
        <v>1.1000000000000001</v>
      </c>
      <c r="EU9" s="43">
        <f>IF(EU$4&lt;=Parametrlar!$B$4,1+Kirish!$B$44*EU$4/Parametrlar!$B$4,(1+Kirish!$B$44)*(1+Kirish!$B$45)^((EU$4-Parametrlar!$B$4)/12))</f>
        <v>1.1000000000000001</v>
      </c>
      <c r="EV9" s="43">
        <f>IF(EV$4&lt;=Parametrlar!$B$4,1+Kirish!$B$44*EV$4/Parametrlar!$B$4,(1+Kirish!$B$44)*(1+Kirish!$B$45)^((EV$4-Parametrlar!$B$4)/12))</f>
        <v>1.1000000000000001</v>
      </c>
      <c r="EW9" s="43">
        <f>IF(EW$4&lt;=Parametrlar!$B$4,1+Kirish!$B$44*EW$4/Parametrlar!$B$4,(1+Kirish!$B$44)*(1+Kirish!$B$45)^((EW$4-Parametrlar!$B$4)/12))</f>
        <v>1.1000000000000001</v>
      </c>
      <c r="EX9" s="43">
        <f>IF(EX$4&lt;=Parametrlar!$B$4,1+Kirish!$B$44*EX$4/Parametrlar!$B$4,(1+Kirish!$B$44)*(1+Kirish!$B$45)^((EX$4-Parametrlar!$B$4)/12))</f>
        <v>1.1000000000000001</v>
      </c>
      <c r="EY9" s="43">
        <f>IF(EY$4&lt;=Parametrlar!$B$4,1+Kirish!$B$44*EY$4/Parametrlar!$B$4,(1+Kirish!$B$44)*(1+Kirish!$B$45)^((EY$4-Parametrlar!$B$4)/12))</f>
        <v>1.1000000000000001</v>
      </c>
      <c r="EZ9" s="43">
        <f>IF(EZ$4&lt;=Parametrlar!$B$4,1+Kirish!$B$44*EZ$4/Parametrlar!$B$4,(1+Kirish!$B$44)*(1+Kirish!$B$45)^((EZ$4-Parametrlar!$B$4)/12))</f>
        <v>1.1000000000000001</v>
      </c>
      <c r="FA9" s="43">
        <f>IF(FA$4&lt;=Parametrlar!$B$4,1+Kirish!$B$44*FA$4/Parametrlar!$B$4,(1+Kirish!$B$44)*(1+Kirish!$B$45)^((FA$4-Parametrlar!$B$4)/12))</f>
        <v>1.1000000000000001</v>
      </c>
      <c r="FB9" s="43">
        <f>IF(FB$4&lt;=Parametrlar!$B$4,1+Kirish!$B$44*FB$4/Parametrlar!$B$4,(1+Kirish!$B$44)*(1+Kirish!$B$45)^((FB$4-Parametrlar!$B$4)/12))</f>
        <v>1.1000000000000001</v>
      </c>
      <c r="FC9" s="43">
        <f>IF(FC$4&lt;=Parametrlar!$B$4,1+Kirish!$B$44*FC$4/Parametrlar!$B$4,(1+Kirish!$B$44)*(1+Kirish!$B$45)^((FC$4-Parametrlar!$B$4)/12))</f>
        <v>1.1000000000000001</v>
      </c>
      <c r="FD9" s="43">
        <f>IF(FD$4&lt;=Parametrlar!$B$4,1+Kirish!$B$44*FD$4/Parametrlar!$B$4,(1+Kirish!$B$44)*(1+Kirish!$B$45)^((FD$4-Parametrlar!$B$4)/12))</f>
        <v>1.1000000000000001</v>
      </c>
      <c r="FE9" s="43">
        <f>IF(FE$4&lt;=Parametrlar!$B$4,1+Kirish!$B$44*FE$4/Parametrlar!$B$4,(1+Kirish!$B$44)*(1+Kirish!$B$45)^((FE$4-Parametrlar!$B$4)/12))</f>
        <v>1.1000000000000001</v>
      </c>
      <c r="FF9" s="43">
        <f>IF(FF$4&lt;=Parametrlar!$B$4,1+Kirish!$B$44*FF$4/Parametrlar!$B$4,(1+Kirish!$B$44)*(1+Kirish!$B$45)^((FF$4-Parametrlar!$B$4)/12))</f>
        <v>1.1000000000000001</v>
      </c>
      <c r="FG9" s="43">
        <f>IF(FG$4&lt;=Parametrlar!$B$4,1+Kirish!$B$44*FG$4/Parametrlar!$B$4,(1+Kirish!$B$44)*(1+Kirish!$B$45)^((FG$4-Parametrlar!$B$4)/12))</f>
        <v>1.1000000000000001</v>
      </c>
      <c r="FH9" s="43">
        <f>IF(FH$4&lt;=Parametrlar!$B$4,1+Kirish!$B$44*FH$4/Parametrlar!$B$4,(1+Kirish!$B$44)*(1+Kirish!$B$45)^((FH$4-Parametrlar!$B$4)/12))</f>
        <v>1.1000000000000001</v>
      </c>
      <c r="FI9" s="43">
        <f>IF(FI$4&lt;=Parametrlar!$B$4,1+Kirish!$B$44*FI$4/Parametrlar!$B$4,(1+Kirish!$B$44)*(1+Kirish!$B$45)^((FI$4-Parametrlar!$B$4)/12))</f>
        <v>1.1000000000000001</v>
      </c>
      <c r="FJ9" s="43">
        <f>IF(FJ$4&lt;=Parametrlar!$B$4,1+Kirish!$B$44*FJ$4/Parametrlar!$B$4,(1+Kirish!$B$44)*(1+Kirish!$B$45)^((FJ$4-Parametrlar!$B$4)/12))</f>
        <v>1.1000000000000001</v>
      </c>
      <c r="FK9" s="43">
        <f>IF(FK$4&lt;=Parametrlar!$B$4,1+Kirish!$B$44*FK$4/Parametrlar!$B$4,(1+Kirish!$B$44)*(1+Kirish!$B$45)^((FK$4-Parametrlar!$B$4)/12))</f>
        <v>1.1000000000000001</v>
      </c>
      <c r="FL9" s="43">
        <f>IF(FL$4&lt;=Parametrlar!$B$4,1+Kirish!$B$44*FL$4/Parametrlar!$B$4,(1+Kirish!$B$44)*(1+Kirish!$B$45)^((FL$4-Parametrlar!$B$4)/12))</f>
        <v>1.1000000000000001</v>
      </c>
      <c r="FM9" s="43">
        <f>IF(FM$4&lt;=Parametrlar!$B$4,1+Kirish!$B$44*FM$4/Parametrlar!$B$4,(1+Kirish!$B$44)*(1+Kirish!$B$45)^((FM$4-Parametrlar!$B$4)/12))</f>
        <v>1.1000000000000001</v>
      </c>
      <c r="FN9" s="43">
        <f>IF(FN$4&lt;=Parametrlar!$B$4,1+Kirish!$B$44*FN$4/Parametrlar!$B$4,(1+Kirish!$B$44)*(1+Kirish!$B$45)^((FN$4-Parametrlar!$B$4)/12))</f>
        <v>1.1000000000000001</v>
      </c>
      <c r="FO9" s="43">
        <f>IF(FO$4&lt;=Parametrlar!$B$4,1+Kirish!$B$44*FO$4/Parametrlar!$B$4,(1+Kirish!$B$44)*(1+Kirish!$B$45)^((FO$4-Parametrlar!$B$4)/12))</f>
        <v>1.1000000000000001</v>
      </c>
      <c r="FP9" s="43">
        <f>IF(FP$4&lt;=Parametrlar!$B$4,1+Kirish!$B$44*FP$4/Parametrlar!$B$4,(1+Kirish!$B$44)*(1+Kirish!$B$45)^((FP$4-Parametrlar!$B$4)/12))</f>
        <v>1.1000000000000001</v>
      </c>
    </row>
    <row r="10" spans="1:172" x14ac:dyDescent="0.2">
      <c r="A10" s="42" t="s">
        <v>224</v>
      </c>
      <c r="D10" s="44">
        <f>IF(AND(D$4&gt;=Parametrlar!$B$7,D$4&lt;Parametrlar!$B$7+Parametrlar!$B$5),1/Parametrlar!$B$5,0)</f>
        <v>0</v>
      </c>
      <c r="E10" s="44">
        <f>IF(AND(E$4&gt;=Parametrlar!$B$7,E$4&lt;Parametrlar!$B$7+Parametrlar!$B$5),1/Parametrlar!$B$5,0)</f>
        <v>3.3333333333333333E-2</v>
      </c>
      <c r="F10" s="44">
        <f>IF(AND(F$4&gt;=Parametrlar!$B$7,F$4&lt;Parametrlar!$B$7+Parametrlar!$B$5),1/Parametrlar!$B$5,0)</f>
        <v>3.3333333333333333E-2</v>
      </c>
      <c r="G10" s="44">
        <f>IF(AND(G$4&gt;=Parametrlar!$B$7,G$4&lt;Parametrlar!$B$7+Parametrlar!$B$5),1/Parametrlar!$B$5,0)</f>
        <v>3.3333333333333333E-2</v>
      </c>
      <c r="H10" s="44">
        <f>IF(AND(H$4&gt;=Parametrlar!$B$7,H$4&lt;Parametrlar!$B$7+Parametrlar!$B$5),1/Parametrlar!$B$5,0)</f>
        <v>3.3333333333333333E-2</v>
      </c>
      <c r="I10" s="44">
        <f>IF(AND(I$4&gt;=Parametrlar!$B$7,I$4&lt;Parametrlar!$B$7+Parametrlar!$B$5),1/Parametrlar!$B$5,0)</f>
        <v>3.3333333333333333E-2</v>
      </c>
      <c r="J10" s="44">
        <f>IF(AND(J$4&gt;=Parametrlar!$B$7,J$4&lt;Parametrlar!$B$7+Parametrlar!$B$5),1/Parametrlar!$B$5,0)</f>
        <v>3.3333333333333333E-2</v>
      </c>
      <c r="K10" s="44">
        <f>IF(AND(K$4&gt;=Parametrlar!$B$7,K$4&lt;Parametrlar!$B$7+Parametrlar!$B$5),1/Parametrlar!$B$5,0)</f>
        <v>3.3333333333333333E-2</v>
      </c>
      <c r="L10" s="44">
        <f>IF(AND(L$4&gt;=Parametrlar!$B$7,L$4&lt;Parametrlar!$B$7+Parametrlar!$B$5),1/Parametrlar!$B$5,0)</f>
        <v>3.3333333333333333E-2</v>
      </c>
      <c r="M10" s="44">
        <f>IF(AND(M$4&gt;=Parametrlar!$B$7,M$4&lt;Parametrlar!$B$7+Parametrlar!$B$5),1/Parametrlar!$B$5,0)</f>
        <v>3.3333333333333333E-2</v>
      </c>
      <c r="N10" s="44">
        <f>IF(AND(N$4&gt;=Parametrlar!$B$7,N$4&lt;Parametrlar!$B$7+Parametrlar!$B$5),1/Parametrlar!$B$5,0)</f>
        <v>3.3333333333333333E-2</v>
      </c>
      <c r="O10" s="44">
        <f>IF(AND(O$4&gt;=Parametrlar!$B$7,O$4&lt;Parametrlar!$B$7+Parametrlar!$B$5),1/Parametrlar!$B$5,0)</f>
        <v>3.3333333333333333E-2</v>
      </c>
      <c r="P10" s="44">
        <f>IF(AND(P$4&gt;=Parametrlar!$B$7,P$4&lt;Parametrlar!$B$7+Parametrlar!$B$5),1/Parametrlar!$B$5,0)</f>
        <v>3.3333333333333333E-2</v>
      </c>
      <c r="Q10" s="44">
        <f>IF(AND(Q$4&gt;=Parametrlar!$B$7,Q$4&lt;Parametrlar!$B$7+Parametrlar!$B$5),1/Parametrlar!$B$5,0)</f>
        <v>3.3333333333333333E-2</v>
      </c>
      <c r="R10" s="44">
        <f>IF(AND(R$4&gt;=Parametrlar!$B$7,R$4&lt;Parametrlar!$B$7+Parametrlar!$B$5),1/Parametrlar!$B$5,0)</f>
        <v>3.3333333333333333E-2</v>
      </c>
      <c r="S10" s="44">
        <f>IF(AND(S$4&gt;=Parametrlar!$B$7,S$4&lt;Parametrlar!$B$7+Parametrlar!$B$5),1/Parametrlar!$B$5,0)</f>
        <v>3.3333333333333333E-2</v>
      </c>
      <c r="T10" s="44">
        <f>IF(AND(T$4&gt;=Parametrlar!$B$7,T$4&lt;Parametrlar!$B$7+Parametrlar!$B$5),1/Parametrlar!$B$5,0)</f>
        <v>3.3333333333333333E-2</v>
      </c>
      <c r="U10" s="44">
        <f>IF(AND(U$4&gt;=Parametrlar!$B$7,U$4&lt;Parametrlar!$B$7+Parametrlar!$B$5),1/Parametrlar!$B$5,0)</f>
        <v>3.3333333333333333E-2</v>
      </c>
      <c r="V10" s="44">
        <f>IF(AND(V$4&gt;=Parametrlar!$B$7,V$4&lt;Parametrlar!$B$7+Parametrlar!$B$5),1/Parametrlar!$B$5,0)</f>
        <v>3.3333333333333333E-2</v>
      </c>
      <c r="W10" s="44">
        <f>IF(AND(W$4&gt;=Parametrlar!$B$7,W$4&lt;Parametrlar!$B$7+Parametrlar!$B$5),1/Parametrlar!$B$5,0)</f>
        <v>3.3333333333333333E-2</v>
      </c>
      <c r="X10" s="44">
        <f>IF(AND(X$4&gt;=Parametrlar!$B$7,X$4&lt;Parametrlar!$B$7+Parametrlar!$B$5),1/Parametrlar!$B$5,0)</f>
        <v>3.3333333333333333E-2</v>
      </c>
      <c r="Y10" s="44">
        <f>IF(AND(Y$4&gt;=Parametrlar!$B$7,Y$4&lt;Parametrlar!$B$7+Parametrlar!$B$5),1/Parametrlar!$B$5,0)</f>
        <v>3.3333333333333333E-2</v>
      </c>
      <c r="Z10" s="44">
        <f>IF(AND(Z$4&gt;=Parametrlar!$B$7,Z$4&lt;Parametrlar!$B$7+Parametrlar!$B$5),1/Parametrlar!$B$5,0)</f>
        <v>3.3333333333333333E-2</v>
      </c>
      <c r="AA10" s="44">
        <f>IF(AND(AA$4&gt;=Parametrlar!$B$7,AA$4&lt;Parametrlar!$B$7+Parametrlar!$B$5),1/Parametrlar!$B$5,0)</f>
        <v>3.3333333333333333E-2</v>
      </c>
      <c r="AB10" s="44">
        <f>IF(AND(AB$4&gt;=Parametrlar!$B$7,AB$4&lt;Parametrlar!$B$7+Parametrlar!$B$5),1/Parametrlar!$B$5,0)</f>
        <v>3.3333333333333333E-2</v>
      </c>
      <c r="AC10" s="44">
        <f>IF(AND(AC$4&gt;=Parametrlar!$B$7,AC$4&lt;Parametrlar!$B$7+Parametrlar!$B$5),1/Parametrlar!$B$5,0)</f>
        <v>3.3333333333333333E-2</v>
      </c>
      <c r="AD10" s="44">
        <f>IF(AND(AD$4&gt;=Parametrlar!$B$7,AD$4&lt;Parametrlar!$B$7+Parametrlar!$B$5),1/Parametrlar!$B$5,0)</f>
        <v>3.3333333333333333E-2</v>
      </c>
      <c r="AE10" s="44">
        <f>IF(AND(AE$4&gt;=Parametrlar!$B$7,AE$4&lt;Parametrlar!$B$7+Parametrlar!$B$5),1/Parametrlar!$B$5,0)</f>
        <v>3.3333333333333333E-2</v>
      </c>
      <c r="AF10" s="44">
        <f>IF(AND(AF$4&gt;=Parametrlar!$B$7,AF$4&lt;Parametrlar!$B$7+Parametrlar!$B$5),1/Parametrlar!$B$5,0)</f>
        <v>3.3333333333333333E-2</v>
      </c>
      <c r="AG10" s="44">
        <f>IF(AND(AG$4&gt;=Parametrlar!$B$7,AG$4&lt;Parametrlar!$B$7+Parametrlar!$B$5),1/Parametrlar!$B$5,0)</f>
        <v>3.3333333333333333E-2</v>
      </c>
      <c r="AH10" s="44">
        <f>IF(AND(AH$4&gt;=Parametrlar!$B$7,AH$4&lt;Parametrlar!$B$7+Parametrlar!$B$5),1/Parametrlar!$B$5,0)</f>
        <v>3.3333333333333333E-2</v>
      </c>
      <c r="AI10" s="44">
        <f>IF(AND(AI$4&gt;=Parametrlar!$B$7,AI$4&lt;Parametrlar!$B$7+Parametrlar!$B$5),1/Parametrlar!$B$5,0)</f>
        <v>0</v>
      </c>
      <c r="AJ10" s="44">
        <f>IF(AND(AJ$4&gt;=Parametrlar!$B$7,AJ$4&lt;Parametrlar!$B$7+Parametrlar!$B$5),1/Parametrlar!$B$5,0)</f>
        <v>0</v>
      </c>
      <c r="AK10" s="44">
        <f>IF(AND(AK$4&gt;=Parametrlar!$B$7,AK$4&lt;Parametrlar!$B$7+Parametrlar!$B$5),1/Parametrlar!$B$5,0)</f>
        <v>0</v>
      </c>
      <c r="AL10" s="44">
        <f>IF(AND(AL$4&gt;=Parametrlar!$B$7,AL$4&lt;Parametrlar!$B$7+Parametrlar!$B$5),1/Parametrlar!$B$5,0)</f>
        <v>0</v>
      </c>
      <c r="AM10" s="44">
        <f>IF(AND(AM$4&gt;=Parametrlar!$B$7,AM$4&lt;Parametrlar!$B$7+Parametrlar!$B$5),1/Parametrlar!$B$5,0)</f>
        <v>0</v>
      </c>
      <c r="AN10" s="44">
        <f>IF(AND(AN$4&gt;=Parametrlar!$B$7,AN$4&lt;Parametrlar!$B$7+Parametrlar!$B$5),1/Parametrlar!$B$5,0)</f>
        <v>0</v>
      </c>
      <c r="AO10" s="44">
        <f>IF(AND(AO$4&gt;=Parametrlar!$B$7,AO$4&lt;Parametrlar!$B$7+Parametrlar!$B$5),1/Parametrlar!$B$5,0)</f>
        <v>0</v>
      </c>
      <c r="AP10" s="44">
        <f>IF(AND(AP$4&gt;=Parametrlar!$B$7,AP$4&lt;Parametrlar!$B$7+Parametrlar!$B$5),1/Parametrlar!$B$5,0)</f>
        <v>0</v>
      </c>
      <c r="AQ10" s="44">
        <f>IF(AND(AQ$4&gt;=Parametrlar!$B$7,AQ$4&lt;Parametrlar!$B$7+Parametrlar!$B$5),1/Parametrlar!$B$5,0)</f>
        <v>0</v>
      </c>
      <c r="AR10" s="44">
        <f>IF(AND(AR$4&gt;=Parametrlar!$B$7,AR$4&lt;Parametrlar!$B$7+Parametrlar!$B$5),1/Parametrlar!$B$5,0)</f>
        <v>0</v>
      </c>
      <c r="AS10" s="44">
        <f>IF(AND(AS$4&gt;=Parametrlar!$B$7,AS$4&lt;Parametrlar!$B$7+Parametrlar!$B$5),1/Parametrlar!$B$5,0)</f>
        <v>0</v>
      </c>
      <c r="AT10" s="44">
        <f>IF(AND(AT$4&gt;=Parametrlar!$B$7,AT$4&lt;Parametrlar!$B$7+Parametrlar!$B$5),1/Parametrlar!$B$5,0)</f>
        <v>0</v>
      </c>
      <c r="AU10" s="44">
        <f>IF(AND(AU$4&gt;=Parametrlar!$B$7,AU$4&lt;Parametrlar!$B$7+Parametrlar!$B$5),1/Parametrlar!$B$5,0)</f>
        <v>0</v>
      </c>
      <c r="AV10" s="44">
        <f>IF(AND(AV$4&gt;=Parametrlar!$B$7,AV$4&lt;Parametrlar!$B$7+Parametrlar!$B$5),1/Parametrlar!$B$5,0)</f>
        <v>0</v>
      </c>
      <c r="AW10" s="44">
        <f>IF(AND(AW$4&gt;=Parametrlar!$B$7,AW$4&lt;Parametrlar!$B$7+Parametrlar!$B$5),1/Parametrlar!$B$5,0)</f>
        <v>0</v>
      </c>
      <c r="AX10" s="44">
        <f>IF(AND(AX$4&gt;=Parametrlar!$B$7,AX$4&lt;Parametrlar!$B$7+Parametrlar!$B$5),1/Parametrlar!$B$5,0)</f>
        <v>0</v>
      </c>
      <c r="AY10" s="44">
        <f>IF(AND(AY$4&gt;=Parametrlar!$B$7,AY$4&lt;Parametrlar!$B$7+Parametrlar!$B$5),1/Parametrlar!$B$5,0)</f>
        <v>0</v>
      </c>
      <c r="AZ10" s="44">
        <f>IF(AND(AZ$4&gt;=Parametrlar!$B$7,AZ$4&lt;Parametrlar!$B$7+Parametrlar!$B$5),1/Parametrlar!$B$5,0)</f>
        <v>0</v>
      </c>
      <c r="BA10" s="44">
        <f>IF(AND(BA$4&gt;=Parametrlar!$B$7,BA$4&lt;Parametrlar!$B$7+Parametrlar!$B$5),1/Parametrlar!$B$5,0)</f>
        <v>0</v>
      </c>
      <c r="BB10" s="44">
        <f>IF(AND(BB$4&gt;=Parametrlar!$B$7,BB$4&lt;Parametrlar!$B$7+Parametrlar!$B$5),1/Parametrlar!$B$5,0)</f>
        <v>0</v>
      </c>
      <c r="BC10" s="44">
        <f>IF(AND(BC$4&gt;=Parametrlar!$B$7,BC$4&lt;Parametrlar!$B$7+Parametrlar!$B$5),1/Parametrlar!$B$5,0)</f>
        <v>0</v>
      </c>
      <c r="BD10" s="44">
        <f>IF(AND(BD$4&gt;=Parametrlar!$B$7,BD$4&lt;Parametrlar!$B$7+Parametrlar!$B$5),1/Parametrlar!$B$5,0)</f>
        <v>0</v>
      </c>
      <c r="BE10" s="44">
        <f>IF(AND(BE$4&gt;=Parametrlar!$B$7,BE$4&lt;Parametrlar!$B$7+Parametrlar!$B$5),1/Parametrlar!$B$5,0)</f>
        <v>0</v>
      </c>
      <c r="BF10" s="44">
        <f>IF(AND(BF$4&gt;=Parametrlar!$B$7,BF$4&lt;Parametrlar!$B$7+Parametrlar!$B$5),1/Parametrlar!$B$5,0)</f>
        <v>0</v>
      </c>
      <c r="BG10" s="44">
        <f>IF(AND(BG$4&gt;=Parametrlar!$B$7,BG$4&lt;Parametrlar!$B$7+Parametrlar!$B$5),1/Parametrlar!$B$5,0)</f>
        <v>0</v>
      </c>
      <c r="BH10" s="44">
        <f>IF(AND(BH$4&gt;=Parametrlar!$B$7,BH$4&lt;Parametrlar!$B$7+Parametrlar!$B$5),1/Parametrlar!$B$5,0)</f>
        <v>0</v>
      </c>
      <c r="BI10" s="44">
        <f>IF(AND(BI$4&gt;=Parametrlar!$B$7,BI$4&lt;Parametrlar!$B$7+Parametrlar!$B$5),1/Parametrlar!$B$5,0)</f>
        <v>0</v>
      </c>
      <c r="BJ10" s="44">
        <f>IF(AND(BJ$4&gt;=Parametrlar!$B$7,BJ$4&lt;Parametrlar!$B$7+Parametrlar!$B$5),1/Parametrlar!$B$5,0)</f>
        <v>0</v>
      </c>
      <c r="BK10" s="44">
        <f>IF(AND(BK$4&gt;=Parametrlar!$B$7,BK$4&lt;Parametrlar!$B$7+Parametrlar!$B$5),1/Parametrlar!$B$5,0)</f>
        <v>0</v>
      </c>
      <c r="BL10" s="44">
        <f>IF(AND(BL$4&gt;=Parametrlar!$B$7,BL$4&lt;Parametrlar!$B$7+Parametrlar!$B$5),1/Parametrlar!$B$5,0)</f>
        <v>0</v>
      </c>
      <c r="BM10" s="44">
        <f>IF(AND(BM$4&gt;=Parametrlar!$B$7,BM$4&lt;Parametrlar!$B$7+Parametrlar!$B$5),1/Parametrlar!$B$5,0)</f>
        <v>0</v>
      </c>
      <c r="BN10" s="44">
        <f>IF(AND(BN$4&gt;=Parametrlar!$B$7,BN$4&lt;Parametrlar!$B$7+Parametrlar!$B$5),1/Parametrlar!$B$5,0)</f>
        <v>0</v>
      </c>
      <c r="BO10" s="44">
        <f>IF(AND(BO$4&gt;=Parametrlar!$B$7,BO$4&lt;Parametrlar!$B$7+Parametrlar!$B$5),1/Parametrlar!$B$5,0)</f>
        <v>0</v>
      </c>
      <c r="BP10" s="44">
        <f>IF(AND(BP$4&gt;=Parametrlar!$B$7,BP$4&lt;Parametrlar!$B$7+Parametrlar!$B$5),1/Parametrlar!$B$5,0)</f>
        <v>0</v>
      </c>
      <c r="BQ10" s="44">
        <f>IF(AND(BQ$4&gt;=Parametrlar!$B$7,BQ$4&lt;Parametrlar!$B$7+Parametrlar!$B$5),1/Parametrlar!$B$5,0)</f>
        <v>0</v>
      </c>
      <c r="BR10" s="44">
        <f>IF(AND(BR$4&gt;=Parametrlar!$B$7,BR$4&lt;Parametrlar!$B$7+Parametrlar!$B$5),1/Parametrlar!$B$5,0)</f>
        <v>0</v>
      </c>
      <c r="BS10" s="44">
        <f>IF(AND(BS$4&gt;=Parametrlar!$B$7,BS$4&lt;Parametrlar!$B$7+Parametrlar!$B$5),1/Parametrlar!$B$5,0)</f>
        <v>0</v>
      </c>
      <c r="BT10" s="44">
        <f>IF(AND(BT$4&gt;=Parametrlar!$B$7,BT$4&lt;Parametrlar!$B$7+Parametrlar!$B$5),1/Parametrlar!$B$5,0)</f>
        <v>0</v>
      </c>
      <c r="BU10" s="44">
        <f>IF(AND(BU$4&gt;=Parametrlar!$B$7,BU$4&lt;Parametrlar!$B$7+Parametrlar!$B$5),1/Parametrlar!$B$5,0)</f>
        <v>0</v>
      </c>
      <c r="BV10" s="44">
        <f>IF(AND(BV$4&gt;=Parametrlar!$B$7,BV$4&lt;Parametrlar!$B$7+Parametrlar!$B$5),1/Parametrlar!$B$5,0)</f>
        <v>0</v>
      </c>
      <c r="BW10" s="44">
        <f>IF(AND(BW$4&gt;=Parametrlar!$B$7,BW$4&lt;Parametrlar!$B$7+Parametrlar!$B$5),1/Parametrlar!$B$5,0)</f>
        <v>0</v>
      </c>
      <c r="BX10" s="44">
        <f>IF(AND(BX$4&gt;=Parametrlar!$B$7,BX$4&lt;Parametrlar!$B$7+Parametrlar!$B$5),1/Parametrlar!$B$5,0)</f>
        <v>0</v>
      </c>
      <c r="BY10" s="44">
        <f>IF(AND(BY$4&gt;=Parametrlar!$B$7,BY$4&lt;Parametrlar!$B$7+Parametrlar!$B$5),1/Parametrlar!$B$5,0)</f>
        <v>0</v>
      </c>
      <c r="BZ10" s="44">
        <f>IF(AND(BZ$4&gt;=Parametrlar!$B$7,BZ$4&lt;Parametrlar!$B$7+Parametrlar!$B$5),1/Parametrlar!$B$5,0)</f>
        <v>0</v>
      </c>
      <c r="CA10" s="44">
        <f>IF(AND(CA$4&gt;=Parametrlar!$B$7,CA$4&lt;Parametrlar!$B$7+Parametrlar!$B$5),1/Parametrlar!$B$5,0)</f>
        <v>0</v>
      </c>
      <c r="CB10" s="44">
        <f>IF(AND(CB$4&gt;=Parametrlar!$B$7,CB$4&lt;Parametrlar!$B$7+Parametrlar!$B$5),1/Parametrlar!$B$5,0)</f>
        <v>0</v>
      </c>
      <c r="CC10" s="44">
        <f>IF(AND(CC$4&gt;=Parametrlar!$B$7,CC$4&lt;Parametrlar!$B$7+Parametrlar!$B$5),1/Parametrlar!$B$5,0)</f>
        <v>0</v>
      </c>
      <c r="CD10" s="44">
        <f>IF(AND(CD$4&gt;=Parametrlar!$B$7,CD$4&lt;Parametrlar!$B$7+Parametrlar!$B$5),1/Parametrlar!$B$5,0)</f>
        <v>0</v>
      </c>
      <c r="CE10" s="44">
        <f>IF(AND(CE$4&gt;=Parametrlar!$B$7,CE$4&lt;Parametrlar!$B$7+Parametrlar!$B$5),1/Parametrlar!$B$5,0)</f>
        <v>0</v>
      </c>
      <c r="CF10" s="44">
        <f>IF(AND(CF$4&gt;=Parametrlar!$B$7,CF$4&lt;Parametrlar!$B$7+Parametrlar!$B$5),1/Parametrlar!$B$5,0)</f>
        <v>0</v>
      </c>
      <c r="CG10" s="44">
        <f>IF(AND(CG$4&gt;=Parametrlar!$B$7,CG$4&lt;Parametrlar!$B$7+Parametrlar!$B$5),1/Parametrlar!$B$5,0)</f>
        <v>0</v>
      </c>
      <c r="CH10" s="44">
        <f>IF(AND(CH$4&gt;=Parametrlar!$B$7,CH$4&lt;Parametrlar!$B$7+Parametrlar!$B$5),1/Parametrlar!$B$5,0)</f>
        <v>0</v>
      </c>
      <c r="CI10" s="44">
        <f>IF(AND(CI$4&gt;=Parametrlar!$B$7,CI$4&lt;Parametrlar!$B$7+Parametrlar!$B$5),1/Parametrlar!$B$5,0)</f>
        <v>0</v>
      </c>
      <c r="CJ10" s="44">
        <f>IF(AND(CJ$4&gt;=Parametrlar!$B$7,CJ$4&lt;Parametrlar!$B$7+Parametrlar!$B$5),1/Parametrlar!$B$5,0)</f>
        <v>0</v>
      </c>
      <c r="CK10" s="44">
        <f>IF(AND(CK$4&gt;=Parametrlar!$B$7,CK$4&lt;Parametrlar!$B$7+Parametrlar!$B$5),1/Parametrlar!$B$5,0)</f>
        <v>0</v>
      </c>
      <c r="CL10" s="44">
        <f>IF(AND(CL$4&gt;=Parametrlar!$B$7,CL$4&lt;Parametrlar!$B$7+Parametrlar!$B$5),1/Parametrlar!$B$5,0)</f>
        <v>0</v>
      </c>
      <c r="CM10" s="44">
        <f>IF(AND(CM$4&gt;=Parametrlar!$B$7,CM$4&lt;Parametrlar!$B$7+Parametrlar!$B$5),1/Parametrlar!$B$5,0)</f>
        <v>0</v>
      </c>
      <c r="CN10" s="44">
        <f>IF(AND(CN$4&gt;=Parametrlar!$B$7,CN$4&lt;Parametrlar!$B$7+Parametrlar!$B$5),1/Parametrlar!$B$5,0)</f>
        <v>0</v>
      </c>
      <c r="CO10" s="44">
        <f>IF(AND(CO$4&gt;=Parametrlar!$B$7,CO$4&lt;Parametrlar!$B$7+Parametrlar!$B$5),1/Parametrlar!$B$5,0)</f>
        <v>0</v>
      </c>
      <c r="CP10" s="44">
        <f>IF(AND(CP$4&gt;=Parametrlar!$B$7,CP$4&lt;Parametrlar!$B$7+Parametrlar!$B$5),1/Parametrlar!$B$5,0)</f>
        <v>0</v>
      </c>
      <c r="CQ10" s="44">
        <f>IF(AND(CQ$4&gt;=Parametrlar!$B$7,CQ$4&lt;Parametrlar!$B$7+Parametrlar!$B$5),1/Parametrlar!$B$5,0)</f>
        <v>0</v>
      </c>
      <c r="CR10" s="44">
        <f>IF(AND(CR$4&gt;=Parametrlar!$B$7,CR$4&lt;Parametrlar!$B$7+Parametrlar!$B$5),1/Parametrlar!$B$5,0)</f>
        <v>0</v>
      </c>
      <c r="CS10" s="44">
        <f>IF(AND(CS$4&gt;=Parametrlar!$B$7,CS$4&lt;Parametrlar!$B$7+Parametrlar!$B$5),1/Parametrlar!$B$5,0)</f>
        <v>0</v>
      </c>
      <c r="CT10" s="44">
        <f>IF(AND(CT$4&gt;=Parametrlar!$B$7,CT$4&lt;Parametrlar!$B$7+Parametrlar!$B$5),1/Parametrlar!$B$5,0)</f>
        <v>0</v>
      </c>
      <c r="CU10" s="44">
        <f>IF(AND(CU$4&gt;=Parametrlar!$B$7,CU$4&lt;Parametrlar!$B$7+Parametrlar!$B$5),1/Parametrlar!$B$5,0)</f>
        <v>0</v>
      </c>
      <c r="CV10" s="44">
        <f>IF(AND(CV$4&gt;=Parametrlar!$B$7,CV$4&lt;Parametrlar!$B$7+Parametrlar!$B$5),1/Parametrlar!$B$5,0)</f>
        <v>0</v>
      </c>
      <c r="CW10" s="44">
        <f>IF(AND(CW$4&gt;=Parametrlar!$B$7,CW$4&lt;Parametrlar!$B$7+Parametrlar!$B$5),1/Parametrlar!$B$5,0)</f>
        <v>0</v>
      </c>
      <c r="CX10" s="44">
        <f>IF(AND(CX$4&gt;=Parametrlar!$B$7,CX$4&lt;Parametrlar!$B$7+Parametrlar!$B$5),1/Parametrlar!$B$5,0)</f>
        <v>0</v>
      </c>
      <c r="CY10" s="44">
        <f>IF(AND(CY$4&gt;=Parametrlar!$B$7,CY$4&lt;Parametrlar!$B$7+Parametrlar!$B$5),1/Parametrlar!$B$5,0)</f>
        <v>0</v>
      </c>
      <c r="CZ10" s="44">
        <f>IF(AND(CZ$4&gt;=Parametrlar!$B$7,CZ$4&lt;Parametrlar!$B$7+Parametrlar!$B$5),1/Parametrlar!$B$5,0)</f>
        <v>0</v>
      </c>
      <c r="DA10" s="44">
        <f>IF(AND(DA$4&gt;=Parametrlar!$B$7,DA$4&lt;Parametrlar!$B$7+Parametrlar!$B$5),1/Parametrlar!$B$5,0)</f>
        <v>0</v>
      </c>
      <c r="DB10" s="44">
        <f>IF(AND(DB$4&gt;=Parametrlar!$B$7,DB$4&lt;Parametrlar!$B$7+Parametrlar!$B$5),1/Parametrlar!$B$5,0)</f>
        <v>0</v>
      </c>
      <c r="DC10" s="44">
        <f>IF(AND(DC$4&gt;=Parametrlar!$B$7,DC$4&lt;Parametrlar!$B$7+Parametrlar!$B$5),1/Parametrlar!$B$5,0)</f>
        <v>0</v>
      </c>
      <c r="DD10" s="44">
        <f>IF(AND(DD$4&gt;=Parametrlar!$B$7,DD$4&lt;Parametrlar!$B$7+Parametrlar!$B$5),1/Parametrlar!$B$5,0)</f>
        <v>0</v>
      </c>
      <c r="DE10" s="44">
        <f>IF(AND(DE$4&gt;=Parametrlar!$B$7,DE$4&lt;Parametrlar!$B$7+Parametrlar!$B$5),1/Parametrlar!$B$5,0)</f>
        <v>0</v>
      </c>
      <c r="DF10" s="44">
        <f>IF(AND(DF$4&gt;=Parametrlar!$B$7,DF$4&lt;Parametrlar!$B$7+Parametrlar!$B$5),1/Parametrlar!$B$5,0)</f>
        <v>0</v>
      </c>
      <c r="DG10" s="44">
        <f>IF(AND(DG$4&gt;=Parametrlar!$B$7,DG$4&lt;Parametrlar!$B$7+Parametrlar!$B$5),1/Parametrlar!$B$5,0)</f>
        <v>0</v>
      </c>
      <c r="DH10" s="44">
        <f>IF(AND(DH$4&gt;=Parametrlar!$B$7,DH$4&lt;Parametrlar!$B$7+Parametrlar!$B$5),1/Parametrlar!$B$5,0)</f>
        <v>0</v>
      </c>
      <c r="DI10" s="44">
        <f>IF(AND(DI$4&gt;=Parametrlar!$B$7,DI$4&lt;Parametrlar!$B$7+Parametrlar!$B$5),1/Parametrlar!$B$5,0)</f>
        <v>0</v>
      </c>
      <c r="DJ10" s="44">
        <f>IF(AND(DJ$4&gt;=Parametrlar!$B$7,DJ$4&lt;Parametrlar!$B$7+Parametrlar!$B$5),1/Parametrlar!$B$5,0)</f>
        <v>0</v>
      </c>
      <c r="DK10" s="44">
        <f>IF(AND(DK$4&gt;=Parametrlar!$B$7,DK$4&lt;Parametrlar!$B$7+Parametrlar!$B$5),1/Parametrlar!$B$5,0)</f>
        <v>0</v>
      </c>
      <c r="DL10" s="44">
        <f>IF(AND(DL$4&gt;=Parametrlar!$B$7,DL$4&lt;Parametrlar!$B$7+Parametrlar!$B$5),1/Parametrlar!$B$5,0)</f>
        <v>0</v>
      </c>
      <c r="DM10" s="44">
        <f>IF(AND(DM$4&gt;=Parametrlar!$B$7,DM$4&lt;Parametrlar!$B$7+Parametrlar!$B$5),1/Parametrlar!$B$5,0)</f>
        <v>0</v>
      </c>
      <c r="DN10" s="44">
        <f>IF(AND(DN$4&gt;=Parametrlar!$B$7,DN$4&lt;Parametrlar!$B$7+Parametrlar!$B$5),1/Parametrlar!$B$5,0)</f>
        <v>0</v>
      </c>
      <c r="DO10" s="44">
        <f>IF(AND(DO$4&gt;=Parametrlar!$B$7,DO$4&lt;Parametrlar!$B$7+Parametrlar!$B$5),1/Parametrlar!$B$5,0)</f>
        <v>0</v>
      </c>
      <c r="DP10" s="44">
        <f>IF(AND(DP$4&gt;=Parametrlar!$B$7,DP$4&lt;Parametrlar!$B$7+Parametrlar!$B$5),1/Parametrlar!$B$5,0)</f>
        <v>0</v>
      </c>
      <c r="DQ10" s="44">
        <f>IF(AND(DQ$4&gt;=Parametrlar!$B$7,DQ$4&lt;Parametrlar!$B$7+Parametrlar!$B$5),1/Parametrlar!$B$5,0)</f>
        <v>0</v>
      </c>
      <c r="DR10" s="44">
        <f>IF(AND(DR$4&gt;=Parametrlar!$B$7,DR$4&lt;Parametrlar!$B$7+Parametrlar!$B$5),1/Parametrlar!$B$5,0)</f>
        <v>0</v>
      </c>
      <c r="DS10" s="44">
        <f>IF(AND(DS$4&gt;=Parametrlar!$B$7,DS$4&lt;Parametrlar!$B$7+Parametrlar!$B$5),1/Parametrlar!$B$5,0)</f>
        <v>0</v>
      </c>
      <c r="DT10" s="44">
        <f>IF(AND(DT$4&gt;=Parametrlar!$B$7,DT$4&lt;Parametrlar!$B$7+Parametrlar!$B$5),1/Parametrlar!$B$5,0)</f>
        <v>0</v>
      </c>
      <c r="DU10" s="44">
        <f>IF(AND(DU$4&gt;=Parametrlar!$B$7,DU$4&lt;Parametrlar!$B$7+Parametrlar!$B$5),1/Parametrlar!$B$5,0)</f>
        <v>0</v>
      </c>
      <c r="DV10" s="44">
        <f>IF(AND(DV$4&gt;=Parametrlar!$B$7,DV$4&lt;Parametrlar!$B$7+Parametrlar!$B$5),1/Parametrlar!$B$5,0)</f>
        <v>0</v>
      </c>
      <c r="DW10" s="44">
        <f>IF(AND(DW$4&gt;=Parametrlar!$B$7,DW$4&lt;Parametrlar!$B$7+Parametrlar!$B$5),1/Parametrlar!$B$5,0)</f>
        <v>0</v>
      </c>
      <c r="DX10" s="44">
        <f>IF(AND(DX$4&gt;=Parametrlar!$B$7,DX$4&lt;Parametrlar!$B$7+Parametrlar!$B$5),1/Parametrlar!$B$5,0)</f>
        <v>0</v>
      </c>
      <c r="DY10" s="44">
        <f>IF(AND(DY$4&gt;=Parametrlar!$B$7,DY$4&lt;Parametrlar!$B$7+Parametrlar!$B$5),1/Parametrlar!$B$5,0)</f>
        <v>0</v>
      </c>
      <c r="DZ10" s="44">
        <f>IF(AND(DZ$4&gt;=Parametrlar!$B$7,DZ$4&lt;Parametrlar!$B$7+Parametrlar!$B$5),1/Parametrlar!$B$5,0)</f>
        <v>0</v>
      </c>
      <c r="EA10" s="44">
        <f>IF(AND(EA$4&gt;=Parametrlar!$B$7,EA$4&lt;Parametrlar!$B$7+Parametrlar!$B$5),1/Parametrlar!$B$5,0)</f>
        <v>0</v>
      </c>
      <c r="EB10" s="44">
        <f>IF(AND(EB$4&gt;=Parametrlar!$B$7,EB$4&lt;Parametrlar!$B$7+Parametrlar!$B$5),1/Parametrlar!$B$5,0)</f>
        <v>0</v>
      </c>
      <c r="EC10" s="44">
        <f>IF(AND(EC$4&gt;=Parametrlar!$B$7,EC$4&lt;Parametrlar!$B$7+Parametrlar!$B$5),1/Parametrlar!$B$5,0)</f>
        <v>0</v>
      </c>
      <c r="ED10" s="44">
        <f>IF(AND(ED$4&gt;=Parametrlar!$B$7,ED$4&lt;Parametrlar!$B$7+Parametrlar!$B$5),1/Parametrlar!$B$5,0)</f>
        <v>0</v>
      </c>
      <c r="EE10" s="44">
        <f>IF(AND(EE$4&gt;=Parametrlar!$B$7,EE$4&lt;Parametrlar!$B$7+Parametrlar!$B$5),1/Parametrlar!$B$5,0)</f>
        <v>0</v>
      </c>
      <c r="EF10" s="44">
        <f>IF(AND(EF$4&gt;=Parametrlar!$B$7,EF$4&lt;Parametrlar!$B$7+Parametrlar!$B$5),1/Parametrlar!$B$5,0)</f>
        <v>0</v>
      </c>
      <c r="EG10" s="44">
        <f>IF(AND(EG$4&gt;=Parametrlar!$B$7,EG$4&lt;Parametrlar!$B$7+Parametrlar!$B$5),1/Parametrlar!$B$5,0)</f>
        <v>0</v>
      </c>
      <c r="EH10" s="44">
        <f>IF(AND(EH$4&gt;=Parametrlar!$B$7,EH$4&lt;Parametrlar!$B$7+Parametrlar!$B$5),1/Parametrlar!$B$5,0)</f>
        <v>0</v>
      </c>
      <c r="EI10" s="44">
        <f>IF(AND(EI$4&gt;=Parametrlar!$B$7,EI$4&lt;Parametrlar!$B$7+Parametrlar!$B$5),1/Parametrlar!$B$5,0)</f>
        <v>0</v>
      </c>
      <c r="EJ10" s="44">
        <f>IF(AND(EJ$4&gt;=Parametrlar!$B$7,EJ$4&lt;Parametrlar!$B$7+Parametrlar!$B$5),1/Parametrlar!$B$5,0)</f>
        <v>0</v>
      </c>
      <c r="EK10" s="44">
        <f>IF(AND(EK$4&gt;=Parametrlar!$B$7,EK$4&lt;Parametrlar!$B$7+Parametrlar!$B$5),1/Parametrlar!$B$5,0)</f>
        <v>0</v>
      </c>
      <c r="EL10" s="44">
        <f>IF(AND(EL$4&gt;=Parametrlar!$B$7,EL$4&lt;Parametrlar!$B$7+Parametrlar!$B$5),1/Parametrlar!$B$5,0)</f>
        <v>0</v>
      </c>
      <c r="EM10" s="44">
        <f>IF(AND(EM$4&gt;=Parametrlar!$B$7,EM$4&lt;Parametrlar!$B$7+Parametrlar!$B$5),1/Parametrlar!$B$5,0)</f>
        <v>0</v>
      </c>
      <c r="EN10" s="44">
        <f>IF(AND(EN$4&gt;=Parametrlar!$B$7,EN$4&lt;Parametrlar!$B$7+Parametrlar!$B$5),1/Parametrlar!$B$5,0)</f>
        <v>0</v>
      </c>
      <c r="EO10" s="44">
        <f>IF(AND(EO$4&gt;=Parametrlar!$B$7,EO$4&lt;Parametrlar!$B$7+Parametrlar!$B$5),1/Parametrlar!$B$5,0)</f>
        <v>0</v>
      </c>
      <c r="EP10" s="44">
        <f>IF(AND(EP$4&gt;=Parametrlar!$B$7,EP$4&lt;Parametrlar!$B$7+Parametrlar!$B$5),1/Parametrlar!$B$5,0)</f>
        <v>0</v>
      </c>
      <c r="EQ10" s="44">
        <f>IF(AND(EQ$4&gt;=Parametrlar!$B$7,EQ$4&lt;Parametrlar!$B$7+Parametrlar!$B$5),1/Parametrlar!$B$5,0)</f>
        <v>0</v>
      </c>
      <c r="ER10" s="44">
        <f>IF(AND(ER$4&gt;=Parametrlar!$B$7,ER$4&lt;Parametrlar!$B$7+Parametrlar!$B$5),1/Parametrlar!$B$5,0)</f>
        <v>0</v>
      </c>
      <c r="ES10" s="44">
        <f>IF(AND(ES$4&gt;=Parametrlar!$B$7,ES$4&lt;Parametrlar!$B$7+Parametrlar!$B$5),1/Parametrlar!$B$5,0)</f>
        <v>0</v>
      </c>
      <c r="ET10" s="44">
        <f>IF(AND(ET$4&gt;=Parametrlar!$B$7,ET$4&lt;Parametrlar!$B$7+Parametrlar!$B$5),1/Parametrlar!$B$5,0)</f>
        <v>0</v>
      </c>
      <c r="EU10" s="44">
        <f>IF(AND(EU$4&gt;=Parametrlar!$B$7,EU$4&lt;Parametrlar!$B$7+Parametrlar!$B$5),1/Parametrlar!$B$5,0)</f>
        <v>0</v>
      </c>
      <c r="EV10" s="44">
        <f>IF(AND(EV$4&gt;=Parametrlar!$B$7,EV$4&lt;Parametrlar!$B$7+Parametrlar!$B$5),1/Parametrlar!$B$5,0)</f>
        <v>0</v>
      </c>
      <c r="EW10" s="44">
        <f>IF(AND(EW$4&gt;=Parametrlar!$B$7,EW$4&lt;Parametrlar!$B$7+Parametrlar!$B$5),1/Parametrlar!$B$5,0)</f>
        <v>0</v>
      </c>
      <c r="EX10" s="44">
        <f>IF(AND(EX$4&gt;=Parametrlar!$B$7,EX$4&lt;Parametrlar!$B$7+Parametrlar!$B$5),1/Parametrlar!$B$5,0)</f>
        <v>0</v>
      </c>
      <c r="EY10" s="44">
        <f>IF(AND(EY$4&gt;=Parametrlar!$B$7,EY$4&lt;Parametrlar!$B$7+Parametrlar!$B$5),1/Parametrlar!$B$5,0)</f>
        <v>0</v>
      </c>
      <c r="EZ10" s="44">
        <f>IF(AND(EZ$4&gt;=Parametrlar!$B$7,EZ$4&lt;Parametrlar!$B$7+Parametrlar!$B$5),1/Parametrlar!$B$5,0)</f>
        <v>0</v>
      </c>
      <c r="FA10" s="44">
        <f>IF(AND(FA$4&gt;=Parametrlar!$B$7,FA$4&lt;Parametrlar!$B$7+Parametrlar!$B$5),1/Parametrlar!$B$5,0)</f>
        <v>0</v>
      </c>
      <c r="FB10" s="44">
        <f>IF(AND(FB$4&gt;=Parametrlar!$B$7,FB$4&lt;Parametrlar!$B$7+Parametrlar!$B$5),1/Parametrlar!$B$5,0)</f>
        <v>0</v>
      </c>
      <c r="FC10" s="44">
        <f>IF(AND(FC$4&gt;=Parametrlar!$B$7,FC$4&lt;Parametrlar!$B$7+Parametrlar!$B$5),1/Parametrlar!$B$5,0)</f>
        <v>0</v>
      </c>
      <c r="FD10" s="44">
        <f>IF(AND(FD$4&gt;=Parametrlar!$B$7,FD$4&lt;Parametrlar!$B$7+Parametrlar!$B$5),1/Parametrlar!$B$5,0)</f>
        <v>0</v>
      </c>
      <c r="FE10" s="44">
        <f>IF(AND(FE$4&gt;=Parametrlar!$B$7,FE$4&lt;Parametrlar!$B$7+Parametrlar!$B$5),1/Parametrlar!$B$5,0)</f>
        <v>0</v>
      </c>
      <c r="FF10" s="44">
        <f>IF(AND(FF$4&gt;=Parametrlar!$B$7,FF$4&lt;Parametrlar!$B$7+Parametrlar!$B$5),1/Parametrlar!$B$5,0)</f>
        <v>0</v>
      </c>
      <c r="FG10" s="44">
        <f>IF(AND(FG$4&gt;=Parametrlar!$B$7,FG$4&lt;Parametrlar!$B$7+Parametrlar!$B$5),1/Parametrlar!$B$5,0)</f>
        <v>0</v>
      </c>
      <c r="FH10" s="44">
        <f>IF(AND(FH$4&gt;=Parametrlar!$B$7,FH$4&lt;Parametrlar!$B$7+Parametrlar!$B$5),1/Parametrlar!$B$5,0)</f>
        <v>0</v>
      </c>
      <c r="FI10" s="44">
        <f>IF(AND(FI$4&gt;=Parametrlar!$B$7,FI$4&lt;Parametrlar!$B$7+Parametrlar!$B$5),1/Parametrlar!$B$5,0)</f>
        <v>0</v>
      </c>
      <c r="FJ10" s="44">
        <f>IF(AND(FJ$4&gt;=Parametrlar!$B$7,FJ$4&lt;Parametrlar!$B$7+Parametrlar!$B$5),1/Parametrlar!$B$5,0)</f>
        <v>0</v>
      </c>
      <c r="FK10" s="44">
        <f>IF(AND(FK$4&gt;=Parametrlar!$B$7,FK$4&lt;Parametrlar!$B$7+Parametrlar!$B$5),1/Parametrlar!$B$5,0)</f>
        <v>0</v>
      </c>
      <c r="FL10" s="44">
        <f>IF(AND(FL$4&gt;=Parametrlar!$B$7,FL$4&lt;Parametrlar!$B$7+Parametrlar!$B$5),1/Parametrlar!$B$5,0)</f>
        <v>0</v>
      </c>
      <c r="FM10" s="44">
        <f>IF(AND(FM$4&gt;=Parametrlar!$B$7,FM$4&lt;Parametrlar!$B$7+Parametrlar!$B$5),1/Parametrlar!$B$5,0)</f>
        <v>0</v>
      </c>
      <c r="FN10" s="44">
        <f>IF(AND(FN$4&gt;=Parametrlar!$B$7,FN$4&lt;Parametrlar!$B$7+Parametrlar!$B$5),1/Parametrlar!$B$5,0)</f>
        <v>0</v>
      </c>
      <c r="FO10" s="44">
        <f>IF(AND(FO$4&gt;=Parametrlar!$B$7,FO$4&lt;Parametrlar!$B$7+Parametrlar!$B$5),1/Parametrlar!$B$5,0)</f>
        <v>0</v>
      </c>
      <c r="FP10" s="44">
        <f>IF(AND(FP$4&gt;=Parametrlar!$B$7,FP$4&lt;Parametrlar!$B$7+Parametrlar!$B$5),1/Parametrlar!$B$5,0)</f>
        <v>0</v>
      </c>
    </row>
    <row r="11" spans="1:172" x14ac:dyDescent="0.2">
      <c r="A11" s="42" t="s">
        <v>225</v>
      </c>
      <c r="C11" s="45">
        <f>SUM(D11:FP11)</f>
        <v>3523223.8541666656</v>
      </c>
      <c r="D11" s="46">
        <f>D10*Parametrlar!$B$15*D9</f>
        <v>0</v>
      </c>
      <c r="E11" s="46">
        <f>E10*Parametrlar!$B$15*E9</f>
        <v>111554.34799382715</v>
      </c>
      <c r="F11" s="46">
        <f>F10*Parametrlar!$B$15*F9</f>
        <v>111965.98765432095</v>
      </c>
      <c r="G11" s="46">
        <f>G10*Parametrlar!$B$15*G9</f>
        <v>112377.62731481479</v>
      </c>
      <c r="H11" s="46">
        <f>H10*Parametrlar!$B$15*H9</f>
        <v>112789.26697530862</v>
      </c>
      <c r="I11" s="46">
        <f>I10*Parametrlar!$B$15*I9</f>
        <v>113200.90663580246</v>
      </c>
      <c r="J11" s="46">
        <f>J10*Parametrlar!$B$15*J9</f>
        <v>113612.54629629626</v>
      </c>
      <c r="K11" s="46">
        <f>K10*Parametrlar!$B$15*K9</f>
        <v>114024.1859567901</v>
      </c>
      <c r="L11" s="46">
        <f>L10*Parametrlar!$B$15*L9</f>
        <v>114435.82561728393</v>
      </c>
      <c r="M11" s="46">
        <f>M10*Parametrlar!$B$15*M9</f>
        <v>114847.46527777777</v>
      </c>
      <c r="N11" s="46">
        <f>N10*Parametrlar!$B$15*N9</f>
        <v>115259.10493827157</v>
      </c>
      <c r="O11" s="46">
        <f>O10*Parametrlar!$B$15*O9</f>
        <v>115670.74459876541</v>
      </c>
      <c r="P11" s="46">
        <f>P10*Parametrlar!$B$15*P9</f>
        <v>116082.38425925924</v>
      </c>
      <c r="Q11" s="46">
        <f>Q10*Parametrlar!$B$15*Q9</f>
        <v>116494.02391975306</v>
      </c>
      <c r="R11" s="46">
        <f>R10*Parametrlar!$B$15*R9</f>
        <v>116905.6635802469</v>
      </c>
      <c r="S11" s="46">
        <f>S10*Parametrlar!$B$15*S9</f>
        <v>117317.30324074073</v>
      </c>
      <c r="T11" s="46">
        <f>T10*Parametrlar!$B$15*T9</f>
        <v>117728.94290123455</v>
      </c>
      <c r="U11" s="46">
        <f>U10*Parametrlar!$B$15*U9</f>
        <v>118140.58256172837</v>
      </c>
      <c r="V11" s="46">
        <f>V10*Parametrlar!$B$15*V9</f>
        <v>118552.2222222222</v>
      </c>
      <c r="W11" s="46">
        <f>W10*Parametrlar!$B$15*W9</f>
        <v>118963.86188271604</v>
      </c>
      <c r="X11" s="46">
        <f>X10*Parametrlar!$B$15*X9</f>
        <v>119375.50154320984</v>
      </c>
      <c r="Y11" s="46">
        <f>Y10*Parametrlar!$B$15*Y9</f>
        <v>119787.14120370368</v>
      </c>
      <c r="Z11" s="46">
        <f>Z10*Parametrlar!$B$15*Z9</f>
        <v>120198.78086419751</v>
      </c>
      <c r="AA11" s="46">
        <f>AA10*Parametrlar!$B$15*AA9</f>
        <v>120610.42052469135</v>
      </c>
      <c r="AB11" s="46">
        <f>AB10*Parametrlar!$B$15*AB9</f>
        <v>121022.06018518518</v>
      </c>
      <c r="AC11" s="46">
        <f>AC10*Parametrlar!$B$15*AC9</f>
        <v>121433.69984567899</v>
      </c>
      <c r="AD11" s="46">
        <f>AD10*Parametrlar!$B$15*AD9</f>
        <v>121845.33950617282</v>
      </c>
      <c r="AE11" s="46">
        <f>AE10*Parametrlar!$B$15*AE9</f>
        <v>122256.97916666666</v>
      </c>
      <c r="AF11" s="46">
        <f>AF10*Parametrlar!$B$15*AF9</f>
        <v>122256.97916666666</v>
      </c>
      <c r="AG11" s="46">
        <f>AG10*Parametrlar!$B$15*AG9</f>
        <v>122256.97916666666</v>
      </c>
      <c r="AH11" s="46">
        <f>AH10*Parametrlar!$B$15*AH9</f>
        <v>122256.97916666666</v>
      </c>
      <c r="AI11" s="46">
        <f>AI10*Parametrlar!$B$15*AI9</f>
        <v>0</v>
      </c>
      <c r="AJ11" s="46">
        <f>AJ10*Parametrlar!$B$15*AJ9</f>
        <v>0</v>
      </c>
      <c r="AK11" s="46">
        <f>AK10*Parametrlar!$B$15*AK9</f>
        <v>0</v>
      </c>
      <c r="AL11" s="46">
        <f>AL10*Parametrlar!$B$15*AL9</f>
        <v>0</v>
      </c>
      <c r="AM11" s="46">
        <f>AM10*Parametrlar!$B$15*AM9</f>
        <v>0</v>
      </c>
      <c r="AN11" s="46">
        <f>AN10*Parametrlar!$B$15*AN9</f>
        <v>0</v>
      </c>
      <c r="AO11" s="46">
        <f>AO10*Parametrlar!$B$15*AO9</f>
        <v>0</v>
      </c>
      <c r="AP11" s="46">
        <f>AP10*Parametrlar!$B$15*AP9</f>
        <v>0</v>
      </c>
      <c r="AQ11" s="46">
        <f>AQ10*Parametrlar!$B$15*AQ9</f>
        <v>0</v>
      </c>
      <c r="AR11" s="46">
        <f>AR10*Parametrlar!$B$15*AR9</f>
        <v>0</v>
      </c>
      <c r="AS11" s="46">
        <f>AS10*Parametrlar!$B$15*AS9</f>
        <v>0</v>
      </c>
      <c r="AT11" s="46">
        <f>AT10*Parametrlar!$B$15*AT9</f>
        <v>0</v>
      </c>
      <c r="AU11" s="46">
        <f>AU10*Parametrlar!$B$15*AU9</f>
        <v>0</v>
      </c>
      <c r="AV11" s="46">
        <f>AV10*Parametrlar!$B$15*AV9</f>
        <v>0</v>
      </c>
      <c r="AW11" s="46">
        <f>AW10*Parametrlar!$B$15*AW9</f>
        <v>0</v>
      </c>
      <c r="AX11" s="46">
        <f>AX10*Parametrlar!$B$15*AX9</f>
        <v>0</v>
      </c>
      <c r="AY11" s="46">
        <f>AY10*Parametrlar!$B$15*AY9</f>
        <v>0</v>
      </c>
      <c r="AZ11" s="46">
        <f>AZ10*Parametrlar!$B$15*AZ9</f>
        <v>0</v>
      </c>
      <c r="BA11" s="46">
        <f>BA10*Parametrlar!$B$15*BA9</f>
        <v>0</v>
      </c>
      <c r="BB11" s="46">
        <f>BB10*Parametrlar!$B$15*BB9</f>
        <v>0</v>
      </c>
      <c r="BC11" s="46">
        <f>BC10*Parametrlar!$B$15*BC9</f>
        <v>0</v>
      </c>
      <c r="BD11" s="46">
        <f>BD10*Parametrlar!$B$15*BD9</f>
        <v>0</v>
      </c>
      <c r="BE11" s="46">
        <f>BE10*Parametrlar!$B$15*BE9</f>
        <v>0</v>
      </c>
      <c r="BF11" s="46">
        <f>BF10*Parametrlar!$B$15*BF9</f>
        <v>0</v>
      </c>
      <c r="BG11" s="46">
        <f>BG10*Parametrlar!$B$15*BG9</f>
        <v>0</v>
      </c>
      <c r="BH11" s="46">
        <f>BH10*Parametrlar!$B$15*BH9</f>
        <v>0</v>
      </c>
      <c r="BI11" s="46">
        <f>BI10*Parametrlar!$B$15*BI9</f>
        <v>0</v>
      </c>
      <c r="BJ11" s="46">
        <f>BJ10*Parametrlar!$B$15*BJ9</f>
        <v>0</v>
      </c>
      <c r="BK11" s="46">
        <f>BK10*Parametrlar!$B$15*BK9</f>
        <v>0</v>
      </c>
      <c r="BL11" s="46">
        <f>BL10*Parametrlar!$B$15*BL9</f>
        <v>0</v>
      </c>
      <c r="BM11" s="46">
        <f>BM10*Parametrlar!$B$15*BM9</f>
        <v>0</v>
      </c>
      <c r="BN11" s="46">
        <f>BN10*Parametrlar!$B$15*BN9</f>
        <v>0</v>
      </c>
      <c r="BO11" s="46">
        <f>BO10*Parametrlar!$B$15*BO9</f>
        <v>0</v>
      </c>
      <c r="BP11" s="46">
        <f>BP10*Parametrlar!$B$15*BP9</f>
        <v>0</v>
      </c>
      <c r="BQ11" s="46">
        <f>BQ10*Parametrlar!$B$15*BQ9</f>
        <v>0</v>
      </c>
      <c r="BR11" s="46">
        <f>BR10*Parametrlar!$B$15*BR9</f>
        <v>0</v>
      </c>
      <c r="BS11" s="46">
        <f>BS10*Parametrlar!$B$15*BS9</f>
        <v>0</v>
      </c>
      <c r="BT11" s="46">
        <f>BT10*Parametrlar!$B$15*BT9</f>
        <v>0</v>
      </c>
      <c r="BU11" s="46">
        <f>BU10*Parametrlar!$B$15*BU9</f>
        <v>0</v>
      </c>
      <c r="BV11" s="46">
        <f>BV10*Parametrlar!$B$15*BV9</f>
        <v>0</v>
      </c>
      <c r="BW11" s="46">
        <f>BW10*Parametrlar!$B$15*BW9</f>
        <v>0</v>
      </c>
      <c r="BX11" s="46">
        <f>BX10*Parametrlar!$B$15*BX9</f>
        <v>0</v>
      </c>
      <c r="BY11" s="46">
        <f>BY10*Parametrlar!$B$15*BY9</f>
        <v>0</v>
      </c>
      <c r="BZ11" s="46">
        <f>BZ10*Parametrlar!$B$15*BZ9</f>
        <v>0</v>
      </c>
      <c r="CA11" s="46">
        <f>CA10*Parametrlar!$B$15*CA9</f>
        <v>0</v>
      </c>
      <c r="CB11" s="46">
        <f>CB10*Parametrlar!$B$15*CB9</f>
        <v>0</v>
      </c>
      <c r="CC11" s="46">
        <f>CC10*Parametrlar!$B$15*CC9</f>
        <v>0</v>
      </c>
      <c r="CD11" s="46">
        <f>CD10*Parametrlar!$B$15*CD9</f>
        <v>0</v>
      </c>
      <c r="CE11" s="46">
        <f>CE10*Parametrlar!$B$15*CE9</f>
        <v>0</v>
      </c>
      <c r="CF11" s="46">
        <f>CF10*Parametrlar!$B$15*CF9</f>
        <v>0</v>
      </c>
      <c r="CG11" s="46">
        <f>CG10*Parametrlar!$B$15*CG9</f>
        <v>0</v>
      </c>
      <c r="CH11" s="46">
        <f>CH10*Parametrlar!$B$15*CH9</f>
        <v>0</v>
      </c>
      <c r="CI11" s="46">
        <f>CI10*Parametrlar!$B$15*CI9</f>
        <v>0</v>
      </c>
      <c r="CJ11" s="46">
        <f>CJ10*Parametrlar!$B$15*CJ9</f>
        <v>0</v>
      </c>
      <c r="CK11" s="46">
        <f>CK10*Parametrlar!$B$15*CK9</f>
        <v>0</v>
      </c>
      <c r="CL11" s="46">
        <f>CL10*Parametrlar!$B$15*CL9</f>
        <v>0</v>
      </c>
      <c r="CM11" s="46">
        <f>CM10*Parametrlar!$B$15*CM9</f>
        <v>0</v>
      </c>
      <c r="CN11" s="46">
        <f>CN10*Parametrlar!$B$15*CN9</f>
        <v>0</v>
      </c>
      <c r="CO11" s="46">
        <f>CO10*Parametrlar!$B$15*CO9</f>
        <v>0</v>
      </c>
      <c r="CP11" s="46">
        <f>CP10*Parametrlar!$B$15*CP9</f>
        <v>0</v>
      </c>
      <c r="CQ11" s="46">
        <f>CQ10*Parametrlar!$B$15*CQ9</f>
        <v>0</v>
      </c>
      <c r="CR11" s="46">
        <f>CR10*Parametrlar!$B$15*CR9</f>
        <v>0</v>
      </c>
      <c r="CS11" s="46">
        <f>CS10*Parametrlar!$B$15*CS9</f>
        <v>0</v>
      </c>
      <c r="CT11" s="46">
        <f>CT10*Parametrlar!$B$15*CT9</f>
        <v>0</v>
      </c>
      <c r="CU11" s="46">
        <f>CU10*Parametrlar!$B$15*CU9</f>
        <v>0</v>
      </c>
      <c r="CV11" s="46">
        <f>CV10*Parametrlar!$B$15*CV9</f>
        <v>0</v>
      </c>
      <c r="CW11" s="46">
        <f>CW10*Parametrlar!$B$15*CW9</f>
        <v>0</v>
      </c>
      <c r="CX11" s="46">
        <f>CX10*Parametrlar!$B$15*CX9</f>
        <v>0</v>
      </c>
      <c r="CY11" s="46">
        <f>CY10*Parametrlar!$B$15*CY9</f>
        <v>0</v>
      </c>
      <c r="CZ11" s="46">
        <f>CZ10*Parametrlar!$B$15*CZ9</f>
        <v>0</v>
      </c>
      <c r="DA11" s="46">
        <f>DA10*Parametrlar!$B$15*DA9</f>
        <v>0</v>
      </c>
      <c r="DB11" s="46">
        <f>DB10*Parametrlar!$B$15*DB9</f>
        <v>0</v>
      </c>
      <c r="DC11" s="46">
        <f>DC10*Parametrlar!$B$15*DC9</f>
        <v>0</v>
      </c>
      <c r="DD11" s="46">
        <f>DD10*Parametrlar!$B$15*DD9</f>
        <v>0</v>
      </c>
      <c r="DE11" s="46">
        <f>DE10*Parametrlar!$B$15*DE9</f>
        <v>0</v>
      </c>
      <c r="DF11" s="46">
        <f>DF10*Parametrlar!$B$15*DF9</f>
        <v>0</v>
      </c>
      <c r="DG11" s="46">
        <f>DG10*Parametrlar!$B$15*DG9</f>
        <v>0</v>
      </c>
      <c r="DH11" s="46">
        <f>DH10*Parametrlar!$B$15*DH9</f>
        <v>0</v>
      </c>
      <c r="DI11" s="46">
        <f>DI10*Parametrlar!$B$15*DI9</f>
        <v>0</v>
      </c>
      <c r="DJ11" s="46">
        <f>DJ10*Parametrlar!$B$15*DJ9</f>
        <v>0</v>
      </c>
      <c r="DK11" s="46">
        <f>DK10*Parametrlar!$B$15*DK9</f>
        <v>0</v>
      </c>
      <c r="DL11" s="46">
        <f>DL10*Parametrlar!$B$15*DL9</f>
        <v>0</v>
      </c>
      <c r="DM11" s="46">
        <f>DM10*Parametrlar!$B$15*DM9</f>
        <v>0</v>
      </c>
      <c r="DN11" s="46">
        <f>DN10*Parametrlar!$B$15*DN9</f>
        <v>0</v>
      </c>
      <c r="DO11" s="46">
        <f>DO10*Parametrlar!$B$15*DO9</f>
        <v>0</v>
      </c>
      <c r="DP11" s="46">
        <f>DP10*Parametrlar!$B$15*DP9</f>
        <v>0</v>
      </c>
      <c r="DQ11" s="46">
        <f>DQ10*Parametrlar!$B$15*DQ9</f>
        <v>0</v>
      </c>
      <c r="DR11" s="46">
        <f>DR10*Parametrlar!$B$15*DR9</f>
        <v>0</v>
      </c>
      <c r="DS11" s="46">
        <f>DS10*Parametrlar!$B$15*DS9</f>
        <v>0</v>
      </c>
      <c r="DT11" s="46">
        <f>DT10*Parametrlar!$B$15*DT9</f>
        <v>0</v>
      </c>
      <c r="DU11" s="46">
        <f>DU10*Parametrlar!$B$15*DU9</f>
        <v>0</v>
      </c>
      <c r="DV11" s="46">
        <f>DV10*Parametrlar!$B$15*DV9</f>
        <v>0</v>
      </c>
      <c r="DW11" s="46">
        <f>DW10*Parametrlar!$B$15*DW9</f>
        <v>0</v>
      </c>
      <c r="DX11" s="46">
        <f>DX10*Parametrlar!$B$15*DX9</f>
        <v>0</v>
      </c>
      <c r="DY11" s="46">
        <f>DY10*Parametrlar!$B$15*DY9</f>
        <v>0</v>
      </c>
      <c r="DZ11" s="46">
        <f>DZ10*Parametrlar!$B$15*DZ9</f>
        <v>0</v>
      </c>
      <c r="EA11" s="46">
        <f>EA10*Parametrlar!$B$15*EA9</f>
        <v>0</v>
      </c>
      <c r="EB11" s="46">
        <f>EB10*Parametrlar!$B$15*EB9</f>
        <v>0</v>
      </c>
      <c r="EC11" s="46">
        <f>EC10*Parametrlar!$B$15*EC9</f>
        <v>0</v>
      </c>
      <c r="ED11" s="46">
        <f>ED10*Parametrlar!$B$15*ED9</f>
        <v>0</v>
      </c>
      <c r="EE11" s="46">
        <f>EE10*Parametrlar!$B$15*EE9</f>
        <v>0</v>
      </c>
      <c r="EF11" s="46">
        <f>EF10*Parametrlar!$B$15*EF9</f>
        <v>0</v>
      </c>
      <c r="EG11" s="46">
        <f>EG10*Parametrlar!$B$15*EG9</f>
        <v>0</v>
      </c>
      <c r="EH11" s="46">
        <f>EH10*Parametrlar!$B$15*EH9</f>
        <v>0</v>
      </c>
      <c r="EI11" s="46">
        <f>EI10*Parametrlar!$B$15*EI9</f>
        <v>0</v>
      </c>
      <c r="EJ11" s="46">
        <f>EJ10*Parametrlar!$B$15*EJ9</f>
        <v>0</v>
      </c>
      <c r="EK11" s="46">
        <f>EK10*Parametrlar!$B$15*EK9</f>
        <v>0</v>
      </c>
      <c r="EL11" s="46">
        <f>EL10*Parametrlar!$B$15*EL9</f>
        <v>0</v>
      </c>
      <c r="EM11" s="46">
        <f>EM10*Parametrlar!$B$15*EM9</f>
        <v>0</v>
      </c>
      <c r="EN11" s="46">
        <f>EN10*Parametrlar!$B$15*EN9</f>
        <v>0</v>
      </c>
      <c r="EO11" s="46">
        <f>EO10*Parametrlar!$B$15*EO9</f>
        <v>0</v>
      </c>
      <c r="EP11" s="46">
        <f>EP10*Parametrlar!$B$15*EP9</f>
        <v>0</v>
      </c>
      <c r="EQ11" s="46">
        <f>EQ10*Parametrlar!$B$15*EQ9</f>
        <v>0</v>
      </c>
      <c r="ER11" s="46">
        <f>ER10*Parametrlar!$B$15*ER9</f>
        <v>0</v>
      </c>
      <c r="ES11" s="46">
        <f>ES10*Parametrlar!$B$15*ES9</f>
        <v>0</v>
      </c>
      <c r="ET11" s="46">
        <f>ET10*Parametrlar!$B$15*ET9</f>
        <v>0</v>
      </c>
      <c r="EU11" s="46">
        <f>EU10*Parametrlar!$B$15*EU9</f>
        <v>0</v>
      </c>
      <c r="EV11" s="46">
        <f>EV10*Parametrlar!$B$15*EV9</f>
        <v>0</v>
      </c>
      <c r="EW11" s="46">
        <f>EW10*Parametrlar!$B$15*EW9</f>
        <v>0</v>
      </c>
      <c r="EX11" s="46">
        <f>EX10*Parametrlar!$B$15*EX9</f>
        <v>0</v>
      </c>
      <c r="EY11" s="46">
        <f>EY10*Parametrlar!$B$15*EY9</f>
        <v>0</v>
      </c>
      <c r="EZ11" s="46">
        <f>EZ10*Parametrlar!$B$15*EZ9</f>
        <v>0</v>
      </c>
      <c r="FA11" s="46">
        <f>FA10*Parametrlar!$B$15*FA9</f>
        <v>0</v>
      </c>
      <c r="FB11" s="46">
        <f>FB10*Parametrlar!$B$15*FB9</f>
        <v>0</v>
      </c>
      <c r="FC11" s="46">
        <f>FC10*Parametrlar!$B$15*FC9</f>
        <v>0</v>
      </c>
      <c r="FD11" s="46">
        <f>FD10*Parametrlar!$B$15*FD9</f>
        <v>0</v>
      </c>
      <c r="FE11" s="46">
        <f>FE10*Parametrlar!$B$15*FE9</f>
        <v>0</v>
      </c>
      <c r="FF11" s="46">
        <f>FF10*Parametrlar!$B$15*FF9</f>
        <v>0</v>
      </c>
      <c r="FG11" s="46">
        <f>FG10*Parametrlar!$B$15*FG9</f>
        <v>0</v>
      </c>
      <c r="FH11" s="46">
        <f>FH10*Parametrlar!$B$15*FH9</f>
        <v>0</v>
      </c>
      <c r="FI11" s="46">
        <f>FI10*Parametrlar!$B$15*FI9</f>
        <v>0</v>
      </c>
      <c r="FJ11" s="46">
        <f>FJ10*Parametrlar!$B$15*FJ9</f>
        <v>0</v>
      </c>
      <c r="FK11" s="46">
        <f>FK10*Parametrlar!$B$15*FK9</f>
        <v>0</v>
      </c>
      <c r="FL11" s="46">
        <f>FL10*Parametrlar!$B$15*FL9</f>
        <v>0</v>
      </c>
      <c r="FM11" s="46">
        <f>FM10*Parametrlar!$B$15*FM9</f>
        <v>0</v>
      </c>
      <c r="FN11" s="46">
        <f>FN10*Parametrlar!$B$15*FN9</f>
        <v>0</v>
      </c>
      <c r="FO11" s="46">
        <f>FO10*Parametrlar!$B$15*FO9</f>
        <v>0</v>
      </c>
      <c r="FP11" s="46">
        <f>FP10*Parametrlar!$B$15*FP9</f>
        <v>0</v>
      </c>
    </row>
    <row r="12" spans="1:172" x14ac:dyDescent="0.2">
      <c r="A12" s="42" t="s">
        <v>226</v>
      </c>
      <c r="D12" s="46">
        <f>D11</f>
        <v>0</v>
      </c>
      <c r="E12" s="46">
        <f t="shared" ref="E12:AJ12" si="6">D12+E11</f>
        <v>111554.34799382715</v>
      </c>
      <c r="F12" s="46">
        <f t="shared" si="6"/>
        <v>223520.33564814809</v>
      </c>
      <c r="G12" s="46">
        <f t="shared" si="6"/>
        <v>335897.96296296286</v>
      </c>
      <c r="H12" s="46">
        <f t="shared" si="6"/>
        <v>448687.22993827146</v>
      </c>
      <c r="I12" s="46">
        <f t="shared" si="6"/>
        <v>561888.13657407393</v>
      </c>
      <c r="J12" s="46">
        <f t="shared" si="6"/>
        <v>675500.68287037022</v>
      </c>
      <c r="K12" s="46">
        <f t="shared" si="6"/>
        <v>789524.86882716033</v>
      </c>
      <c r="L12" s="46">
        <f t="shared" si="6"/>
        <v>903960.69444444426</v>
      </c>
      <c r="M12" s="46">
        <f t="shared" si="6"/>
        <v>1018808.159722222</v>
      </c>
      <c r="N12" s="46">
        <f t="shared" si="6"/>
        <v>1134067.2646604935</v>
      </c>
      <c r="O12" s="46">
        <f t="shared" si="6"/>
        <v>1249738.0092592589</v>
      </c>
      <c r="P12" s="46">
        <f t="shared" si="6"/>
        <v>1365820.3935185182</v>
      </c>
      <c r="Q12" s="46">
        <f t="shared" si="6"/>
        <v>1482314.4174382712</v>
      </c>
      <c r="R12" s="46">
        <f t="shared" si="6"/>
        <v>1599220.0810185182</v>
      </c>
      <c r="S12" s="46">
        <f t="shared" si="6"/>
        <v>1716537.3842592589</v>
      </c>
      <c r="T12" s="46">
        <f t="shared" si="6"/>
        <v>1834266.3271604935</v>
      </c>
      <c r="U12" s="46">
        <f t="shared" si="6"/>
        <v>1952406.9097222218</v>
      </c>
      <c r="V12" s="46">
        <f t="shared" si="6"/>
        <v>2070959.131944444</v>
      </c>
      <c r="W12" s="46">
        <f t="shared" si="6"/>
        <v>2189922.99382716</v>
      </c>
      <c r="X12" s="46">
        <f t="shared" si="6"/>
        <v>2309298.4953703699</v>
      </c>
      <c r="Y12" s="46">
        <f t="shared" si="6"/>
        <v>2429085.6365740737</v>
      </c>
      <c r="Z12" s="46">
        <f t="shared" si="6"/>
        <v>2549284.417438271</v>
      </c>
      <c r="AA12" s="46">
        <f t="shared" si="6"/>
        <v>2669894.8379629622</v>
      </c>
      <c r="AB12" s="46">
        <f t="shared" si="6"/>
        <v>2790916.8981481474</v>
      </c>
      <c r="AC12" s="46">
        <f t="shared" si="6"/>
        <v>2912350.5979938265</v>
      </c>
      <c r="AD12" s="46">
        <f t="shared" si="6"/>
        <v>3034195.9374999995</v>
      </c>
      <c r="AE12" s="46">
        <f t="shared" si="6"/>
        <v>3156452.916666666</v>
      </c>
      <c r="AF12" s="46">
        <f t="shared" si="6"/>
        <v>3278709.8958333326</v>
      </c>
      <c r="AG12" s="46">
        <f t="shared" si="6"/>
        <v>3400966.8749999991</v>
      </c>
      <c r="AH12" s="46">
        <f t="shared" si="6"/>
        <v>3523223.8541666656</v>
      </c>
      <c r="AI12" s="46">
        <f t="shared" si="6"/>
        <v>3523223.8541666656</v>
      </c>
      <c r="AJ12" s="46">
        <f t="shared" si="6"/>
        <v>3523223.8541666656</v>
      </c>
      <c r="AK12" s="46">
        <f t="shared" ref="AK12:BP12" si="7">AJ12+AK11</f>
        <v>3523223.8541666656</v>
      </c>
      <c r="AL12" s="46">
        <f t="shared" si="7"/>
        <v>3523223.8541666656</v>
      </c>
      <c r="AM12" s="46">
        <f t="shared" si="7"/>
        <v>3523223.8541666656</v>
      </c>
      <c r="AN12" s="46">
        <f t="shared" si="7"/>
        <v>3523223.8541666656</v>
      </c>
      <c r="AO12" s="46">
        <f t="shared" si="7"/>
        <v>3523223.8541666656</v>
      </c>
      <c r="AP12" s="46">
        <f t="shared" si="7"/>
        <v>3523223.8541666656</v>
      </c>
      <c r="AQ12" s="46">
        <f t="shared" si="7"/>
        <v>3523223.8541666656</v>
      </c>
      <c r="AR12" s="46">
        <f t="shared" si="7"/>
        <v>3523223.8541666656</v>
      </c>
      <c r="AS12" s="46">
        <f t="shared" si="7"/>
        <v>3523223.8541666656</v>
      </c>
      <c r="AT12" s="46">
        <f t="shared" si="7"/>
        <v>3523223.8541666656</v>
      </c>
      <c r="AU12" s="46">
        <f t="shared" si="7"/>
        <v>3523223.8541666656</v>
      </c>
      <c r="AV12" s="46">
        <f t="shared" si="7"/>
        <v>3523223.8541666656</v>
      </c>
      <c r="AW12" s="46">
        <f t="shared" si="7"/>
        <v>3523223.8541666656</v>
      </c>
      <c r="AX12" s="46">
        <f t="shared" si="7"/>
        <v>3523223.8541666656</v>
      </c>
      <c r="AY12" s="46">
        <f t="shared" si="7"/>
        <v>3523223.8541666656</v>
      </c>
      <c r="AZ12" s="46">
        <f t="shared" si="7"/>
        <v>3523223.8541666656</v>
      </c>
      <c r="BA12" s="46">
        <f t="shared" si="7"/>
        <v>3523223.8541666656</v>
      </c>
      <c r="BB12" s="46">
        <f t="shared" si="7"/>
        <v>3523223.8541666656</v>
      </c>
      <c r="BC12" s="46">
        <f t="shared" si="7"/>
        <v>3523223.8541666656</v>
      </c>
      <c r="BD12" s="46">
        <f t="shared" si="7"/>
        <v>3523223.8541666656</v>
      </c>
      <c r="BE12" s="46">
        <f t="shared" si="7"/>
        <v>3523223.8541666656</v>
      </c>
      <c r="BF12" s="46">
        <f t="shared" si="7"/>
        <v>3523223.8541666656</v>
      </c>
      <c r="BG12" s="46">
        <f t="shared" si="7"/>
        <v>3523223.8541666656</v>
      </c>
      <c r="BH12" s="46">
        <f t="shared" si="7"/>
        <v>3523223.8541666656</v>
      </c>
      <c r="BI12" s="46">
        <f t="shared" si="7"/>
        <v>3523223.8541666656</v>
      </c>
      <c r="BJ12" s="46">
        <f t="shared" si="7"/>
        <v>3523223.8541666656</v>
      </c>
      <c r="BK12" s="46">
        <f t="shared" si="7"/>
        <v>3523223.8541666656</v>
      </c>
      <c r="BL12" s="46">
        <f t="shared" si="7"/>
        <v>3523223.8541666656</v>
      </c>
      <c r="BM12" s="46">
        <f t="shared" si="7"/>
        <v>3523223.8541666656</v>
      </c>
      <c r="BN12" s="46">
        <f t="shared" si="7"/>
        <v>3523223.8541666656</v>
      </c>
      <c r="BO12" s="46">
        <f t="shared" si="7"/>
        <v>3523223.8541666656</v>
      </c>
      <c r="BP12" s="46">
        <f t="shared" si="7"/>
        <v>3523223.8541666656</v>
      </c>
      <c r="BQ12" s="46">
        <f t="shared" ref="BQ12:CV12" si="8">BP12+BQ11</f>
        <v>3523223.8541666656</v>
      </c>
      <c r="BR12" s="46">
        <f t="shared" si="8"/>
        <v>3523223.8541666656</v>
      </c>
      <c r="BS12" s="46">
        <f t="shared" si="8"/>
        <v>3523223.8541666656</v>
      </c>
      <c r="BT12" s="46">
        <f t="shared" si="8"/>
        <v>3523223.8541666656</v>
      </c>
      <c r="BU12" s="46">
        <f t="shared" si="8"/>
        <v>3523223.8541666656</v>
      </c>
      <c r="BV12" s="46">
        <f t="shared" si="8"/>
        <v>3523223.8541666656</v>
      </c>
      <c r="BW12" s="46">
        <f t="shared" si="8"/>
        <v>3523223.8541666656</v>
      </c>
      <c r="BX12" s="46">
        <f t="shared" si="8"/>
        <v>3523223.8541666656</v>
      </c>
      <c r="BY12" s="46">
        <f t="shared" si="8"/>
        <v>3523223.8541666656</v>
      </c>
      <c r="BZ12" s="46">
        <f t="shared" si="8"/>
        <v>3523223.8541666656</v>
      </c>
      <c r="CA12" s="46">
        <f t="shared" si="8"/>
        <v>3523223.8541666656</v>
      </c>
      <c r="CB12" s="46">
        <f t="shared" si="8"/>
        <v>3523223.8541666656</v>
      </c>
      <c r="CC12" s="46">
        <f t="shared" si="8"/>
        <v>3523223.8541666656</v>
      </c>
      <c r="CD12" s="46">
        <f t="shared" si="8"/>
        <v>3523223.8541666656</v>
      </c>
      <c r="CE12" s="46">
        <f t="shared" si="8"/>
        <v>3523223.8541666656</v>
      </c>
      <c r="CF12" s="46">
        <f t="shared" si="8"/>
        <v>3523223.8541666656</v>
      </c>
      <c r="CG12" s="46">
        <f t="shared" si="8"/>
        <v>3523223.8541666656</v>
      </c>
      <c r="CH12" s="46">
        <f t="shared" si="8"/>
        <v>3523223.8541666656</v>
      </c>
      <c r="CI12" s="46">
        <f t="shared" si="8"/>
        <v>3523223.8541666656</v>
      </c>
      <c r="CJ12" s="46">
        <f t="shared" si="8"/>
        <v>3523223.8541666656</v>
      </c>
      <c r="CK12" s="46">
        <f t="shared" si="8"/>
        <v>3523223.8541666656</v>
      </c>
      <c r="CL12" s="46">
        <f t="shared" si="8"/>
        <v>3523223.8541666656</v>
      </c>
      <c r="CM12" s="46">
        <f t="shared" si="8"/>
        <v>3523223.8541666656</v>
      </c>
      <c r="CN12" s="46">
        <f t="shared" si="8"/>
        <v>3523223.8541666656</v>
      </c>
      <c r="CO12" s="46">
        <f t="shared" si="8"/>
        <v>3523223.8541666656</v>
      </c>
      <c r="CP12" s="46">
        <f t="shared" si="8"/>
        <v>3523223.8541666656</v>
      </c>
      <c r="CQ12" s="46">
        <f t="shared" si="8"/>
        <v>3523223.8541666656</v>
      </c>
      <c r="CR12" s="46">
        <f t="shared" si="8"/>
        <v>3523223.8541666656</v>
      </c>
      <c r="CS12" s="46">
        <f t="shared" si="8"/>
        <v>3523223.8541666656</v>
      </c>
      <c r="CT12" s="46">
        <f t="shared" si="8"/>
        <v>3523223.8541666656</v>
      </c>
      <c r="CU12" s="46">
        <f t="shared" si="8"/>
        <v>3523223.8541666656</v>
      </c>
      <c r="CV12" s="46">
        <f t="shared" si="8"/>
        <v>3523223.8541666656</v>
      </c>
      <c r="CW12" s="46">
        <f t="shared" ref="CW12:EB12" si="9">CV12+CW11</f>
        <v>3523223.8541666656</v>
      </c>
      <c r="CX12" s="46">
        <f t="shared" si="9"/>
        <v>3523223.8541666656</v>
      </c>
      <c r="CY12" s="46">
        <f t="shared" si="9"/>
        <v>3523223.8541666656</v>
      </c>
      <c r="CZ12" s="46">
        <f t="shared" si="9"/>
        <v>3523223.8541666656</v>
      </c>
      <c r="DA12" s="46">
        <f t="shared" si="9"/>
        <v>3523223.8541666656</v>
      </c>
      <c r="DB12" s="46">
        <f t="shared" si="9"/>
        <v>3523223.8541666656</v>
      </c>
      <c r="DC12" s="46">
        <f t="shared" si="9"/>
        <v>3523223.8541666656</v>
      </c>
      <c r="DD12" s="46">
        <f t="shared" si="9"/>
        <v>3523223.8541666656</v>
      </c>
      <c r="DE12" s="46">
        <f t="shared" si="9"/>
        <v>3523223.8541666656</v>
      </c>
      <c r="DF12" s="46">
        <f t="shared" si="9"/>
        <v>3523223.8541666656</v>
      </c>
      <c r="DG12" s="46">
        <f t="shared" si="9"/>
        <v>3523223.8541666656</v>
      </c>
      <c r="DH12" s="46">
        <f t="shared" si="9"/>
        <v>3523223.8541666656</v>
      </c>
      <c r="DI12" s="46">
        <f t="shared" si="9"/>
        <v>3523223.8541666656</v>
      </c>
      <c r="DJ12" s="46">
        <f t="shared" si="9"/>
        <v>3523223.8541666656</v>
      </c>
      <c r="DK12" s="46">
        <f t="shared" si="9"/>
        <v>3523223.8541666656</v>
      </c>
      <c r="DL12" s="46">
        <f t="shared" si="9"/>
        <v>3523223.8541666656</v>
      </c>
      <c r="DM12" s="46">
        <f t="shared" si="9"/>
        <v>3523223.8541666656</v>
      </c>
      <c r="DN12" s="46">
        <f t="shared" si="9"/>
        <v>3523223.8541666656</v>
      </c>
      <c r="DO12" s="46">
        <f t="shared" si="9"/>
        <v>3523223.8541666656</v>
      </c>
      <c r="DP12" s="46">
        <f t="shared" si="9"/>
        <v>3523223.8541666656</v>
      </c>
      <c r="DQ12" s="46">
        <f t="shared" si="9"/>
        <v>3523223.8541666656</v>
      </c>
      <c r="DR12" s="46">
        <f t="shared" si="9"/>
        <v>3523223.8541666656</v>
      </c>
      <c r="DS12" s="46">
        <f t="shared" si="9"/>
        <v>3523223.8541666656</v>
      </c>
      <c r="DT12" s="46">
        <f t="shared" si="9"/>
        <v>3523223.8541666656</v>
      </c>
      <c r="DU12" s="46">
        <f t="shared" si="9"/>
        <v>3523223.8541666656</v>
      </c>
      <c r="DV12" s="46">
        <f t="shared" si="9"/>
        <v>3523223.8541666656</v>
      </c>
      <c r="DW12" s="46">
        <f t="shared" si="9"/>
        <v>3523223.8541666656</v>
      </c>
      <c r="DX12" s="46">
        <f t="shared" si="9"/>
        <v>3523223.8541666656</v>
      </c>
      <c r="DY12" s="46">
        <f t="shared" si="9"/>
        <v>3523223.8541666656</v>
      </c>
      <c r="DZ12" s="46">
        <f t="shared" si="9"/>
        <v>3523223.8541666656</v>
      </c>
      <c r="EA12" s="46">
        <f t="shared" si="9"/>
        <v>3523223.8541666656</v>
      </c>
      <c r="EB12" s="46">
        <f t="shared" si="9"/>
        <v>3523223.8541666656</v>
      </c>
      <c r="EC12" s="46">
        <f t="shared" ref="EC12:FH12" si="10">EB12+EC11</f>
        <v>3523223.8541666656</v>
      </c>
      <c r="ED12" s="46">
        <f t="shared" si="10"/>
        <v>3523223.8541666656</v>
      </c>
      <c r="EE12" s="46">
        <f t="shared" si="10"/>
        <v>3523223.8541666656</v>
      </c>
      <c r="EF12" s="46">
        <f t="shared" si="10"/>
        <v>3523223.8541666656</v>
      </c>
      <c r="EG12" s="46">
        <f t="shared" si="10"/>
        <v>3523223.8541666656</v>
      </c>
      <c r="EH12" s="46">
        <f t="shared" si="10"/>
        <v>3523223.8541666656</v>
      </c>
      <c r="EI12" s="46">
        <f t="shared" si="10"/>
        <v>3523223.8541666656</v>
      </c>
      <c r="EJ12" s="46">
        <f t="shared" si="10"/>
        <v>3523223.8541666656</v>
      </c>
      <c r="EK12" s="46">
        <f t="shared" si="10"/>
        <v>3523223.8541666656</v>
      </c>
      <c r="EL12" s="46">
        <f t="shared" si="10"/>
        <v>3523223.8541666656</v>
      </c>
      <c r="EM12" s="46">
        <f t="shared" si="10"/>
        <v>3523223.8541666656</v>
      </c>
      <c r="EN12" s="46">
        <f t="shared" si="10"/>
        <v>3523223.8541666656</v>
      </c>
      <c r="EO12" s="46">
        <f t="shared" si="10"/>
        <v>3523223.8541666656</v>
      </c>
      <c r="EP12" s="46">
        <f t="shared" si="10"/>
        <v>3523223.8541666656</v>
      </c>
      <c r="EQ12" s="46">
        <f t="shared" si="10"/>
        <v>3523223.8541666656</v>
      </c>
      <c r="ER12" s="46">
        <f t="shared" si="10"/>
        <v>3523223.8541666656</v>
      </c>
      <c r="ES12" s="46">
        <f t="shared" si="10"/>
        <v>3523223.8541666656</v>
      </c>
      <c r="ET12" s="46">
        <f t="shared" si="10"/>
        <v>3523223.8541666656</v>
      </c>
      <c r="EU12" s="46">
        <f t="shared" si="10"/>
        <v>3523223.8541666656</v>
      </c>
      <c r="EV12" s="46">
        <f t="shared" si="10"/>
        <v>3523223.8541666656</v>
      </c>
      <c r="EW12" s="46">
        <f t="shared" si="10"/>
        <v>3523223.8541666656</v>
      </c>
      <c r="EX12" s="46">
        <f t="shared" si="10"/>
        <v>3523223.8541666656</v>
      </c>
      <c r="EY12" s="46">
        <f t="shared" si="10"/>
        <v>3523223.8541666656</v>
      </c>
      <c r="EZ12" s="46">
        <f t="shared" si="10"/>
        <v>3523223.8541666656</v>
      </c>
      <c r="FA12" s="46">
        <f t="shared" si="10"/>
        <v>3523223.8541666656</v>
      </c>
      <c r="FB12" s="46">
        <f t="shared" si="10"/>
        <v>3523223.8541666656</v>
      </c>
      <c r="FC12" s="46">
        <f t="shared" si="10"/>
        <v>3523223.8541666656</v>
      </c>
      <c r="FD12" s="46">
        <f t="shared" si="10"/>
        <v>3523223.8541666656</v>
      </c>
      <c r="FE12" s="46">
        <f t="shared" si="10"/>
        <v>3523223.8541666656</v>
      </c>
      <c r="FF12" s="46">
        <f t="shared" si="10"/>
        <v>3523223.8541666656</v>
      </c>
      <c r="FG12" s="46">
        <f t="shared" si="10"/>
        <v>3523223.8541666656</v>
      </c>
      <c r="FH12" s="46">
        <f t="shared" si="10"/>
        <v>3523223.8541666656</v>
      </c>
      <c r="FI12" s="46">
        <f t="shared" ref="FI12:GN12" si="11">FH12+FI11</f>
        <v>3523223.8541666656</v>
      </c>
      <c r="FJ12" s="46">
        <f t="shared" si="11"/>
        <v>3523223.8541666656</v>
      </c>
      <c r="FK12" s="46">
        <f t="shared" si="11"/>
        <v>3523223.8541666656</v>
      </c>
      <c r="FL12" s="46">
        <f t="shared" si="11"/>
        <v>3523223.8541666656</v>
      </c>
      <c r="FM12" s="46">
        <f t="shared" si="11"/>
        <v>3523223.8541666656</v>
      </c>
      <c r="FN12" s="46">
        <f t="shared" si="11"/>
        <v>3523223.8541666656</v>
      </c>
      <c r="FO12" s="46">
        <f t="shared" si="11"/>
        <v>3523223.8541666656</v>
      </c>
      <c r="FP12" s="46">
        <f t="shared" si="11"/>
        <v>3523223.8541666656</v>
      </c>
    </row>
    <row r="13" spans="1:172" x14ac:dyDescent="0.2">
      <c r="A13" s="35" t="s">
        <v>227</v>
      </c>
      <c r="C13" s="45">
        <f t="shared" ref="C13:C19" si="12">SUM(D13:FP13)</f>
        <v>3523223.854166666</v>
      </c>
      <c r="D13" s="46">
        <f>Parametrlar!$B$9*D11</f>
        <v>0</v>
      </c>
      <c r="E13" s="46">
        <f>Parametrlar!$B$9*E11+IF(Parametrlar!$B$6&gt;0,(1-Parametrlar!$B$9)/MAX(1,Parametrlar!$B$6)*(D12-IF(E$4-1-Parametrlar!$B$6&gt;=0,INDEX($D$12:$FP$12,1,E$4-Parametrlar!$B$6),0)),0)</f>
        <v>55777.173996913574</v>
      </c>
      <c r="F13" s="46">
        <f>Parametrlar!$B$9*F11+IF(Parametrlar!$B$6&gt;0,(1-Parametrlar!$B$9)/MAX(1,Parametrlar!$B$6)*(E12-IF(F$4-1-Parametrlar!$B$6&gt;=0,INDEX($D$12:$FP$12,1,F$4-Parametrlar!$B$6),0)),0)</f>
        <v>69927.287326388876</v>
      </c>
      <c r="G13" s="46">
        <f>Parametrlar!$B$9*G11+IF(Parametrlar!$B$6&gt;0,(1-Parametrlar!$B$9)/MAX(1,Parametrlar!$B$6)*(F12-IF(G$4-1-Parametrlar!$B$6&gt;=0,INDEX($D$12:$FP$12,1,G$4-Parametrlar!$B$6),0)),0)</f>
        <v>84128.855613425898</v>
      </c>
      <c r="H13" s="46">
        <f>Parametrlar!$B$9*H11+IF(Parametrlar!$B$6&gt;0,(1-Parametrlar!$B$9)/MAX(1,Parametrlar!$B$6)*(G12-IF(H$4-1-Parametrlar!$B$6&gt;=0,INDEX($D$12:$FP$12,1,H$4-Parametrlar!$B$6),0)),0)</f>
        <v>98381.878858024662</v>
      </c>
      <c r="I13" s="46">
        <f>Parametrlar!$B$9*I11+IF(Parametrlar!$B$6&gt;0,(1-Parametrlar!$B$9)/MAX(1,Parametrlar!$B$6)*(H12-IF(I$4-1-Parametrlar!$B$6&gt;=0,INDEX($D$12:$FP$12,1,I$4-Parametrlar!$B$6),0)),0)</f>
        <v>112686.35706018517</v>
      </c>
      <c r="J13" s="46">
        <f>Parametrlar!$B$9*J11+IF(Parametrlar!$B$6&gt;0,(1-Parametrlar!$B$9)/MAX(1,Parametrlar!$B$6)*(I12-IF(J$4-1-Parametrlar!$B$6&gt;=0,INDEX($D$12:$FP$12,1,J$4-Parametrlar!$B$6),0)),0)</f>
        <v>113097.99672067899</v>
      </c>
      <c r="K13" s="46">
        <f>Parametrlar!$B$9*K11+IF(Parametrlar!$B$6&gt;0,(1-Parametrlar!$B$9)/MAX(1,Parametrlar!$B$6)*(J12-IF(K$4-1-Parametrlar!$B$6&gt;=0,INDEX($D$12:$FP$12,1,K$4-Parametrlar!$B$6),0)),0)</f>
        <v>113509.63638117281</v>
      </c>
      <c r="L13" s="46">
        <f>Parametrlar!$B$9*L11+IF(Parametrlar!$B$6&gt;0,(1-Parametrlar!$B$9)/MAX(1,Parametrlar!$B$6)*(K12-IF(L$4-1-Parametrlar!$B$6&gt;=0,INDEX($D$12:$FP$12,1,L$4-Parametrlar!$B$6),0)),0)</f>
        <v>113921.27604166666</v>
      </c>
      <c r="M13" s="46">
        <f>Parametrlar!$B$9*M11+IF(Parametrlar!$B$6&gt;0,(1-Parametrlar!$B$9)/MAX(1,Parametrlar!$B$6)*(L12-IF(M$4-1-Parametrlar!$B$6&gt;=0,INDEX($D$12:$FP$12,1,M$4-Parametrlar!$B$6),0)),0)</f>
        <v>114332.91570216048</v>
      </c>
      <c r="N13" s="46">
        <f>Parametrlar!$B$9*N11+IF(Parametrlar!$B$6&gt;0,(1-Parametrlar!$B$9)/MAX(1,Parametrlar!$B$6)*(M12-IF(N$4-1-Parametrlar!$B$6&gt;=0,INDEX($D$12:$FP$12,1,N$4-Parametrlar!$B$6),0)),0)</f>
        <v>114744.5553626543</v>
      </c>
      <c r="O13" s="46">
        <f>Parametrlar!$B$9*O11+IF(Parametrlar!$B$6&gt;0,(1-Parametrlar!$B$9)/MAX(1,Parametrlar!$B$6)*(N12-IF(O$4-1-Parametrlar!$B$6&gt;=0,INDEX($D$12:$FP$12,1,O$4-Parametrlar!$B$6),0)),0)</f>
        <v>115156.19502314812</v>
      </c>
      <c r="P13" s="46">
        <f>Parametrlar!$B$9*P11+IF(Parametrlar!$B$6&gt;0,(1-Parametrlar!$B$9)/MAX(1,Parametrlar!$B$6)*(O12-IF(P$4-1-Parametrlar!$B$6&gt;=0,INDEX($D$12:$FP$12,1,P$4-Parametrlar!$B$6),0)),0)</f>
        <v>115567.83468364194</v>
      </c>
      <c r="Q13" s="46">
        <f>Parametrlar!$B$9*Q11+IF(Parametrlar!$B$6&gt;0,(1-Parametrlar!$B$9)/MAX(1,Parametrlar!$B$6)*(P12-IF(Q$4-1-Parametrlar!$B$6&gt;=0,INDEX($D$12:$FP$12,1,Q$4-Parametrlar!$B$6),0)),0)</f>
        <v>115979.47434413577</v>
      </c>
      <c r="R13" s="46">
        <f>Parametrlar!$B$9*R11+IF(Parametrlar!$B$6&gt;0,(1-Parametrlar!$B$9)/MAX(1,Parametrlar!$B$6)*(Q12-IF(R$4-1-Parametrlar!$B$6&gt;=0,INDEX($D$12:$FP$12,1,R$4-Parametrlar!$B$6),0)),0)</f>
        <v>116391.11400462961</v>
      </c>
      <c r="S13" s="46">
        <f>Parametrlar!$B$9*S11+IF(Parametrlar!$B$6&gt;0,(1-Parametrlar!$B$9)/MAX(1,Parametrlar!$B$6)*(R12-IF(S$4-1-Parametrlar!$B$6&gt;=0,INDEX($D$12:$FP$12,1,S$4-Parametrlar!$B$6),0)),0)</f>
        <v>116802.75366512345</v>
      </c>
      <c r="T13" s="46">
        <f>Parametrlar!$B$9*T11+IF(Parametrlar!$B$6&gt;0,(1-Parametrlar!$B$9)/MAX(1,Parametrlar!$B$6)*(S12-IF(T$4-1-Parametrlar!$B$6&gt;=0,INDEX($D$12:$FP$12,1,T$4-Parametrlar!$B$6),0)),0)</f>
        <v>117214.39332561727</v>
      </c>
      <c r="U13" s="46">
        <f>Parametrlar!$B$9*U11+IF(Parametrlar!$B$6&gt;0,(1-Parametrlar!$B$9)/MAX(1,Parametrlar!$B$6)*(T12-IF(U$4-1-Parametrlar!$B$6&gt;=0,INDEX($D$12:$FP$12,1,U$4-Parametrlar!$B$6),0)),0)</f>
        <v>117626.03298611109</v>
      </c>
      <c r="V13" s="46">
        <f>Parametrlar!$B$9*V11+IF(Parametrlar!$B$6&gt;0,(1-Parametrlar!$B$9)/MAX(1,Parametrlar!$B$6)*(U12-IF(V$4-1-Parametrlar!$B$6&gt;=0,INDEX($D$12:$FP$12,1,V$4-Parametrlar!$B$6),0)),0)</f>
        <v>118037.67264660491</v>
      </c>
      <c r="W13" s="46">
        <f>Parametrlar!$B$9*W11+IF(Parametrlar!$B$6&gt;0,(1-Parametrlar!$B$9)/MAX(1,Parametrlar!$B$6)*(V12-IF(W$4-1-Parametrlar!$B$6&gt;=0,INDEX($D$12:$FP$12,1,W$4-Parametrlar!$B$6),0)),0)</f>
        <v>118449.31230709875</v>
      </c>
      <c r="X13" s="46">
        <f>Parametrlar!$B$9*X11+IF(Parametrlar!$B$6&gt;0,(1-Parametrlar!$B$9)/MAX(1,Parametrlar!$B$6)*(W12-IF(X$4-1-Parametrlar!$B$6&gt;=0,INDEX($D$12:$FP$12,1,X$4-Parametrlar!$B$6),0)),0)</f>
        <v>118860.95196759255</v>
      </c>
      <c r="Y13" s="46">
        <f>Parametrlar!$B$9*Y11+IF(Parametrlar!$B$6&gt;0,(1-Parametrlar!$B$9)/MAX(1,Parametrlar!$B$6)*(X12-IF(Y$4-1-Parametrlar!$B$6&gt;=0,INDEX($D$12:$FP$12,1,Y$4-Parametrlar!$B$6),0)),0)</f>
        <v>119272.59162808639</v>
      </c>
      <c r="Z13" s="46">
        <f>Parametrlar!$B$9*Z11+IF(Parametrlar!$B$6&gt;0,(1-Parametrlar!$B$9)/MAX(1,Parametrlar!$B$6)*(Y12-IF(Z$4-1-Parametrlar!$B$6&gt;=0,INDEX($D$12:$FP$12,1,Z$4-Parametrlar!$B$6),0)),0)</f>
        <v>119684.23128858025</v>
      </c>
      <c r="AA13" s="46">
        <f>Parametrlar!$B$9*AA11+IF(Parametrlar!$B$6&gt;0,(1-Parametrlar!$B$9)/MAX(1,Parametrlar!$B$6)*(Z12-IF(AA$4-1-Parametrlar!$B$6&gt;=0,INDEX($D$12:$FP$12,1,AA$4-Parametrlar!$B$6),0)),0)</f>
        <v>120095.87094907404</v>
      </c>
      <c r="AB13" s="46">
        <f>Parametrlar!$B$9*AB11+IF(Parametrlar!$B$6&gt;0,(1-Parametrlar!$B$9)/MAX(1,Parametrlar!$B$6)*(AA12-IF(AB$4-1-Parametrlar!$B$6&gt;=0,INDEX($D$12:$FP$12,1,AB$4-Parametrlar!$B$6),0)),0)</f>
        <v>120507.51060956786</v>
      </c>
      <c r="AC13" s="46">
        <f>Parametrlar!$B$9*AC11+IF(Parametrlar!$B$6&gt;0,(1-Parametrlar!$B$9)/MAX(1,Parametrlar!$B$6)*(AB12-IF(AC$4-1-Parametrlar!$B$6&gt;=0,INDEX($D$12:$FP$12,1,AC$4-Parametrlar!$B$6),0)),0)</f>
        <v>120919.15027006168</v>
      </c>
      <c r="AD13" s="46">
        <f>Parametrlar!$B$9*AD11+IF(Parametrlar!$B$6&gt;0,(1-Parametrlar!$B$9)/MAX(1,Parametrlar!$B$6)*(AC12-IF(AD$4-1-Parametrlar!$B$6&gt;=0,INDEX($D$12:$FP$12,1,AD$4-Parametrlar!$B$6),0)),0)</f>
        <v>121330.7899305555</v>
      </c>
      <c r="AE13" s="46">
        <f>Parametrlar!$B$9*AE11+IF(Parametrlar!$B$6&gt;0,(1-Parametrlar!$B$9)/MAX(1,Parametrlar!$B$6)*(AD12-IF(AE$4-1-Parametrlar!$B$6&gt;=0,INDEX($D$12:$FP$12,1,AE$4-Parametrlar!$B$6),0)),0)</f>
        <v>121742.4295910494</v>
      </c>
      <c r="AF13" s="46">
        <f>Parametrlar!$B$9*AF11+IF(Parametrlar!$B$6&gt;0,(1-Parametrlar!$B$9)/MAX(1,Parametrlar!$B$6)*(AE12-IF(AF$4-1-Parametrlar!$B$6&gt;=0,INDEX($D$12:$FP$12,1,AF$4-Parametrlar!$B$6),0)),0)</f>
        <v>121948.24942129631</v>
      </c>
      <c r="AG13" s="46">
        <f>Parametrlar!$B$9*AG11+IF(Parametrlar!$B$6&gt;0,(1-Parametrlar!$B$9)/MAX(1,Parametrlar!$B$6)*(AF12-IF(AG$4-1-Parametrlar!$B$6&gt;=0,INDEX($D$12:$FP$12,1,AG$4-Parametrlar!$B$6),0)),0)</f>
        <v>122102.61429398147</v>
      </c>
      <c r="AH13" s="46">
        <f>Parametrlar!$B$9*AH11+IF(Parametrlar!$B$6&gt;0,(1-Parametrlar!$B$9)/MAX(1,Parametrlar!$B$6)*(AG12-IF(AH$4-1-Parametrlar!$B$6&gt;=0,INDEX($D$12:$FP$12,1,AH$4-Parametrlar!$B$6),0)),0)</f>
        <v>122205.5242091049</v>
      </c>
      <c r="AI13" s="46">
        <f>Parametrlar!$B$9*AI11+IF(Parametrlar!$B$6&gt;0,(1-Parametrlar!$B$9)/MAX(1,Parametrlar!$B$6)*(AH12-IF(AI$4-1-Parametrlar!$B$6&gt;=0,INDEX($D$12:$FP$12,1,AI$4-Parametrlar!$B$6),0)),0)</f>
        <v>61128.489583333256</v>
      </c>
      <c r="AJ13" s="46">
        <f>Parametrlar!$B$9*AJ11+IF(Parametrlar!$B$6&gt;0,(1-Parametrlar!$B$9)/MAX(1,Parametrlar!$B$6)*(AI12-IF(AJ$4-1-Parametrlar!$B$6&gt;=0,INDEX($D$12:$FP$12,1,AJ$4-Parametrlar!$B$6),0)),0)</f>
        <v>45846.367187499942</v>
      </c>
      <c r="AK13" s="46">
        <f>Parametrlar!$B$9*AK11+IF(Parametrlar!$B$6&gt;0,(1-Parametrlar!$B$9)/MAX(1,Parametrlar!$B$6)*(AJ12-IF(AK$4-1-Parametrlar!$B$6&gt;=0,INDEX($D$12:$FP$12,1,AK$4-Parametrlar!$B$6),0)),0)</f>
        <v>30564.244791666628</v>
      </c>
      <c r="AL13" s="46">
        <f>Parametrlar!$B$9*AL11+IF(Parametrlar!$B$6&gt;0,(1-Parametrlar!$B$9)/MAX(1,Parametrlar!$B$6)*(AK12-IF(AL$4-1-Parametrlar!$B$6&gt;=0,INDEX($D$12:$FP$12,1,AL$4-Parametrlar!$B$6),0)),0)</f>
        <v>15282.122395833314</v>
      </c>
      <c r="AM13" s="46">
        <f>Parametrlar!$B$9*AM11+IF(Parametrlar!$B$6&gt;0,(1-Parametrlar!$B$9)/MAX(1,Parametrlar!$B$6)*(AL12-IF(AM$4-1-Parametrlar!$B$6&gt;=0,INDEX($D$12:$FP$12,1,AM$4-Parametrlar!$B$6),0)),0)</f>
        <v>0</v>
      </c>
      <c r="AN13" s="46">
        <f>Parametrlar!$B$9*AN11+IF(Parametrlar!$B$6&gt;0,(1-Parametrlar!$B$9)/MAX(1,Parametrlar!$B$6)*(AM12-IF(AN$4-1-Parametrlar!$B$6&gt;=0,INDEX($D$12:$FP$12,1,AN$4-Parametrlar!$B$6),0)),0)</f>
        <v>0</v>
      </c>
      <c r="AO13" s="46">
        <f>Parametrlar!$B$9*AO11+IF(Parametrlar!$B$6&gt;0,(1-Parametrlar!$B$9)/MAX(1,Parametrlar!$B$6)*(AN12-IF(AO$4-1-Parametrlar!$B$6&gt;=0,INDEX($D$12:$FP$12,1,AO$4-Parametrlar!$B$6),0)),0)</f>
        <v>0</v>
      </c>
      <c r="AP13" s="46">
        <f>Parametrlar!$B$9*AP11+IF(Parametrlar!$B$6&gt;0,(1-Parametrlar!$B$9)/MAX(1,Parametrlar!$B$6)*(AO12-IF(AP$4-1-Parametrlar!$B$6&gt;=0,INDEX($D$12:$FP$12,1,AP$4-Parametrlar!$B$6),0)),0)</f>
        <v>0</v>
      </c>
      <c r="AQ13" s="46">
        <f>Parametrlar!$B$9*AQ11+IF(Parametrlar!$B$6&gt;0,(1-Parametrlar!$B$9)/MAX(1,Parametrlar!$B$6)*(AP12-IF(AQ$4-1-Parametrlar!$B$6&gt;=0,INDEX($D$12:$FP$12,1,AQ$4-Parametrlar!$B$6),0)),0)</f>
        <v>0</v>
      </c>
      <c r="AR13" s="46">
        <f>Parametrlar!$B$9*AR11+IF(Parametrlar!$B$6&gt;0,(1-Parametrlar!$B$9)/MAX(1,Parametrlar!$B$6)*(AQ12-IF(AR$4-1-Parametrlar!$B$6&gt;=0,INDEX($D$12:$FP$12,1,AR$4-Parametrlar!$B$6),0)),0)</f>
        <v>0</v>
      </c>
      <c r="AS13" s="46">
        <f>Parametrlar!$B$9*AS11+IF(Parametrlar!$B$6&gt;0,(1-Parametrlar!$B$9)/MAX(1,Parametrlar!$B$6)*(AR12-IF(AS$4-1-Parametrlar!$B$6&gt;=0,INDEX($D$12:$FP$12,1,AS$4-Parametrlar!$B$6),0)),0)</f>
        <v>0</v>
      </c>
      <c r="AT13" s="46">
        <f>Parametrlar!$B$9*AT11+IF(Parametrlar!$B$6&gt;0,(1-Parametrlar!$B$9)/MAX(1,Parametrlar!$B$6)*(AS12-IF(AT$4-1-Parametrlar!$B$6&gt;=0,INDEX($D$12:$FP$12,1,AT$4-Parametrlar!$B$6),0)),0)</f>
        <v>0</v>
      </c>
      <c r="AU13" s="46">
        <f>Parametrlar!$B$9*AU11+IF(Parametrlar!$B$6&gt;0,(1-Parametrlar!$B$9)/MAX(1,Parametrlar!$B$6)*(AT12-IF(AU$4-1-Parametrlar!$B$6&gt;=0,INDEX($D$12:$FP$12,1,AU$4-Parametrlar!$B$6),0)),0)</f>
        <v>0</v>
      </c>
      <c r="AV13" s="46">
        <f>Parametrlar!$B$9*AV11+IF(Parametrlar!$B$6&gt;0,(1-Parametrlar!$B$9)/MAX(1,Parametrlar!$B$6)*(AU12-IF(AV$4-1-Parametrlar!$B$6&gt;=0,INDEX($D$12:$FP$12,1,AV$4-Parametrlar!$B$6),0)),0)</f>
        <v>0</v>
      </c>
      <c r="AW13" s="46">
        <f>Parametrlar!$B$9*AW11+IF(Parametrlar!$B$6&gt;0,(1-Parametrlar!$B$9)/MAX(1,Parametrlar!$B$6)*(AV12-IF(AW$4-1-Parametrlar!$B$6&gt;=0,INDEX($D$12:$FP$12,1,AW$4-Parametrlar!$B$6),0)),0)</f>
        <v>0</v>
      </c>
      <c r="AX13" s="46">
        <f>Parametrlar!$B$9*AX11+IF(Parametrlar!$B$6&gt;0,(1-Parametrlar!$B$9)/MAX(1,Parametrlar!$B$6)*(AW12-IF(AX$4-1-Parametrlar!$B$6&gt;=0,INDEX($D$12:$FP$12,1,AX$4-Parametrlar!$B$6),0)),0)</f>
        <v>0</v>
      </c>
      <c r="AY13" s="46">
        <f>Parametrlar!$B$9*AY11+IF(Parametrlar!$B$6&gt;0,(1-Parametrlar!$B$9)/MAX(1,Parametrlar!$B$6)*(AX12-IF(AY$4-1-Parametrlar!$B$6&gt;=0,INDEX($D$12:$FP$12,1,AY$4-Parametrlar!$B$6),0)),0)</f>
        <v>0</v>
      </c>
      <c r="AZ13" s="46">
        <f>Parametrlar!$B$9*AZ11+IF(Parametrlar!$B$6&gt;0,(1-Parametrlar!$B$9)/MAX(1,Parametrlar!$B$6)*(AY12-IF(AZ$4-1-Parametrlar!$B$6&gt;=0,INDEX($D$12:$FP$12,1,AZ$4-Parametrlar!$B$6),0)),0)</f>
        <v>0</v>
      </c>
      <c r="BA13" s="46">
        <f>Parametrlar!$B$9*BA11+IF(Parametrlar!$B$6&gt;0,(1-Parametrlar!$B$9)/MAX(1,Parametrlar!$B$6)*(AZ12-IF(BA$4-1-Parametrlar!$B$6&gt;=0,INDEX($D$12:$FP$12,1,BA$4-Parametrlar!$B$6),0)),0)</f>
        <v>0</v>
      </c>
      <c r="BB13" s="46">
        <f>Parametrlar!$B$9*BB11+IF(Parametrlar!$B$6&gt;0,(1-Parametrlar!$B$9)/MAX(1,Parametrlar!$B$6)*(BA12-IF(BB$4-1-Parametrlar!$B$6&gt;=0,INDEX($D$12:$FP$12,1,BB$4-Parametrlar!$B$6),0)),0)</f>
        <v>0</v>
      </c>
      <c r="BC13" s="46">
        <f>Parametrlar!$B$9*BC11+IF(Parametrlar!$B$6&gt;0,(1-Parametrlar!$B$9)/MAX(1,Parametrlar!$B$6)*(BB12-IF(BC$4-1-Parametrlar!$B$6&gt;=0,INDEX($D$12:$FP$12,1,BC$4-Parametrlar!$B$6),0)),0)</f>
        <v>0</v>
      </c>
      <c r="BD13" s="46">
        <f>Parametrlar!$B$9*BD11+IF(Parametrlar!$B$6&gt;0,(1-Parametrlar!$B$9)/MAX(1,Parametrlar!$B$6)*(BC12-IF(BD$4-1-Parametrlar!$B$6&gt;=0,INDEX($D$12:$FP$12,1,BD$4-Parametrlar!$B$6),0)),0)</f>
        <v>0</v>
      </c>
      <c r="BE13" s="46">
        <f>Parametrlar!$B$9*BE11+IF(Parametrlar!$B$6&gt;0,(1-Parametrlar!$B$9)/MAX(1,Parametrlar!$B$6)*(BD12-IF(BE$4-1-Parametrlar!$B$6&gt;=0,INDEX($D$12:$FP$12,1,BE$4-Parametrlar!$B$6),0)),0)</f>
        <v>0</v>
      </c>
      <c r="BF13" s="46">
        <f>Parametrlar!$B$9*BF11+IF(Parametrlar!$B$6&gt;0,(1-Parametrlar!$B$9)/MAX(1,Parametrlar!$B$6)*(BE12-IF(BF$4-1-Parametrlar!$B$6&gt;=0,INDEX($D$12:$FP$12,1,BF$4-Parametrlar!$B$6),0)),0)</f>
        <v>0</v>
      </c>
      <c r="BG13" s="46">
        <f>Parametrlar!$B$9*BG11+IF(Parametrlar!$B$6&gt;0,(1-Parametrlar!$B$9)/MAX(1,Parametrlar!$B$6)*(BF12-IF(BG$4-1-Parametrlar!$B$6&gt;=0,INDEX($D$12:$FP$12,1,BG$4-Parametrlar!$B$6),0)),0)</f>
        <v>0</v>
      </c>
      <c r="BH13" s="46">
        <f>Parametrlar!$B$9*BH11+IF(Parametrlar!$B$6&gt;0,(1-Parametrlar!$B$9)/MAX(1,Parametrlar!$B$6)*(BG12-IF(BH$4-1-Parametrlar!$B$6&gt;=0,INDEX($D$12:$FP$12,1,BH$4-Parametrlar!$B$6),0)),0)</f>
        <v>0</v>
      </c>
      <c r="BI13" s="46">
        <f>Parametrlar!$B$9*BI11+IF(Parametrlar!$B$6&gt;0,(1-Parametrlar!$B$9)/MAX(1,Parametrlar!$B$6)*(BH12-IF(BI$4-1-Parametrlar!$B$6&gt;=0,INDEX($D$12:$FP$12,1,BI$4-Parametrlar!$B$6),0)),0)</f>
        <v>0</v>
      </c>
      <c r="BJ13" s="46">
        <f>Parametrlar!$B$9*BJ11+IF(Parametrlar!$B$6&gt;0,(1-Parametrlar!$B$9)/MAX(1,Parametrlar!$B$6)*(BI12-IF(BJ$4-1-Parametrlar!$B$6&gt;=0,INDEX($D$12:$FP$12,1,BJ$4-Parametrlar!$B$6),0)),0)</f>
        <v>0</v>
      </c>
      <c r="BK13" s="46">
        <f>Parametrlar!$B$9*BK11+IF(Parametrlar!$B$6&gt;0,(1-Parametrlar!$B$9)/MAX(1,Parametrlar!$B$6)*(BJ12-IF(BK$4-1-Parametrlar!$B$6&gt;=0,INDEX($D$12:$FP$12,1,BK$4-Parametrlar!$B$6),0)),0)</f>
        <v>0</v>
      </c>
      <c r="BL13" s="46">
        <f>Parametrlar!$B$9*BL11+IF(Parametrlar!$B$6&gt;0,(1-Parametrlar!$B$9)/MAX(1,Parametrlar!$B$6)*(BK12-IF(BL$4-1-Parametrlar!$B$6&gt;=0,INDEX($D$12:$FP$12,1,BL$4-Parametrlar!$B$6),0)),0)</f>
        <v>0</v>
      </c>
      <c r="BM13" s="46">
        <f>Parametrlar!$B$9*BM11+IF(Parametrlar!$B$6&gt;0,(1-Parametrlar!$B$9)/MAX(1,Parametrlar!$B$6)*(BL12-IF(BM$4-1-Parametrlar!$B$6&gt;=0,INDEX($D$12:$FP$12,1,BM$4-Parametrlar!$B$6),0)),0)</f>
        <v>0</v>
      </c>
      <c r="BN13" s="46">
        <f>Parametrlar!$B$9*BN11+IF(Parametrlar!$B$6&gt;0,(1-Parametrlar!$B$9)/MAX(1,Parametrlar!$B$6)*(BM12-IF(BN$4-1-Parametrlar!$B$6&gt;=0,INDEX($D$12:$FP$12,1,BN$4-Parametrlar!$B$6),0)),0)</f>
        <v>0</v>
      </c>
      <c r="BO13" s="46">
        <f>Parametrlar!$B$9*BO11+IF(Parametrlar!$B$6&gt;0,(1-Parametrlar!$B$9)/MAX(1,Parametrlar!$B$6)*(BN12-IF(BO$4-1-Parametrlar!$B$6&gt;=0,INDEX($D$12:$FP$12,1,BO$4-Parametrlar!$B$6),0)),0)</f>
        <v>0</v>
      </c>
      <c r="BP13" s="46">
        <f>Parametrlar!$B$9*BP11+IF(Parametrlar!$B$6&gt;0,(1-Parametrlar!$B$9)/MAX(1,Parametrlar!$B$6)*(BO12-IF(BP$4-1-Parametrlar!$B$6&gt;=0,INDEX($D$12:$FP$12,1,BP$4-Parametrlar!$B$6),0)),0)</f>
        <v>0</v>
      </c>
      <c r="BQ13" s="46">
        <f>Parametrlar!$B$9*BQ11+IF(Parametrlar!$B$6&gt;0,(1-Parametrlar!$B$9)/MAX(1,Parametrlar!$B$6)*(BP12-IF(BQ$4-1-Parametrlar!$B$6&gt;=0,INDEX($D$12:$FP$12,1,BQ$4-Parametrlar!$B$6),0)),0)</f>
        <v>0</v>
      </c>
      <c r="BR13" s="46">
        <f>Parametrlar!$B$9*BR11+IF(Parametrlar!$B$6&gt;0,(1-Parametrlar!$B$9)/MAX(1,Parametrlar!$B$6)*(BQ12-IF(BR$4-1-Parametrlar!$B$6&gt;=0,INDEX($D$12:$FP$12,1,BR$4-Parametrlar!$B$6),0)),0)</f>
        <v>0</v>
      </c>
      <c r="BS13" s="46">
        <f>Parametrlar!$B$9*BS11+IF(Parametrlar!$B$6&gt;0,(1-Parametrlar!$B$9)/MAX(1,Parametrlar!$B$6)*(BR12-IF(BS$4-1-Parametrlar!$B$6&gt;=0,INDEX($D$12:$FP$12,1,BS$4-Parametrlar!$B$6),0)),0)</f>
        <v>0</v>
      </c>
      <c r="BT13" s="46">
        <f>Parametrlar!$B$9*BT11+IF(Parametrlar!$B$6&gt;0,(1-Parametrlar!$B$9)/MAX(1,Parametrlar!$B$6)*(BS12-IF(BT$4-1-Parametrlar!$B$6&gt;=0,INDEX($D$12:$FP$12,1,BT$4-Parametrlar!$B$6),0)),0)</f>
        <v>0</v>
      </c>
      <c r="BU13" s="46">
        <f>Parametrlar!$B$9*BU11+IF(Parametrlar!$B$6&gt;0,(1-Parametrlar!$B$9)/MAX(1,Parametrlar!$B$6)*(BT12-IF(BU$4-1-Parametrlar!$B$6&gt;=0,INDEX($D$12:$FP$12,1,BU$4-Parametrlar!$B$6),0)),0)</f>
        <v>0</v>
      </c>
      <c r="BV13" s="46">
        <f>Parametrlar!$B$9*BV11+IF(Parametrlar!$B$6&gt;0,(1-Parametrlar!$B$9)/MAX(1,Parametrlar!$B$6)*(BU12-IF(BV$4-1-Parametrlar!$B$6&gt;=0,INDEX($D$12:$FP$12,1,BV$4-Parametrlar!$B$6),0)),0)</f>
        <v>0</v>
      </c>
      <c r="BW13" s="46">
        <f>Parametrlar!$B$9*BW11+IF(Parametrlar!$B$6&gt;0,(1-Parametrlar!$B$9)/MAX(1,Parametrlar!$B$6)*(BV12-IF(BW$4-1-Parametrlar!$B$6&gt;=0,INDEX($D$12:$FP$12,1,BW$4-Parametrlar!$B$6),0)),0)</f>
        <v>0</v>
      </c>
      <c r="BX13" s="46">
        <f>Parametrlar!$B$9*BX11+IF(Parametrlar!$B$6&gt;0,(1-Parametrlar!$B$9)/MAX(1,Parametrlar!$B$6)*(BW12-IF(BX$4-1-Parametrlar!$B$6&gt;=0,INDEX($D$12:$FP$12,1,BX$4-Parametrlar!$B$6),0)),0)</f>
        <v>0</v>
      </c>
      <c r="BY13" s="46">
        <f>Parametrlar!$B$9*BY11+IF(Parametrlar!$B$6&gt;0,(1-Parametrlar!$B$9)/MAX(1,Parametrlar!$B$6)*(BX12-IF(BY$4-1-Parametrlar!$B$6&gt;=0,INDEX($D$12:$FP$12,1,BY$4-Parametrlar!$B$6),0)),0)</f>
        <v>0</v>
      </c>
      <c r="BZ13" s="46">
        <f>Parametrlar!$B$9*BZ11+IF(Parametrlar!$B$6&gt;0,(1-Parametrlar!$B$9)/MAX(1,Parametrlar!$B$6)*(BY12-IF(BZ$4-1-Parametrlar!$B$6&gt;=0,INDEX($D$12:$FP$12,1,BZ$4-Parametrlar!$B$6),0)),0)</f>
        <v>0</v>
      </c>
      <c r="CA13" s="46">
        <f>Parametrlar!$B$9*CA11+IF(Parametrlar!$B$6&gt;0,(1-Parametrlar!$B$9)/MAX(1,Parametrlar!$B$6)*(BZ12-IF(CA$4-1-Parametrlar!$B$6&gt;=0,INDEX($D$12:$FP$12,1,CA$4-Parametrlar!$B$6),0)),0)</f>
        <v>0</v>
      </c>
      <c r="CB13" s="46">
        <f>Parametrlar!$B$9*CB11+IF(Parametrlar!$B$6&gt;0,(1-Parametrlar!$B$9)/MAX(1,Parametrlar!$B$6)*(CA12-IF(CB$4-1-Parametrlar!$B$6&gt;=0,INDEX($D$12:$FP$12,1,CB$4-Parametrlar!$B$6),0)),0)</f>
        <v>0</v>
      </c>
      <c r="CC13" s="46">
        <f>Parametrlar!$B$9*CC11+IF(Parametrlar!$B$6&gt;0,(1-Parametrlar!$B$9)/MAX(1,Parametrlar!$B$6)*(CB12-IF(CC$4-1-Parametrlar!$B$6&gt;=0,INDEX($D$12:$FP$12,1,CC$4-Parametrlar!$B$6),0)),0)</f>
        <v>0</v>
      </c>
      <c r="CD13" s="46">
        <f>Parametrlar!$B$9*CD11+IF(Parametrlar!$B$6&gt;0,(1-Parametrlar!$B$9)/MAX(1,Parametrlar!$B$6)*(CC12-IF(CD$4-1-Parametrlar!$B$6&gt;=0,INDEX($D$12:$FP$12,1,CD$4-Parametrlar!$B$6),0)),0)</f>
        <v>0</v>
      </c>
      <c r="CE13" s="46">
        <f>Parametrlar!$B$9*CE11+IF(Parametrlar!$B$6&gt;0,(1-Parametrlar!$B$9)/MAX(1,Parametrlar!$B$6)*(CD12-IF(CE$4-1-Parametrlar!$B$6&gt;=0,INDEX($D$12:$FP$12,1,CE$4-Parametrlar!$B$6),0)),0)</f>
        <v>0</v>
      </c>
      <c r="CF13" s="46">
        <f>Parametrlar!$B$9*CF11+IF(Parametrlar!$B$6&gt;0,(1-Parametrlar!$B$9)/MAX(1,Parametrlar!$B$6)*(CE12-IF(CF$4-1-Parametrlar!$B$6&gt;=0,INDEX($D$12:$FP$12,1,CF$4-Parametrlar!$B$6),0)),0)</f>
        <v>0</v>
      </c>
      <c r="CG13" s="46">
        <f>Parametrlar!$B$9*CG11+IF(Parametrlar!$B$6&gt;0,(1-Parametrlar!$B$9)/MAX(1,Parametrlar!$B$6)*(CF12-IF(CG$4-1-Parametrlar!$B$6&gt;=0,INDEX($D$12:$FP$12,1,CG$4-Parametrlar!$B$6),0)),0)</f>
        <v>0</v>
      </c>
      <c r="CH13" s="46">
        <f>Parametrlar!$B$9*CH11+IF(Parametrlar!$B$6&gt;0,(1-Parametrlar!$B$9)/MAX(1,Parametrlar!$B$6)*(CG12-IF(CH$4-1-Parametrlar!$B$6&gt;=0,INDEX($D$12:$FP$12,1,CH$4-Parametrlar!$B$6),0)),0)</f>
        <v>0</v>
      </c>
      <c r="CI13" s="46">
        <f>Parametrlar!$B$9*CI11+IF(Parametrlar!$B$6&gt;0,(1-Parametrlar!$B$9)/MAX(1,Parametrlar!$B$6)*(CH12-IF(CI$4-1-Parametrlar!$B$6&gt;=0,INDEX($D$12:$FP$12,1,CI$4-Parametrlar!$B$6),0)),0)</f>
        <v>0</v>
      </c>
      <c r="CJ13" s="46">
        <f>Parametrlar!$B$9*CJ11+IF(Parametrlar!$B$6&gt;0,(1-Parametrlar!$B$9)/MAX(1,Parametrlar!$B$6)*(CI12-IF(CJ$4-1-Parametrlar!$B$6&gt;=0,INDEX($D$12:$FP$12,1,CJ$4-Parametrlar!$B$6),0)),0)</f>
        <v>0</v>
      </c>
      <c r="CK13" s="46">
        <f>Parametrlar!$B$9*CK11+IF(Parametrlar!$B$6&gt;0,(1-Parametrlar!$B$9)/MAX(1,Parametrlar!$B$6)*(CJ12-IF(CK$4-1-Parametrlar!$B$6&gt;=0,INDEX($D$12:$FP$12,1,CK$4-Parametrlar!$B$6),0)),0)</f>
        <v>0</v>
      </c>
      <c r="CL13" s="46">
        <f>Parametrlar!$B$9*CL11+IF(Parametrlar!$B$6&gt;0,(1-Parametrlar!$B$9)/MAX(1,Parametrlar!$B$6)*(CK12-IF(CL$4-1-Parametrlar!$B$6&gt;=0,INDEX($D$12:$FP$12,1,CL$4-Parametrlar!$B$6),0)),0)</f>
        <v>0</v>
      </c>
      <c r="CM13" s="46">
        <f>Parametrlar!$B$9*CM11+IF(Parametrlar!$B$6&gt;0,(1-Parametrlar!$B$9)/MAX(1,Parametrlar!$B$6)*(CL12-IF(CM$4-1-Parametrlar!$B$6&gt;=0,INDEX($D$12:$FP$12,1,CM$4-Parametrlar!$B$6),0)),0)</f>
        <v>0</v>
      </c>
      <c r="CN13" s="46">
        <f>Parametrlar!$B$9*CN11+IF(Parametrlar!$B$6&gt;0,(1-Parametrlar!$B$9)/MAX(1,Parametrlar!$B$6)*(CM12-IF(CN$4-1-Parametrlar!$B$6&gt;=0,INDEX($D$12:$FP$12,1,CN$4-Parametrlar!$B$6),0)),0)</f>
        <v>0</v>
      </c>
      <c r="CO13" s="46">
        <f>Parametrlar!$B$9*CO11+IF(Parametrlar!$B$6&gt;0,(1-Parametrlar!$B$9)/MAX(1,Parametrlar!$B$6)*(CN12-IF(CO$4-1-Parametrlar!$B$6&gt;=0,INDEX($D$12:$FP$12,1,CO$4-Parametrlar!$B$6),0)),0)</f>
        <v>0</v>
      </c>
      <c r="CP13" s="46">
        <f>Parametrlar!$B$9*CP11+IF(Parametrlar!$B$6&gt;0,(1-Parametrlar!$B$9)/MAX(1,Parametrlar!$B$6)*(CO12-IF(CP$4-1-Parametrlar!$B$6&gt;=0,INDEX($D$12:$FP$12,1,CP$4-Parametrlar!$B$6),0)),0)</f>
        <v>0</v>
      </c>
      <c r="CQ13" s="46">
        <f>Parametrlar!$B$9*CQ11+IF(Parametrlar!$B$6&gt;0,(1-Parametrlar!$B$9)/MAX(1,Parametrlar!$B$6)*(CP12-IF(CQ$4-1-Parametrlar!$B$6&gt;=0,INDEX($D$12:$FP$12,1,CQ$4-Parametrlar!$B$6),0)),0)</f>
        <v>0</v>
      </c>
      <c r="CR13" s="46">
        <f>Parametrlar!$B$9*CR11+IF(Parametrlar!$B$6&gt;0,(1-Parametrlar!$B$9)/MAX(1,Parametrlar!$B$6)*(CQ12-IF(CR$4-1-Parametrlar!$B$6&gt;=0,INDEX($D$12:$FP$12,1,CR$4-Parametrlar!$B$6),0)),0)</f>
        <v>0</v>
      </c>
      <c r="CS13" s="46">
        <f>Parametrlar!$B$9*CS11+IF(Parametrlar!$B$6&gt;0,(1-Parametrlar!$B$9)/MAX(1,Parametrlar!$B$6)*(CR12-IF(CS$4-1-Parametrlar!$B$6&gt;=0,INDEX($D$12:$FP$12,1,CS$4-Parametrlar!$B$6),0)),0)</f>
        <v>0</v>
      </c>
      <c r="CT13" s="46">
        <f>Parametrlar!$B$9*CT11+IF(Parametrlar!$B$6&gt;0,(1-Parametrlar!$B$9)/MAX(1,Parametrlar!$B$6)*(CS12-IF(CT$4-1-Parametrlar!$B$6&gt;=0,INDEX($D$12:$FP$12,1,CT$4-Parametrlar!$B$6),0)),0)</f>
        <v>0</v>
      </c>
      <c r="CU13" s="46">
        <f>Parametrlar!$B$9*CU11+IF(Parametrlar!$B$6&gt;0,(1-Parametrlar!$B$9)/MAX(1,Parametrlar!$B$6)*(CT12-IF(CU$4-1-Parametrlar!$B$6&gt;=0,INDEX($D$12:$FP$12,1,CU$4-Parametrlar!$B$6),0)),0)</f>
        <v>0</v>
      </c>
      <c r="CV13" s="46">
        <f>Parametrlar!$B$9*CV11+IF(Parametrlar!$B$6&gt;0,(1-Parametrlar!$B$9)/MAX(1,Parametrlar!$B$6)*(CU12-IF(CV$4-1-Parametrlar!$B$6&gt;=0,INDEX($D$12:$FP$12,1,CV$4-Parametrlar!$B$6),0)),0)</f>
        <v>0</v>
      </c>
      <c r="CW13" s="46">
        <f>Parametrlar!$B$9*CW11+IF(Parametrlar!$B$6&gt;0,(1-Parametrlar!$B$9)/MAX(1,Parametrlar!$B$6)*(CV12-IF(CW$4-1-Parametrlar!$B$6&gt;=0,INDEX($D$12:$FP$12,1,CW$4-Parametrlar!$B$6),0)),0)</f>
        <v>0</v>
      </c>
      <c r="CX13" s="46">
        <f>Parametrlar!$B$9*CX11+IF(Parametrlar!$B$6&gt;0,(1-Parametrlar!$B$9)/MAX(1,Parametrlar!$B$6)*(CW12-IF(CX$4-1-Parametrlar!$B$6&gt;=0,INDEX($D$12:$FP$12,1,CX$4-Parametrlar!$B$6),0)),0)</f>
        <v>0</v>
      </c>
      <c r="CY13" s="46">
        <f>Parametrlar!$B$9*CY11+IF(Parametrlar!$B$6&gt;0,(1-Parametrlar!$B$9)/MAX(1,Parametrlar!$B$6)*(CX12-IF(CY$4-1-Parametrlar!$B$6&gt;=0,INDEX($D$12:$FP$12,1,CY$4-Parametrlar!$B$6),0)),0)</f>
        <v>0</v>
      </c>
      <c r="CZ13" s="46">
        <f>Parametrlar!$B$9*CZ11+IF(Parametrlar!$B$6&gt;0,(1-Parametrlar!$B$9)/MAX(1,Parametrlar!$B$6)*(CY12-IF(CZ$4-1-Parametrlar!$B$6&gt;=0,INDEX($D$12:$FP$12,1,CZ$4-Parametrlar!$B$6),0)),0)</f>
        <v>0</v>
      </c>
      <c r="DA13" s="46">
        <f>Parametrlar!$B$9*DA11+IF(Parametrlar!$B$6&gt;0,(1-Parametrlar!$B$9)/MAX(1,Parametrlar!$B$6)*(CZ12-IF(DA$4-1-Parametrlar!$B$6&gt;=0,INDEX($D$12:$FP$12,1,DA$4-Parametrlar!$B$6),0)),0)</f>
        <v>0</v>
      </c>
      <c r="DB13" s="46">
        <f>Parametrlar!$B$9*DB11+IF(Parametrlar!$B$6&gt;0,(1-Parametrlar!$B$9)/MAX(1,Parametrlar!$B$6)*(DA12-IF(DB$4-1-Parametrlar!$B$6&gt;=0,INDEX($D$12:$FP$12,1,DB$4-Parametrlar!$B$6),0)),0)</f>
        <v>0</v>
      </c>
      <c r="DC13" s="46">
        <f>Parametrlar!$B$9*DC11+IF(Parametrlar!$B$6&gt;0,(1-Parametrlar!$B$9)/MAX(1,Parametrlar!$B$6)*(DB12-IF(DC$4-1-Parametrlar!$B$6&gt;=0,INDEX($D$12:$FP$12,1,DC$4-Parametrlar!$B$6),0)),0)</f>
        <v>0</v>
      </c>
      <c r="DD13" s="46">
        <f>Parametrlar!$B$9*DD11+IF(Parametrlar!$B$6&gt;0,(1-Parametrlar!$B$9)/MAX(1,Parametrlar!$B$6)*(DC12-IF(DD$4-1-Parametrlar!$B$6&gt;=0,INDEX($D$12:$FP$12,1,DD$4-Parametrlar!$B$6),0)),0)</f>
        <v>0</v>
      </c>
      <c r="DE13" s="46">
        <f>Parametrlar!$B$9*DE11+IF(Parametrlar!$B$6&gt;0,(1-Parametrlar!$B$9)/MAX(1,Parametrlar!$B$6)*(DD12-IF(DE$4-1-Parametrlar!$B$6&gt;=0,INDEX($D$12:$FP$12,1,DE$4-Parametrlar!$B$6),0)),0)</f>
        <v>0</v>
      </c>
      <c r="DF13" s="46">
        <f>Parametrlar!$B$9*DF11+IF(Parametrlar!$B$6&gt;0,(1-Parametrlar!$B$9)/MAX(1,Parametrlar!$B$6)*(DE12-IF(DF$4-1-Parametrlar!$B$6&gt;=0,INDEX($D$12:$FP$12,1,DF$4-Parametrlar!$B$6),0)),0)</f>
        <v>0</v>
      </c>
      <c r="DG13" s="46">
        <f>Parametrlar!$B$9*DG11+IF(Parametrlar!$B$6&gt;0,(1-Parametrlar!$B$9)/MAX(1,Parametrlar!$B$6)*(DF12-IF(DG$4-1-Parametrlar!$B$6&gt;=0,INDEX($D$12:$FP$12,1,DG$4-Parametrlar!$B$6),0)),0)</f>
        <v>0</v>
      </c>
      <c r="DH13" s="46">
        <f>Parametrlar!$B$9*DH11+IF(Parametrlar!$B$6&gt;0,(1-Parametrlar!$B$9)/MAX(1,Parametrlar!$B$6)*(DG12-IF(DH$4-1-Parametrlar!$B$6&gt;=0,INDEX($D$12:$FP$12,1,DH$4-Parametrlar!$B$6),0)),0)</f>
        <v>0</v>
      </c>
      <c r="DI13" s="46">
        <f>Parametrlar!$B$9*DI11+IF(Parametrlar!$B$6&gt;0,(1-Parametrlar!$B$9)/MAX(1,Parametrlar!$B$6)*(DH12-IF(DI$4-1-Parametrlar!$B$6&gt;=0,INDEX($D$12:$FP$12,1,DI$4-Parametrlar!$B$6),0)),0)</f>
        <v>0</v>
      </c>
      <c r="DJ13" s="46">
        <f>Parametrlar!$B$9*DJ11+IF(Parametrlar!$B$6&gt;0,(1-Parametrlar!$B$9)/MAX(1,Parametrlar!$B$6)*(DI12-IF(DJ$4-1-Parametrlar!$B$6&gt;=0,INDEX($D$12:$FP$12,1,DJ$4-Parametrlar!$B$6),0)),0)</f>
        <v>0</v>
      </c>
      <c r="DK13" s="46">
        <f>Parametrlar!$B$9*DK11+IF(Parametrlar!$B$6&gt;0,(1-Parametrlar!$B$9)/MAX(1,Parametrlar!$B$6)*(DJ12-IF(DK$4-1-Parametrlar!$B$6&gt;=0,INDEX($D$12:$FP$12,1,DK$4-Parametrlar!$B$6),0)),0)</f>
        <v>0</v>
      </c>
      <c r="DL13" s="46">
        <f>Parametrlar!$B$9*DL11+IF(Parametrlar!$B$6&gt;0,(1-Parametrlar!$B$9)/MAX(1,Parametrlar!$B$6)*(DK12-IF(DL$4-1-Parametrlar!$B$6&gt;=0,INDEX($D$12:$FP$12,1,DL$4-Parametrlar!$B$6),0)),0)</f>
        <v>0</v>
      </c>
      <c r="DM13" s="46">
        <f>Parametrlar!$B$9*DM11+IF(Parametrlar!$B$6&gt;0,(1-Parametrlar!$B$9)/MAX(1,Parametrlar!$B$6)*(DL12-IF(DM$4-1-Parametrlar!$B$6&gt;=0,INDEX($D$12:$FP$12,1,DM$4-Parametrlar!$B$6),0)),0)</f>
        <v>0</v>
      </c>
      <c r="DN13" s="46">
        <f>Parametrlar!$B$9*DN11+IF(Parametrlar!$B$6&gt;0,(1-Parametrlar!$B$9)/MAX(1,Parametrlar!$B$6)*(DM12-IF(DN$4-1-Parametrlar!$B$6&gt;=0,INDEX($D$12:$FP$12,1,DN$4-Parametrlar!$B$6),0)),0)</f>
        <v>0</v>
      </c>
      <c r="DO13" s="46">
        <f>Parametrlar!$B$9*DO11+IF(Parametrlar!$B$6&gt;0,(1-Parametrlar!$B$9)/MAX(1,Parametrlar!$B$6)*(DN12-IF(DO$4-1-Parametrlar!$B$6&gt;=0,INDEX($D$12:$FP$12,1,DO$4-Parametrlar!$B$6),0)),0)</f>
        <v>0</v>
      </c>
      <c r="DP13" s="46">
        <f>Parametrlar!$B$9*DP11+IF(Parametrlar!$B$6&gt;0,(1-Parametrlar!$B$9)/MAX(1,Parametrlar!$B$6)*(DO12-IF(DP$4-1-Parametrlar!$B$6&gt;=0,INDEX($D$12:$FP$12,1,DP$4-Parametrlar!$B$6),0)),0)</f>
        <v>0</v>
      </c>
      <c r="DQ13" s="46">
        <f>Parametrlar!$B$9*DQ11+IF(Parametrlar!$B$6&gt;0,(1-Parametrlar!$B$9)/MAX(1,Parametrlar!$B$6)*(DP12-IF(DQ$4-1-Parametrlar!$B$6&gt;=0,INDEX($D$12:$FP$12,1,DQ$4-Parametrlar!$B$6),0)),0)</f>
        <v>0</v>
      </c>
      <c r="DR13" s="46">
        <f>Parametrlar!$B$9*DR11+IF(Parametrlar!$B$6&gt;0,(1-Parametrlar!$B$9)/MAX(1,Parametrlar!$B$6)*(DQ12-IF(DR$4-1-Parametrlar!$B$6&gt;=0,INDEX($D$12:$FP$12,1,DR$4-Parametrlar!$B$6),0)),0)</f>
        <v>0</v>
      </c>
      <c r="DS13" s="46">
        <f>Parametrlar!$B$9*DS11+IF(Parametrlar!$B$6&gt;0,(1-Parametrlar!$B$9)/MAX(1,Parametrlar!$B$6)*(DR12-IF(DS$4-1-Parametrlar!$B$6&gt;=0,INDEX($D$12:$FP$12,1,DS$4-Parametrlar!$B$6),0)),0)</f>
        <v>0</v>
      </c>
      <c r="DT13" s="46">
        <f>Parametrlar!$B$9*DT11+IF(Parametrlar!$B$6&gt;0,(1-Parametrlar!$B$9)/MAX(1,Parametrlar!$B$6)*(DS12-IF(DT$4-1-Parametrlar!$B$6&gt;=0,INDEX($D$12:$FP$12,1,DT$4-Parametrlar!$B$6),0)),0)</f>
        <v>0</v>
      </c>
      <c r="DU13" s="46">
        <f>Parametrlar!$B$9*DU11+IF(Parametrlar!$B$6&gt;0,(1-Parametrlar!$B$9)/MAX(1,Parametrlar!$B$6)*(DT12-IF(DU$4-1-Parametrlar!$B$6&gt;=0,INDEX($D$12:$FP$12,1,DU$4-Parametrlar!$B$6),0)),0)</f>
        <v>0</v>
      </c>
      <c r="DV13" s="46">
        <f>Parametrlar!$B$9*DV11+IF(Parametrlar!$B$6&gt;0,(1-Parametrlar!$B$9)/MAX(1,Parametrlar!$B$6)*(DU12-IF(DV$4-1-Parametrlar!$B$6&gt;=0,INDEX($D$12:$FP$12,1,DV$4-Parametrlar!$B$6),0)),0)</f>
        <v>0</v>
      </c>
      <c r="DW13" s="46">
        <f>Parametrlar!$B$9*DW11+IF(Parametrlar!$B$6&gt;0,(1-Parametrlar!$B$9)/MAX(1,Parametrlar!$B$6)*(DV12-IF(DW$4-1-Parametrlar!$B$6&gt;=0,INDEX($D$12:$FP$12,1,DW$4-Parametrlar!$B$6),0)),0)</f>
        <v>0</v>
      </c>
      <c r="DX13" s="46">
        <f>Parametrlar!$B$9*DX11+IF(Parametrlar!$B$6&gt;0,(1-Parametrlar!$B$9)/MAX(1,Parametrlar!$B$6)*(DW12-IF(DX$4-1-Parametrlar!$B$6&gt;=0,INDEX($D$12:$FP$12,1,DX$4-Parametrlar!$B$6),0)),0)</f>
        <v>0</v>
      </c>
      <c r="DY13" s="46">
        <f>Parametrlar!$B$9*DY11+IF(Parametrlar!$B$6&gt;0,(1-Parametrlar!$B$9)/MAX(1,Parametrlar!$B$6)*(DX12-IF(DY$4-1-Parametrlar!$B$6&gt;=0,INDEX($D$12:$FP$12,1,DY$4-Parametrlar!$B$6),0)),0)</f>
        <v>0</v>
      </c>
      <c r="DZ13" s="46">
        <f>Parametrlar!$B$9*DZ11+IF(Parametrlar!$B$6&gt;0,(1-Parametrlar!$B$9)/MAX(1,Parametrlar!$B$6)*(DY12-IF(DZ$4-1-Parametrlar!$B$6&gt;=0,INDEX($D$12:$FP$12,1,DZ$4-Parametrlar!$B$6),0)),0)</f>
        <v>0</v>
      </c>
      <c r="EA13" s="46">
        <f>Parametrlar!$B$9*EA11+IF(Parametrlar!$B$6&gt;0,(1-Parametrlar!$B$9)/MAX(1,Parametrlar!$B$6)*(DZ12-IF(EA$4-1-Parametrlar!$B$6&gt;=0,INDEX($D$12:$FP$12,1,EA$4-Parametrlar!$B$6),0)),0)</f>
        <v>0</v>
      </c>
      <c r="EB13" s="46">
        <f>Parametrlar!$B$9*EB11+IF(Parametrlar!$B$6&gt;0,(1-Parametrlar!$B$9)/MAX(1,Parametrlar!$B$6)*(EA12-IF(EB$4-1-Parametrlar!$B$6&gt;=0,INDEX($D$12:$FP$12,1,EB$4-Parametrlar!$B$6),0)),0)</f>
        <v>0</v>
      </c>
      <c r="EC13" s="46">
        <f>Parametrlar!$B$9*EC11+IF(Parametrlar!$B$6&gt;0,(1-Parametrlar!$B$9)/MAX(1,Parametrlar!$B$6)*(EB12-IF(EC$4-1-Parametrlar!$B$6&gt;=0,INDEX($D$12:$FP$12,1,EC$4-Parametrlar!$B$6),0)),0)</f>
        <v>0</v>
      </c>
      <c r="ED13" s="46">
        <f>Parametrlar!$B$9*ED11+IF(Parametrlar!$B$6&gt;0,(1-Parametrlar!$B$9)/MAX(1,Parametrlar!$B$6)*(EC12-IF(ED$4-1-Parametrlar!$B$6&gt;=0,INDEX($D$12:$FP$12,1,ED$4-Parametrlar!$B$6),0)),0)</f>
        <v>0</v>
      </c>
      <c r="EE13" s="46">
        <f>Parametrlar!$B$9*EE11+IF(Parametrlar!$B$6&gt;0,(1-Parametrlar!$B$9)/MAX(1,Parametrlar!$B$6)*(ED12-IF(EE$4-1-Parametrlar!$B$6&gt;=0,INDEX($D$12:$FP$12,1,EE$4-Parametrlar!$B$6),0)),0)</f>
        <v>0</v>
      </c>
      <c r="EF13" s="46">
        <f>Parametrlar!$B$9*EF11+IF(Parametrlar!$B$6&gt;0,(1-Parametrlar!$B$9)/MAX(1,Parametrlar!$B$6)*(EE12-IF(EF$4-1-Parametrlar!$B$6&gt;=0,INDEX($D$12:$FP$12,1,EF$4-Parametrlar!$B$6),0)),0)</f>
        <v>0</v>
      </c>
      <c r="EG13" s="46">
        <f>Parametrlar!$B$9*EG11+IF(Parametrlar!$B$6&gt;0,(1-Parametrlar!$B$9)/MAX(1,Parametrlar!$B$6)*(EF12-IF(EG$4-1-Parametrlar!$B$6&gt;=0,INDEX($D$12:$FP$12,1,EG$4-Parametrlar!$B$6),0)),0)</f>
        <v>0</v>
      </c>
      <c r="EH13" s="46">
        <f>Parametrlar!$B$9*EH11+IF(Parametrlar!$B$6&gt;0,(1-Parametrlar!$B$9)/MAX(1,Parametrlar!$B$6)*(EG12-IF(EH$4-1-Parametrlar!$B$6&gt;=0,INDEX($D$12:$FP$12,1,EH$4-Parametrlar!$B$6),0)),0)</f>
        <v>0</v>
      </c>
      <c r="EI13" s="46">
        <f>Parametrlar!$B$9*EI11+IF(Parametrlar!$B$6&gt;0,(1-Parametrlar!$B$9)/MAX(1,Parametrlar!$B$6)*(EH12-IF(EI$4-1-Parametrlar!$B$6&gt;=0,INDEX($D$12:$FP$12,1,EI$4-Parametrlar!$B$6),0)),0)</f>
        <v>0</v>
      </c>
      <c r="EJ13" s="46">
        <f>Parametrlar!$B$9*EJ11+IF(Parametrlar!$B$6&gt;0,(1-Parametrlar!$B$9)/MAX(1,Parametrlar!$B$6)*(EI12-IF(EJ$4-1-Parametrlar!$B$6&gt;=0,INDEX($D$12:$FP$12,1,EJ$4-Parametrlar!$B$6),0)),0)</f>
        <v>0</v>
      </c>
      <c r="EK13" s="46">
        <f>Parametrlar!$B$9*EK11+IF(Parametrlar!$B$6&gt;0,(1-Parametrlar!$B$9)/MAX(1,Parametrlar!$B$6)*(EJ12-IF(EK$4-1-Parametrlar!$B$6&gt;=0,INDEX($D$12:$FP$12,1,EK$4-Parametrlar!$B$6),0)),0)</f>
        <v>0</v>
      </c>
      <c r="EL13" s="46">
        <f>Parametrlar!$B$9*EL11+IF(Parametrlar!$B$6&gt;0,(1-Parametrlar!$B$9)/MAX(1,Parametrlar!$B$6)*(EK12-IF(EL$4-1-Parametrlar!$B$6&gt;=0,INDEX($D$12:$FP$12,1,EL$4-Parametrlar!$B$6),0)),0)</f>
        <v>0</v>
      </c>
      <c r="EM13" s="46">
        <f>Parametrlar!$B$9*EM11+IF(Parametrlar!$B$6&gt;0,(1-Parametrlar!$B$9)/MAX(1,Parametrlar!$B$6)*(EL12-IF(EM$4-1-Parametrlar!$B$6&gt;=0,INDEX($D$12:$FP$12,1,EM$4-Parametrlar!$B$6),0)),0)</f>
        <v>0</v>
      </c>
      <c r="EN13" s="46">
        <f>Parametrlar!$B$9*EN11+IF(Parametrlar!$B$6&gt;0,(1-Parametrlar!$B$9)/MAX(1,Parametrlar!$B$6)*(EM12-IF(EN$4-1-Parametrlar!$B$6&gt;=0,INDEX($D$12:$FP$12,1,EN$4-Parametrlar!$B$6),0)),0)</f>
        <v>0</v>
      </c>
      <c r="EO13" s="46">
        <f>Parametrlar!$B$9*EO11+IF(Parametrlar!$B$6&gt;0,(1-Parametrlar!$B$9)/MAX(1,Parametrlar!$B$6)*(EN12-IF(EO$4-1-Parametrlar!$B$6&gt;=0,INDEX($D$12:$FP$12,1,EO$4-Parametrlar!$B$6),0)),0)</f>
        <v>0</v>
      </c>
      <c r="EP13" s="46">
        <f>Parametrlar!$B$9*EP11+IF(Parametrlar!$B$6&gt;0,(1-Parametrlar!$B$9)/MAX(1,Parametrlar!$B$6)*(EO12-IF(EP$4-1-Parametrlar!$B$6&gt;=0,INDEX($D$12:$FP$12,1,EP$4-Parametrlar!$B$6),0)),0)</f>
        <v>0</v>
      </c>
      <c r="EQ13" s="46">
        <f>Parametrlar!$B$9*EQ11+IF(Parametrlar!$B$6&gt;0,(1-Parametrlar!$B$9)/MAX(1,Parametrlar!$B$6)*(EP12-IF(EQ$4-1-Parametrlar!$B$6&gt;=0,INDEX($D$12:$FP$12,1,EQ$4-Parametrlar!$B$6),0)),0)</f>
        <v>0</v>
      </c>
      <c r="ER13" s="46">
        <f>Parametrlar!$B$9*ER11+IF(Parametrlar!$B$6&gt;0,(1-Parametrlar!$B$9)/MAX(1,Parametrlar!$B$6)*(EQ12-IF(ER$4-1-Parametrlar!$B$6&gt;=0,INDEX($D$12:$FP$12,1,ER$4-Parametrlar!$B$6),0)),0)</f>
        <v>0</v>
      </c>
      <c r="ES13" s="46">
        <f>Parametrlar!$B$9*ES11+IF(Parametrlar!$B$6&gt;0,(1-Parametrlar!$B$9)/MAX(1,Parametrlar!$B$6)*(ER12-IF(ES$4-1-Parametrlar!$B$6&gt;=0,INDEX($D$12:$FP$12,1,ES$4-Parametrlar!$B$6),0)),0)</f>
        <v>0</v>
      </c>
      <c r="ET13" s="46">
        <f>Parametrlar!$B$9*ET11+IF(Parametrlar!$B$6&gt;0,(1-Parametrlar!$B$9)/MAX(1,Parametrlar!$B$6)*(ES12-IF(ET$4-1-Parametrlar!$B$6&gt;=0,INDEX($D$12:$FP$12,1,ET$4-Parametrlar!$B$6),0)),0)</f>
        <v>0</v>
      </c>
      <c r="EU13" s="46">
        <f>Parametrlar!$B$9*EU11+IF(Parametrlar!$B$6&gt;0,(1-Parametrlar!$B$9)/MAX(1,Parametrlar!$B$6)*(ET12-IF(EU$4-1-Parametrlar!$B$6&gt;=0,INDEX($D$12:$FP$12,1,EU$4-Parametrlar!$B$6),0)),0)</f>
        <v>0</v>
      </c>
      <c r="EV13" s="46">
        <f>Parametrlar!$B$9*EV11+IF(Parametrlar!$B$6&gt;0,(1-Parametrlar!$B$9)/MAX(1,Parametrlar!$B$6)*(EU12-IF(EV$4-1-Parametrlar!$B$6&gt;=0,INDEX($D$12:$FP$12,1,EV$4-Parametrlar!$B$6),0)),0)</f>
        <v>0</v>
      </c>
      <c r="EW13" s="46">
        <f>Parametrlar!$B$9*EW11+IF(Parametrlar!$B$6&gt;0,(1-Parametrlar!$B$9)/MAX(1,Parametrlar!$B$6)*(EV12-IF(EW$4-1-Parametrlar!$B$6&gt;=0,INDEX($D$12:$FP$12,1,EW$4-Parametrlar!$B$6),0)),0)</f>
        <v>0</v>
      </c>
      <c r="EX13" s="46">
        <f>Parametrlar!$B$9*EX11+IF(Parametrlar!$B$6&gt;0,(1-Parametrlar!$B$9)/MAX(1,Parametrlar!$B$6)*(EW12-IF(EX$4-1-Parametrlar!$B$6&gt;=0,INDEX($D$12:$FP$12,1,EX$4-Parametrlar!$B$6),0)),0)</f>
        <v>0</v>
      </c>
      <c r="EY13" s="46">
        <f>Parametrlar!$B$9*EY11+IF(Parametrlar!$B$6&gt;0,(1-Parametrlar!$B$9)/MAX(1,Parametrlar!$B$6)*(EX12-IF(EY$4-1-Parametrlar!$B$6&gt;=0,INDEX($D$12:$FP$12,1,EY$4-Parametrlar!$B$6),0)),0)</f>
        <v>0</v>
      </c>
      <c r="EZ13" s="46">
        <f>Parametrlar!$B$9*EZ11+IF(Parametrlar!$B$6&gt;0,(1-Parametrlar!$B$9)/MAX(1,Parametrlar!$B$6)*(EY12-IF(EZ$4-1-Parametrlar!$B$6&gt;=0,INDEX($D$12:$FP$12,1,EZ$4-Parametrlar!$B$6),0)),0)</f>
        <v>0</v>
      </c>
      <c r="FA13" s="46">
        <f>Parametrlar!$B$9*FA11+IF(Parametrlar!$B$6&gt;0,(1-Parametrlar!$B$9)/MAX(1,Parametrlar!$B$6)*(EZ12-IF(FA$4-1-Parametrlar!$B$6&gt;=0,INDEX($D$12:$FP$12,1,FA$4-Parametrlar!$B$6),0)),0)</f>
        <v>0</v>
      </c>
      <c r="FB13" s="46">
        <f>Parametrlar!$B$9*FB11+IF(Parametrlar!$B$6&gt;0,(1-Parametrlar!$B$9)/MAX(1,Parametrlar!$B$6)*(FA12-IF(FB$4-1-Parametrlar!$B$6&gt;=0,INDEX($D$12:$FP$12,1,FB$4-Parametrlar!$B$6),0)),0)</f>
        <v>0</v>
      </c>
      <c r="FC13" s="46">
        <f>Parametrlar!$B$9*FC11+IF(Parametrlar!$B$6&gt;0,(1-Parametrlar!$B$9)/MAX(1,Parametrlar!$B$6)*(FB12-IF(FC$4-1-Parametrlar!$B$6&gt;=0,INDEX($D$12:$FP$12,1,FC$4-Parametrlar!$B$6),0)),0)</f>
        <v>0</v>
      </c>
      <c r="FD13" s="46">
        <f>Parametrlar!$B$9*FD11+IF(Parametrlar!$B$6&gt;0,(1-Parametrlar!$B$9)/MAX(1,Parametrlar!$B$6)*(FC12-IF(FD$4-1-Parametrlar!$B$6&gt;=0,INDEX($D$12:$FP$12,1,FD$4-Parametrlar!$B$6),0)),0)</f>
        <v>0</v>
      </c>
      <c r="FE13" s="46">
        <f>Parametrlar!$B$9*FE11+IF(Parametrlar!$B$6&gt;0,(1-Parametrlar!$B$9)/MAX(1,Parametrlar!$B$6)*(FD12-IF(FE$4-1-Parametrlar!$B$6&gt;=0,INDEX($D$12:$FP$12,1,FE$4-Parametrlar!$B$6),0)),0)</f>
        <v>0</v>
      </c>
      <c r="FF13" s="46">
        <f>Parametrlar!$B$9*FF11+IF(Parametrlar!$B$6&gt;0,(1-Parametrlar!$B$9)/MAX(1,Parametrlar!$B$6)*(FE12-IF(FF$4-1-Parametrlar!$B$6&gt;=0,INDEX($D$12:$FP$12,1,FF$4-Parametrlar!$B$6),0)),0)</f>
        <v>0</v>
      </c>
      <c r="FG13" s="46">
        <f>Parametrlar!$B$9*FG11+IF(Parametrlar!$B$6&gt;0,(1-Parametrlar!$B$9)/MAX(1,Parametrlar!$B$6)*(FF12-IF(FG$4-1-Parametrlar!$B$6&gt;=0,INDEX($D$12:$FP$12,1,FG$4-Parametrlar!$B$6),0)),0)</f>
        <v>0</v>
      </c>
      <c r="FH13" s="46">
        <f>Parametrlar!$B$9*FH11+IF(Parametrlar!$B$6&gt;0,(1-Parametrlar!$B$9)/MAX(1,Parametrlar!$B$6)*(FG12-IF(FH$4-1-Parametrlar!$B$6&gt;=0,INDEX($D$12:$FP$12,1,FH$4-Parametrlar!$B$6),0)),0)</f>
        <v>0</v>
      </c>
      <c r="FI13" s="46">
        <f>Parametrlar!$B$9*FI11+IF(Parametrlar!$B$6&gt;0,(1-Parametrlar!$B$9)/MAX(1,Parametrlar!$B$6)*(FH12-IF(FI$4-1-Parametrlar!$B$6&gt;=0,INDEX($D$12:$FP$12,1,FI$4-Parametrlar!$B$6),0)),0)</f>
        <v>0</v>
      </c>
      <c r="FJ13" s="46">
        <f>Parametrlar!$B$9*FJ11+IF(Parametrlar!$B$6&gt;0,(1-Parametrlar!$B$9)/MAX(1,Parametrlar!$B$6)*(FI12-IF(FJ$4-1-Parametrlar!$B$6&gt;=0,INDEX($D$12:$FP$12,1,FJ$4-Parametrlar!$B$6),0)),0)</f>
        <v>0</v>
      </c>
      <c r="FK13" s="46">
        <f>Parametrlar!$B$9*FK11+IF(Parametrlar!$B$6&gt;0,(1-Parametrlar!$B$9)/MAX(1,Parametrlar!$B$6)*(FJ12-IF(FK$4-1-Parametrlar!$B$6&gt;=0,INDEX($D$12:$FP$12,1,FK$4-Parametrlar!$B$6),0)),0)</f>
        <v>0</v>
      </c>
      <c r="FL13" s="46">
        <f>Parametrlar!$B$9*FL11+IF(Parametrlar!$B$6&gt;0,(1-Parametrlar!$B$9)/MAX(1,Parametrlar!$B$6)*(FK12-IF(FL$4-1-Parametrlar!$B$6&gt;=0,INDEX($D$12:$FP$12,1,FL$4-Parametrlar!$B$6),0)),0)</f>
        <v>0</v>
      </c>
      <c r="FM13" s="46">
        <f>Parametrlar!$B$9*FM11+IF(Parametrlar!$B$6&gt;0,(1-Parametrlar!$B$9)/MAX(1,Parametrlar!$B$6)*(FL12-IF(FM$4-1-Parametrlar!$B$6&gt;=0,INDEX($D$12:$FP$12,1,FM$4-Parametrlar!$B$6),0)),0)</f>
        <v>0</v>
      </c>
      <c r="FN13" s="46">
        <f>Parametrlar!$B$9*FN11+IF(Parametrlar!$B$6&gt;0,(1-Parametrlar!$B$9)/MAX(1,Parametrlar!$B$6)*(FM12-IF(FN$4-1-Parametrlar!$B$6&gt;=0,INDEX($D$12:$FP$12,1,FN$4-Parametrlar!$B$6),0)),0)</f>
        <v>0</v>
      </c>
      <c r="FO13" s="46">
        <f>Parametrlar!$B$9*FO11+IF(Parametrlar!$B$6&gt;0,(1-Parametrlar!$B$9)/MAX(1,Parametrlar!$B$6)*(FN12-IF(FO$4-1-Parametrlar!$B$6&gt;=0,INDEX($D$12:$FP$12,1,FO$4-Parametrlar!$B$6),0)),0)</f>
        <v>0</v>
      </c>
      <c r="FP13" s="46">
        <f>Parametrlar!$B$9*FP11+IF(Parametrlar!$B$6&gt;0,(1-Parametrlar!$B$9)/MAX(1,Parametrlar!$B$6)*(FO12-IF(FP$4-1-Parametrlar!$B$6&gt;=0,INDEX($D$12:$FP$12,1,FP$4-Parametrlar!$B$6),0)),0)</f>
        <v>0</v>
      </c>
    </row>
    <row r="14" spans="1:172" x14ac:dyDescent="0.2">
      <c r="A14" s="42" t="s">
        <v>228</v>
      </c>
      <c r="C14" s="45">
        <f t="shared" si="12"/>
        <v>123312.83489583335</v>
      </c>
      <c r="D14" s="46">
        <f>D11*(Kirish!$B$17+Kirish!$B$18)</f>
        <v>0</v>
      </c>
      <c r="E14" s="46">
        <f>E11*(Kirish!$B$17+Kirish!$B$18)</f>
        <v>3904.4021797839505</v>
      </c>
      <c r="F14" s="46">
        <f>F11*(Kirish!$B$17+Kirish!$B$18)</f>
        <v>3918.8095679012335</v>
      </c>
      <c r="G14" s="46">
        <f>G11*(Kirish!$B$17+Kirish!$B$18)</f>
        <v>3933.216956018518</v>
      </c>
      <c r="H14" s="46">
        <f>H11*(Kirish!$B$17+Kirish!$B$18)</f>
        <v>3947.6243441358024</v>
      </c>
      <c r="I14" s="46">
        <f>I11*(Kirish!$B$17+Kirish!$B$18)</f>
        <v>3962.0317322530864</v>
      </c>
      <c r="J14" s="46">
        <f>J11*(Kirish!$B$17+Kirish!$B$18)</f>
        <v>3976.4391203703694</v>
      </c>
      <c r="K14" s="46">
        <f>K11*(Kirish!$B$17+Kirish!$B$18)</f>
        <v>3990.8465084876539</v>
      </c>
      <c r="L14" s="46">
        <f>L11*(Kirish!$B$17+Kirish!$B$18)</f>
        <v>4005.2538966049378</v>
      </c>
      <c r="M14" s="46">
        <f>M11*(Kirish!$B$17+Kirish!$B$18)</f>
        <v>4019.6612847222223</v>
      </c>
      <c r="N14" s="46">
        <f>N11*(Kirish!$B$17+Kirish!$B$18)</f>
        <v>4034.0686728395053</v>
      </c>
      <c r="O14" s="46">
        <f>O11*(Kirish!$B$17+Kirish!$B$18)</f>
        <v>4048.4760609567898</v>
      </c>
      <c r="P14" s="46">
        <f>P11*(Kirish!$B$17+Kirish!$B$18)</f>
        <v>4062.8834490740737</v>
      </c>
      <c r="Q14" s="46">
        <f>Q11*(Kirish!$B$17+Kirish!$B$18)</f>
        <v>4077.2908371913577</v>
      </c>
      <c r="R14" s="46">
        <f>R11*(Kirish!$B$17+Kirish!$B$18)</f>
        <v>4091.6982253086417</v>
      </c>
      <c r="S14" s="46">
        <f>S11*(Kirish!$B$17+Kirish!$B$18)</f>
        <v>4106.1056134259261</v>
      </c>
      <c r="T14" s="46">
        <f>T11*(Kirish!$B$17+Kirish!$B$18)</f>
        <v>4120.5130015432096</v>
      </c>
      <c r="U14" s="46">
        <f>U11*(Kirish!$B$17+Kirish!$B$18)</f>
        <v>4134.9203896604931</v>
      </c>
      <c r="V14" s="46">
        <f>V11*(Kirish!$B$17+Kirish!$B$18)</f>
        <v>4149.3277777777776</v>
      </c>
      <c r="W14" s="46">
        <f>W11*(Kirish!$B$17+Kirish!$B$18)</f>
        <v>4163.735165895062</v>
      </c>
      <c r="X14" s="46">
        <f>X11*(Kirish!$B$17+Kirish!$B$18)</f>
        <v>4178.1425540123446</v>
      </c>
      <c r="Y14" s="46">
        <f>Y11*(Kirish!$B$17+Kirish!$B$18)</f>
        <v>4192.549942129629</v>
      </c>
      <c r="Z14" s="46">
        <f>Z11*(Kirish!$B$17+Kirish!$B$18)</f>
        <v>4206.9573302469134</v>
      </c>
      <c r="AA14" s="46">
        <f>AA11*(Kirish!$B$17+Kirish!$B$18)</f>
        <v>4221.3647183641979</v>
      </c>
      <c r="AB14" s="46">
        <f>AB11*(Kirish!$B$17+Kirish!$B$18)</f>
        <v>4235.7721064814814</v>
      </c>
      <c r="AC14" s="46">
        <f>AC11*(Kirish!$B$17+Kirish!$B$18)</f>
        <v>4250.1794945987649</v>
      </c>
      <c r="AD14" s="46">
        <f>AD11*(Kirish!$B$17+Kirish!$B$18)</f>
        <v>4264.5868827160493</v>
      </c>
      <c r="AE14" s="46">
        <f>AE11*(Kirish!$B$17+Kirish!$B$18)</f>
        <v>4278.9942708333338</v>
      </c>
      <c r="AF14" s="46">
        <f>AF11*(Kirish!$B$17+Kirish!$B$18)</f>
        <v>4278.9942708333338</v>
      </c>
      <c r="AG14" s="46">
        <f>AG11*(Kirish!$B$17+Kirish!$B$18)</f>
        <v>4278.9942708333338</v>
      </c>
      <c r="AH14" s="46">
        <f>AH11*(Kirish!$B$17+Kirish!$B$18)</f>
        <v>4278.9942708333338</v>
      </c>
      <c r="AI14" s="46">
        <f>AI11*(Kirish!$B$17+Kirish!$B$18)</f>
        <v>0</v>
      </c>
      <c r="AJ14" s="46">
        <f>AJ11*(Kirish!$B$17+Kirish!$B$18)</f>
        <v>0</v>
      </c>
      <c r="AK14" s="46">
        <f>AK11*(Kirish!$B$17+Kirish!$B$18)</f>
        <v>0</v>
      </c>
      <c r="AL14" s="46">
        <f>AL11*(Kirish!$B$17+Kirish!$B$18)</f>
        <v>0</v>
      </c>
      <c r="AM14" s="46">
        <f>AM11*(Kirish!$B$17+Kirish!$B$18)</f>
        <v>0</v>
      </c>
      <c r="AN14" s="46">
        <f>AN11*(Kirish!$B$17+Kirish!$B$18)</f>
        <v>0</v>
      </c>
      <c r="AO14" s="46">
        <f>AO11*(Kirish!$B$17+Kirish!$B$18)</f>
        <v>0</v>
      </c>
      <c r="AP14" s="46">
        <f>AP11*(Kirish!$B$17+Kirish!$B$18)</f>
        <v>0</v>
      </c>
      <c r="AQ14" s="46">
        <f>AQ11*(Kirish!$B$17+Kirish!$B$18)</f>
        <v>0</v>
      </c>
      <c r="AR14" s="46">
        <f>AR11*(Kirish!$B$17+Kirish!$B$18)</f>
        <v>0</v>
      </c>
      <c r="AS14" s="46">
        <f>AS11*(Kirish!$B$17+Kirish!$B$18)</f>
        <v>0</v>
      </c>
      <c r="AT14" s="46">
        <f>AT11*(Kirish!$B$17+Kirish!$B$18)</f>
        <v>0</v>
      </c>
      <c r="AU14" s="46">
        <f>AU11*(Kirish!$B$17+Kirish!$B$18)</f>
        <v>0</v>
      </c>
      <c r="AV14" s="46">
        <f>AV11*(Kirish!$B$17+Kirish!$B$18)</f>
        <v>0</v>
      </c>
      <c r="AW14" s="46">
        <f>AW11*(Kirish!$B$17+Kirish!$B$18)</f>
        <v>0</v>
      </c>
      <c r="AX14" s="46">
        <f>AX11*(Kirish!$B$17+Kirish!$B$18)</f>
        <v>0</v>
      </c>
      <c r="AY14" s="46">
        <f>AY11*(Kirish!$B$17+Kirish!$B$18)</f>
        <v>0</v>
      </c>
      <c r="AZ14" s="46">
        <f>AZ11*(Kirish!$B$17+Kirish!$B$18)</f>
        <v>0</v>
      </c>
      <c r="BA14" s="46">
        <f>BA11*(Kirish!$B$17+Kirish!$B$18)</f>
        <v>0</v>
      </c>
      <c r="BB14" s="46">
        <f>BB11*(Kirish!$B$17+Kirish!$B$18)</f>
        <v>0</v>
      </c>
      <c r="BC14" s="46">
        <f>BC11*(Kirish!$B$17+Kirish!$B$18)</f>
        <v>0</v>
      </c>
      <c r="BD14" s="46">
        <f>BD11*(Kirish!$B$17+Kirish!$B$18)</f>
        <v>0</v>
      </c>
      <c r="BE14" s="46">
        <f>BE11*(Kirish!$B$17+Kirish!$B$18)</f>
        <v>0</v>
      </c>
      <c r="BF14" s="46">
        <f>BF11*(Kirish!$B$17+Kirish!$B$18)</f>
        <v>0</v>
      </c>
      <c r="BG14" s="46">
        <f>BG11*(Kirish!$B$17+Kirish!$B$18)</f>
        <v>0</v>
      </c>
      <c r="BH14" s="46">
        <f>BH11*(Kirish!$B$17+Kirish!$B$18)</f>
        <v>0</v>
      </c>
      <c r="BI14" s="46">
        <f>BI11*(Kirish!$B$17+Kirish!$B$18)</f>
        <v>0</v>
      </c>
      <c r="BJ14" s="46">
        <f>BJ11*(Kirish!$B$17+Kirish!$B$18)</f>
        <v>0</v>
      </c>
      <c r="BK14" s="46">
        <f>BK11*(Kirish!$B$17+Kirish!$B$18)</f>
        <v>0</v>
      </c>
      <c r="BL14" s="46">
        <f>BL11*(Kirish!$B$17+Kirish!$B$18)</f>
        <v>0</v>
      </c>
      <c r="BM14" s="46">
        <f>BM11*(Kirish!$B$17+Kirish!$B$18)</f>
        <v>0</v>
      </c>
      <c r="BN14" s="46">
        <f>BN11*(Kirish!$B$17+Kirish!$B$18)</f>
        <v>0</v>
      </c>
      <c r="BO14" s="46">
        <f>BO11*(Kirish!$B$17+Kirish!$B$18)</f>
        <v>0</v>
      </c>
      <c r="BP14" s="46">
        <f>BP11*(Kirish!$B$17+Kirish!$B$18)</f>
        <v>0</v>
      </c>
      <c r="BQ14" s="46">
        <f>BQ11*(Kirish!$B$17+Kirish!$B$18)</f>
        <v>0</v>
      </c>
      <c r="BR14" s="46">
        <f>BR11*(Kirish!$B$17+Kirish!$B$18)</f>
        <v>0</v>
      </c>
      <c r="BS14" s="46">
        <f>BS11*(Kirish!$B$17+Kirish!$B$18)</f>
        <v>0</v>
      </c>
      <c r="BT14" s="46">
        <f>BT11*(Kirish!$B$17+Kirish!$B$18)</f>
        <v>0</v>
      </c>
      <c r="BU14" s="46">
        <f>BU11*(Kirish!$B$17+Kirish!$B$18)</f>
        <v>0</v>
      </c>
      <c r="BV14" s="46">
        <f>BV11*(Kirish!$B$17+Kirish!$B$18)</f>
        <v>0</v>
      </c>
      <c r="BW14" s="46">
        <f>BW11*(Kirish!$B$17+Kirish!$B$18)</f>
        <v>0</v>
      </c>
      <c r="BX14" s="46">
        <f>BX11*(Kirish!$B$17+Kirish!$B$18)</f>
        <v>0</v>
      </c>
      <c r="BY14" s="46">
        <f>BY11*(Kirish!$B$17+Kirish!$B$18)</f>
        <v>0</v>
      </c>
      <c r="BZ14" s="46">
        <f>BZ11*(Kirish!$B$17+Kirish!$B$18)</f>
        <v>0</v>
      </c>
      <c r="CA14" s="46">
        <f>CA11*(Kirish!$B$17+Kirish!$B$18)</f>
        <v>0</v>
      </c>
      <c r="CB14" s="46">
        <f>CB11*(Kirish!$B$17+Kirish!$B$18)</f>
        <v>0</v>
      </c>
      <c r="CC14" s="46">
        <f>CC11*(Kirish!$B$17+Kirish!$B$18)</f>
        <v>0</v>
      </c>
      <c r="CD14" s="46">
        <f>CD11*(Kirish!$B$17+Kirish!$B$18)</f>
        <v>0</v>
      </c>
      <c r="CE14" s="46">
        <f>CE11*(Kirish!$B$17+Kirish!$B$18)</f>
        <v>0</v>
      </c>
      <c r="CF14" s="46">
        <f>CF11*(Kirish!$B$17+Kirish!$B$18)</f>
        <v>0</v>
      </c>
      <c r="CG14" s="46">
        <f>CG11*(Kirish!$B$17+Kirish!$B$18)</f>
        <v>0</v>
      </c>
      <c r="CH14" s="46">
        <f>CH11*(Kirish!$B$17+Kirish!$B$18)</f>
        <v>0</v>
      </c>
      <c r="CI14" s="46">
        <f>CI11*(Kirish!$B$17+Kirish!$B$18)</f>
        <v>0</v>
      </c>
      <c r="CJ14" s="46">
        <f>CJ11*(Kirish!$B$17+Kirish!$B$18)</f>
        <v>0</v>
      </c>
      <c r="CK14" s="46">
        <f>CK11*(Kirish!$B$17+Kirish!$B$18)</f>
        <v>0</v>
      </c>
      <c r="CL14" s="46">
        <f>CL11*(Kirish!$B$17+Kirish!$B$18)</f>
        <v>0</v>
      </c>
      <c r="CM14" s="46">
        <f>CM11*(Kirish!$B$17+Kirish!$B$18)</f>
        <v>0</v>
      </c>
      <c r="CN14" s="46">
        <f>CN11*(Kirish!$B$17+Kirish!$B$18)</f>
        <v>0</v>
      </c>
      <c r="CO14" s="46">
        <f>CO11*(Kirish!$B$17+Kirish!$B$18)</f>
        <v>0</v>
      </c>
      <c r="CP14" s="46">
        <f>CP11*(Kirish!$B$17+Kirish!$B$18)</f>
        <v>0</v>
      </c>
      <c r="CQ14" s="46">
        <f>CQ11*(Kirish!$B$17+Kirish!$B$18)</f>
        <v>0</v>
      </c>
      <c r="CR14" s="46">
        <f>CR11*(Kirish!$B$17+Kirish!$B$18)</f>
        <v>0</v>
      </c>
      <c r="CS14" s="46">
        <f>CS11*(Kirish!$B$17+Kirish!$B$18)</f>
        <v>0</v>
      </c>
      <c r="CT14" s="46">
        <f>CT11*(Kirish!$B$17+Kirish!$B$18)</f>
        <v>0</v>
      </c>
      <c r="CU14" s="46">
        <f>CU11*(Kirish!$B$17+Kirish!$B$18)</f>
        <v>0</v>
      </c>
      <c r="CV14" s="46">
        <f>CV11*(Kirish!$B$17+Kirish!$B$18)</f>
        <v>0</v>
      </c>
      <c r="CW14" s="46">
        <f>CW11*(Kirish!$B$17+Kirish!$B$18)</f>
        <v>0</v>
      </c>
      <c r="CX14" s="46">
        <f>CX11*(Kirish!$B$17+Kirish!$B$18)</f>
        <v>0</v>
      </c>
      <c r="CY14" s="46">
        <f>CY11*(Kirish!$B$17+Kirish!$B$18)</f>
        <v>0</v>
      </c>
      <c r="CZ14" s="46">
        <f>CZ11*(Kirish!$B$17+Kirish!$B$18)</f>
        <v>0</v>
      </c>
      <c r="DA14" s="46">
        <f>DA11*(Kirish!$B$17+Kirish!$B$18)</f>
        <v>0</v>
      </c>
      <c r="DB14" s="46">
        <f>DB11*(Kirish!$B$17+Kirish!$B$18)</f>
        <v>0</v>
      </c>
      <c r="DC14" s="46">
        <f>DC11*(Kirish!$B$17+Kirish!$B$18)</f>
        <v>0</v>
      </c>
      <c r="DD14" s="46">
        <f>DD11*(Kirish!$B$17+Kirish!$B$18)</f>
        <v>0</v>
      </c>
      <c r="DE14" s="46">
        <f>DE11*(Kirish!$B$17+Kirish!$B$18)</f>
        <v>0</v>
      </c>
      <c r="DF14" s="46">
        <f>DF11*(Kirish!$B$17+Kirish!$B$18)</f>
        <v>0</v>
      </c>
      <c r="DG14" s="46">
        <f>DG11*(Kirish!$B$17+Kirish!$B$18)</f>
        <v>0</v>
      </c>
      <c r="DH14" s="46">
        <f>DH11*(Kirish!$B$17+Kirish!$B$18)</f>
        <v>0</v>
      </c>
      <c r="DI14" s="46">
        <f>DI11*(Kirish!$B$17+Kirish!$B$18)</f>
        <v>0</v>
      </c>
      <c r="DJ14" s="46">
        <f>DJ11*(Kirish!$B$17+Kirish!$B$18)</f>
        <v>0</v>
      </c>
      <c r="DK14" s="46">
        <f>DK11*(Kirish!$B$17+Kirish!$B$18)</f>
        <v>0</v>
      </c>
      <c r="DL14" s="46">
        <f>DL11*(Kirish!$B$17+Kirish!$B$18)</f>
        <v>0</v>
      </c>
      <c r="DM14" s="46">
        <f>DM11*(Kirish!$B$17+Kirish!$B$18)</f>
        <v>0</v>
      </c>
      <c r="DN14" s="46">
        <f>DN11*(Kirish!$B$17+Kirish!$B$18)</f>
        <v>0</v>
      </c>
      <c r="DO14" s="46">
        <f>DO11*(Kirish!$B$17+Kirish!$B$18)</f>
        <v>0</v>
      </c>
      <c r="DP14" s="46">
        <f>DP11*(Kirish!$B$17+Kirish!$B$18)</f>
        <v>0</v>
      </c>
      <c r="DQ14" s="46">
        <f>DQ11*(Kirish!$B$17+Kirish!$B$18)</f>
        <v>0</v>
      </c>
      <c r="DR14" s="46">
        <f>DR11*(Kirish!$B$17+Kirish!$B$18)</f>
        <v>0</v>
      </c>
      <c r="DS14" s="46">
        <f>DS11*(Kirish!$B$17+Kirish!$B$18)</f>
        <v>0</v>
      </c>
      <c r="DT14" s="46">
        <f>DT11*(Kirish!$B$17+Kirish!$B$18)</f>
        <v>0</v>
      </c>
      <c r="DU14" s="46">
        <f>DU11*(Kirish!$B$17+Kirish!$B$18)</f>
        <v>0</v>
      </c>
      <c r="DV14" s="46">
        <f>DV11*(Kirish!$B$17+Kirish!$B$18)</f>
        <v>0</v>
      </c>
      <c r="DW14" s="46">
        <f>DW11*(Kirish!$B$17+Kirish!$B$18)</f>
        <v>0</v>
      </c>
      <c r="DX14" s="46">
        <f>DX11*(Kirish!$B$17+Kirish!$B$18)</f>
        <v>0</v>
      </c>
      <c r="DY14" s="46">
        <f>DY11*(Kirish!$B$17+Kirish!$B$18)</f>
        <v>0</v>
      </c>
      <c r="DZ14" s="46">
        <f>DZ11*(Kirish!$B$17+Kirish!$B$18)</f>
        <v>0</v>
      </c>
      <c r="EA14" s="46">
        <f>EA11*(Kirish!$B$17+Kirish!$B$18)</f>
        <v>0</v>
      </c>
      <c r="EB14" s="46">
        <f>EB11*(Kirish!$B$17+Kirish!$B$18)</f>
        <v>0</v>
      </c>
      <c r="EC14" s="46">
        <f>EC11*(Kirish!$B$17+Kirish!$B$18)</f>
        <v>0</v>
      </c>
      <c r="ED14" s="46">
        <f>ED11*(Kirish!$B$17+Kirish!$B$18)</f>
        <v>0</v>
      </c>
      <c r="EE14" s="46">
        <f>EE11*(Kirish!$B$17+Kirish!$B$18)</f>
        <v>0</v>
      </c>
      <c r="EF14" s="46">
        <f>EF11*(Kirish!$B$17+Kirish!$B$18)</f>
        <v>0</v>
      </c>
      <c r="EG14" s="46">
        <f>EG11*(Kirish!$B$17+Kirish!$B$18)</f>
        <v>0</v>
      </c>
      <c r="EH14" s="46">
        <f>EH11*(Kirish!$B$17+Kirish!$B$18)</f>
        <v>0</v>
      </c>
      <c r="EI14" s="46">
        <f>EI11*(Kirish!$B$17+Kirish!$B$18)</f>
        <v>0</v>
      </c>
      <c r="EJ14" s="46">
        <f>EJ11*(Kirish!$B$17+Kirish!$B$18)</f>
        <v>0</v>
      </c>
      <c r="EK14" s="46">
        <f>EK11*(Kirish!$B$17+Kirish!$B$18)</f>
        <v>0</v>
      </c>
      <c r="EL14" s="46">
        <f>EL11*(Kirish!$B$17+Kirish!$B$18)</f>
        <v>0</v>
      </c>
      <c r="EM14" s="46">
        <f>EM11*(Kirish!$B$17+Kirish!$B$18)</f>
        <v>0</v>
      </c>
      <c r="EN14" s="46">
        <f>EN11*(Kirish!$B$17+Kirish!$B$18)</f>
        <v>0</v>
      </c>
      <c r="EO14" s="46">
        <f>EO11*(Kirish!$B$17+Kirish!$B$18)</f>
        <v>0</v>
      </c>
      <c r="EP14" s="46">
        <f>EP11*(Kirish!$B$17+Kirish!$B$18)</f>
        <v>0</v>
      </c>
      <c r="EQ14" s="46">
        <f>EQ11*(Kirish!$B$17+Kirish!$B$18)</f>
        <v>0</v>
      </c>
      <c r="ER14" s="46">
        <f>ER11*(Kirish!$B$17+Kirish!$B$18)</f>
        <v>0</v>
      </c>
      <c r="ES14" s="46">
        <f>ES11*(Kirish!$B$17+Kirish!$B$18)</f>
        <v>0</v>
      </c>
      <c r="ET14" s="46">
        <f>ET11*(Kirish!$B$17+Kirish!$B$18)</f>
        <v>0</v>
      </c>
      <c r="EU14" s="46">
        <f>EU11*(Kirish!$B$17+Kirish!$B$18)</f>
        <v>0</v>
      </c>
      <c r="EV14" s="46">
        <f>EV11*(Kirish!$B$17+Kirish!$B$18)</f>
        <v>0</v>
      </c>
      <c r="EW14" s="46">
        <f>EW11*(Kirish!$B$17+Kirish!$B$18)</f>
        <v>0</v>
      </c>
      <c r="EX14" s="46">
        <f>EX11*(Kirish!$B$17+Kirish!$B$18)</f>
        <v>0</v>
      </c>
      <c r="EY14" s="46">
        <f>EY11*(Kirish!$B$17+Kirish!$B$18)</f>
        <v>0</v>
      </c>
      <c r="EZ14" s="46">
        <f>EZ11*(Kirish!$B$17+Kirish!$B$18)</f>
        <v>0</v>
      </c>
      <c r="FA14" s="46">
        <f>FA11*(Kirish!$B$17+Kirish!$B$18)</f>
        <v>0</v>
      </c>
      <c r="FB14" s="46">
        <f>FB11*(Kirish!$B$17+Kirish!$B$18)</f>
        <v>0</v>
      </c>
      <c r="FC14" s="46">
        <f>FC11*(Kirish!$B$17+Kirish!$B$18)</f>
        <v>0</v>
      </c>
      <c r="FD14" s="46">
        <f>FD11*(Kirish!$B$17+Kirish!$B$18)</f>
        <v>0</v>
      </c>
      <c r="FE14" s="46">
        <f>FE11*(Kirish!$B$17+Kirish!$B$18)</f>
        <v>0</v>
      </c>
      <c r="FF14" s="46">
        <f>FF11*(Kirish!$B$17+Kirish!$B$18)</f>
        <v>0</v>
      </c>
      <c r="FG14" s="46">
        <f>FG11*(Kirish!$B$17+Kirish!$B$18)</f>
        <v>0</v>
      </c>
      <c r="FH14" s="46">
        <f>FH11*(Kirish!$B$17+Kirish!$B$18)</f>
        <v>0</v>
      </c>
      <c r="FI14" s="46">
        <f>FI11*(Kirish!$B$17+Kirish!$B$18)</f>
        <v>0</v>
      </c>
      <c r="FJ14" s="46">
        <f>FJ11*(Kirish!$B$17+Kirish!$B$18)</f>
        <v>0</v>
      </c>
      <c r="FK14" s="46">
        <f>FK11*(Kirish!$B$17+Kirish!$B$18)</f>
        <v>0</v>
      </c>
      <c r="FL14" s="46">
        <f>FL11*(Kirish!$B$17+Kirish!$B$18)</f>
        <v>0</v>
      </c>
      <c r="FM14" s="46">
        <f>FM11*(Kirish!$B$17+Kirish!$B$18)</f>
        <v>0</v>
      </c>
      <c r="FN14" s="46">
        <f>FN11*(Kirish!$B$17+Kirish!$B$18)</f>
        <v>0</v>
      </c>
      <c r="FO14" s="46">
        <f>FO11*(Kirish!$B$17+Kirish!$B$18)</f>
        <v>0</v>
      </c>
      <c r="FP14" s="46">
        <f>FP11*(Kirish!$B$17+Kirish!$B$18)</f>
        <v>0</v>
      </c>
    </row>
    <row r="15" spans="1:172" x14ac:dyDescent="0.2">
      <c r="A15" s="42" t="s">
        <v>229</v>
      </c>
      <c r="C15" s="45">
        <f t="shared" si="12"/>
        <v>0</v>
      </c>
      <c r="D15" s="46">
        <f>MAX(0,Parametrlar!$B$26)*D13*Kirish!$B$28</f>
        <v>0</v>
      </c>
      <c r="E15" s="46">
        <f>MAX(0,Parametrlar!$B$26)*E13*Kirish!$B$28</f>
        <v>0</v>
      </c>
      <c r="F15" s="46">
        <f>MAX(0,Parametrlar!$B$26)*F13*Kirish!$B$28</f>
        <v>0</v>
      </c>
      <c r="G15" s="46">
        <f>MAX(0,Parametrlar!$B$26)*G13*Kirish!$B$28</f>
        <v>0</v>
      </c>
      <c r="H15" s="46">
        <f>MAX(0,Parametrlar!$B$26)*H13*Kirish!$B$28</f>
        <v>0</v>
      </c>
      <c r="I15" s="46">
        <f>MAX(0,Parametrlar!$B$26)*I13*Kirish!$B$28</f>
        <v>0</v>
      </c>
      <c r="J15" s="46">
        <f>MAX(0,Parametrlar!$B$26)*J13*Kirish!$B$28</f>
        <v>0</v>
      </c>
      <c r="K15" s="46">
        <f>MAX(0,Parametrlar!$B$26)*K13*Kirish!$B$28</f>
        <v>0</v>
      </c>
      <c r="L15" s="46">
        <f>MAX(0,Parametrlar!$B$26)*L13*Kirish!$B$28</f>
        <v>0</v>
      </c>
      <c r="M15" s="46">
        <f>MAX(0,Parametrlar!$B$26)*M13*Kirish!$B$28</f>
        <v>0</v>
      </c>
      <c r="N15" s="46">
        <f>MAX(0,Parametrlar!$B$26)*N13*Kirish!$B$28</f>
        <v>0</v>
      </c>
      <c r="O15" s="46">
        <f>MAX(0,Parametrlar!$B$26)*O13*Kirish!$B$28</f>
        <v>0</v>
      </c>
      <c r="P15" s="46">
        <f>MAX(0,Parametrlar!$B$26)*P13*Kirish!$B$28</f>
        <v>0</v>
      </c>
      <c r="Q15" s="46">
        <f>MAX(0,Parametrlar!$B$26)*Q13*Kirish!$B$28</f>
        <v>0</v>
      </c>
      <c r="R15" s="46">
        <f>MAX(0,Parametrlar!$B$26)*R13*Kirish!$B$28</f>
        <v>0</v>
      </c>
      <c r="S15" s="46">
        <f>MAX(0,Parametrlar!$B$26)*S13*Kirish!$B$28</f>
        <v>0</v>
      </c>
      <c r="T15" s="46">
        <f>MAX(0,Parametrlar!$B$26)*T13*Kirish!$B$28</f>
        <v>0</v>
      </c>
      <c r="U15" s="46">
        <f>MAX(0,Parametrlar!$B$26)*U13*Kirish!$B$28</f>
        <v>0</v>
      </c>
      <c r="V15" s="46">
        <f>MAX(0,Parametrlar!$B$26)*V13*Kirish!$B$28</f>
        <v>0</v>
      </c>
      <c r="W15" s="46">
        <f>MAX(0,Parametrlar!$B$26)*W13*Kirish!$B$28</f>
        <v>0</v>
      </c>
      <c r="X15" s="46">
        <f>MAX(0,Parametrlar!$B$26)*X13*Kirish!$B$28</f>
        <v>0</v>
      </c>
      <c r="Y15" s="46">
        <f>MAX(0,Parametrlar!$B$26)*Y13*Kirish!$B$28</f>
        <v>0</v>
      </c>
      <c r="Z15" s="46">
        <f>MAX(0,Parametrlar!$B$26)*Z13*Kirish!$B$28</f>
        <v>0</v>
      </c>
      <c r="AA15" s="46">
        <f>MAX(0,Parametrlar!$B$26)*AA13*Kirish!$B$28</f>
        <v>0</v>
      </c>
      <c r="AB15" s="46">
        <f>MAX(0,Parametrlar!$B$26)*AB13*Kirish!$B$28</f>
        <v>0</v>
      </c>
      <c r="AC15" s="46">
        <f>MAX(0,Parametrlar!$B$26)*AC13*Kirish!$B$28</f>
        <v>0</v>
      </c>
      <c r="AD15" s="46">
        <f>MAX(0,Parametrlar!$B$26)*AD13*Kirish!$B$28</f>
        <v>0</v>
      </c>
      <c r="AE15" s="46">
        <f>MAX(0,Parametrlar!$B$26)*AE13*Kirish!$B$28</f>
        <v>0</v>
      </c>
      <c r="AF15" s="46">
        <f>MAX(0,Parametrlar!$B$26)*AF13*Kirish!$B$28</f>
        <v>0</v>
      </c>
      <c r="AG15" s="46">
        <f>MAX(0,Parametrlar!$B$26)*AG13*Kirish!$B$28</f>
        <v>0</v>
      </c>
      <c r="AH15" s="46">
        <f>MAX(0,Parametrlar!$B$26)*AH13*Kirish!$B$28</f>
        <v>0</v>
      </c>
      <c r="AI15" s="46">
        <f>MAX(0,Parametrlar!$B$26)*AI13*Kirish!$B$28</f>
        <v>0</v>
      </c>
      <c r="AJ15" s="46">
        <f>MAX(0,Parametrlar!$B$26)*AJ13*Kirish!$B$28</f>
        <v>0</v>
      </c>
      <c r="AK15" s="46">
        <f>MAX(0,Parametrlar!$B$26)*AK13*Kirish!$B$28</f>
        <v>0</v>
      </c>
      <c r="AL15" s="46">
        <f>MAX(0,Parametrlar!$B$26)*AL13*Kirish!$B$28</f>
        <v>0</v>
      </c>
      <c r="AM15" s="46">
        <f>MAX(0,Parametrlar!$B$26)*AM13*Kirish!$B$28</f>
        <v>0</v>
      </c>
      <c r="AN15" s="46">
        <f>MAX(0,Parametrlar!$B$26)*AN13*Kirish!$B$28</f>
        <v>0</v>
      </c>
      <c r="AO15" s="46">
        <f>MAX(0,Parametrlar!$B$26)*AO13*Kirish!$B$28</f>
        <v>0</v>
      </c>
      <c r="AP15" s="46">
        <f>MAX(0,Parametrlar!$B$26)*AP13*Kirish!$B$28</f>
        <v>0</v>
      </c>
      <c r="AQ15" s="46">
        <f>MAX(0,Parametrlar!$B$26)*AQ13*Kirish!$B$28</f>
        <v>0</v>
      </c>
      <c r="AR15" s="46">
        <f>MAX(0,Parametrlar!$B$26)*AR13*Kirish!$B$28</f>
        <v>0</v>
      </c>
      <c r="AS15" s="46">
        <f>MAX(0,Parametrlar!$B$26)*AS13*Kirish!$B$28</f>
        <v>0</v>
      </c>
      <c r="AT15" s="46">
        <f>MAX(0,Parametrlar!$B$26)*AT13*Kirish!$B$28</f>
        <v>0</v>
      </c>
      <c r="AU15" s="46">
        <f>MAX(0,Parametrlar!$B$26)*AU13*Kirish!$B$28</f>
        <v>0</v>
      </c>
      <c r="AV15" s="46">
        <f>MAX(0,Parametrlar!$B$26)*AV13*Kirish!$B$28</f>
        <v>0</v>
      </c>
      <c r="AW15" s="46">
        <f>MAX(0,Parametrlar!$B$26)*AW13*Kirish!$B$28</f>
        <v>0</v>
      </c>
      <c r="AX15" s="46">
        <f>MAX(0,Parametrlar!$B$26)*AX13*Kirish!$B$28</f>
        <v>0</v>
      </c>
      <c r="AY15" s="46">
        <f>MAX(0,Parametrlar!$B$26)*AY13*Kirish!$B$28</f>
        <v>0</v>
      </c>
      <c r="AZ15" s="46">
        <f>MAX(0,Parametrlar!$B$26)*AZ13*Kirish!$B$28</f>
        <v>0</v>
      </c>
      <c r="BA15" s="46">
        <f>MAX(0,Parametrlar!$B$26)*BA13*Kirish!$B$28</f>
        <v>0</v>
      </c>
      <c r="BB15" s="46">
        <f>MAX(0,Parametrlar!$B$26)*BB13*Kirish!$B$28</f>
        <v>0</v>
      </c>
      <c r="BC15" s="46">
        <f>MAX(0,Parametrlar!$B$26)*BC13*Kirish!$B$28</f>
        <v>0</v>
      </c>
      <c r="BD15" s="46">
        <f>MAX(0,Parametrlar!$B$26)*BD13*Kirish!$B$28</f>
        <v>0</v>
      </c>
      <c r="BE15" s="46">
        <f>MAX(0,Parametrlar!$B$26)*BE13*Kirish!$B$28</f>
        <v>0</v>
      </c>
      <c r="BF15" s="46">
        <f>MAX(0,Parametrlar!$B$26)*BF13*Kirish!$B$28</f>
        <v>0</v>
      </c>
      <c r="BG15" s="46">
        <f>MAX(0,Parametrlar!$B$26)*BG13*Kirish!$B$28</f>
        <v>0</v>
      </c>
      <c r="BH15" s="46">
        <f>MAX(0,Parametrlar!$B$26)*BH13*Kirish!$B$28</f>
        <v>0</v>
      </c>
      <c r="BI15" s="46">
        <f>MAX(0,Parametrlar!$B$26)*BI13*Kirish!$B$28</f>
        <v>0</v>
      </c>
      <c r="BJ15" s="46">
        <f>MAX(0,Parametrlar!$B$26)*BJ13*Kirish!$B$28</f>
        <v>0</v>
      </c>
      <c r="BK15" s="46">
        <f>MAX(0,Parametrlar!$B$26)*BK13*Kirish!$B$28</f>
        <v>0</v>
      </c>
      <c r="BL15" s="46">
        <f>MAX(0,Parametrlar!$B$26)*BL13*Kirish!$B$28</f>
        <v>0</v>
      </c>
      <c r="BM15" s="46">
        <f>MAX(0,Parametrlar!$B$26)*BM13*Kirish!$B$28</f>
        <v>0</v>
      </c>
      <c r="BN15" s="46">
        <f>MAX(0,Parametrlar!$B$26)*BN13*Kirish!$B$28</f>
        <v>0</v>
      </c>
      <c r="BO15" s="46">
        <f>MAX(0,Parametrlar!$B$26)*BO13*Kirish!$B$28</f>
        <v>0</v>
      </c>
      <c r="BP15" s="46">
        <f>MAX(0,Parametrlar!$B$26)*BP13*Kirish!$B$28</f>
        <v>0</v>
      </c>
      <c r="BQ15" s="46">
        <f>MAX(0,Parametrlar!$B$26)*BQ13*Kirish!$B$28</f>
        <v>0</v>
      </c>
      <c r="BR15" s="46">
        <f>MAX(0,Parametrlar!$B$26)*BR13*Kirish!$B$28</f>
        <v>0</v>
      </c>
      <c r="BS15" s="46">
        <f>MAX(0,Parametrlar!$B$26)*BS13*Kirish!$B$28</f>
        <v>0</v>
      </c>
      <c r="BT15" s="46">
        <f>MAX(0,Parametrlar!$B$26)*BT13*Kirish!$B$28</f>
        <v>0</v>
      </c>
      <c r="BU15" s="46">
        <f>MAX(0,Parametrlar!$B$26)*BU13*Kirish!$B$28</f>
        <v>0</v>
      </c>
      <c r="BV15" s="46">
        <f>MAX(0,Parametrlar!$B$26)*BV13*Kirish!$B$28</f>
        <v>0</v>
      </c>
      <c r="BW15" s="46">
        <f>MAX(0,Parametrlar!$B$26)*BW13*Kirish!$B$28</f>
        <v>0</v>
      </c>
      <c r="BX15" s="46">
        <f>MAX(0,Parametrlar!$B$26)*BX13*Kirish!$B$28</f>
        <v>0</v>
      </c>
      <c r="BY15" s="46">
        <f>MAX(0,Parametrlar!$B$26)*BY13*Kirish!$B$28</f>
        <v>0</v>
      </c>
      <c r="BZ15" s="46">
        <f>MAX(0,Parametrlar!$B$26)*BZ13*Kirish!$B$28</f>
        <v>0</v>
      </c>
      <c r="CA15" s="46">
        <f>MAX(0,Parametrlar!$B$26)*CA13*Kirish!$B$28</f>
        <v>0</v>
      </c>
      <c r="CB15" s="46">
        <f>MAX(0,Parametrlar!$B$26)*CB13*Kirish!$B$28</f>
        <v>0</v>
      </c>
      <c r="CC15" s="46">
        <f>MAX(0,Parametrlar!$B$26)*CC13*Kirish!$B$28</f>
        <v>0</v>
      </c>
      <c r="CD15" s="46">
        <f>MAX(0,Parametrlar!$B$26)*CD13*Kirish!$B$28</f>
        <v>0</v>
      </c>
      <c r="CE15" s="46">
        <f>MAX(0,Parametrlar!$B$26)*CE13*Kirish!$B$28</f>
        <v>0</v>
      </c>
      <c r="CF15" s="46">
        <f>MAX(0,Parametrlar!$B$26)*CF13*Kirish!$B$28</f>
        <v>0</v>
      </c>
      <c r="CG15" s="46">
        <f>MAX(0,Parametrlar!$B$26)*CG13*Kirish!$B$28</f>
        <v>0</v>
      </c>
      <c r="CH15" s="46">
        <f>MAX(0,Parametrlar!$B$26)*CH13*Kirish!$B$28</f>
        <v>0</v>
      </c>
      <c r="CI15" s="46">
        <f>MAX(0,Parametrlar!$B$26)*CI13*Kirish!$B$28</f>
        <v>0</v>
      </c>
      <c r="CJ15" s="46">
        <f>MAX(0,Parametrlar!$B$26)*CJ13*Kirish!$B$28</f>
        <v>0</v>
      </c>
      <c r="CK15" s="46">
        <f>MAX(0,Parametrlar!$B$26)*CK13*Kirish!$B$28</f>
        <v>0</v>
      </c>
      <c r="CL15" s="46">
        <f>MAX(0,Parametrlar!$B$26)*CL13*Kirish!$B$28</f>
        <v>0</v>
      </c>
      <c r="CM15" s="46">
        <f>MAX(0,Parametrlar!$B$26)*CM13*Kirish!$B$28</f>
        <v>0</v>
      </c>
      <c r="CN15" s="46">
        <f>MAX(0,Parametrlar!$B$26)*CN13*Kirish!$B$28</f>
        <v>0</v>
      </c>
      <c r="CO15" s="46">
        <f>MAX(0,Parametrlar!$B$26)*CO13*Kirish!$B$28</f>
        <v>0</v>
      </c>
      <c r="CP15" s="46">
        <f>MAX(0,Parametrlar!$B$26)*CP13*Kirish!$B$28</f>
        <v>0</v>
      </c>
      <c r="CQ15" s="46">
        <f>MAX(0,Parametrlar!$B$26)*CQ13*Kirish!$B$28</f>
        <v>0</v>
      </c>
      <c r="CR15" s="46">
        <f>MAX(0,Parametrlar!$B$26)*CR13*Kirish!$B$28</f>
        <v>0</v>
      </c>
      <c r="CS15" s="46">
        <f>MAX(0,Parametrlar!$B$26)*CS13*Kirish!$B$28</f>
        <v>0</v>
      </c>
      <c r="CT15" s="46">
        <f>MAX(0,Parametrlar!$B$26)*CT13*Kirish!$B$28</f>
        <v>0</v>
      </c>
      <c r="CU15" s="46">
        <f>MAX(0,Parametrlar!$B$26)*CU13*Kirish!$B$28</f>
        <v>0</v>
      </c>
      <c r="CV15" s="46">
        <f>MAX(0,Parametrlar!$B$26)*CV13*Kirish!$B$28</f>
        <v>0</v>
      </c>
      <c r="CW15" s="46">
        <f>MAX(0,Parametrlar!$B$26)*CW13*Kirish!$B$28</f>
        <v>0</v>
      </c>
      <c r="CX15" s="46">
        <f>MAX(0,Parametrlar!$B$26)*CX13*Kirish!$B$28</f>
        <v>0</v>
      </c>
      <c r="CY15" s="46">
        <f>MAX(0,Parametrlar!$B$26)*CY13*Kirish!$B$28</f>
        <v>0</v>
      </c>
      <c r="CZ15" s="46">
        <f>MAX(0,Parametrlar!$B$26)*CZ13*Kirish!$B$28</f>
        <v>0</v>
      </c>
      <c r="DA15" s="46">
        <f>MAX(0,Parametrlar!$B$26)*DA13*Kirish!$B$28</f>
        <v>0</v>
      </c>
      <c r="DB15" s="46">
        <f>MAX(0,Parametrlar!$B$26)*DB13*Kirish!$B$28</f>
        <v>0</v>
      </c>
      <c r="DC15" s="46">
        <f>MAX(0,Parametrlar!$B$26)*DC13*Kirish!$B$28</f>
        <v>0</v>
      </c>
      <c r="DD15" s="46">
        <f>MAX(0,Parametrlar!$B$26)*DD13*Kirish!$B$28</f>
        <v>0</v>
      </c>
      <c r="DE15" s="46">
        <f>MAX(0,Parametrlar!$B$26)*DE13*Kirish!$B$28</f>
        <v>0</v>
      </c>
      <c r="DF15" s="46">
        <f>MAX(0,Parametrlar!$B$26)*DF13*Kirish!$B$28</f>
        <v>0</v>
      </c>
      <c r="DG15" s="46">
        <f>MAX(0,Parametrlar!$B$26)*DG13*Kirish!$B$28</f>
        <v>0</v>
      </c>
      <c r="DH15" s="46">
        <f>MAX(0,Parametrlar!$B$26)*DH13*Kirish!$B$28</f>
        <v>0</v>
      </c>
      <c r="DI15" s="46">
        <f>MAX(0,Parametrlar!$B$26)*DI13*Kirish!$B$28</f>
        <v>0</v>
      </c>
      <c r="DJ15" s="46">
        <f>MAX(0,Parametrlar!$B$26)*DJ13*Kirish!$B$28</f>
        <v>0</v>
      </c>
      <c r="DK15" s="46">
        <f>MAX(0,Parametrlar!$B$26)*DK13*Kirish!$B$28</f>
        <v>0</v>
      </c>
      <c r="DL15" s="46">
        <f>MAX(0,Parametrlar!$B$26)*DL13*Kirish!$B$28</f>
        <v>0</v>
      </c>
      <c r="DM15" s="46">
        <f>MAX(0,Parametrlar!$B$26)*DM13*Kirish!$B$28</f>
        <v>0</v>
      </c>
      <c r="DN15" s="46">
        <f>MAX(0,Parametrlar!$B$26)*DN13*Kirish!$B$28</f>
        <v>0</v>
      </c>
      <c r="DO15" s="46">
        <f>MAX(0,Parametrlar!$B$26)*DO13*Kirish!$B$28</f>
        <v>0</v>
      </c>
      <c r="DP15" s="46">
        <f>MAX(0,Parametrlar!$B$26)*DP13*Kirish!$B$28</f>
        <v>0</v>
      </c>
      <c r="DQ15" s="46">
        <f>MAX(0,Parametrlar!$B$26)*DQ13*Kirish!$B$28</f>
        <v>0</v>
      </c>
      <c r="DR15" s="46">
        <f>MAX(0,Parametrlar!$B$26)*DR13*Kirish!$B$28</f>
        <v>0</v>
      </c>
      <c r="DS15" s="46">
        <f>MAX(0,Parametrlar!$B$26)*DS13*Kirish!$B$28</f>
        <v>0</v>
      </c>
      <c r="DT15" s="46">
        <f>MAX(0,Parametrlar!$B$26)*DT13*Kirish!$B$28</f>
        <v>0</v>
      </c>
      <c r="DU15" s="46">
        <f>MAX(0,Parametrlar!$B$26)*DU13*Kirish!$B$28</f>
        <v>0</v>
      </c>
      <c r="DV15" s="46">
        <f>MAX(0,Parametrlar!$B$26)*DV13*Kirish!$B$28</f>
        <v>0</v>
      </c>
      <c r="DW15" s="46">
        <f>MAX(0,Parametrlar!$B$26)*DW13*Kirish!$B$28</f>
        <v>0</v>
      </c>
      <c r="DX15" s="46">
        <f>MAX(0,Parametrlar!$B$26)*DX13*Kirish!$B$28</f>
        <v>0</v>
      </c>
      <c r="DY15" s="46">
        <f>MAX(0,Parametrlar!$B$26)*DY13*Kirish!$B$28</f>
        <v>0</v>
      </c>
      <c r="DZ15" s="46">
        <f>MAX(0,Parametrlar!$B$26)*DZ13*Kirish!$B$28</f>
        <v>0</v>
      </c>
      <c r="EA15" s="46">
        <f>MAX(0,Parametrlar!$B$26)*EA13*Kirish!$B$28</f>
        <v>0</v>
      </c>
      <c r="EB15" s="46">
        <f>MAX(0,Parametrlar!$B$26)*EB13*Kirish!$B$28</f>
        <v>0</v>
      </c>
      <c r="EC15" s="46">
        <f>MAX(0,Parametrlar!$B$26)*EC13*Kirish!$B$28</f>
        <v>0</v>
      </c>
      <c r="ED15" s="46">
        <f>MAX(0,Parametrlar!$B$26)*ED13*Kirish!$B$28</f>
        <v>0</v>
      </c>
      <c r="EE15" s="46">
        <f>MAX(0,Parametrlar!$B$26)*EE13*Kirish!$B$28</f>
        <v>0</v>
      </c>
      <c r="EF15" s="46">
        <f>MAX(0,Parametrlar!$B$26)*EF13*Kirish!$B$28</f>
        <v>0</v>
      </c>
      <c r="EG15" s="46">
        <f>MAX(0,Parametrlar!$B$26)*EG13*Kirish!$B$28</f>
        <v>0</v>
      </c>
      <c r="EH15" s="46">
        <f>MAX(0,Parametrlar!$B$26)*EH13*Kirish!$B$28</f>
        <v>0</v>
      </c>
      <c r="EI15" s="46">
        <f>MAX(0,Parametrlar!$B$26)*EI13*Kirish!$B$28</f>
        <v>0</v>
      </c>
      <c r="EJ15" s="46">
        <f>MAX(0,Parametrlar!$B$26)*EJ13*Kirish!$B$28</f>
        <v>0</v>
      </c>
      <c r="EK15" s="46">
        <f>MAX(0,Parametrlar!$B$26)*EK13*Kirish!$B$28</f>
        <v>0</v>
      </c>
      <c r="EL15" s="46">
        <f>MAX(0,Parametrlar!$B$26)*EL13*Kirish!$B$28</f>
        <v>0</v>
      </c>
      <c r="EM15" s="46">
        <f>MAX(0,Parametrlar!$B$26)*EM13*Kirish!$B$28</f>
        <v>0</v>
      </c>
      <c r="EN15" s="46">
        <f>MAX(0,Parametrlar!$B$26)*EN13*Kirish!$B$28</f>
        <v>0</v>
      </c>
      <c r="EO15" s="46">
        <f>MAX(0,Parametrlar!$B$26)*EO13*Kirish!$B$28</f>
        <v>0</v>
      </c>
      <c r="EP15" s="46">
        <f>MAX(0,Parametrlar!$B$26)*EP13*Kirish!$B$28</f>
        <v>0</v>
      </c>
      <c r="EQ15" s="46">
        <f>MAX(0,Parametrlar!$B$26)*EQ13*Kirish!$B$28</f>
        <v>0</v>
      </c>
      <c r="ER15" s="46">
        <f>MAX(0,Parametrlar!$B$26)*ER13*Kirish!$B$28</f>
        <v>0</v>
      </c>
      <c r="ES15" s="46">
        <f>MAX(0,Parametrlar!$B$26)*ES13*Kirish!$B$28</f>
        <v>0</v>
      </c>
      <c r="ET15" s="46">
        <f>MAX(0,Parametrlar!$B$26)*ET13*Kirish!$B$28</f>
        <v>0</v>
      </c>
      <c r="EU15" s="46">
        <f>MAX(0,Parametrlar!$B$26)*EU13*Kirish!$B$28</f>
        <v>0</v>
      </c>
      <c r="EV15" s="46">
        <f>MAX(0,Parametrlar!$B$26)*EV13*Kirish!$B$28</f>
        <v>0</v>
      </c>
      <c r="EW15" s="46">
        <f>MAX(0,Parametrlar!$B$26)*EW13*Kirish!$B$28</f>
        <v>0</v>
      </c>
      <c r="EX15" s="46">
        <f>MAX(0,Parametrlar!$B$26)*EX13*Kirish!$B$28</f>
        <v>0</v>
      </c>
      <c r="EY15" s="46">
        <f>MAX(0,Parametrlar!$B$26)*EY13*Kirish!$B$28</f>
        <v>0</v>
      </c>
      <c r="EZ15" s="46">
        <f>MAX(0,Parametrlar!$B$26)*EZ13*Kirish!$B$28</f>
        <v>0</v>
      </c>
      <c r="FA15" s="46">
        <f>MAX(0,Parametrlar!$B$26)*FA13*Kirish!$B$28</f>
        <v>0</v>
      </c>
      <c r="FB15" s="46">
        <f>MAX(0,Parametrlar!$B$26)*FB13*Kirish!$B$28</f>
        <v>0</v>
      </c>
      <c r="FC15" s="46">
        <f>MAX(0,Parametrlar!$B$26)*FC13*Kirish!$B$28</f>
        <v>0</v>
      </c>
      <c r="FD15" s="46">
        <f>MAX(0,Parametrlar!$B$26)*FD13*Kirish!$B$28</f>
        <v>0</v>
      </c>
      <c r="FE15" s="46">
        <f>MAX(0,Parametrlar!$B$26)*FE13*Kirish!$B$28</f>
        <v>0</v>
      </c>
      <c r="FF15" s="46">
        <f>MAX(0,Parametrlar!$B$26)*FF13*Kirish!$B$28</f>
        <v>0</v>
      </c>
      <c r="FG15" s="46">
        <f>MAX(0,Parametrlar!$B$26)*FG13*Kirish!$B$28</f>
        <v>0</v>
      </c>
      <c r="FH15" s="46">
        <f>MAX(0,Parametrlar!$B$26)*FH13*Kirish!$B$28</f>
        <v>0</v>
      </c>
      <c r="FI15" s="46">
        <f>MAX(0,Parametrlar!$B$26)*FI13*Kirish!$B$28</f>
        <v>0</v>
      </c>
      <c r="FJ15" s="46">
        <f>MAX(0,Parametrlar!$B$26)*FJ13*Kirish!$B$28</f>
        <v>0</v>
      </c>
      <c r="FK15" s="46">
        <f>MAX(0,Parametrlar!$B$26)*FK13*Kirish!$B$28</f>
        <v>0</v>
      </c>
      <c r="FL15" s="46">
        <f>MAX(0,Parametrlar!$B$26)*FL13*Kirish!$B$28</f>
        <v>0</v>
      </c>
      <c r="FM15" s="46">
        <f>MAX(0,Parametrlar!$B$26)*FM13*Kirish!$B$28</f>
        <v>0</v>
      </c>
      <c r="FN15" s="46">
        <f>MAX(0,Parametrlar!$B$26)*FN13*Kirish!$B$28</f>
        <v>0</v>
      </c>
      <c r="FO15" s="46">
        <f>MAX(0,Parametrlar!$B$26)*FO13*Kirish!$B$28</f>
        <v>0</v>
      </c>
      <c r="FP15" s="46">
        <f>MAX(0,Parametrlar!$B$26)*FP13*Kirish!$B$28</f>
        <v>0</v>
      </c>
    </row>
    <row r="16" spans="1:172" x14ac:dyDescent="0.2">
      <c r="A16" s="42" t="s">
        <v>230</v>
      </c>
      <c r="C16" s="45">
        <f t="shared" si="12"/>
        <v>3877603.0193263902</v>
      </c>
      <c r="D16" s="46">
        <f>IF(AND(D$4&gt;=1,D$4&lt;=Parametrlar!$B$4),Parametrlar!$B$17/Parametrlar!$B$4*(1+Kirish!$B$38)^((D$4-1)/12),0)</f>
        <v>0</v>
      </c>
      <c r="E16" s="46">
        <f>IF(AND(E$4&gt;=1,E$4&lt;=Parametrlar!$B$4),Parametrlar!$B$17/Parametrlar!$B$4*(1+Kirish!$B$38)^((E$4-1)/12),0)</f>
        <v>137596.08592592593</v>
      </c>
      <c r="F16" s="46">
        <f>IF(AND(F$4&gt;=1,F$4&lt;=Parametrlar!$B$4),Parametrlar!$B$17/Parametrlar!$B$4*(1+Kirish!$B$38)^((F$4-1)/12),0)</f>
        <v>138046.53970629649</v>
      </c>
      <c r="G16" s="46">
        <f>IF(AND(G$4&gt;=1,G$4&lt;=Parametrlar!$B$4),Parametrlar!$B$17/Parametrlar!$B$4*(1+Kirish!$B$38)^((G$4-1)/12),0)</f>
        <v>138498.46815512789</v>
      </c>
      <c r="H16" s="46">
        <f>IF(AND(H$4&gt;=1,H$4&lt;=Parametrlar!$B$4),Parametrlar!$B$17/Parametrlar!$B$4*(1+Kirish!$B$38)^((H$4-1)/12),0)</f>
        <v>138951.87610010093</v>
      </c>
      <c r="I16" s="46">
        <f>IF(AND(I$4&gt;=1,I$4&lt;=Parametrlar!$B$4),Parametrlar!$B$17/Parametrlar!$B$4*(1+Kirish!$B$38)^((I$4-1)/12),0)</f>
        <v>139406.76838470099</v>
      </c>
      <c r="J16" s="46">
        <f>IF(AND(J$4&gt;=1,J$4&lt;=Parametrlar!$B$4),Parametrlar!$B$17/Parametrlar!$B$4*(1+Kirish!$B$38)^((J$4-1)/12),0)</f>
        <v>139863.14986826977</v>
      </c>
      <c r="K16" s="46">
        <f>IF(AND(K$4&gt;=1,K$4&lt;=Parametrlar!$B$4),Parametrlar!$B$17/Parametrlar!$B$4*(1+Kirish!$B$38)^((K$4-1)/12),0)</f>
        <v>140321.0254260572</v>
      </c>
      <c r="L16" s="46">
        <f>IF(AND(L$4&gt;=1,L$4&lt;=Parametrlar!$B$4),Parametrlar!$B$17/Parametrlar!$B$4*(1+Kirish!$B$38)^((L$4-1)/12),0)</f>
        <v>140780.39994927339</v>
      </c>
      <c r="M16" s="46">
        <f>IF(AND(M$4&gt;=1,M$4&lt;=Parametrlar!$B$4),Parametrlar!$B$17/Parametrlar!$B$4*(1+Kirish!$B$38)^((M$4-1)/12),0)</f>
        <v>141241.27834514118</v>
      </c>
      <c r="N16" s="46">
        <f>IF(AND(N$4&gt;=1,N$4&lt;=Parametrlar!$B$4),Parametrlar!$B$17/Parametrlar!$B$4*(1+Kirish!$B$38)^((N$4-1)/12),0)</f>
        <v>141703.66553694831</v>
      </c>
      <c r="O16" s="46">
        <f>IF(AND(O$4&gt;=1,O$4&lt;=Parametrlar!$B$4),Parametrlar!$B$17/Parametrlar!$B$4*(1+Kirish!$B$38)^((O$4-1)/12),0)</f>
        <v>142167.56646410003</v>
      </c>
      <c r="P16" s="46">
        <f>IF(AND(P$4&gt;=1,P$4&lt;=Parametrlar!$B$4),Parametrlar!$B$17/Parametrlar!$B$4*(1+Kirish!$B$38)^((P$4-1)/12),0)</f>
        <v>142632.98608217196</v>
      </c>
      <c r="Q16" s="46">
        <f>IF(AND(Q$4&gt;=1,Q$4&lt;=Parametrlar!$B$4),Parametrlar!$B$17/Parametrlar!$B$4*(1+Kirish!$B$38)^((Q$4-1)/12),0)</f>
        <v>143099.92936296298</v>
      </c>
      <c r="R16" s="46">
        <f>IF(AND(R$4&gt;=1,R$4&lt;=Parametrlar!$B$4),Parametrlar!$B$17/Parametrlar!$B$4*(1+Kirish!$B$38)^((R$4-1)/12),0)</f>
        <v>143568.40129454836</v>
      </c>
      <c r="S16" s="46">
        <f>IF(AND(S$4&gt;=1,S$4&lt;=Parametrlar!$B$4),Parametrlar!$B$17/Parametrlar!$B$4*(1+Kirish!$B$38)^((S$4-1)/12),0)</f>
        <v>144038.40688133301</v>
      </c>
      <c r="T16" s="46">
        <f>IF(AND(T$4&gt;=1,T$4&lt;=Parametrlar!$B$4),Parametrlar!$B$17/Parametrlar!$B$4*(1+Kirish!$B$38)^((T$4-1)/12),0)</f>
        <v>144509.95114410497</v>
      </c>
      <c r="U16" s="46">
        <f>IF(AND(U$4&gt;=1,U$4&lt;=Parametrlar!$B$4),Parametrlar!$B$17/Parametrlar!$B$4*(1+Kirish!$B$38)^((U$4-1)/12),0)</f>
        <v>144983.03912008906</v>
      </c>
      <c r="V16" s="46">
        <f>IF(AND(V$4&gt;=1,V$4&lt;=Parametrlar!$B$4),Parametrlar!$B$17/Parametrlar!$B$4*(1+Kirish!$B$38)^((V$4-1)/12),0)</f>
        <v>145457.67586300059</v>
      </c>
      <c r="W16" s="46">
        <f>IF(AND(W$4&gt;=1,W$4&lt;=Parametrlar!$B$4),Parametrlar!$B$17/Parametrlar!$B$4*(1+Kirish!$B$38)^((W$4-1)/12),0)</f>
        <v>145933.86644309948</v>
      </c>
      <c r="X16" s="46">
        <f>IF(AND(X$4&gt;=1,X$4&lt;=Parametrlar!$B$4),Parametrlar!$B$17/Parametrlar!$B$4*(1+Kirish!$B$38)^((X$4-1)/12),0)</f>
        <v>146411.61594724431</v>
      </c>
      <c r="Y16" s="46">
        <f>IF(AND(Y$4&gt;=1,Y$4&lt;=Parametrlar!$B$4),Parametrlar!$B$17/Parametrlar!$B$4*(1+Kirish!$B$38)^((Y$4-1)/12),0)</f>
        <v>146890.92947894684</v>
      </c>
      <c r="Z16" s="46">
        <f>IF(AND(Z$4&gt;=1,Z$4&lt;=Parametrlar!$B$4),Parametrlar!$B$17/Parametrlar!$B$4*(1+Kirish!$B$38)^((Z$4-1)/12),0)</f>
        <v>147371.81215842624</v>
      </c>
      <c r="AA16" s="46">
        <f>IF(AND(AA$4&gt;=1,AA$4&lt;=Parametrlar!$B$4),Parametrlar!$B$17/Parametrlar!$B$4*(1+Kirish!$B$38)^((AA$4-1)/12),0)</f>
        <v>147854.26912266403</v>
      </c>
      <c r="AB16" s="46">
        <f>IF(AND(AB$4&gt;=1,AB$4&lt;=Parametrlar!$B$4),Parametrlar!$B$17/Parametrlar!$B$4*(1+Kirish!$B$38)^((AB$4-1)/12),0)</f>
        <v>148338.30552545885</v>
      </c>
      <c r="AC16" s="46">
        <f>IF(AND(AC$4&gt;=1,AC$4&lt;=Parametrlar!$B$4),Parametrlar!$B$17/Parametrlar!$B$4*(1+Kirish!$B$38)^((AC$4-1)/12),0)</f>
        <v>148823.92653748151</v>
      </c>
      <c r="AD16" s="46">
        <f>IF(AND(AD$4&gt;=1,AD$4&lt;=Parametrlar!$B$4),Parametrlar!$B$17/Parametrlar!$B$4*(1+Kirish!$B$38)^((AD$4-1)/12),0)</f>
        <v>149311.13734633027</v>
      </c>
      <c r="AE16" s="46">
        <f>IF(AND(AE$4&gt;=1,AE$4&lt;=Parametrlar!$B$4),Parametrlar!$B$17/Parametrlar!$B$4*(1+Kirish!$B$38)^((AE$4-1)/12),0)</f>
        <v>149799.94315658632</v>
      </c>
      <c r="AF16" s="46">
        <f>IF(AND(AF$4&gt;=1,AF$4&lt;=Parametrlar!$B$4),Parametrlar!$B$17/Parametrlar!$B$4*(1+Kirish!$B$38)^((AF$4-1)/12),0)</f>
        <v>0</v>
      </c>
      <c r="AG16" s="46">
        <f>IF(AND(AG$4&gt;=1,AG$4&lt;=Parametrlar!$B$4),Parametrlar!$B$17/Parametrlar!$B$4*(1+Kirish!$B$38)^((AG$4-1)/12),0)</f>
        <v>0</v>
      </c>
      <c r="AH16" s="46">
        <f>IF(AND(AH$4&gt;=1,AH$4&lt;=Parametrlar!$B$4),Parametrlar!$B$17/Parametrlar!$B$4*(1+Kirish!$B$38)^((AH$4-1)/12),0)</f>
        <v>0</v>
      </c>
      <c r="AI16" s="46">
        <f>IF(AND(AI$4&gt;=1,AI$4&lt;=Parametrlar!$B$4),Parametrlar!$B$17/Parametrlar!$B$4*(1+Kirish!$B$38)^((AI$4-1)/12),0)</f>
        <v>0</v>
      </c>
      <c r="AJ16" s="46">
        <f>IF(AND(AJ$4&gt;=1,AJ$4&lt;=Parametrlar!$B$4),Parametrlar!$B$17/Parametrlar!$B$4*(1+Kirish!$B$38)^((AJ$4-1)/12),0)</f>
        <v>0</v>
      </c>
      <c r="AK16" s="46">
        <f>IF(AND(AK$4&gt;=1,AK$4&lt;=Parametrlar!$B$4),Parametrlar!$B$17/Parametrlar!$B$4*(1+Kirish!$B$38)^((AK$4-1)/12),0)</f>
        <v>0</v>
      </c>
      <c r="AL16" s="46">
        <f>IF(AND(AL$4&gt;=1,AL$4&lt;=Parametrlar!$B$4),Parametrlar!$B$17/Parametrlar!$B$4*(1+Kirish!$B$38)^((AL$4-1)/12),0)</f>
        <v>0</v>
      </c>
      <c r="AM16" s="46">
        <f>IF(AND(AM$4&gt;=1,AM$4&lt;=Parametrlar!$B$4),Parametrlar!$B$17/Parametrlar!$B$4*(1+Kirish!$B$38)^((AM$4-1)/12),0)</f>
        <v>0</v>
      </c>
      <c r="AN16" s="46">
        <f>IF(AND(AN$4&gt;=1,AN$4&lt;=Parametrlar!$B$4),Parametrlar!$B$17/Parametrlar!$B$4*(1+Kirish!$B$38)^((AN$4-1)/12),0)</f>
        <v>0</v>
      </c>
      <c r="AO16" s="46">
        <f>IF(AND(AO$4&gt;=1,AO$4&lt;=Parametrlar!$B$4),Parametrlar!$B$17/Parametrlar!$B$4*(1+Kirish!$B$38)^((AO$4-1)/12),0)</f>
        <v>0</v>
      </c>
      <c r="AP16" s="46">
        <f>IF(AND(AP$4&gt;=1,AP$4&lt;=Parametrlar!$B$4),Parametrlar!$B$17/Parametrlar!$B$4*(1+Kirish!$B$38)^((AP$4-1)/12),0)</f>
        <v>0</v>
      </c>
      <c r="AQ16" s="46">
        <f>IF(AND(AQ$4&gt;=1,AQ$4&lt;=Parametrlar!$B$4),Parametrlar!$B$17/Parametrlar!$B$4*(1+Kirish!$B$38)^((AQ$4-1)/12),0)</f>
        <v>0</v>
      </c>
      <c r="AR16" s="46">
        <f>IF(AND(AR$4&gt;=1,AR$4&lt;=Parametrlar!$B$4),Parametrlar!$B$17/Parametrlar!$B$4*(1+Kirish!$B$38)^((AR$4-1)/12),0)</f>
        <v>0</v>
      </c>
      <c r="AS16" s="46">
        <f>IF(AND(AS$4&gt;=1,AS$4&lt;=Parametrlar!$B$4),Parametrlar!$B$17/Parametrlar!$B$4*(1+Kirish!$B$38)^((AS$4-1)/12),0)</f>
        <v>0</v>
      </c>
      <c r="AT16" s="46">
        <f>IF(AND(AT$4&gt;=1,AT$4&lt;=Parametrlar!$B$4),Parametrlar!$B$17/Parametrlar!$B$4*(1+Kirish!$B$38)^((AT$4-1)/12),0)</f>
        <v>0</v>
      </c>
      <c r="AU16" s="46">
        <f>IF(AND(AU$4&gt;=1,AU$4&lt;=Parametrlar!$B$4),Parametrlar!$B$17/Parametrlar!$B$4*(1+Kirish!$B$38)^((AU$4-1)/12),0)</f>
        <v>0</v>
      </c>
      <c r="AV16" s="46">
        <f>IF(AND(AV$4&gt;=1,AV$4&lt;=Parametrlar!$B$4),Parametrlar!$B$17/Parametrlar!$B$4*(1+Kirish!$B$38)^((AV$4-1)/12),0)</f>
        <v>0</v>
      </c>
      <c r="AW16" s="46">
        <f>IF(AND(AW$4&gt;=1,AW$4&lt;=Parametrlar!$B$4),Parametrlar!$B$17/Parametrlar!$B$4*(1+Kirish!$B$38)^((AW$4-1)/12),0)</f>
        <v>0</v>
      </c>
      <c r="AX16" s="46">
        <f>IF(AND(AX$4&gt;=1,AX$4&lt;=Parametrlar!$B$4),Parametrlar!$B$17/Parametrlar!$B$4*(1+Kirish!$B$38)^((AX$4-1)/12),0)</f>
        <v>0</v>
      </c>
      <c r="AY16" s="46">
        <f>IF(AND(AY$4&gt;=1,AY$4&lt;=Parametrlar!$B$4),Parametrlar!$B$17/Parametrlar!$B$4*(1+Kirish!$B$38)^((AY$4-1)/12),0)</f>
        <v>0</v>
      </c>
      <c r="AZ16" s="46">
        <f>IF(AND(AZ$4&gt;=1,AZ$4&lt;=Parametrlar!$B$4),Parametrlar!$B$17/Parametrlar!$B$4*(1+Kirish!$B$38)^((AZ$4-1)/12),0)</f>
        <v>0</v>
      </c>
      <c r="BA16" s="46">
        <f>IF(AND(BA$4&gt;=1,BA$4&lt;=Parametrlar!$B$4),Parametrlar!$B$17/Parametrlar!$B$4*(1+Kirish!$B$38)^((BA$4-1)/12),0)</f>
        <v>0</v>
      </c>
      <c r="BB16" s="46">
        <f>IF(AND(BB$4&gt;=1,BB$4&lt;=Parametrlar!$B$4),Parametrlar!$B$17/Parametrlar!$B$4*(1+Kirish!$B$38)^((BB$4-1)/12),0)</f>
        <v>0</v>
      </c>
      <c r="BC16" s="46">
        <f>IF(AND(BC$4&gt;=1,BC$4&lt;=Parametrlar!$B$4),Parametrlar!$B$17/Parametrlar!$B$4*(1+Kirish!$B$38)^((BC$4-1)/12),0)</f>
        <v>0</v>
      </c>
      <c r="BD16" s="46">
        <f>IF(AND(BD$4&gt;=1,BD$4&lt;=Parametrlar!$B$4),Parametrlar!$B$17/Parametrlar!$B$4*(1+Kirish!$B$38)^((BD$4-1)/12),0)</f>
        <v>0</v>
      </c>
      <c r="BE16" s="46">
        <f>IF(AND(BE$4&gt;=1,BE$4&lt;=Parametrlar!$B$4),Parametrlar!$B$17/Parametrlar!$B$4*(1+Kirish!$B$38)^((BE$4-1)/12),0)</f>
        <v>0</v>
      </c>
      <c r="BF16" s="46">
        <f>IF(AND(BF$4&gt;=1,BF$4&lt;=Parametrlar!$B$4),Parametrlar!$B$17/Parametrlar!$B$4*(1+Kirish!$B$38)^((BF$4-1)/12),0)</f>
        <v>0</v>
      </c>
      <c r="BG16" s="46">
        <f>IF(AND(BG$4&gt;=1,BG$4&lt;=Parametrlar!$B$4),Parametrlar!$B$17/Parametrlar!$B$4*(1+Kirish!$B$38)^((BG$4-1)/12),0)</f>
        <v>0</v>
      </c>
      <c r="BH16" s="46">
        <f>IF(AND(BH$4&gt;=1,BH$4&lt;=Parametrlar!$B$4),Parametrlar!$B$17/Parametrlar!$B$4*(1+Kirish!$B$38)^((BH$4-1)/12),0)</f>
        <v>0</v>
      </c>
      <c r="BI16" s="46">
        <f>IF(AND(BI$4&gt;=1,BI$4&lt;=Parametrlar!$B$4),Parametrlar!$B$17/Parametrlar!$B$4*(1+Kirish!$B$38)^((BI$4-1)/12),0)</f>
        <v>0</v>
      </c>
      <c r="BJ16" s="46">
        <f>IF(AND(BJ$4&gt;=1,BJ$4&lt;=Parametrlar!$B$4),Parametrlar!$B$17/Parametrlar!$B$4*(1+Kirish!$B$38)^((BJ$4-1)/12),0)</f>
        <v>0</v>
      </c>
      <c r="BK16" s="46">
        <f>IF(AND(BK$4&gt;=1,BK$4&lt;=Parametrlar!$B$4),Parametrlar!$B$17/Parametrlar!$B$4*(1+Kirish!$B$38)^((BK$4-1)/12),0)</f>
        <v>0</v>
      </c>
      <c r="BL16" s="46">
        <f>IF(AND(BL$4&gt;=1,BL$4&lt;=Parametrlar!$B$4),Parametrlar!$B$17/Parametrlar!$B$4*(1+Kirish!$B$38)^((BL$4-1)/12),0)</f>
        <v>0</v>
      </c>
      <c r="BM16" s="46">
        <f>IF(AND(BM$4&gt;=1,BM$4&lt;=Parametrlar!$B$4),Parametrlar!$B$17/Parametrlar!$B$4*(1+Kirish!$B$38)^((BM$4-1)/12),0)</f>
        <v>0</v>
      </c>
      <c r="BN16" s="46">
        <f>IF(AND(BN$4&gt;=1,BN$4&lt;=Parametrlar!$B$4),Parametrlar!$B$17/Parametrlar!$B$4*(1+Kirish!$B$38)^((BN$4-1)/12),0)</f>
        <v>0</v>
      </c>
      <c r="BO16" s="46">
        <f>IF(AND(BO$4&gt;=1,BO$4&lt;=Parametrlar!$B$4),Parametrlar!$B$17/Parametrlar!$B$4*(1+Kirish!$B$38)^((BO$4-1)/12),0)</f>
        <v>0</v>
      </c>
      <c r="BP16" s="46">
        <f>IF(AND(BP$4&gt;=1,BP$4&lt;=Parametrlar!$B$4),Parametrlar!$B$17/Parametrlar!$B$4*(1+Kirish!$B$38)^((BP$4-1)/12),0)</f>
        <v>0</v>
      </c>
      <c r="BQ16" s="46">
        <f>IF(AND(BQ$4&gt;=1,BQ$4&lt;=Parametrlar!$B$4),Parametrlar!$B$17/Parametrlar!$B$4*(1+Kirish!$B$38)^((BQ$4-1)/12),0)</f>
        <v>0</v>
      </c>
      <c r="BR16" s="46">
        <f>IF(AND(BR$4&gt;=1,BR$4&lt;=Parametrlar!$B$4),Parametrlar!$B$17/Parametrlar!$B$4*(1+Kirish!$B$38)^((BR$4-1)/12),0)</f>
        <v>0</v>
      </c>
      <c r="BS16" s="46">
        <f>IF(AND(BS$4&gt;=1,BS$4&lt;=Parametrlar!$B$4),Parametrlar!$B$17/Parametrlar!$B$4*(1+Kirish!$B$38)^((BS$4-1)/12),0)</f>
        <v>0</v>
      </c>
      <c r="BT16" s="46">
        <f>IF(AND(BT$4&gt;=1,BT$4&lt;=Parametrlar!$B$4),Parametrlar!$B$17/Parametrlar!$B$4*(1+Kirish!$B$38)^((BT$4-1)/12),0)</f>
        <v>0</v>
      </c>
      <c r="BU16" s="46">
        <f>IF(AND(BU$4&gt;=1,BU$4&lt;=Parametrlar!$B$4),Parametrlar!$B$17/Parametrlar!$B$4*(1+Kirish!$B$38)^((BU$4-1)/12),0)</f>
        <v>0</v>
      </c>
      <c r="BV16" s="46">
        <f>IF(AND(BV$4&gt;=1,BV$4&lt;=Parametrlar!$B$4),Parametrlar!$B$17/Parametrlar!$B$4*(1+Kirish!$B$38)^((BV$4-1)/12),0)</f>
        <v>0</v>
      </c>
      <c r="BW16" s="46">
        <f>IF(AND(BW$4&gt;=1,BW$4&lt;=Parametrlar!$B$4),Parametrlar!$B$17/Parametrlar!$B$4*(1+Kirish!$B$38)^((BW$4-1)/12),0)</f>
        <v>0</v>
      </c>
      <c r="BX16" s="46">
        <f>IF(AND(BX$4&gt;=1,BX$4&lt;=Parametrlar!$B$4),Parametrlar!$B$17/Parametrlar!$B$4*(1+Kirish!$B$38)^((BX$4-1)/12),0)</f>
        <v>0</v>
      </c>
      <c r="BY16" s="46">
        <f>IF(AND(BY$4&gt;=1,BY$4&lt;=Parametrlar!$B$4),Parametrlar!$B$17/Parametrlar!$B$4*(1+Kirish!$B$38)^((BY$4-1)/12),0)</f>
        <v>0</v>
      </c>
      <c r="BZ16" s="46">
        <f>IF(AND(BZ$4&gt;=1,BZ$4&lt;=Parametrlar!$B$4),Parametrlar!$B$17/Parametrlar!$B$4*(1+Kirish!$B$38)^((BZ$4-1)/12),0)</f>
        <v>0</v>
      </c>
      <c r="CA16" s="46">
        <f>IF(AND(CA$4&gt;=1,CA$4&lt;=Parametrlar!$B$4),Parametrlar!$B$17/Parametrlar!$B$4*(1+Kirish!$B$38)^((CA$4-1)/12),0)</f>
        <v>0</v>
      </c>
      <c r="CB16" s="46">
        <f>IF(AND(CB$4&gt;=1,CB$4&lt;=Parametrlar!$B$4),Parametrlar!$B$17/Parametrlar!$B$4*(1+Kirish!$B$38)^((CB$4-1)/12),0)</f>
        <v>0</v>
      </c>
      <c r="CC16" s="46">
        <f>IF(AND(CC$4&gt;=1,CC$4&lt;=Parametrlar!$B$4),Parametrlar!$B$17/Parametrlar!$B$4*(1+Kirish!$B$38)^((CC$4-1)/12),0)</f>
        <v>0</v>
      </c>
      <c r="CD16" s="46">
        <f>IF(AND(CD$4&gt;=1,CD$4&lt;=Parametrlar!$B$4),Parametrlar!$B$17/Parametrlar!$B$4*(1+Kirish!$B$38)^((CD$4-1)/12),0)</f>
        <v>0</v>
      </c>
      <c r="CE16" s="46">
        <f>IF(AND(CE$4&gt;=1,CE$4&lt;=Parametrlar!$B$4),Parametrlar!$B$17/Parametrlar!$B$4*(1+Kirish!$B$38)^((CE$4-1)/12),0)</f>
        <v>0</v>
      </c>
      <c r="CF16" s="46">
        <f>IF(AND(CF$4&gt;=1,CF$4&lt;=Parametrlar!$B$4),Parametrlar!$B$17/Parametrlar!$B$4*(1+Kirish!$B$38)^((CF$4-1)/12),0)</f>
        <v>0</v>
      </c>
      <c r="CG16" s="46">
        <f>IF(AND(CG$4&gt;=1,CG$4&lt;=Parametrlar!$B$4),Parametrlar!$B$17/Parametrlar!$B$4*(1+Kirish!$B$38)^((CG$4-1)/12),0)</f>
        <v>0</v>
      </c>
      <c r="CH16" s="46">
        <f>IF(AND(CH$4&gt;=1,CH$4&lt;=Parametrlar!$B$4),Parametrlar!$B$17/Parametrlar!$B$4*(1+Kirish!$B$38)^((CH$4-1)/12),0)</f>
        <v>0</v>
      </c>
      <c r="CI16" s="46">
        <f>IF(AND(CI$4&gt;=1,CI$4&lt;=Parametrlar!$B$4),Parametrlar!$B$17/Parametrlar!$B$4*(1+Kirish!$B$38)^((CI$4-1)/12),0)</f>
        <v>0</v>
      </c>
      <c r="CJ16" s="46">
        <f>IF(AND(CJ$4&gt;=1,CJ$4&lt;=Parametrlar!$B$4),Parametrlar!$B$17/Parametrlar!$B$4*(1+Kirish!$B$38)^((CJ$4-1)/12),0)</f>
        <v>0</v>
      </c>
      <c r="CK16" s="46">
        <f>IF(AND(CK$4&gt;=1,CK$4&lt;=Parametrlar!$B$4),Parametrlar!$B$17/Parametrlar!$B$4*(1+Kirish!$B$38)^((CK$4-1)/12),0)</f>
        <v>0</v>
      </c>
      <c r="CL16" s="46">
        <f>IF(AND(CL$4&gt;=1,CL$4&lt;=Parametrlar!$B$4),Parametrlar!$B$17/Parametrlar!$B$4*(1+Kirish!$B$38)^((CL$4-1)/12),0)</f>
        <v>0</v>
      </c>
      <c r="CM16" s="46">
        <f>IF(AND(CM$4&gt;=1,CM$4&lt;=Parametrlar!$B$4),Parametrlar!$B$17/Parametrlar!$B$4*(1+Kirish!$B$38)^((CM$4-1)/12),0)</f>
        <v>0</v>
      </c>
      <c r="CN16" s="46">
        <f>IF(AND(CN$4&gt;=1,CN$4&lt;=Parametrlar!$B$4),Parametrlar!$B$17/Parametrlar!$B$4*(1+Kirish!$B$38)^((CN$4-1)/12),0)</f>
        <v>0</v>
      </c>
      <c r="CO16" s="46">
        <f>IF(AND(CO$4&gt;=1,CO$4&lt;=Parametrlar!$B$4),Parametrlar!$B$17/Parametrlar!$B$4*(1+Kirish!$B$38)^((CO$4-1)/12),0)</f>
        <v>0</v>
      </c>
      <c r="CP16" s="46">
        <f>IF(AND(CP$4&gt;=1,CP$4&lt;=Parametrlar!$B$4),Parametrlar!$B$17/Parametrlar!$B$4*(1+Kirish!$B$38)^((CP$4-1)/12),0)</f>
        <v>0</v>
      </c>
      <c r="CQ16" s="46">
        <f>IF(AND(CQ$4&gt;=1,CQ$4&lt;=Parametrlar!$B$4),Parametrlar!$B$17/Parametrlar!$B$4*(1+Kirish!$B$38)^((CQ$4-1)/12),0)</f>
        <v>0</v>
      </c>
      <c r="CR16" s="46">
        <f>IF(AND(CR$4&gt;=1,CR$4&lt;=Parametrlar!$B$4),Parametrlar!$B$17/Parametrlar!$B$4*(1+Kirish!$B$38)^((CR$4-1)/12),0)</f>
        <v>0</v>
      </c>
      <c r="CS16" s="46">
        <f>IF(AND(CS$4&gt;=1,CS$4&lt;=Parametrlar!$B$4),Parametrlar!$B$17/Parametrlar!$B$4*(1+Kirish!$B$38)^((CS$4-1)/12),0)</f>
        <v>0</v>
      </c>
      <c r="CT16" s="46">
        <f>IF(AND(CT$4&gt;=1,CT$4&lt;=Parametrlar!$B$4),Parametrlar!$B$17/Parametrlar!$B$4*(1+Kirish!$B$38)^((CT$4-1)/12),0)</f>
        <v>0</v>
      </c>
      <c r="CU16" s="46">
        <f>IF(AND(CU$4&gt;=1,CU$4&lt;=Parametrlar!$B$4),Parametrlar!$B$17/Parametrlar!$B$4*(1+Kirish!$B$38)^((CU$4-1)/12),0)</f>
        <v>0</v>
      </c>
      <c r="CV16" s="46">
        <f>IF(AND(CV$4&gt;=1,CV$4&lt;=Parametrlar!$B$4),Parametrlar!$B$17/Parametrlar!$B$4*(1+Kirish!$B$38)^((CV$4-1)/12),0)</f>
        <v>0</v>
      </c>
      <c r="CW16" s="46">
        <f>IF(AND(CW$4&gt;=1,CW$4&lt;=Parametrlar!$B$4),Parametrlar!$B$17/Parametrlar!$B$4*(1+Kirish!$B$38)^((CW$4-1)/12),0)</f>
        <v>0</v>
      </c>
      <c r="CX16" s="46">
        <f>IF(AND(CX$4&gt;=1,CX$4&lt;=Parametrlar!$B$4),Parametrlar!$B$17/Parametrlar!$B$4*(1+Kirish!$B$38)^((CX$4-1)/12),0)</f>
        <v>0</v>
      </c>
      <c r="CY16" s="46">
        <f>IF(AND(CY$4&gt;=1,CY$4&lt;=Parametrlar!$B$4),Parametrlar!$B$17/Parametrlar!$B$4*(1+Kirish!$B$38)^((CY$4-1)/12),0)</f>
        <v>0</v>
      </c>
      <c r="CZ16" s="46">
        <f>IF(AND(CZ$4&gt;=1,CZ$4&lt;=Parametrlar!$B$4),Parametrlar!$B$17/Parametrlar!$B$4*(1+Kirish!$B$38)^((CZ$4-1)/12),0)</f>
        <v>0</v>
      </c>
      <c r="DA16" s="46">
        <f>IF(AND(DA$4&gt;=1,DA$4&lt;=Parametrlar!$B$4),Parametrlar!$B$17/Parametrlar!$B$4*(1+Kirish!$B$38)^((DA$4-1)/12),0)</f>
        <v>0</v>
      </c>
      <c r="DB16" s="46">
        <f>IF(AND(DB$4&gt;=1,DB$4&lt;=Parametrlar!$B$4),Parametrlar!$B$17/Parametrlar!$B$4*(1+Kirish!$B$38)^((DB$4-1)/12),0)</f>
        <v>0</v>
      </c>
      <c r="DC16" s="46">
        <f>IF(AND(DC$4&gt;=1,DC$4&lt;=Parametrlar!$B$4),Parametrlar!$B$17/Parametrlar!$B$4*(1+Kirish!$B$38)^((DC$4-1)/12),0)</f>
        <v>0</v>
      </c>
      <c r="DD16" s="46">
        <f>IF(AND(DD$4&gt;=1,DD$4&lt;=Parametrlar!$B$4),Parametrlar!$B$17/Parametrlar!$B$4*(1+Kirish!$B$38)^((DD$4-1)/12),0)</f>
        <v>0</v>
      </c>
      <c r="DE16" s="46">
        <f>IF(AND(DE$4&gt;=1,DE$4&lt;=Parametrlar!$B$4),Parametrlar!$B$17/Parametrlar!$B$4*(1+Kirish!$B$38)^((DE$4-1)/12),0)</f>
        <v>0</v>
      </c>
      <c r="DF16" s="46">
        <f>IF(AND(DF$4&gt;=1,DF$4&lt;=Parametrlar!$B$4),Parametrlar!$B$17/Parametrlar!$B$4*(1+Kirish!$B$38)^((DF$4-1)/12),0)</f>
        <v>0</v>
      </c>
      <c r="DG16" s="46">
        <f>IF(AND(DG$4&gt;=1,DG$4&lt;=Parametrlar!$B$4),Parametrlar!$B$17/Parametrlar!$B$4*(1+Kirish!$B$38)^((DG$4-1)/12),0)</f>
        <v>0</v>
      </c>
      <c r="DH16" s="46">
        <f>IF(AND(DH$4&gt;=1,DH$4&lt;=Parametrlar!$B$4),Parametrlar!$B$17/Parametrlar!$B$4*(1+Kirish!$B$38)^((DH$4-1)/12),0)</f>
        <v>0</v>
      </c>
      <c r="DI16" s="46">
        <f>IF(AND(DI$4&gt;=1,DI$4&lt;=Parametrlar!$B$4),Parametrlar!$B$17/Parametrlar!$B$4*(1+Kirish!$B$38)^((DI$4-1)/12),0)</f>
        <v>0</v>
      </c>
      <c r="DJ16" s="46">
        <f>IF(AND(DJ$4&gt;=1,DJ$4&lt;=Parametrlar!$B$4),Parametrlar!$B$17/Parametrlar!$B$4*(1+Kirish!$B$38)^((DJ$4-1)/12),0)</f>
        <v>0</v>
      </c>
      <c r="DK16" s="46">
        <f>IF(AND(DK$4&gt;=1,DK$4&lt;=Parametrlar!$B$4),Parametrlar!$B$17/Parametrlar!$B$4*(1+Kirish!$B$38)^((DK$4-1)/12),0)</f>
        <v>0</v>
      </c>
      <c r="DL16" s="46">
        <f>IF(AND(DL$4&gt;=1,DL$4&lt;=Parametrlar!$B$4),Parametrlar!$B$17/Parametrlar!$B$4*(1+Kirish!$B$38)^((DL$4-1)/12),0)</f>
        <v>0</v>
      </c>
      <c r="DM16" s="46">
        <f>IF(AND(DM$4&gt;=1,DM$4&lt;=Parametrlar!$B$4),Parametrlar!$B$17/Parametrlar!$B$4*(1+Kirish!$B$38)^((DM$4-1)/12),0)</f>
        <v>0</v>
      </c>
      <c r="DN16" s="46">
        <f>IF(AND(DN$4&gt;=1,DN$4&lt;=Parametrlar!$B$4),Parametrlar!$B$17/Parametrlar!$B$4*(1+Kirish!$B$38)^((DN$4-1)/12),0)</f>
        <v>0</v>
      </c>
      <c r="DO16" s="46">
        <f>IF(AND(DO$4&gt;=1,DO$4&lt;=Parametrlar!$B$4),Parametrlar!$B$17/Parametrlar!$B$4*(1+Kirish!$B$38)^((DO$4-1)/12),0)</f>
        <v>0</v>
      </c>
      <c r="DP16" s="46">
        <f>IF(AND(DP$4&gt;=1,DP$4&lt;=Parametrlar!$B$4),Parametrlar!$B$17/Parametrlar!$B$4*(1+Kirish!$B$38)^((DP$4-1)/12),0)</f>
        <v>0</v>
      </c>
      <c r="DQ16" s="46">
        <f>IF(AND(DQ$4&gt;=1,DQ$4&lt;=Parametrlar!$B$4),Parametrlar!$B$17/Parametrlar!$B$4*(1+Kirish!$B$38)^((DQ$4-1)/12),0)</f>
        <v>0</v>
      </c>
      <c r="DR16" s="46">
        <f>IF(AND(DR$4&gt;=1,DR$4&lt;=Parametrlar!$B$4),Parametrlar!$B$17/Parametrlar!$B$4*(1+Kirish!$B$38)^((DR$4-1)/12),0)</f>
        <v>0</v>
      </c>
      <c r="DS16" s="46">
        <f>IF(AND(DS$4&gt;=1,DS$4&lt;=Parametrlar!$B$4),Parametrlar!$B$17/Parametrlar!$B$4*(1+Kirish!$B$38)^((DS$4-1)/12),0)</f>
        <v>0</v>
      </c>
      <c r="DT16" s="46">
        <f>IF(AND(DT$4&gt;=1,DT$4&lt;=Parametrlar!$B$4),Parametrlar!$B$17/Parametrlar!$B$4*(1+Kirish!$B$38)^((DT$4-1)/12),0)</f>
        <v>0</v>
      </c>
      <c r="DU16" s="46">
        <f>IF(AND(DU$4&gt;=1,DU$4&lt;=Parametrlar!$B$4),Parametrlar!$B$17/Parametrlar!$B$4*(1+Kirish!$B$38)^((DU$4-1)/12),0)</f>
        <v>0</v>
      </c>
      <c r="DV16" s="46">
        <f>IF(AND(DV$4&gt;=1,DV$4&lt;=Parametrlar!$B$4),Parametrlar!$B$17/Parametrlar!$B$4*(1+Kirish!$B$38)^((DV$4-1)/12),0)</f>
        <v>0</v>
      </c>
      <c r="DW16" s="46">
        <f>IF(AND(DW$4&gt;=1,DW$4&lt;=Parametrlar!$B$4),Parametrlar!$B$17/Parametrlar!$B$4*(1+Kirish!$B$38)^((DW$4-1)/12),0)</f>
        <v>0</v>
      </c>
      <c r="DX16" s="46">
        <f>IF(AND(DX$4&gt;=1,DX$4&lt;=Parametrlar!$B$4),Parametrlar!$B$17/Parametrlar!$B$4*(1+Kirish!$B$38)^((DX$4-1)/12),0)</f>
        <v>0</v>
      </c>
      <c r="DY16" s="46">
        <f>IF(AND(DY$4&gt;=1,DY$4&lt;=Parametrlar!$B$4),Parametrlar!$B$17/Parametrlar!$B$4*(1+Kirish!$B$38)^((DY$4-1)/12),0)</f>
        <v>0</v>
      </c>
      <c r="DZ16" s="46">
        <f>IF(AND(DZ$4&gt;=1,DZ$4&lt;=Parametrlar!$B$4),Parametrlar!$B$17/Parametrlar!$B$4*(1+Kirish!$B$38)^((DZ$4-1)/12),0)</f>
        <v>0</v>
      </c>
      <c r="EA16" s="46">
        <f>IF(AND(EA$4&gt;=1,EA$4&lt;=Parametrlar!$B$4),Parametrlar!$B$17/Parametrlar!$B$4*(1+Kirish!$B$38)^((EA$4-1)/12),0)</f>
        <v>0</v>
      </c>
      <c r="EB16" s="46">
        <f>IF(AND(EB$4&gt;=1,EB$4&lt;=Parametrlar!$B$4),Parametrlar!$B$17/Parametrlar!$B$4*(1+Kirish!$B$38)^((EB$4-1)/12),0)</f>
        <v>0</v>
      </c>
      <c r="EC16" s="46">
        <f>IF(AND(EC$4&gt;=1,EC$4&lt;=Parametrlar!$B$4),Parametrlar!$B$17/Parametrlar!$B$4*(1+Kirish!$B$38)^((EC$4-1)/12),0)</f>
        <v>0</v>
      </c>
      <c r="ED16" s="46">
        <f>IF(AND(ED$4&gt;=1,ED$4&lt;=Parametrlar!$B$4),Parametrlar!$B$17/Parametrlar!$B$4*(1+Kirish!$B$38)^((ED$4-1)/12),0)</f>
        <v>0</v>
      </c>
      <c r="EE16" s="46">
        <f>IF(AND(EE$4&gt;=1,EE$4&lt;=Parametrlar!$B$4),Parametrlar!$B$17/Parametrlar!$B$4*(1+Kirish!$B$38)^((EE$4-1)/12),0)</f>
        <v>0</v>
      </c>
      <c r="EF16" s="46">
        <f>IF(AND(EF$4&gt;=1,EF$4&lt;=Parametrlar!$B$4),Parametrlar!$B$17/Parametrlar!$B$4*(1+Kirish!$B$38)^((EF$4-1)/12),0)</f>
        <v>0</v>
      </c>
      <c r="EG16" s="46">
        <f>IF(AND(EG$4&gt;=1,EG$4&lt;=Parametrlar!$B$4),Parametrlar!$B$17/Parametrlar!$B$4*(1+Kirish!$B$38)^((EG$4-1)/12),0)</f>
        <v>0</v>
      </c>
      <c r="EH16" s="46">
        <f>IF(AND(EH$4&gt;=1,EH$4&lt;=Parametrlar!$B$4),Parametrlar!$B$17/Parametrlar!$B$4*(1+Kirish!$B$38)^((EH$4-1)/12),0)</f>
        <v>0</v>
      </c>
      <c r="EI16" s="46">
        <f>IF(AND(EI$4&gt;=1,EI$4&lt;=Parametrlar!$B$4),Parametrlar!$B$17/Parametrlar!$B$4*(1+Kirish!$B$38)^((EI$4-1)/12),0)</f>
        <v>0</v>
      </c>
      <c r="EJ16" s="46">
        <f>IF(AND(EJ$4&gt;=1,EJ$4&lt;=Parametrlar!$B$4),Parametrlar!$B$17/Parametrlar!$B$4*(1+Kirish!$B$38)^((EJ$4-1)/12),0)</f>
        <v>0</v>
      </c>
      <c r="EK16" s="46">
        <f>IF(AND(EK$4&gt;=1,EK$4&lt;=Parametrlar!$B$4),Parametrlar!$B$17/Parametrlar!$B$4*(1+Kirish!$B$38)^((EK$4-1)/12),0)</f>
        <v>0</v>
      </c>
      <c r="EL16" s="46">
        <f>IF(AND(EL$4&gt;=1,EL$4&lt;=Parametrlar!$B$4),Parametrlar!$B$17/Parametrlar!$B$4*(1+Kirish!$B$38)^((EL$4-1)/12),0)</f>
        <v>0</v>
      </c>
      <c r="EM16" s="46">
        <f>IF(AND(EM$4&gt;=1,EM$4&lt;=Parametrlar!$B$4),Parametrlar!$B$17/Parametrlar!$B$4*(1+Kirish!$B$38)^((EM$4-1)/12),0)</f>
        <v>0</v>
      </c>
      <c r="EN16" s="46">
        <f>IF(AND(EN$4&gt;=1,EN$4&lt;=Parametrlar!$B$4),Parametrlar!$B$17/Parametrlar!$B$4*(1+Kirish!$B$38)^((EN$4-1)/12),0)</f>
        <v>0</v>
      </c>
      <c r="EO16" s="46">
        <f>IF(AND(EO$4&gt;=1,EO$4&lt;=Parametrlar!$B$4),Parametrlar!$B$17/Parametrlar!$B$4*(1+Kirish!$B$38)^((EO$4-1)/12),0)</f>
        <v>0</v>
      </c>
      <c r="EP16" s="46">
        <f>IF(AND(EP$4&gt;=1,EP$4&lt;=Parametrlar!$B$4),Parametrlar!$B$17/Parametrlar!$B$4*(1+Kirish!$B$38)^((EP$4-1)/12),0)</f>
        <v>0</v>
      </c>
      <c r="EQ16" s="46">
        <f>IF(AND(EQ$4&gt;=1,EQ$4&lt;=Parametrlar!$B$4),Parametrlar!$B$17/Parametrlar!$B$4*(1+Kirish!$B$38)^((EQ$4-1)/12),0)</f>
        <v>0</v>
      </c>
      <c r="ER16" s="46">
        <f>IF(AND(ER$4&gt;=1,ER$4&lt;=Parametrlar!$B$4),Parametrlar!$B$17/Parametrlar!$B$4*(1+Kirish!$B$38)^((ER$4-1)/12),0)</f>
        <v>0</v>
      </c>
      <c r="ES16" s="46">
        <f>IF(AND(ES$4&gt;=1,ES$4&lt;=Parametrlar!$B$4),Parametrlar!$B$17/Parametrlar!$B$4*(1+Kirish!$B$38)^((ES$4-1)/12),0)</f>
        <v>0</v>
      </c>
      <c r="ET16" s="46">
        <f>IF(AND(ET$4&gt;=1,ET$4&lt;=Parametrlar!$B$4),Parametrlar!$B$17/Parametrlar!$B$4*(1+Kirish!$B$38)^((ET$4-1)/12),0)</f>
        <v>0</v>
      </c>
      <c r="EU16" s="46">
        <f>IF(AND(EU$4&gt;=1,EU$4&lt;=Parametrlar!$B$4),Parametrlar!$B$17/Parametrlar!$B$4*(1+Kirish!$B$38)^((EU$4-1)/12),0)</f>
        <v>0</v>
      </c>
      <c r="EV16" s="46">
        <f>IF(AND(EV$4&gt;=1,EV$4&lt;=Parametrlar!$B$4),Parametrlar!$B$17/Parametrlar!$B$4*(1+Kirish!$B$38)^((EV$4-1)/12),0)</f>
        <v>0</v>
      </c>
      <c r="EW16" s="46">
        <f>IF(AND(EW$4&gt;=1,EW$4&lt;=Parametrlar!$B$4),Parametrlar!$B$17/Parametrlar!$B$4*(1+Kirish!$B$38)^((EW$4-1)/12),0)</f>
        <v>0</v>
      </c>
      <c r="EX16" s="46">
        <f>IF(AND(EX$4&gt;=1,EX$4&lt;=Parametrlar!$B$4),Parametrlar!$B$17/Parametrlar!$B$4*(1+Kirish!$B$38)^((EX$4-1)/12),0)</f>
        <v>0</v>
      </c>
      <c r="EY16" s="46">
        <f>IF(AND(EY$4&gt;=1,EY$4&lt;=Parametrlar!$B$4),Parametrlar!$B$17/Parametrlar!$B$4*(1+Kirish!$B$38)^((EY$4-1)/12),0)</f>
        <v>0</v>
      </c>
      <c r="EZ16" s="46">
        <f>IF(AND(EZ$4&gt;=1,EZ$4&lt;=Parametrlar!$B$4),Parametrlar!$B$17/Parametrlar!$B$4*(1+Kirish!$B$38)^((EZ$4-1)/12),0)</f>
        <v>0</v>
      </c>
      <c r="FA16" s="46">
        <f>IF(AND(FA$4&gt;=1,FA$4&lt;=Parametrlar!$B$4),Parametrlar!$B$17/Parametrlar!$B$4*(1+Kirish!$B$38)^((FA$4-1)/12),0)</f>
        <v>0</v>
      </c>
      <c r="FB16" s="46">
        <f>IF(AND(FB$4&gt;=1,FB$4&lt;=Parametrlar!$B$4),Parametrlar!$B$17/Parametrlar!$B$4*(1+Kirish!$B$38)^((FB$4-1)/12),0)</f>
        <v>0</v>
      </c>
      <c r="FC16" s="46">
        <f>IF(AND(FC$4&gt;=1,FC$4&lt;=Parametrlar!$B$4),Parametrlar!$B$17/Parametrlar!$B$4*(1+Kirish!$B$38)^((FC$4-1)/12),0)</f>
        <v>0</v>
      </c>
      <c r="FD16" s="46">
        <f>IF(AND(FD$4&gt;=1,FD$4&lt;=Parametrlar!$B$4),Parametrlar!$B$17/Parametrlar!$B$4*(1+Kirish!$B$38)^((FD$4-1)/12),0)</f>
        <v>0</v>
      </c>
      <c r="FE16" s="46">
        <f>IF(AND(FE$4&gt;=1,FE$4&lt;=Parametrlar!$B$4),Parametrlar!$B$17/Parametrlar!$B$4*(1+Kirish!$B$38)^((FE$4-1)/12),0)</f>
        <v>0</v>
      </c>
      <c r="FF16" s="46">
        <f>IF(AND(FF$4&gt;=1,FF$4&lt;=Parametrlar!$B$4),Parametrlar!$B$17/Parametrlar!$B$4*(1+Kirish!$B$38)^((FF$4-1)/12),0)</f>
        <v>0</v>
      </c>
      <c r="FG16" s="46">
        <f>IF(AND(FG$4&gt;=1,FG$4&lt;=Parametrlar!$B$4),Parametrlar!$B$17/Parametrlar!$B$4*(1+Kirish!$B$38)^((FG$4-1)/12),0)</f>
        <v>0</v>
      </c>
      <c r="FH16" s="46">
        <f>IF(AND(FH$4&gt;=1,FH$4&lt;=Parametrlar!$B$4),Parametrlar!$B$17/Parametrlar!$B$4*(1+Kirish!$B$38)^((FH$4-1)/12),0)</f>
        <v>0</v>
      </c>
      <c r="FI16" s="46">
        <f>IF(AND(FI$4&gt;=1,FI$4&lt;=Parametrlar!$B$4),Parametrlar!$B$17/Parametrlar!$B$4*(1+Kirish!$B$38)^((FI$4-1)/12),0)</f>
        <v>0</v>
      </c>
      <c r="FJ16" s="46">
        <f>IF(AND(FJ$4&gt;=1,FJ$4&lt;=Parametrlar!$B$4),Parametrlar!$B$17/Parametrlar!$B$4*(1+Kirish!$B$38)^((FJ$4-1)/12),0)</f>
        <v>0</v>
      </c>
      <c r="FK16" s="46">
        <f>IF(AND(FK$4&gt;=1,FK$4&lt;=Parametrlar!$B$4),Parametrlar!$B$17/Parametrlar!$B$4*(1+Kirish!$B$38)^((FK$4-1)/12),0)</f>
        <v>0</v>
      </c>
      <c r="FL16" s="46">
        <f>IF(AND(FL$4&gt;=1,FL$4&lt;=Parametrlar!$B$4),Parametrlar!$B$17/Parametrlar!$B$4*(1+Kirish!$B$38)^((FL$4-1)/12),0)</f>
        <v>0</v>
      </c>
      <c r="FM16" s="46">
        <f>IF(AND(FM$4&gt;=1,FM$4&lt;=Parametrlar!$B$4),Parametrlar!$B$17/Parametrlar!$B$4*(1+Kirish!$B$38)^((FM$4-1)/12),0)</f>
        <v>0</v>
      </c>
      <c r="FN16" s="46">
        <f>IF(AND(FN$4&gt;=1,FN$4&lt;=Parametrlar!$B$4),Parametrlar!$B$17/Parametrlar!$B$4*(1+Kirish!$B$38)^((FN$4-1)/12),0)</f>
        <v>0</v>
      </c>
      <c r="FO16" s="46">
        <f>IF(AND(FO$4&gt;=1,FO$4&lt;=Parametrlar!$B$4),Parametrlar!$B$17/Parametrlar!$B$4*(1+Kirish!$B$38)^((FO$4-1)/12),0)</f>
        <v>0</v>
      </c>
      <c r="FP16" s="46">
        <f>IF(AND(FP$4&gt;=1,FP$4&lt;=Parametrlar!$B$4),Parametrlar!$B$17/Parametrlar!$B$4*(1+Kirish!$B$38)^((FP$4-1)/12),0)</f>
        <v>0</v>
      </c>
    </row>
    <row r="17" spans="1:172" x14ac:dyDescent="0.2">
      <c r="A17" s="42" t="s">
        <v>231</v>
      </c>
      <c r="C17" s="45">
        <f t="shared" si="12"/>
        <v>41839.90756819817</v>
      </c>
      <c r="D17" s="46">
        <f>0</f>
        <v>0</v>
      </c>
      <c r="E17" s="46">
        <f>IF(AND(E$4&gt;=1,E$4&lt;=Parametrlar!$B$4),Kirish!$B$26/12*IF(E$4&gt;Kirish!$B$30,2,1)+IF(E$4&gt;Kirish!$B$30,Kirish!$B$31*SUM($D16:D16)/12,0),0)</f>
        <v>500</v>
      </c>
      <c r="F17" s="46">
        <f>IF(AND(F$4&gt;=1,F$4&lt;=Parametrlar!$B$4),Kirish!$B$26/12*IF(F$4&gt;Kirish!$B$30,2,1)+IF(F$4&gt;Kirish!$B$30,Kirish!$B$31*SUM($D16:E16)/12,0),0)</f>
        <v>500</v>
      </c>
      <c r="G17" s="46">
        <f>IF(AND(G$4&gt;=1,G$4&lt;=Parametrlar!$B$4),Kirish!$B$26/12*IF(G$4&gt;Kirish!$B$30,2,1)+IF(G$4&gt;Kirish!$B$30,Kirish!$B$31*SUM($D16:F16)/12,0),0)</f>
        <v>500</v>
      </c>
      <c r="H17" s="46">
        <f>IF(AND(H$4&gt;=1,H$4&lt;=Parametrlar!$B$4),Kirish!$B$26/12*IF(H$4&gt;Kirish!$B$30,2,1)+IF(H$4&gt;Kirish!$B$30,Kirish!$B$31*SUM($D16:G16)/12,0),0)</f>
        <v>500</v>
      </c>
      <c r="I17" s="46">
        <f>IF(AND(I$4&gt;=1,I$4&lt;=Parametrlar!$B$4),Kirish!$B$26/12*IF(I$4&gt;Kirish!$B$30,2,1)+IF(I$4&gt;Kirish!$B$30,Kirish!$B$31*SUM($D16:H16)/12,0),0)</f>
        <v>500</v>
      </c>
      <c r="J17" s="46">
        <f>IF(AND(J$4&gt;=1,J$4&lt;=Parametrlar!$B$4),Kirish!$B$26/12*IF(J$4&gt;Kirish!$B$30,2,1)+IF(J$4&gt;Kirish!$B$30,Kirish!$B$31*SUM($D16:I16)/12,0),0)</f>
        <v>500</v>
      </c>
      <c r="K17" s="46">
        <f>IF(AND(K$4&gt;=1,K$4&lt;=Parametrlar!$B$4),Kirish!$B$26/12*IF(K$4&gt;Kirish!$B$30,2,1)+IF(K$4&gt;Kirish!$B$30,Kirish!$B$31*SUM($D16:J16)/12,0),0)</f>
        <v>500</v>
      </c>
      <c r="L17" s="46">
        <f>IF(AND(L$4&gt;=1,L$4&lt;=Parametrlar!$B$4),Kirish!$B$26/12*IF(L$4&gt;Kirish!$B$30,2,1)+IF(L$4&gt;Kirish!$B$30,Kirish!$B$31*SUM($D16:K16)/12,0),0)</f>
        <v>500</v>
      </c>
      <c r="M17" s="46">
        <f>IF(AND(M$4&gt;=1,M$4&lt;=Parametrlar!$B$4),Kirish!$B$26/12*IF(M$4&gt;Kirish!$B$30,2,1)+IF(M$4&gt;Kirish!$B$30,Kirish!$B$31*SUM($D16:L16)/12,0),0)</f>
        <v>500</v>
      </c>
      <c r="N17" s="46">
        <f>IF(AND(N$4&gt;=1,N$4&lt;=Parametrlar!$B$4),Kirish!$B$26/12*IF(N$4&gt;Kirish!$B$30,2,1)+IF(N$4&gt;Kirish!$B$30,Kirish!$B$31*SUM($D16:M16)/12,0),0)</f>
        <v>500</v>
      </c>
      <c r="O17" s="46">
        <f>IF(AND(O$4&gt;=1,O$4&lt;=Parametrlar!$B$4),Kirish!$B$26/12*IF(O$4&gt;Kirish!$B$30,2,1)+IF(O$4&gt;Kirish!$B$30,Kirish!$B$31*SUM($D16:N16)/12,0),0)</f>
        <v>500</v>
      </c>
      <c r="P17" s="46">
        <f>IF(AND(P$4&gt;=1,P$4&lt;=Parametrlar!$B$4),Kirish!$B$26/12*IF(P$4&gt;Kirish!$B$30,2,1)+IF(P$4&gt;Kirish!$B$30,Kirish!$B$31*SUM($D16:O16)/12,0),0)</f>
        <v>500</v>
      </c>
      <c r="Q17" s="46">
        <f>IF(AND(Q$4&gt;=1,Q$4&lt;=Parametrlar!$B$4),Kirish!$B$26/12*IF(Q$4&gt;Kirish!$B$30,2,1)+IF(Q$4&gt;Kirish!$B$30,Kirish!$B$31*SUM($D16:P16)/12,0),0)</f>
        <v>500</v>
      </c>
      <c r="R17" s="46">
        <f>IF(AND(R$4&gt;=1,R$4&lt;=Parametrlar!$B$4),Kirish!$B$26/12*IF(R$4&gt;Kirish!$B$30,2,1)+IF(R$4&gt;Kirish!$B$30,Kirish!$B$31*SUM($D16:Q16)/12,0),0)</f>
        <v>500</v>
      </c>
      <c r="S17" s="46">
        <f>IF(AND(S$4&gt;=1,S$4&lt;=Parametrlar!$B$4),Kirish!$B$26/12*IF(S$4&gt;Kirish!$B$30,2,1)+IF(S$4&gt;Kirish!$B$30,Kirish!$B$31*SUM($D16:R16)/12,0),0)</f>
        <v>500</v>
      </c>
      <c r="T17" s="46">
        <f>IF(AND(T$4&gt;=1,T$4&lt;=Parametrlar!$B$4),Kirish!$B$26/12*IF(T$4&gt;Kirish!$B$30,2,1)+IF(T$4&gt;Kirish!$B$30,Kirish!$B$31*SUM($D16:S16)/12,0),0)</f>
        <v>500</v>
      </c>
      <c r="U17" s="46">
        <f>IF(AND(U$4&gt;=1,U$4&lt;=Parametrlar!$B$4),Kirish!$B$26/12*IF(U$4&gt;Kirish!$B$30,2,1)+IF(U$4&gt;Kirish!$B$30,Kirish!$B$31*SUM($D16:T16)/12,0),0)</f>
        <v>500</v>
      </c>
      <c r="V17" s="46">
        <f>IF(AND(V$4&gt;=1,V$4&lt;=Parametrlar!$B$4),Kirish!$B$26/12*IF(V$4&gt;Kirish!$B$30,2,1)+IF(V$4&gt;Kirish!$B$30,Kirish!$B$31*SUM($D16:U16)/12,0),0)</f>
        <v>500</v>
      </c>
      <c r="W17" s="46">
        <f>IF(AND(W$4&gt;=1,W$4&lt;=Parametrlar!$B$4),Kirish!$B$26/12*IF(W$4&gt;Kirish!$B$30,2,1)+IF(W$4&gt;Kirish!$B$30,Kirish!$B$31*SUM($D16:V16)/12,0),0)</f>
        <v>500</v>
      </c>
      <c r="X17" s="46">
        <f>IF(AND(X$4&gt;=1,X$4&lt;=Parametrlar!$B$4),Kirish!$B$26/12*IF(X$4&gt;Kirish!$B$30,2,1)+IF(X$4&gt;Kirish!$B$30,Kirish!$B$31*SUM($D16:W16)/12,0),0)</f>
        <v>500</v>
      </c>
      <c r="Y17" s="46">
        <f>IF(AND(Y$4&gt;=1,Y$4&lt;=Parametrlar!$B$4),Kirish!$B$26/12*IF(Y$4&gt;Kirish!$B$30,2,1)+IF(Y$4&gt;Kirish!$B$30,Kirish!$B$31*SUM($D16:X16)/12,0),0)</f>
        <v>500</v>
      </c>
      <c r="Z17" s="46">
        <f>IF(AND(Z$4&gt;=1,Z$4&lt;=Parametrlar!$B$4),Kirish!$B$26/12*IF(Z$4&gt;Kirish!$B$30,2,1)+IF(Z$4&gt;Kirish!$B$30,Kirish!$B$31*SUM($D16:Y16)/12,0),0)</f>
        <v>500</v>
      </c>
      <c r="AA17" s="46">
        <f>IF(AND(AA$4&gt;=1,AA$4&lt;=Parametrlar!$B$4),Kirish!$B$26/12*IF(AA$4&gt;Kirish!$B$30,2,1)+IF(AA$4&gt;Kirish!$B$30,Kirish!$B$31*SUM($D16:Z16)/12,0),0)</f>
        <v>500</v>
      </c>
      <c r="AB17" s="46">
        <f>IF(AND(AB$4&gt;=1,AB$4&lt;=Parametrlar!$B$4),Kirish!$B$26/12*IF(AB$4&gt;Kirish!$B$30,2,1)+IF(AB$4&gt;Kirish!$B$30,Kirish!$B$31*SUM($D16:AA16)/12,0),0)</f>
        <v>500</v>
      </c>
      <c r="AC17" s="46">
        <f>IF(AND(AC$4&gt;=1,AC$4&lt;=Parametrlar!$B$4),Kirish!$B$26/12*IF(AC$4&gt;Kirish!$B$30,2,1)+IF(AC$4&gt;Kirish!$B$30,Kirish!$B$31*SUM($D16:AB16)/12,0),0)</f>
        <v>9574.1700307149786</v>
      </c>
      <c r="AD17" s="46">
        <f>IF(AND(AD$4&gt;=1,AD$4&lt;=Parametrlar!$B$4),Kirish!$B$26/12*IF(AD$4&gt;Kirish!$B$30,2,1)+IF(AD$4&gt;Kirish!$B$30,Kirish!$B$31*SUM($D16:AC16)/12,0),0)</f>
        <v>9946.2298470586848</v>
      </c>
      <c r="AE17" s="46">
        <f>IF(AND(AE$4&gt;=1,AE$4&lt;=Parametrlar!$B$4),Kirish!$B$26/12*IF(AE$4&gt;Kirish!$B$30,2,1)+IF(AE$4&gt;Kirish!$B$30,Kirish!$B$31*SUM($D16:AD16)/12,0),0)</f>
        <v>10319.507690424509</v>
      </c>
      <c r="AF17" s="46">
        <f>IF(AND(AF$4&gt;=1,AF$4&lt;=Parametrlar!$B$4),Kirish!$B$26/12*IF(AF$4&gt;Kirish!$B$30,2,1)+IF(AF$4&gt;Kirish!$B$30,Kirish!$B$31*SUM($D16:AE16)/12,0),0)</f>
        <v>0</v>
      </c>
      <c r="AG17" s="46">
        <f>IF(AND(AG$4&gt;=1,AG$4&lt;=Parametrlar!$B$4),Kirish!$B$26/12*IF(AG$4&gt;Kirish!$B$30,2,1)+IF(AG$4&gt;Kirish!$B$30,Kirish!$B$31*SUM($D16:AF16)/12,0),0)</f>
        <v>0</v>
      </c>
      <c r="AH17" s="46">
        <f>IF(AND(AH$4&gt;=1,AH$4&lt;=Parametrlar!$B$4),Kirish!$B$26/12*IF(AH$4&gt;Kirish!$B$30,2,1)+IF(AH$4&gt;Kirish!$B$30,Kirish!$B$31*SUM($D16:AG16)/12,0),0)</f>
        <v>0</v>
      </c>
      <c r="AI17" s="46">
        <f>IF(AND(AI$4&gt;=1,AI$4&lt;=Parametrlar!$B$4),Kirish!$B$26/12*IF(AI$4&gt;Kirish!$B$30,2,1)+IF(AI$4&gt;Kirish!$B$30,Kirish!$B$31*SUM($D16:AH16)/12,0),0)</f>
        <v>0</v>
      </c>
      <c r="AJ17" s="46">
        <f>IF(AND(AJ$4&gt;=1,AJ$4&lt;=Parametrlar!$B$4),Kirish!$B$26/12*IF(AJ$4&gt;Kirish!$B$30,2,1)+IF(AJ$4&gt;Kirish!$B$30,Kirish!$B$31*SUM($D16:AI16)/12,0),0)</f>
        <v>0</v>
      </c>
      <c r="AK17" s="46">
        <f>IF(AND(AK$4&gt;=1,AK$4&lt;=Parametrlar!$B$4),Kirish!$B$26/12*IF(AK$4&gt;Kirish!$B$30,2,1)+IF(AK$4&gt;Kirish!$B$30,Kirish!$B$31*SUM($D16:AJ16)/12,0),0)</f>
        <v>0</v>
      </c>
      <c r="AL17" s="46">
        <f>IF(AND(AL$4&gt;=1,AL$4&lt;=Parametrlar!$B$4),Kirish!$B$26/12*IF(AL$4&gt;Kirish!$B$30,2,1)+IF(AL$4&gt;Kirish!$B$30,Kirish!$B$31*SUM($D16:AK16)/12,0),0)</f>
        <v>0</v>
      </c>
      <c r="AM17" s="46">
        <f>IF(AND(AM$4&gt;=1,AM$4&lt;=Parametrlar!$B$4),Kirish!$B$26/12*IF(AM$4&gt;Kirish!$B$30,2,1)+IF(AM$4&gt;Kirish!$B$30,Kirish!$B$31*SUM($D16:AL16)/12,0),0)</f>
        <v>0</v>
      </c>
      <c r="AN17" s="46">
        <f>IF(AND(AN$4&gt;=1,AN$4&lt;=Parametrlar!$B$4),Kirish!$B$26/12*IF(AN$4&gt;Kirish!$B$30,2,1)+IF(AN$4&gt;Kirish!$B$30,Kirish!$B$31*SUM($D16:AM16)/12,0),0)</f>
        <v>0</v>
      </c>
      <c r="AO17" s="46">
        <f>IF(AND(AO$4&gt;=1,AO$4&lt;=Parametrlar!$B$4),Kirish!$B$26/12*IF(AO$4&gt;Kirish!$B$30,2,1)+IF(AO$4&gt;Kirish!$B$30,Kirish!$B$31*SUM($D16:AN16)/12,0),0)</f>
        <v>0</v>
      </c>
      <c r="AP17" s="46">
        <f>IF(AND(AP$4&gt;=1,AP$4&lt;=Parametrlar!$B$4),Kirish!$B$26/12*IF(AP$4&gt;Kirish!$B$30,2,1)+IF(AP$4&gt;Kirish!$B$30,Kirish!$B$31*SUM($D16:AO16)/12,0),0)</f>
        <v>0</v>
      </c>
      <c r="AQ17" s="46">
        <f>IF(AND(AQ$4&gt;=1,AQ$4&lt;=Parametrlar!$B$4),Kirish!$B$26/12*IF(AQ$4&gt;Kirish!$B$30,2,1)+IF(AQ$4&gt;Kirish!$B$30,Kirish!$B$31*SUM($D16:AP16)/12,0),0)</f>
        <v>0</v>
      </c>
      <c r="AR17" s="46">
        <f>IF(AND(AR$4&gt;=1,AR$4&lt;=Parametrlar!$B$4),Kirish!$B$26/12*IF(AR$4&gt;Kirish!$B$30,2,1)+IF(AR$4&gt;Kirish!$B$30,Kirish!$B$31*SUM($D16:AQ16)/12,0),0)</f>
        <v>0</v>
      </c>
      <c r="AS17" s="46">
        <f>IF(AND(AS$4&gt;=1,AS$4&lt;=Parametrlar!$B$4),Kirish!$B$26/12*IF(AS$4&gt;Kirish!$B$30,2,1)+IF(AS$4&gt;Kirish!$B$30,Kirish!$B$31*SUM($D16:AR16)/12,0),0)</f>
        <v>0</v>
      </c>
      <c r="AT17" s="46">
        <f>IF(AND(AT$4&gt;=1,AT$4&lt;=Parametrlar!$B$4),Kirish!$B$26/12*IF(AT$4&gt;Kirish!$B$30,2,1)+IF(AT$4&gt;Kirish!$B$30,Kirish!$B$31*SUM($D16:AS16)/12,0),0)</f>
        <v>0</v>
      </c>
      <c r="AU17" s="46">
        <f>IF(AND(AU$4&gt;=1,AU$4&lt;=Parametrlar!$B$4),Kirish!$B$26/12*IF(AU$4&gt;Kirish!$B$30,2,1)+IF(AU$4&gt;Kirish!$B$30,Kirish!$B$31*SUM($D16:AT16)/12,0),0)</f>
        <v>0</v>
      </c>
      <c r="AV17" s="46">
        <f>IF(AND(AV$4&gt;=1,AV$4&lt;=Parametrlar!$B$4),Kirish!$B$26/12*IF(AV$4&gt;Kirish!$B$30,2,1)+IF(AV$4&gt;Kirish!$B$30,Kirish!$B$31*SUM($D16:AU16)/12,0),0)</f>
        <v>0</v>
      </c>
      <c r="AW17" s="46">
        <f>IF(AND(AW$4&gt;=1,AW$4&lt;=Parametrlar!$B$4),Kirish!$B$26/12*IF(AW$4&gt;Kirish!$B$30,2,1)+IF(AW$4&gt;Kirish!$B$30,Kirish!$B$31*SUM($D16:AV16)/12,0),0)</f>
        <v>0</v>
      </c>
      <c r="AX17" s="46">
        <f>IF(AND(AX$4&gt;=1,AX$4&lt;=Parametrlar!$B$4),Kirish!$B$26/12*IF(AX$4&gt;Kirish!$B$30,2,1)+IF(AX$4&gt;Kirish!$B$30,Kirish!$B$31*SUM($D16:AW16)/12,0),0)</f>
        <v>0</v>
      </c>
      <c r="AY17" s="46">
        <f>IF(AND(AY$4&gt;=1,AY$4&lt;=Parametrlar!$B$4),Kirish!$B$26/12*IF(AY$4&gt;Kirish!$B$30,2,1)+IF(AY$4&gt;Kirish!$B$30,Kirish!$B$31*SUM($D16:AX16)/12,0),0)</f>
        <v>0</v>
      </c>
      <c r="AZ17" s="46">
        <f>IF(AND(AZ$4&gt;=1,AZ$4&lt;=Parametrlar!$B$4),Kirish!$B$26/12*IF(AZ$4&gt;Kirish!$B$30,2,1)+IF(AZ$4&gt;Kirish!$B$30,Kirish!$B$31*SUM($D16:AY16)/12,0),0)</f>
        <v>0</v>
      </c>
      <c r="BA17" s="46">
        <f>IF(AND(BA$4&gt;=1,BA$4&lt;=Parametrlar!$B$4),Kirish!$B$26/12*IF(BA$4&gt;Kirish!$B$30,2,1)+IF(BA$4&gt;Kirish!$B$30,Kirish!$B$31*SUM($D16:AZ16)/12,0),0)</f>
        <v>0</v>
      </c>
      <c r="BB17" s="46">
        <f>IF(AND(BB$4&gt;=1,BB$4&lt;=Parametrlar!$B$4),Kirish!$B$26/12*IF(BB$4&gt;Kirish!$B$30,2,1)+IF(BB$4&gt;Kirish!$B$30,Kirish!$B$31*SUM($D16:BA16)/12,0),0)</f>
        <v>0</v>
      </c>
      <c r="BC17" s="46">
        <f>IF(AND(BC$4&gt;=1,BC$4&lt;=Parametrlar!$B$4),Kirish!$B$26/12*IF(BC$4&gt;Kirish!$B$30,2,1)+IF(BC$4&gt;Kirish!$B$30,Kirish!$B$31*SUM($D16:BB16)/12,0),0)</f>
        <v>0</v>
      </c>
      <c r="BD17" s="46">
        <f>IF(AND(BD$4&gt;=1,BD$4&lt;=Parametrlar!$B$4),Kirish!$B$26/12*IF(BD$4&gt;Kirish!$B$30,2,1)+IF(BD$4&gt;Kirish!$B$30,Kirish!$B$31*SUM($D16:BC16)/12,0),0)</f>
        <v>0</v>
      </c>
      <c r="BE17" s="46">
        <f>IF(AND(BE$4&gt;=1,BE$4&lt;=Parametrlar!$B$4),Kirish!$B$26/12*IF(BE$4&gt;Kirish!$B$30,2,1)+IF(BE$4&gt;Kirish!$B$30,Kirish!$B$31*SUM($D16:BD16)/12,0),0)</f>
        <v>0</v>
      </c>
      <c r="BF17" s="46">
        <f>IF(AND(BF$4&gt;=1,BF$4&lt;=Parametrlar!$B$4),Kirish!$B$26/12*IF(BF$4&gt;Kirish!$B$30,2,1)+IF(BF$4&gt;Kirish!$B$30,Kirish!$B$31*SUM($D16:BE16)/12,0),0)</f>
        <v>0</v>
      </c>
      <c r="BG17" s="46">
        <f>IF(AND(BG$4&gt;=1,BG$4&lt;=Parametrlar!$B$4),Kirish!$B$26/12*IF(BG$4&gt;Kirish!$B$30,2,1)+IF(BG$4&gt;Kirish!$B$30,Kirish!$B$31*SUM($D16:BF16)/12,0),0)</f>
        <v>0</v>
      </c>
      <c r="BH17" s="46">
        <f>IF(AND(BH$4&gt;=1,BH$4&lt;=Parametrlar!$B$4),Kirish!$B$26/12*IF(BH$4&gt;Kirish!$B$30,2,1)+IF(BH$4&gt;Kirish!$B$30,Kirish!$B$31*SUM($D16:BG16)/12,0),0)</f>
        <v>0</v>
      </c>
      <c r="BI17" s="46">
        <f>IF(AND(BI$4&gt;=1,BI$4&lt;=Parametrlar!$B$4),Kirish!$B$26/12*IF(BI$4&gt;Kirish!$B$30,2,1)+IF(BI$4&gt;Kirish!$B$30,Kirish!$B$31*SUM($D16:BH16)/12,0),0)</f>
        <v>0</v>
      </c>
      <c r="BJ17" s="46">
        <f>IF(AND(BJ$4&gt;=1,BJ$4&lt;=Parametrlar!$B$4),Kirish!$B$26/12*IF(BJ$4&gt;Kirish!$B$30,2,1)+IF(BJ$4&gt;Kirish!$B$30,Kirish!$B$31*SUM($D16:BI16)/12,0),0)</f>
        <v>0</v>
      </c>
      <c r="BK17" s="46">
        <f>IF(AND(BK$4&gt;=1,BK$4&lt;=Parametrlar!$B$4),Kirish!$B$26/12*IF(BK$4&gt;Kirish!$B$30,2,1)+IF(BK$4&gt;Kirish!$B$30,Kirish!$B$31*SUM($D16:BJ16)/12,0),0)</f>
        <v>0</v>
      </c>
      <c r="BL17" s="46">
        <f>IF(AND(BL$4&gt;=1,BL$4&lt;=Parametrlar!$B$4),Kirish!$B$26/12*IF(BL$4&gt;Kirish!$B$30,2,1)+IF(BL$4&gt;Kirish!$B$30,Kirish!$B$31*SUM($D16:BK16)/12,0),0)</f>
        <v>0</v>
      </c>
      <c r="BM17" s="46">
        <f>IF(AND(BM$4&gt;=1,BM$4&lt;=Parametrlar!$B$4),Kirish!$B$26/12*IF(BM$4&gt;Kirish!$B$30,2,1)+IF(BM$4&gt;Kirish!$B$30,Kirish!$B$31*SUM($D16:BL16)/12,0),0)</f>
        <v>0</v>
      </c>
      <c r="BN17" s="46">
        <f>IF(AND(BN$4&gt;=1,BN$4&lt;=Parametrlar!$B$4),Kirish!$B$26/12*IF(BN$4&gt;Kirish!$B$30,2,1)+IF(BN$4&gt;Kirish!$B$30,Kirish!$B$31*SUM($D16:BM16)/12,0),0)</f>
        <v>0</v>
      </c>
      <c r="BO17" s="46">
        <f>IF(AND(BO$4&gt;=1,BO$4&lt;=Parametrlar!$B$4),Kirish!$B$26/12*IF(BO$4&gt;Kirish!$B$30,2,1)+IF(BO$4&gt;Kirish!$B$30,Kirish!$B$31*SUM($D16:BN16)/12,0),0)</f>
        <v>0</v>
      </c>
      <c r="BP17" s="46">
        <f>IF(AND(BP$4&gt;=1,BP$4&lt;=Parametrlar!$B$4),Kirish!$B$26/12*IF(BP$4&gt;Kirish!$B$30,2,1)+IF(BP$4&gt;Kirish!$B$30,Kirish!$B$31*SUM($D16:BO16)/12,0),0)</f>
        <v>0</v>
      </c>
      <c r="BQ17" s="46">
        <f>IF(AND(BQ$4&gt;=1,BQ$4&lt;=Parametrlar!$B$4),Kirish!$B$26/12*IF(BQ$4&gt;Kirish!$B$30,2,1)+IF(BQ$4&gt;Kirish!$B$30,Kirish!$B$31*SUM($D16:BP16)/12,0),0)</f>
        <v>0</v>
      </c>
      <c r="BR17" s="46">
        <f>IF(AND(BR$4&gt;=1,BR$4&lt;=Parametrlar!$B$4),Kirish!$B$26/12*IF(BR$4&gt;Kirish!$B$30,2,1)+IF(BR$4&gt;Kirish!$B$30,Kirish!$B$31*SUM($D16:BQ16)/12,0),0)</f>
        <v>0</v>
      </c>
      <c r="BS17" s="46">
        <f>IF(AND(BS$4&gt;=1,BS$4&lt;=Parametrlar!$B$4),Kirish!$B$26/12*IF(BS$4&gt;Kirish!$B$30,2,1)+IF(BS$4&gt;Kirish!$B$30,Kirish!$B$31*SUM($D16:BR16)/12,0),0)</f>
        <v>0</v>
      </c>
      <c r="BT17" s="46">
        <f>IF(AND(BT$4&gt;=1,BT$4&lt;=Parametrlar!$B$4),Kirish!$B$26/12*IF(BT$4&gt;Kirish!$B$30,2,1)+IF(BT$4&gt;Kirish!$B$30,Kirish!$B$31*SUM($D16:BS16)/12,0),0)</f>
        <v>0</v>
      </c>
      <c r="BU17" s="46">
        <f>IF(AND(BU$4&gt;=1,BU$4&lt;=Parametrlar!$B$4),Kirish!$B$26/12*IF(BU$4&gt;Kirish!$B$30,2,1)+IF(BU$4&gt;Kirish!$B$30,Kirish!$B$31*SUM($D16:BT16)/12,0),0)</f>
        <v>0</v>
      </c>
      <c r="BV17" s="46">
        <f>IF(AND(BV$4&gt;=1,BV$4&lt;=Parametrlar!$B$4),Kirish!$B$26/12*IF(BV$4&gt;Kirish!$B$30,2,1)+IF(BV$4&gt;Kirish!$B$30,Kirish!$B$31*SUM($D16:BU16)/12,0),0)</f>
        <v>0</v>
      </c>
      <c r="BW17" s="46">
        <f>IF(AND(BW$4&gt;=1,BW$4&lt;=Parametrlar!$B$4),Kirish!$B$26/12*IF(BW$4&gt;Kirish!$B$30,2,1)+IF(BW$4&gt;Kirish!$B$30,Kirish!$B$31*SUM($D16:BV16)/12,0),0)</f>
        <v>0</v>
      </c>
      <c r="BX17" s="46">
        <f>IF(AND(BX$4&gt;=1,BX$4&lt;=Parametrlar!$B$4),Kirish!$B$26/12*IF(BX$4&gt;Kirish!$B$30,2,1)+IF(BX$4&gt;Kirish!$B$30,Kirish!$B$31*SUM($D16:BW16)/12,0),0)</f>
        <v>0</v>
      </c>
      <c r="BY17" s="46">
        <f>IF(AND(BY$4&gt;=1,BY$4&lt;=Parametrlar!$B$4),Kirish!$B$26/12*IF(BY$4&gt;Kirish!$B$30,2,1)+IF(BY$4&gt;Kirish!$B$30,Kirish!$B$31*SUM($D16:BX16)/12,0),0)</f>
        <v>0</v>
      </c>
      <c r="BZ17" s="46">
        <f>IF(AND(BZ$4&gt;=1,BZ$4&lt;=Parametrlar!$B$4),Kirish!$B$26/12*IF(BZ$4&gt;Kirish!$B$30,2,1)+IF(BZ$4&gt;Kirish!$B$30,Kirish!$B$31*SUM($D16:BY16)/12,0),0)</f>
        <v>0</v>
      </c>
      <c r="CA17" s="46">
        <f>IF(AND(CA$4&gt;=1,CA$4&lt;=Parametrlar!$B$4),Kirish!$B$26/12*IF(CA$4&gt;Kirish!$B$30,2,1)+IF(CA$4&gt;Kirish!$B$30,Kirish!$B$31*SUM($D16:BZ16)/12,0),0)</f>
        <v>0</v>
      </c>
      <c r="CB17" s="46">
        <f>IF(AND(CB$4&gt;=1,CB$4&lt;=Parametrlar!$B$4),Kirish!$B$26/12*IF(CB$4&gt;Kirish!$B$30,2,1)+IF(CB$4&gt;Kirish!$B$30,Kirish!$B$31*SUM($D16:CA16)/12,0),0)</f>
        <v>0</v>
      </c>
      <c r="CC17" s="46">
        <f>IF(AND(CC$4&gt;=1,CC$4&lt;=Parametrlar!$B$4),Kirish!$B$26/12*IF(CC$4&gt;Kirish!$B$30,2,1)+IF(CC$4&gt;Kirish!$B$30,Kirish!$B$31*SUM($D16:CB16)/12,0),0)</f>
        <v>0</v>
      </c>
      <c r="CD17" s="46">
        <f>IF(AND(CD$4&gt;=1,CD$4&lt;=Parametrlar!$B$4),Kirish!$B$26/12*IF(CD$4&gt;Kirish!$B$30,2,1)+IF(CD$4&gt;Kirish!$B$30,Kirish!$B$31*SUM($D16:CC16)/12,0),0)</f>
        <v>0</v>
      </c>
      <c r="CE17" s="46">
        <f>IF(AND(CE$4&gt;=1,CE$4&lt;=Parametrlar!$B$4),Kirish!$B$26/12*IF(CE$4&gt;Kirish!$B$30,2,1)+IF(CE$4&gt;Kirish!$B$30,Kirish!$B$31*SUM($D16:CD16)/12,0),0)</f>
        <v>0</v>
      </c>
      <c r="CF17" s="46">
        <f>IF(AND(CF$4&gt;=1,CF$4&lt;=Parametrlar!$B$4),Kirish!$B$26/12*IF(CF$4&gt;Kirish!$B$30,2,1)+IF(CF$4&gt;Kirish!$B$30,Kirish!$B$31*SUM($D16:CE16)/12,0),0)</f>
        <v>0</v>
      </c>
      <c r="CG17" s="46">
        <f>IF(AND(CG$4&gt;=1,CG$4&lt;=Parametrlar!$B$4),Kirish!$B$26/12*IF(CG$4&gt;Kirish!$B$30,2,1)+IF(CG$4&gt;Kirish!$B$30,Kirish!$B$31*SUM($D16:CF16)/12,0),0)</f>
        <v>0</v>
      </c>
      <c r="CH17" s="46">
        <f>IF(AND(CH$4&gt;=1,CH$4&lt;=Parametrlar!$B$4),Kirish!$B$26/12*IF(CH$4&gt;Kirish!$B$30,2,1)+IF(CH$4&gt;Kirish!$B$30,Kirish!$B$31*SUM($D16:CG16)/12,0),0)</f>
        <v>0</v>
      </c>
      <c r="CI17" s="46">
        <f>IF(AND(CI$4&gt;=1,CI$4&lt;=Parametrlar!$B$4),Kirish!$B$26/12*IF(CI$4&gt;Kirish!$B$30,2,1)+IF(CI$4&gt;Kirish!$B$30,Kirish!$B$31*SUM($D16:CH16)/12,0),0)</f>
        <v>0</v>
      </c>
      <c r="CJ17" s="46">
        <f>IF(AND(CJ$4&gt;=1,CJ$4&lt;=Parametrlar!$B$4),Kirish!$B$26/12*IF(CJ$4&gt;Kirish!$B$30,2,1)+IF(CJ$4&gt;Kirish!$B$30,Kirish!$B$31*SUM($D16:CI16)/12,0),0)</f>
        <v>0</v>
      </c>
      <c r="CK17" s="46">
        <f>IF(AND(CK$4&gt;=1,CK$4&lt;=Parametrlar!$B$4),Kirish!$B$26/12*IF(CK$4&gt;Kirish!$B$30,2,1)+IF(CK$4&gt;Kirish!$B$30,Kirish!$B$31*SUM($D16:CJ16)/12,0),0)</f>
        <v>0</v>
      </c>
      <c r="CL17" s="46">
        <f>IF(AND(CL$4&gt;=1,CL$4&lt;=Parametrlar!$B$4),Kirish!$B$26/12*IF(CL$4&gt;Kirish!$B$30,2,1)+IF(CL$4&gt;Kirish!$B$30,Kirish!$B$31*SUM($D16:CK16)/12,0),0)</f>
        <v>0</v>
      </c>
      <c r="CM17" s="46">
        <f>IF(AND(CM$4&gt;=1,CM$4&lt;=Parametrlar!$B$4),Kirish!$B$26/12*IF(CM$4&gt;Kirish!$B$30,2,1)+IF(CM$4&gt;Kirish!$B$30,Kirish!$B$31*SUM($D16:CL16)/12,0),0)</f>
        <v>0</v>
      </c>
      <c r="CN17" s="46">
        <f>IF(AND(CN$4&gt;=1,CN$4&lt;=Parametrlar!$B$4),Kirish!$B$26/12*IF(CN$4&gt;Kirish!$B$30,2,1)+IF(CN$4&gt;Kirish!$B$30,Kirish!$B$31*SUM($D16:CM16)/12,0),0)</f>
        <v>0</v>
      </c>
      <c r="CO17" s="46">
        <f>IF(AND(CO$4&gt;=1,CO$4&lt;=Parametrlar!$B$4),Kirish!$B$26/12*IF(CO$4&gt;Kirish!$B$30,2,1)+IF(CO$4&gt;Kirish!$B$30,Kirish!$B$31*SUM($D16:CN16)/12,0),0)</f>
        <v>0</v>
      </c>
      <c r="CP17" s="46">
        <f>IF(AND(CP$4&gt;=1,CP$4&lt;=Parametrlar!$B$4),Kirish!$B$26/12*IF(CP$4&gt;Kirish!$B$30,2,1)+IF(CP$4&gt;Kirish!$B$30,Kirish!$B$31*SUM($D16:CO16)/12,0),0)</f>
        <v>0</v>
      </c>
      <c r="CQ17" s="46">
        <f>IF(AND(CQ$4&gt;=1,CQ$4&lt;=Parametrlar!$B$4),Kirish!$B$26/12*IF(CQ$4&gt;Kirish!$B$30,2,1)+IF(CQ$4&gt;Kirish!$B$30,Kirish!$B$31*SUM($D16:CP16)/12,0),0)</f>
        <v>0</v>
      </c>
      <c r="CR17" s="46">
        <f>IF(AND(CR$4&gt;=1,CR$4&lt;=Parametrlar!$B$4),Kirish!$B$26/12*IF(CR$4&gt;Kirish!$B$30,2,1)+IF(CR$4&gt;Kirish!$B$30,Kirish!$B$31*SUM($D16:CQ16)/12,0),0)</f>
        <v>0</v>
      </c>
      <c r="CS17" s="46">
        <f>IF(AND(CS$4&gt;=1,CS$4&lt;=Parametrlar!$B$4),Kirish!$B$26/12*IF(CS$4&gt;Kirish!$B$30,2,1)+IF(CS$4&gt;Kirish!$B$30,Kirish!$B$31*SUM($D16:CR16)/12,0),0)</f>
        <v>0</v>
      </c>
      <c r="CT17" s="46">
        <f>IF(AND(CT$4&gt;=1,CT$4&lt;=Parametrlar!$B$4),Kirish!$B$26/12*IF(CT$4&gt;Kirish!$B$30,2,1)+IF(CT$4&gt;Kirish!$B$30,Kirish!$B$31*SUM($D16:CS16)/12,0),0)</f>
        <v>0</v>
      </c>
      <c r="CU17" s="46">
        <f>IF(AND(CU$4&gt;=1,CU$4&lt;=Parametrlar!$B$4),Kirish!$B$26/12*IF(CU$4&gt;Kirish!$B$30,2,1)+IF(CU$4&gt;Kirish!$B$30,Kirish!$B$31*SUM($D16:CT16)/12,0),0)</f>
        <v>0</v>
      </c>
      <c r="CV17" s="46">
        <f>IF(AND(CV$4&gt;=1,CV$4&lt;=Parametrlar!$B$4),Kirish!$B$26/12*IF(CV$4&gt;Kirish!$B$30,2,1)+IF(CV$4&gt;Kirish!$B$30,Kirish!$B$31*SUM($D16:CU16)/12,0),0)</f>
        <v>0</v>
      </c>
      <c r="CW17" s="46">
        <f>IF(AND(CW$4&gt;=1,CW$4&lt;=Parametrlar!$B$4),Kirish!$B$26/12*IF(CW$4&gt;Kirish!$B$30,2,1)+IF(CW$4&gt;Kirish!$B$30,Kirish!$B$31*SUM($D16:CV16)/12,0),0)</f>
        <v>0</v>
      </c>
      <c r="CX17" s="46">
        <f>IF(AND(CX$4&gt;=1,CX$4&lt;=Parametrlar!$B$4),Kirish!$B$26/12*IF(CX$4&gt;Kirish!$B$30,2,1)+IF(CX$4&gt;Kirish!$B$30,Kirish!$B$31*SUM($D16:CW16)/12,0),0)</f>
        <v>0</v>
      </c>
      <c r="CY17" s="46">
        <f>IF(AND(CY$4&gt;=1,CY$4&lt;=Parametrlar!$B$4),Kirish!$B$26/12*IF(CY$4&gt;Kirish!$B$30,2,1)+IF(CY$4&gt;Kirish!$B$30,Kirish!$B$31*SUM($D16:CX16)/12,0),0)</f>
        <v>0</v>
      </c>
      <c r="CZ17" s="46">
        <f>IF(AND(CZ$4&gt;=1,CZ$4&lt;=Parametrlar!$B$4),Kirish!$B$26/12*IF(CZ$4&gt;Kirish!$B$30,2,1)+IF(CZ$4&gt;Kirish!$B$30,Kirish!$B$31*SUM($D16:CY16)/12,0),0)</f>
        <v>0</v>
      </c>
      <c r="DA17" s="46">
        <f>IF(AND(DA$4&gt;=1,DA$4&lt;=Parametrlar!$B$4),Kirish!$B$26/12*IF(DA$4&gt;Kirish!$B$30,2,1)+IF(DA$4&gt;Kirish!$B$30,Kirish!$B$31*SUM($D16:CZ16)/12,0),0)</f>
        <v>0</v>
      </c>
      <c r="DB17" s="46">
        <f>IF(AND(DB$4&gt;=1,DB$4&lt;=Parametrlar!$B$4),Kirish!$B$26/12*IF(DB$4&gt;Kirish!$B$30,2,1)+IF(DB$4&gt;Kirish!$B$30,Kirish!$B$31*SUM($D16:DA16)/12,0),0)</f>
        <v>0</v>
      </c>
      <c r="DC17" s="46">
        <f>IF(AND(DC$4&gt;=1,DC$4&lt;=Parametrlar!$B$4),Kirish!$B$26/12*IF(DC$4&gt;Kirish!$B$30,2,1)+IF(DC$4&gt;Kirish!$B$30,Kirish!$B$31*SUM($D16:DB16)/12,0),0)</f>
        <v>0</v>
      </c>
      <c r="DD17" s="46">
        <f>IF(AND(DD$4&gt;=1,DD$4&lt;=Parametrlar!$B$4),Kirish!$B$26/12*IF(DD$4&gt;Kirish!$B$30,2,1)+IF(DD$4&gt;Kirish!$B$30,Kirish!$B$31*SUM($D16:DC16)/12,0),0)</f>
        <v>0</v>
      </c>
      <c r="DE17" s="46">
        <f>IF(AND(DE$4&gt;=1,DE$4&lt;=Parametrlar!$B$4),Kirish!$B$26/12*IF(DE$4&gt;Kirish!$B$30,2,1)+IF(DE$4&gt;Kirish!$B$30,Kirish!$B$31*SUM($D16:DD16)/12,0),0)</f>
        <v>0</v>
      </c>
      <c r="DF17" s="46">
        <f>IF(AND(DF$4&gt;=1,DF$4&lt;=Parametrlar!$B$4),Kirish!$B$26/12*IF(DF$4&gt;Kirish!$B$30,2,1)+IF(DF$4&gt;Kirish!$B$30,Kirish!$B$31*SUM($D16:DE16)/12,0),0)</f>
        <v>0</v>
      </c>
      <c r="DG17" s="46">
        <f>IF(AND(DG$4&gt;=1,DG$4&lt;=Parametrlar!$B$4),Kirish!$B$26/12*IF(DG$4&gt;Kirish!$B$30,2,1)+IF(DG$4&gt;Kirish!$B$30,Kirish!$B$31*SUM($D16:DF16)/12,0),0)</f>
        <v>0</v>
      </c>
      <c r="DH17" s="46">
        <f>IF(AND(DH$4&gt;=1,DH$4&lt;=Parametrlar!$B$4),Kirish!$B$26/12*IF(DH$4&gt;Kirish!$B$30,2,1)+IF(DH$4&gt;Kirish!$B$30,Kirish!$B$31*SUM($D16:DG16)/12,0),0)</f>
        <v>0</v>
      </c>
      <c r="DI17" s="46">
        <f>IF(AND(DI$4&gt;=1,DI$4&lt;=Parametrlar!$B$4),Kirish!$B$26/12*IF(DI$4&gt;Kirish!$B$30,2,1)+IF(DI$4&gt;Kirish!$B$30,Kirish!$B$31*SUM($D16:DH16)/12,0),0)</f>
        <v>0</v>
      </c>
      <c r="DJ17" s="46">
        <f>IF(AND(DJ$4&gt;=1,DJ$4&lt;=Parametrlar!$B$4),Kirish!$B$26/12*IF(DJ$4&gt;Kirish!$B$30,2,1)+IF(DJ$4&gt;Kirish!$B$30,Kirish!$B$31*SUM($D16:DI16)/12,0),0)</f>
        <v>0</v>
      </c>
      <c r="DK17" s="46">
        <f>IF(AND(DK$4&gt;=1,DK$4&lt;=Parametrlar!$B$4),Kirish!$B$26/12*IF(DK$4&gt;Kirish!$B$30,2,1)+IF(DK$4&gt;Kirish!$B$30,Kirish!$B$31*SUM($D16:DJ16)/12,0),0)</f>
        <v>0</v>
      </c>
      <c r="DL17" s="46">
        <f>IF(AND(DL$4&gt;=1,DL$4&lt;=Parametrlar!$B$4),Kirish!$B$26/12*IF(DL$4&gt;Kirish!$B$30,2,1)+IF(DL$4&gt;Kirish!$B$30,Kirish!$B$31*SUM($D16:DK16)/12,0),0)</f>
        <v>0</v>
      </c>
      <c r="DM17" s="46">
        <f>IF(AND(DM$4&gt;=1,DM$4&lt;=Parametrlar!$B$4),Kirish!$B$26/12*IF(DM$4&gt;Kirish!$B$30,2,1)+IF(DM$4&gt;Kirish!$B$30,Kirish!$B$31*SUM($D16:DL16)/12,0),0)</f>
        <v>0</v>
      </c>
      <c r="DN17" s="46">
        <f>IF(AND(DN$4&gt;=1,DN$4&lt;=Parametrlar!$B$4),Kirish!$B$26/12*IF(DN$4&gt;Kirish!$B$30,2,1)+IF(DN$4&gt;Kirish!$B$30,Kirish!$B$31*SUM($D16:DM16)/12,0),0)</f>
        <v>0</v>
      </c>
      <c r="DO17" s="46">
        <f>IF(AND(DO$4&gt;=1,DO$4&lt;=Parametrlar!$B$4),Kirish!$B$26/12*IF(DO$4&gt;Kirish!$B$30,2,1)+IF(DO$4&gt;Kirish!$B$30,Kirish!$B$31*SUM($D16:DN16)/12,0),0)</f>
        <v>0</v>
      </c>
      <c r="DP17" s="46">
        <f>IF(AND(DP$4&gt;=1,DP$4&lt;=Parametrlar!$B$4),Kirish!$B$26/12*IF(DP$4&gt;Kirish!$B$30,2,1)+IF(DP$4&gt;Kirish!$B$30,Kirish!$B$31*SUM($D16:DO16)/12,0),0)</f>
        <v>0</v>
      </c>
      <c r="DQ17" s="46">
        <f>IF(AND(DQ$4&gt;=1,DQ$4&lt;=Parametrlar!$B$4),Kirish!$B$26/12*IF(DQ$4&gt;Kirish!$B$30,2,1)+IF(DQ$4&gt;Kirish!$B$30,Kirish!$B$31*SUM($D16:DP16)/12,0),0)</f>
        <v>0</v>
      </c>
      <c r="DR17" s="46">
        <f>IF(AND(DR$4&gt;=1,DR$4&lt;=Parametrlar!$B$4),Kirish!$B$26/12*IF(DR$4&gt;Kirish!$B$30,2,1)+IF(DR$4&gt;Kirish!$B$30,Kirish!$B$31*SUM($D16:DQ16)/12,0),0)</f>
        <v>0</v>
      </c>
      <c r="DS17" s="46">
        <f>IF(AND(DS$4&gt;=1,DS$4&lt;=Parametrlar!$B$4),Kirish!$B$26/12*IF(DS$4&gt;Kirish!$B$30,2,1)+IF(DS$4&gt;Kirish!$B$30,Kirish!$B$31*SUM($D16:DR16)/12,0),0)</f>
        <v>0</v>
      </c>
      <c r="DT17" s="46">
        <f>IF(AND(DT$4&gt;=1,DT$4&lt;=Parametrlar!$B$4),Kirish!$B$26/12*IF(DT$4&gt;Kirish!$B$30,2,1)+IF(DT$4&gt;Kirish!$B$30,Kirish!$B$31*SUM($D16:DS16)/12,0),0)</f>
        <v>0</v>
      </c>
      <c r="DU17" s="46">
        <f>IF(AND(DU$4&gt;=1,DU$4&lt;=Parametrlar!$B$4),Kirish!$B$26/12*IF(DU$4&gt;Kirish!$B$30,2,1)+IF(DU$4&gt;Kirish!$B$30,Kirish!$B$31*SUM($D16:DT16)/12,0),0)</f>
        <v>0</v>
      </c>
      <c r="DV17" s="46">
        <f>IF(AND(DV$4&gt;=1,DV$4&lt;=Parametrlar!$B$4),Kirish!$B$26/12*IF(DV$4&gt;Kirish!$B$30,2,1)+IF(DV$4&gt;Kirish!$B$30,Kirish!$B$31*SUM($D16:DU16)/12,0),0)</f>
        <v>0</v>
      </c>
      <c r="DW17" s="46">
        <f>IF(AND(DW$4&gt;=1,DW$4&lt;=Parametrlar!$B$4),Kirish!$B$26/12*IF(DW$4&gt;Kirish!$B$30,2,1)+IF(DW$4&gt;Kirish!$B$30,Kirish!$B$31*SUM($D16:DV16)/12,0),0)</f>
        <v>0</v>
      </c>
      <c r="DX17" s="46">
        <f>IF(AND(DX$4&gt;=1,DX$4&lt;=Parametrlar!$B$4),Kirish!$B$26/12*IF(DX$4&gt;Kirish!$B$30,2,1)+IF(DX$4&gt;Kirish!$B$30,Kirish!$B$31*SUM($D16:DW16)/12,0),0)</f>
        <v>0</v>
      </c>
      <c r="DY17" s="46">
        <f>IF(AND(DY$4&gt;=1,DY$4&lt;=Parametrlar!$B$4),Kirish!$B$26/12*IF(DY$4&gt;Kirish!$B$30,2,1)+IF(DY$4&gt;Kirish!$B$30,Kirish!$B$31*SUM($D16:DX16)/12,0),0)</f>
        <v>0</v>
      </c>
      <c r="DZ17" s="46">
        <f>IF(AND(DZ$4&gt;=1,DZ$4&lt;=Parametrlar!$B$4),Kirish!$B$26/12*IF(DZ$4&gt;Kirish!$B$30,2,1)+IF(DZ$4&gt;Kirish!$B$30,Kirish!$B$31*SUM($D16:DY16)/12,0),0)</f>
        <v>0</v>
      </c>
      <c r="EA17" s="46">
        <f>IF(AND(EA$4&gt;=1,EA$4&lt;=Parametrlar!$B$4),Kirish!$B$26/12*IF(EA$4&gt;Kirish!$B$30,2,1)+IF(EA$4&gt;Kirish!$B$30,Kirish!$B$31*SUM($D16:DZ16)/12,0),0)</f>
        <v>0</v>
      </c>
      <c r="EB17" s="46">
        <f>IF(AND(EB$4&gt;=1,EB$4&lt;=Parametrlar!$B$4),Kirish!$B$26/12*IF(EB$4&gt;Kirish!$B$30,2,1)+IF(EB$4&gt;Kirish!$B$30,Kirish!$B$31*SUM($D16:EA16)/12,0),0)</f>
        <v>0</v>
      </c>
      <c r="EC17" s="46">
        <f>IF(AND(EC$4&gt;=1,EC$4&lt;=Parametrlar!$B$4),Kirish!$B$26/12*IF(EC$4&gt;Kirish!$B$30,2,1)+IF(EC$4&gt;Kirish!$B$30,Kirish!$B$31*SUM($D16:EB16)/12,0),0)</f>
        <v>0</v>
      </c>
      <c r="ED17" s="46">
        <f>IF(AND(ED$4&gt;=1,ED$4&lt;=Parametrlar!$B$4),Kirish!$B$26/12*IF(ED$4&gt;Kirish!$B$30,2,1)+IF(ED$4&gt;Kirish!$B$30,Kirish!$B$31*SUM($D16:EC16)/12,0),0)</f>
        <v>0</v>
      </c>
      <c r="EE17" s="46">
        <f>IF(AND(EE$4&gt;=1,EE$4&lt;=Parametrlar!$B$4),Kirish!$B$26/12*IF(EE$4&gt;Kirish!$B$30,2,1)+IF(EE$4&gt;Kirish!$B$30,Kirish!$B$31*SUM($D16:ED16)/12,0),0)</f>
        <v>0</v>
      </c>
      <c r="EF17" s="46">
        <f>IF(AND(EF$4&gt;=1,EF$4&lt;=Parametrlar!$B$4),Kirish!$B$26/12*IF(EF$4&gt;Kirish!$B$30,2,1)+IF(EF$4&gt;Kirish!$B$30,Kirish!$B$31*SUM($D16:EE16)/12,0),0)</f>
        <v>0</v>
      </c>
      <c r="EG17" s="46">
        <f>IF(AND(EG$4&gt;=1,EG$4&lt;=Parametrlar!$B$4),Kirish!$B$26/12*IF(EG$4&gt;Kirish!$B$30,2,1)+IF(EG$4&gt;Kirish!$B$30,Kirish!$B$31*SUM($D16:EF16)/12,0),0)</f>
        <v>0</v>
      </c>
      <c r="EH17" s="46">
        <f>IF(AND(EH$4&gt;=1,EH$4&lt;=Parametrlar!$B$4),Kirish!$B$26/12*IF(EH$4&gt;Kirish!$B$30,2,1)+IF(EH$4&gt;Kirish!$B$30,Kirish!$B$31*SUM($D16:EG16)/12,0),0)</f>
        <v>0</v>
      </c>
      <c r="EI17" s="46">
        <f>IF(AND(EI$4&gt;=1,EI$4&lt;=Parametrlar!$B$4),Kirish!$B$26/12*IF(EI$4&gt;Kirish!$B$30,2,1)+IF(EI$4&gt;Kirish!$B$30,Kirish!$B$31*SUM($D16:EH16)/12,0),0)</f>
        <v>0</v>
      </c>
      <c r="EJ17" s="46">
        <f>IF(AND(EJ$4&gt;=1,EJ$4&lt;=Parametrlar!$B$4),Kirish!$B$26/12*IF(EJ$4&gt;Kirish!$B$30,2,1)+IF(EJ$4&gt;Kirish!$B$30,Kirish!$B$31*SUM($D16:EI16)/12,0),0)</f>
        <v>0</v>
      </c>
      <c r="EK17" s="46">
        <f>IF(AND(EK$4&gt;=1,EK$4&lt;=Parametrlar!$B$4),Kirish!$B$26/12*IF(EK$4&gt;Kirish!$B$30,2,1)+IF(EK$4&gt;Kirish!$B$30,Kirish!$B$31*SUM($D16:EJ16)/12,0),0)</f>
        <v>0</v>
      </c>
      <c r="EL17" s="46">
        <f>IF(AND(EL$4&gt;=1,EL$4&lt;=Parametrlar!$B$4),Kirish!$B$26/12*IF(EL$4&gt;Kirish!$B$30,2,1)+IF(EL$4&gt;Kirish!$B$30,Kirish!$B$31*SUM($D16:EK16)/12,0),0)</f>
        <v>0</v>
      </c>
      <c r="EM17" s="46">
        <f>IF(AND(EM$4&gt;=1,EM$4&lt;=Parametrlar!$B$4),Kirish!$B$26/12*IF(EM$4&gt;Kirish!$B$30,2,1)+IF(EM$4&gt;Kirish!$B$30,Kirish!$B$31*SUM($D16:EL16)/12,0),0)</f>
        <v>0</v>
      </c>
      <c r="EN17" s="46">
        <f>IF(AND(EN$4&gt;=1,EN$4&lt;=Parametrlar!$B$4),Kirish!$B$26/12*IF(EN$4&gt;Kirish!$B$30,2,1)+IF(EN$4&gt;Kirish!$B$30,Kirish!$B$31*SUM($D16:EM16)/12,0),0)</f>
        <v>0</v>
      </c>
      <c r="EO17" s="46">
        <f>IF(AND(EO$4&gt;=1,EO$4&lt;=Parametrlar!$B$4),Kirish!$B$26/12*IF(EO$4&gt;Kirish!$B$30,2,1)+IF(EO$4&gt;Kirish!$B$30,Kirish!$B$31*SUM($D16:EN16)/12,0),0)</f>
        <v>0</v>
      </c>
      <c r="EP17" s="46">
        <f>IF(AND(EP$4&gt;=1,EP$4&lt;=Parametrlar!$B$4),Kirish!$B$26/12*IF(EP$4&gt;Kirish!$B$30,2,1)+IF(EP$4&gt;Kirish!$B$30,Kirish!$B$31*SUM($D16:EO16)/12,0),0)</f>
        <v>0</v>
      </c>
      <c r="EQ17" s="46">
        <f>IF(AND(EQ$4&gt;=1,EQ$4&lt;=Parametrlar!$B$4),Kirish!$B$26/12*IF(EQ$4&gt;Kirish!$B$30,2,1)+IF(EQ$4&gt;Kirish!$B$30,Kirish!$B$31*SUM($D16:EP16)/12,0),0)</f>
        <v>0</v>
      </c>
      <c r="ER17" s="46">
        <f>IF(AND(ER$4&gt;=1,ER$4&lt;=Parametrlar!$B$4),Kirish!$B$26/12*IF(ER$4&gt;Kirish!$B$30,2,1)+IF(ER$4&gt;Kirish!$B$30,Kirish!$B$31*SUM($D16:EQ16)/12,0),0)</f>
        <v>0</v>
      </c>
      <c r="ES17" s="46">
        <f>IF(AND(ES$4&gt;=1,ES$4&lt;=Parametrlar!$B$4),Kirish!$B$26/12*IF(ES$4&gt;Kirish!$B$30,2,1)+IF(ES$4&gt;Kirish!$B$30,Kirish!$B$31*SUM($D16:ER16)/12,0),0)</f>
        <v>0</v>
      </c>
      <c r="ET17" s="46">
        <f>IF(AND(ET$4&gt;=1,ET$4&lt;=Parametrlar!$B$4),Kirish!$B$26/12*IF(ET$4&gt;Kirish!$B$30,2,1)+IF(ET$4&gt;Kirish!$B$30,Kirish!$B$31*SUM($D16:ES16)/12,0),0)</f>
        <v>0</v>
      </c>
      <c r="EU17" s="46">
        <f>IF(AND(EU$4&gt;=1,EU$4&lt;=Parametrlar!$B$4),Kirish!$B$26/12*IF(EU$4&gt;Kirish!$B$30,2,1)+IF(EU$4&gt;Kirish!$B$30,Kirish!$B$31*SUM($D16:ET16)/12,0),0)</f>
        <v>0</v>
      </c>
      <c r="EV17" s="46">
        <f>IF(AND(EV$4&gt;=1,EV$4&lt;=Parametrlar!$B$4),Kirish!$B$26/12*IF(EV$4&gt;Kirish!$B$30,2,1)+IF(EV$4&gt;Kirish!$B$30,Kirish!$B$31*SUM($D16:EU16)/12,0),0)</f>
        <v>0</v>
      </c>
      <c r="EW17" s="46">
        <f>IF(AND(EW$4&gt;=1,EW$4&lt;=Parametrlar!$B$4),Kirish!$B$26/12*IF(EW$4&gt;Kirish!$B$30,2,1)+IF(EW$4&gt;Kirish!$B$30,Kirish!$B$31*SUM($D16:EV16)/12,0),0)</f>
        <v>0</v>
      </c>
      <c r="EX17" s="46">
        <f>IF(AND(EX$4&gt;=1,EX$4&lt;=Parametrlar!$B$4),Kirish!$B$26/12*IF(EX$4&gt;Kirish!$B$30,2,1)+IF(EX$4&gt;Kirish!$B$30,Kirish!$B$31*SUM($D16:EW16)/12,0),0)</f>
        <v>0</v>
      </c>
      <c r="EY17" s="46">
        <f>IF(AND(EY$4&gt;=1,EY$4&lt;=Parametrlar!$B$4),Kirish!$B$26/12*IF(EY$4&gt;Kirish!$B$30,2,1)+IF(EY$4&gt;Kirish!$B$30,Kirish!$B$31*SUM($D16:EX16)/12,0),0)</f>
        <v>0</v>
      </c>
      <c r="EZ17" s="46">
        <f>IF(AND(EZ$4&gt;=1,EZ$4&lt;=Parametrlar!$B$4),Kirish!$B$26/12*IF(EZ$4&gt;Kirish!$B$30,2,1)+IF(EZ$4&gt;Kirish!$B$30,Kirish!$B$31*SUM($D16:EY16)/12,0),0)</f>
        <v>0</v>
      </c>
      <c r="FA17" s="46">
        <f>IF(AND(FA$4&gt;=1,FA$4&lt;=Parametrlar!$B$4),Kirish!$B$26/12*IF(FA$4&gt;Kirish!$B$30,2,1)+IF(FA$4&gt;Kirish!$B$30,Kirish!$B$31*SUM($D16:EZ16)/12,0),0)</f>
        <v>0</v>
      </c>
      <c r="FB17" s="46">
        <f>IF(AND(FB$4&gt;=1,FB$4&lt;=Parametrlar!$B$4),Kirish!$B$26/12*IF(FB$4&gt;Kirish!$B$30,2,1)+IF(FB$4&gt;Kirish!$B$30,Kirish!$B$31*SUM($D16:FA16)/12,0),0)</f>
        <v>0</v>
      </c>
      <c r="FC17" s="46">
        <f>IF(AND(FC$4&gt;=1,FC$4&lt;=Parametrlar!$B$4),Kirish!$B$26/12*IF(FC$4&gt;Kirish!$B$30,2,1)+IF(FC$4&gt;Kirish!$B$30,Kirish!$B$31*SUM($D16:FB16)/12,0),0)</f>
        <v>0</v>
      </c>
      <c r="FD17" s="46">
        <f>IF(AND(FD$4&gt;=1,FD$4&lt;=Parametrlar!$B$4),Kirish!$B$26/12*IF(FD$4&gt;Kirish!$B$30,2,1)+IF(FD$4&gt;Kirish!$B$30,Kirish!$B$31*SUM($D16:FC16)/12,0),0)</f>
        <v>0</v>
      </c>
      <c r="FE17" s="46">
        <f>IF(AND(FE$4&gt;=1,FE$4&lt;=Parametrlar!$B$4),Kirish!$B$26/12*IF(FE$4&gt;Kirish!$B$30,2,1)+IF(FE$4&gt;Kirish!$B$30,Kirish!$B$31*SUM($D16:FD16)/12,0),0)</f>
        <v>0</v>
      </c>
      <c r="FF17" s="46">
        <f>IF(AND(FF$4&gt;=1,FF$4&lt;=Parametrlar!$B$4),Kirish!$B$26/12*IF(FF$4&gt;Kirish!$B$30,2,1)+IF(FF$4&gt;Kirish!$B$30,Kirish!$B$31*SUM($D16:FE16)/12,0),0)</f>
        <v>0</v>
      </c>
      <c r="FG17" s="46">
        <f>IF(AND(FG$4&gt;=1,FG$4&lt;=Parametrlar!$B$4),Kirish!$B$26/12*IF(FG$4&gt;Kirish!$B$30,2,1)+IF(FG$4&gt;Kirish!$B$30,Kirish!$B$31*SUM($D16:FF16)/12,0),0)</f>
        <v>0</v>
      </c>
      <c r="FH17" s="46">
        <f>IF(AND(FH$4&gt;=1,FH$4&lt;=Parametrlar!$B$4),Kirish!$B$26/12*IF(FH$4&gt;Kirish!$B$30,2,1)+IF(FH$4&gt;Kirish!$B$30,Kirish!$B$31*SUM($D16:FG16)/12,0),0)</f>
        <v>0</v>
      </c>
      <c r="FI17" s="46">
        <f>IF(AND(FI$4&gt;=1,FI$4&lt;=Parametrlar!$B$4),Kirish!$B$26/12*IF(FI$4&gt;Kirish!$B$30,2,1)+IF(FI$4&gt;Kirish!$B$30,Kirish!$B$31*SUM($D16:FH16)/12,0),0)</f>
        <v>0</v>
      </c>
      <c r="FJ17" s="46">
        <f>IF(AND(FJ$4&gt;=1,FJ$4&lt;=Parametrlar!$B$4),Kirish!$B$26/12*IF(FJ$4&gt;Kirish!$B$30,2,1)+IF(FJ$4&gt;Kirish!$B$30,Kirish!$B$31*SUM($D16:FI16)/12,0),0)</f>
        <v>0</v>
      </c>
      <c r="FK17" s="46">
        <f>IF(AND(FK$4&gt;=1,FK$4&lt;=Parametrlar!$B$4),Kirish!$B$26/12*IF(FK$4&gt;Kirish!$B$30,2,1)+IF(FK$4&gt;Kirish!$B$30,Kirish!$B$31*SUM($D16:FJ16)/12,0),0)</f>
        <v>0</v>
      </c>
      <c r="FL17" s="46">
        <f>IF(AND(FL$4&gt;=1,FL$4&lt;=Parametrlar!$B$4),Kirish!$B$26/12*IF(FL$4&gt;Kirish!$B$30,2,1)+IF(FL$4&gt;Kirish!$B$30,Kirish!$B$31*SUM($D16:FK16)/12,0),0)</f>
        <v>0</v>
      </c>
      <c r="FM17" s="46">
        <f>IF(AND(FM$4&gt;=1,FM$4&lt;=Parametrlar!$B$4),Kirish!$B$26/12*IF(FM$4&gt;Kirish!$B$30,2,1)+IF(FM$4&gt;Kirish!$B$30,Kirish!$B$31*SUM($D16:FL16)/12,0),0)</f>
        <v>0</v>
      </c>
      <c r="FN17" s="46">
        <f>IF(AND(FN$4&gt;=1,FN$4&lt;=Parametrlar!$B$4),Kirish!$B$26/12*IF(FN$4&gt;Kirish!$B$30,2,1)+IF(FN$4&gt;Kirish!$B$30,Kirish!$B$31*SUM($D16:FM16)/12,0),0)</f>
        <v>0</v>
      </c>
      <c r="FO17" s="46">
        <f>IF(AND(FO$4&gt;=1,FO$4&lt;=Parametrlar!$B$4),Kirish!$B$26/12*IF(FO$4&gt;Kirish!$B$30,2,1)+IF(FO$4&gt;Kirish!$B$30,Kirish!$B$31*SUM($D16:FN16)/12,0),0)</f>
        <v>0</v>
      </c>
      <c r="FP17" s="46">
        <f>IF(AND(FP$4&gt;=1,FP$4&lt;=Parametrlar!$B$4),Kirish!$B$26/12*IF(FP$4&gt;Kirish!$B$30,2,1)+IF(FP$4&gt;Kirish!$B$30,Kirish!$B$31*SUM($D16:FO16)/12,0),0)</f>
        <v>0</v>
      </c>
    </row>
    <row r="18" spans="1:172" x14ac:dyDescent="0.2">
      <c r="A18" s="42" t="s">
        <v>232</v>
      </c>
      <c r="C18" s="45">
        <f t="shared" si="12"/>
        <v>0</v>
      </c>
      <c r="D18" s="46">
        <f>IF(AND(D$4&gt;Parametrlar!$B$4-Parametrlar!$B$19,D$4&lt;=Parametrlar!$B$4),Parametrlar!$B$18/Parametrlar!$B$19,0)</f>
        <v>0</v>
      </c>
      <c r="E18" s="46">
        <f>IF(AND(E$4&gt;Parametrlar!$B$4-Parametrlar!$B$19,E$4&lt;=Parametrlar!$B$4),Parametrlar!$B$18/Parametrlar!$B$19,0)</f>
        <v>0</v>
      </c>
      <c r="F18" s="46">
        <f>IF(AND(F$4&gt;Parametrlar!$B$4-Parametrlar!$B$19,F$4&lt;=Parametrlar!$B$4),Parametrlar!$B$18/Parametrlar!$B$19,0)</f>
        <v>0</v>
      </c>
      <c r="G18" s="46">
        <f>IF(AND(G$4&gt;Parametrlar!$B$4-Parametrlar!$B$19,G$4&lt;=Parametrlar!$B$4),Parametrlar!$B$18/Parametrlar!$B$19,0)</f>
        <v>0</v>
      </c>
      <c r="H18" s="46">
        <f>IF(AND(H$4&gt;Parametrlar!$B$4-Parametrlar!$B$19,H$4&lt;=Parametrlar!$B$4),Parametrlar!$B$18/Parametrlar!$B$19,0)</f>
        <v>0</v>
      </c>
      <c r="I18" s="46">
        <f>IF(AND(I$4&gt;Parametrlar!$B$4-Parametrlar!$B$19,I$4&lt;=Parametrlar!$B$4),Parametrlar!$B$18/Parametrlar!$B$19,0)</f>
        <v>0</v>
      </c>
      <c r="J18" s="46">
        <f>IF(AND(J$4&gt;Parametrlar!$B$4-Parametrlar!$B$19,J$4&lt;=Parametrlar!$B$4),Parametrlar!$B$18/Parametrlar!$B$19,0)</f>
        <v>0</v>
      </c>
      <c r="K18" s="46">
        <f>IF(AND(K$4&gt;Parametrlar!$B$4-Parametrlar!$B$19,K$4&lt;=Parametrlar!$B$4),Parametrlar!$B$18/Parametrlar!$B$19,0)</f>
        <v>0</v>
      </c>
      <c r="L18" s="46">
        <f>IF(AND(L$4&gt;Parametrlar!$B$4-Parametrlar!$B$19,L$4&lt;=Parametrlar!$B$4),Parametrlar!$B$18/Parametrlar!$B$19,0)</f>
        <v>0</v>
      </c>
      <c r="M18" s="46">
        <f>IF(AND(M$4&gt;Parametrlar!$B$4-Parametrlar!$B$19,M$4&lt;=Parametrlar!$B$4),Parametrlar!$B$18/Parametrlar!$B$19,0)</f>
        <v>0</v>
      </c>
      <c r="N18" s="46">
        <f>IF(AND(N$4&gt;Parametrlar!$B$4-Parametrlar!$B$19,N$4&lt;=Parametrlar!$B$4),Parametrlar!$B$18/Parametrlar!$B$19,0)</f>
        <v>0</v>
      </c>
      <c r="O18" s="46">
        <f>IF(AND(O$4&gt;Parametrlar!$B$4-Parametrlar!$B$19,O$4&lt;=Parametrlar!$B$4),Parametrlar!$B$18/Parametrlar!$B$19,0)</f>
        <v>0</v>
      </c>
      <c r="P18" s="46">
        <f>IF(AND(P$4&gt;Parametrlar!$B$4-Parametrlar!$B$19,P$4&lt;=Parametrlar!$B$4),Parametrlar!$B$18/Parametrlar!$B$19,0)</f>
        <v>0</v>
      </c>
      <c r="Q18" s="46">
        <f>IF(AND(Q$4&gt;Parametrlar!$B$4-Parametrlar!$B$19,Q$4&lt;=Parametrlar!$B$4),Parametrlar!$B$18/Parametrlar!$B$19,0)</f>
        <v>0</v>
      </c>
      <c r="R18" s="46">
        <f>IF(AND(R$4&gt;Parametrlar!$B$4-Parametrlar!$B$19,R$4&lt;=Parametrlar!$B$4),Parametrlar!$B$18/Parametrlar!$B$19,0)</f>
        <v>0</v>
      </c>
      <c r="S18" s="46">
        <f>IF(AND(S$4&gt;Parametrlar!$B$4-Parametrlar!$B$19,S$4&lt;=Parametrlar!$B$4),Parametrlar!$B$18/Parametrlar!$B$19,0)</f>
        <v>0</v>
      </c>
      <c r="T18" s="46">
        <f>IF(AND(T$4&gt;Parametrlar!$B$4-Parametrlar!$B$19,T$4&lt;=Parametrlar!$B$4),Parametrlar!$B$18/Parametrlar!$B$19,0)</f>
        <v>0</v>
      </c>
      <c r="U18" s="46">
        <f>IF(AND(U$4&gt;Parametrlar!$B$4-Parametrlar!$B$19,U$4&lt;=Parametrlar!$B$4),Parametrlar!$B$18/Parametrlar!$B$19,0)</f>
        <v>0</v>
      </c>
      <c r="V18" s="46">
        <f>IF(AND(V$4&gt;Parametrlar!$B$4-Parametrlar!$B$19,V$4&lt;=Parametrlar!$B$4),Parametrlar!$B$18/Parametrlar!$B$19,0)</f>
        <v>0</v>
      </c>
      <c r="W18" s="46">
        <f>IF(AND(W$4&gt;Parametrlar!$B$4-Parametrlar!$B$19,W$4&lt;=Parametrlar!$B$4),Parametrlar!$B$18/Parametrlar!$B$19,0)</f>
        <v>0</v>
      </c>
      <c r="X18" s="46">
        <f>IF(AND(X$4&gt;Parametrlar!$B$4-Parametrlar!$B$19,X$4&lt;=Parametrlar!$B$4),Parametrlar!$B$18/Parametrlar!$B$19,0)</f>
        <v>0</v>
      </c>
      <c r="Y18" s="46">
        <f>IF(AND(Y$4&gt;Parametrlar!$B$4-Parametrlar!$B$19,Y$4&lt;=Parametrlar!$B$4),Parametrlar!$B$18/Parametrlar!$B$19,0)</f>
        <v>0</v>
      </c>
      <c r="Z18" s="46">
        <f>IF(AND(Z$4&gt;Parametrlar!$B$4-Parametrlar!$B$19,Z$4&lt;=Parametrlar!$B$4),Parametrlar!$B$18/Parametrlar!$B$19,0)</f>
        <v>0</v>
      </c>
      <c r="AA18" s="46">
        <f>IF(AND(AA$4&gt;Parametrlar!$B$4-Parametrlar!$B$19,AA$4&lt;=Parametrlar!$B$4),Parametrlar!$B$18/Parametrlar!$B$19,0)</f>
        <v>0</v>
      </c>
      <c r="AB18" s="46">
        <f>IF(AND(AB$4&gt;Parametrlar!$B$4-Parametrlar!$B$19,AB$4&lt;=Parametrlar!$B$4),Parametrlar!$B$18/Parametrlar!$B$19,0)</f>
        <v>0</v>
      </c>
      <c r="AC18" s="46">
        <f>IF(AND(AC$4&gt;Parametrlar!$B$4-Parametrlar!$B$19,AC$4&lt;=Parametrlar!$B$4),Parametrlar!$B$18/Parametrlar!$B$19,0)</f>
        <v>0</v>
      </c>
      <c r="AD18" s="46">
        <f>IF(AND(AD$4&gt;Parametrlar!$B$4-Parametrlar!$B$19,AD$4&lt;=Parametrlar!$B$4),Parametrlar!$B$18/Parametrlar!$B$19,0)</f>
        <v>0</v>
      </c>
      <c r="AE18" s="46">
        <f>IF(AND(AE$4&gt;Parametrlar!$B$4-Parametrlar!$B$19,AE$4&lt;=Parametrlar!$B$4),Parametrlar!$B$18/Parametrlar!$B$19,0)</f>
        <v>0</v>
      </c>
      <c r="AF18" s="46">
        <f>IF(AND(AF$4&gt;Parametrlar!$B$4-Parametrlar!$B$19,AF$4&lt;=Parametrlar!$B$4),Parametrlar!$B$18/Parametrlar!$B$19,0)</f>
        <v>0</v>
      </c>
      <c r="AG18" s="46">
        <f>IF(AND(AG$4&gt;Parametrlar!$B$4-Parametrlar!$B$19,AG$4&lt;=Parametrlar!$B$4),Parametrlar!$B$18/Parametrlar!$B$19,0)</f>
        <v>0</v>
      </c>
      <c r="AH18" s="46">
        <f>IF(AND(AH$4&gt;Parametrlar!$B$4-Parametrlar!$B$19,AH$4&lt;=Parametrlar!$B$4),Parametrlar!$B$18/Parametrlar!$B$19,0)</f>
        <v>0</v>
      </c>
      <c r="AI18" s="46">
        <f>IF(AND(AI$4&gt;Parametrlar!$B$4-Parametrlar!$B$19,AI$4&lt;=Parametrlar!$B$4),Parametrlar!$B$18/Parametrlar!$B$19,0)</f>
        <v>0</v>
      </c>
      <c r="AJ18" s="46">
        <f>IF(AND(AJ$4&gt;Parametrlar!$B$4-Parametrlar!$B$19,AJ$4&lt;=Parametrlar!$B$4),Parametrlar!$B$18/Parametrlar!$B$19,0)</f>
        <v>0</v>
      </c>
      <c r="AK18" s="46">
        <f>IF(AND(AK$4&gt;Parametrlar!$B$4-Parametrlar!$B$19,AK$4&lt;=Parametrlar!$B$4),Parametrlar!$B$18/Parametrlar!$B$19,0)</f>
        <v>0</v>
      </c>
      <c r="AL18" s="46">
        <f>IF(AND(AL$4&gt;Parametrlar!$B$4-Parametrlar!$B$19,AL$4&lt;=Parametrlar!$B$4),Parametrlar!$B$18/Parametrlar!$B$19,0)</f>
        <v>0</v>
      </c>
      <c r="AM18" s="46">
        <f>IF(AND(AM$4&gt;Parametrlar!$B$4-Parametrlar!$B$19,AM$4&lt;=Parametrlar!$B$4),Parametrlar!$B$18/Parametrlar!$B$19,0)</f>
        <v>0</v>
      </c>
      <c r="AN18" s="46">
        <f>IF(AND(AN$4&gt;Parametrlar!$B$4-Parametrlar!$B$19,AN$4&lt;=Parametrlar!$B$4),Parametrlar!$B$18/Parametrlar!$B$19,0)</f>
        <v>0</v>
      </c>
      <c r="AO18" s="46">
        <f>IF(AND(AO$4&gt;Parametrlar!$B$4-Parametrlar!$B$19,AO$4&lt;=Parametrlar!$B$4),Parametrlar!$B$18/Parametrlar!$B$19,0)</f>
        <v>0</v>
      </c>
      <c r="AP18" s="46">
        <f>IF(AND(AP$4&gt;Parametrlar!$B$4-Parametrlar!$B$19,AP$4&lt;=Parametrlar!$B$4),Parametrlar!$B$18/Parametrlar!$B$19,0)</f>
        <v>0</v>
      </c>
      <c r="AQ18" s="46">
        <f>IF(AND(AQ$4&gt;Parametrlar!$B$4-Parametrlar!$B$19,AQ$4&lt;=Parametrlar!$B$4),Parametrlar!$B$18/Parametrlar!$B$19,0)</f>
        <v>0</v>
      </c>
      <c r="AR18" s="46">
        <f>IF(AND(AR$4&gt;Parametrlar!$B$4-Parametrlar!$B$19,AR$4&lt;=Parametrlar!$B$4),Parametrlar!$B$18/Parametrlar!$B$19,0)</f>
        <v>0</v>
      </c>
      <c r="AS18" s="46">
        <f>IF(AND(AS$4&gt;Parametrlar!$B$4-Parametrlar!$B$19,AS$4&lt;=Parametrlar!$B$4),Parametrlar!$B$18/Parametrlar!$B$19,0)</f>
        <v>0</v>
      </c>
      <c r="AT18" s="46">
        <f>IF(AND(AT$4&gt;Parametrlar!$B$4-Parametrlar!$B$19,AT$4&lt;=Parametrlar!$B$4),Parametrlar!$B$18/Parametrlar!$B$19,0)</f>
        <v>0</v>
      </c>
      <c r="AU18" s="46">
        <f>IF(AND(AU$4&gt;Parametrlar!$B$4-Parametrlar!$B$19,AU$4&lt;=Parametrlar!$B$4),Parametrlar!$B$18/Parametrlar!$B$19,0)</f>
        <v>0</v>
      </c>
      <c r="AV18" s="46">
        <f>IF(AND(AV$4&gt;Parametrlar!$B$4-Parametrlar!$B$19,AV$4&lt;=Parametrlar!$B$4),Parametrlar!$B$18/Parametrlar!$B$19,0)</f>
        <v>0</v>
      </c>
      <c r="AW18" s="46">
        <f>IF(AND(AW$4&gt;Parametrlar!$B$4-Parametrlar!$B$19,AW$4&lt;=Parametrlar!$B$4),Parametrlar!$B$18/Parametrlar!$B$19,0)</f>
        <v>0</v>
      </c>
      <c r="AX18" s="46">
        <f>IF(AND(AX$4&gt;Parametrlar!$B$4-Parametrlar!$B$19,AX$4&lt;=Parametrlar!$B$4),Parametrlar!$B$18/Parametrlar!$B$19,0)</f>
        <v>0</v>
      </c>
      <c r="AY18" s="46">
        <f>IF(AND(AY$4&gt;Parametrlar!$B$4-Parametrlar!$B$19,AY$4&lt;=Parametrlar!$B$4),Parametrlar!$B$18/Parametrlar!$B$19,0)</f>
        <v>0</v>
      </c>
      <c r="AZ18" s="46">
        <f>IF(AND(AZ$4&gt;Parametrlar!$B$4-Parametrlar!$B$19,AZ$4&lt;=Parametrlar!$B$4),Parametrlar!$B$18/Parametrlar!$B$19,0)</f>
        <v>0</v>
      </c>
      <c r="BA18" s="46">
        <f>IF(AND(BA$4&gt;Parametrlar!$B$4-Parametrlar!$B$19,BA$4&lt;=Parametrlar!$B$4),Parametrlar!$B$18/Parametrlar!$B$19,0)</f>
        <v>0</v>
      </c>
      <c r="BB18" s="46">
        <f>IF(AND(BB$4&gt;Parametrlar!$B$4-Parametrlar!$B$19,BB$4&lt;=Parametrlar!$B$4),Parametrlar!$B$18/Parametrlar!$B$19,0)</f>
        <v>0</v>
      </c>
      <c r="BC18" s="46">
        <f>IF(AND(BC$4&gt;Parametrlar!$B$4-Parametrlar!$B$19,BC$4&lt;=Parametrlar!$B$4),Parametrlar!$B$18/Parametrlar!$B$19,0)</f>
        <v>0</v>
      </c>
      <c r="BD18" s="46">
        <f>IF(AND(BD$4&gt;Parametrlar!$B$4-Parametrlar!$B$19,BD$4&lt;=Parametrlar!$B$4),Parametrlar!$B$18/Parametrlar!$B$19,0)</f>
        <v>0</v>
      </c>
      <c r="BE18" s="46">
        <f>IF(AND(BE$4&gt;Parametrlar!$B$4-Parametrlar!$B$19,BE$4&lt;=Parametrlar!$B$4),Parametrlar!$B$18/Parametrlar!$B$19,0)</f>
        <v>0</v>
      </c>
      <c r="BF18" s="46">
        <f>IF(AND(BF$4&gt;Parametrlar!$B$4-Parametrlar!$B$19,BF$4&lt;=Parametrlar!$B$4),Parametrlar!$B$18/Parametrlar!$B$19,0)</f>
        <v>0</v>
      </c>
      <c r="BG18" s="46">
        <f>IF(AND(BG$4&gt;Parametrlar!$B$4-Parametrlar!$B$19,BG$4&lt;=Parametrlar!$B$4),Parametrlar!$B$18/Parametrlar!$B$19,0)</f>
        <v>0</v>
      </c>
      <c r="BH18" s="46">
        <f>IF(AND(BH$4&gt;Parametrlar!$B$4-Parametrlar!$B$19,BH$4&lt;=Parametrlar!$B$4),Parametrlar!$B$18/Parametrlar!$B$19,0)</f>
        <v>0</v>
      </c>
      <c r="BI18" s="46">
        <f>IF(AND(BI$4&gt;Parametrlar!$B$4-Parametrlar!$B$19,BI$4&lt;=Parametrlar!$B$4),Parametrlar!$B$18/Parametrlar!$B$19,0)</f>
        <v>0</v>
      </c>
      <c r="BJ18" s="46">
        <f>IF(AND(BJ$4&gt;Parametrlar!$B$4-Parametrlar!$B$19,BJ$4&lt;=Parametrlar!$B$4),Parametrlar!$B$18/Parametrlar!$B$19,0)</f>
        <v>0</v>
      </c>
      <c r="BK18" s="46">
        <f>IF(AND(BK$4&gt;Parametrlar!$B$4-Parametrlar!$B$19,BK$4&lt;=Parametrlar!$B$4),Parametrlar!$B$18/Parametrlar!$B$19,0)</f>
        <v>0</v>
      </c>
      <c r="BL18" s="46">
        <f>IF(AND(BL$4&gt;Parametrlar!$B$4-Parametrlar!$B$19,BL$4&lt;=Parametrlar!$B$4),Parametrlar!$B$18/Parametrlar!$B$19,0)</f>
        <v>0</v>
      </c>
      <c r="BM18" s="46">
        <f>IF(AND(BM$4&gt;Parametrlar!$B$4-Parametrlar!$B$19,BM$4&lt;=Parametrlar!$B$4),Parametrlar!$B$18/Parametrlar!$B$19,0)</f>
        <v>0</v>
      </c>
      <c r="BN18" s="46">
        <f>IF(AND(BN$4&gt;Parametrlar!$B$4-Parametrlar!$B$19,BN$4&lt;=Parametrlar!$B$4),Parametrlar!$B$18/Parametrlar!$B$19,0)</f>
        <v>0</v>
      </c>
      <c r="BO18" s="46">
        <f>IF(AND(BO$4&gt;Parametrlar!$B$4-Parametrlar!$B$19,BO$4&lt;=Parametrlar!$B$4),Parametrlar!$B$18/Parametrlar!$B$19,0)</f>
        <v>0</v>
      </c>
      <c r="BP18" s="46">
        <f>IF(AND(BP$4&gt;Parametrlar!$B$4-Parametrlar!$B$19,BP$4&lt;=Parametrlar!$B$4),Parametrlar!$B$18/Parametrlar!$B$19,0)</f>
        <v>0</v>
      </c>
      <c r="BQ18" s="46">
        <f>IF(AND(BQ$4&gt;Parametrlar!$B$4-Parametrlar!$B$19,BQ$4&lt;=Parametrlar!$B$4),Parametrlar!$B$18/Parametrlar!$B$19,0)</f>
        <v>0</v>
      </c>
      <c r="BR18" s="46">
        <f>IF(AND(BR$4&gt;Parametrlar!$B$4-Parametrlar!$B$19,BR$4&lt;=Parametrlar!$B$4),Parametrlar!$B$18/Parametrlar!$B$19,0)</f>
        <v>0</v>
      </c>
      <c r="BS18" s="46">
        <f>IF(AND(BS$4&gt;Parametrlar!$B$4-Parametrlar!$B$19,BS$4&lt;=Parametrlar!$B$4),Parametrlar!$B$18/Parametrlar!$B$19,0)</f>
        <v>0</v>
      </c>
      <c r="BT18" s="46">
        <f>IF(AND(BT$4&gt;Parametrlar!$B$4-Parametrlar!$B$19,BT$4&lt;=Parametrlar!$B$4),Parametrlar!$B$18/Parametrlar!$B$19,0)</f>
        <v>0</v>
      </c>
      <c r="BU18" s="46">
        <f>IF(AND(BU$4&gt;Parametrlar!$B$4-Parametrlar!$B$19,BU$4&lt;=Parametrlar!$B$4),Parametrlar!$B$18/Parametrlar!$B$19,0)</f>
        <v>0</v>
      </c>
      <c r="BV18" s="46">
        <f>IF(AND(BV$4&gt;Parametrlar!$B$4-Parametrlar!$B$19,BV$4&lt;=Parametrlar!$B$4),Parametrlar!$B$18/Parametrlar!$B$19,0)</f>
        <v>0</v>
      </c>
      <c r="BW18" s="46">
        <f>IF(AND(BW$4&gt;Parametrlar!$B$4-Parametrlar!$B$19,BW$4&lt;=Parametrlar!$B$4),Parametrlar!$B$18/Parametrlar!$B$19,0)</f>
        <v>0</v>
      </c>
      <c r="BX18" s="46">
        <f>IF(AND(BX$4&gt;Parametrlar!$B$4-Parametrlar!$B$19,BX$4&lt;=Parametrlar!$B$4),Parametrlar!$B$18/Parametrlar!$B$19,0)</f>
        <v>0</v>
      </c>
      <c r="BY18" s="46">
        <f>IF(AND(BY$4&gt;Parametrlar!$B$4-Parametrlar!$B$19,BY$4&lt;=Parametrlar!$B$4),Parametrlar!$B$18/Parametrlar!$B$19,0)</f>
        <v>0</v>
      </c>
      <c r="BZ18" s="46">
        <f>IF(AND(BZ$4&gt;Parametrlar!$B$4-Parametrlar!$B$19,BZ$4&lt;=Parametrlar!$B$4),Parametrlar!$B$18/Parametrlar!$B$19,0)</f>
        <v>0</v>
      </c>
      <c r="CA18" s="46">
        <f>IF(AND(CA$4&gt;Parametrlar!$B$4-Parametrlar!$B$19,CA$4&lt;=Parametrlar!$B$4),Parametrlar!$B$18/Parametrlar!$B$19,0)</f>
        <v>0</v>
      </c>
      <c r="CB18" s="46">
        <f>IF(AND(CB$4&gt;Parametrlar!$B$4-Parametrlar!$B$19,CB$4&lt;=Parametrlar!$B$4),Parametrlar!$B$18/Parametrlar!$B$19,0)</f>
        <v>0</v>
      </c>
      <c r="CC18" s="46">
        <f>IF(AND(CC$4&gt;Parametrlar!$B$4-Parametrlar!$B$19,CC$4&lt;=Parametrlar!$B$4),Parametrlar!$B$18/Parametrlar!$B$19,0)</f>
        <v>0</v>
      </c>
      <c r="CD18" s="46">
        <f>IF(AND(CD$4&gt;Parametrlar!$B$4-Parametrlar!$B$19,CD$4&lt;=Parametrlar!$B$4),Parametrlar!$B$18/Parametrlar!$B$19,0)</f>
        <v>0</v>
      </c>
      <c r="CE18" s="46">
        <f>IF(AND(CE$4&gt;Parametrlar!$B$4-Parametrlar!$B$19,CE$4&lt;=Parametrlar!$B$4),Parametrlar!$B$18/Parametrlar!$B$19,0)</f>
        <v>0</v>
      </c>
      <c r="CF18" s="46">
        <f>IF(AND(CF$4&gt;Parametrlar!$B$4-Parametrlar!$B$19,CF$4&lt;=Parametrlar!$B$4),Parametrlar!$B$18/Parametrlar!$B$19,0)</f>
        <v>0</v>
      </c>
      <c r="CG18" s="46">
        <f>IF(AND(CG$4&gt;Parametrlar!$B$4-Parametrlar!$B$19,CG$4&lt;=Parametrlar!$B$4),Parametrlar!$B$18/Parametrlar!$B$19,0)</f>
        <v>0</v>
      </c>
      <c r="CH18" s="46">
        <f>IF(AND(CH$4&gt;Parametrlar!$B$4-Parametrlar!$B$19,CH$4&lt;=Parametrlar!$B$4),Parametrlar!$B$18/Parametrlar!$B$19,0)</f>
        <v>0</v>
      </c>
      <c r="CI18" s="46">
        <f>IF(AND(CI$4&gt;Parametrlar!$B$4-Parametrlar!$B$19,CI$4&lt;=Parametrlar!$B$4),Parametrlar!$B$18/Parametrlar!$B$19,0)</f>
        <v>0</v>
      </c>
      <c r="CJ18" s="46">
        <f>IF(AND(CJ$4&gt;Parametrlar!$B$4-Parametrlar!$B$19,CJ$4&lt;=Parametrlar!$B$4),Parametrlar!$B$18/Parametrlar!$B$19,0)</f>
        <v>0</v>
      </c>
      <c r="CK18" s="46">
        <f>IF(AND(CK$4&gt;Parametrlar!$B$4-Parametrlar!$B$19,CK$4&lt;=Parametrlar!$B$4),Parametrlar!$B$18/Parametrlar!$B$19,0)</f>
        <v>0</v>
      </c>
      <c r="CL18" s="46">
        <f>IF(AND(CL$4&gt;Parametrlar!$B$4-Parametrlar!$B$19,CL$4&lt;=Parametrlar!$B$4),Parametrlar!$B$18/Parametrlar!$B$19,0)</f>
        <v>0</v>
      </c>
      <c r="CM18" s="46">
        <f>IF(AND(CM$4&gt;Parametrlar!$B$4-Parametrlar!$B$19,CM$4&lt;=Parametrlar!$B$4),Parametrlar!$B$18/Parametrlar!$B$19,0)</f>
        <v>0</v>
      </c>
      <c r="CN18" s="46">
        <f>IF(AND(CN$4&gt;Parametrlar!$B$4-Parametrlar!$B$19,CN$4&lt;=Parametrlar!$B$4),Parametrlar!$B$18/Parametrlar!$B$19,0)</f>
        <v>0</v>
      </c>
      <c r="CO18" s="46">
        <f>IF(AND(CO$4&gt;Parametrlar!$B$4-Parametrlar!$B$19,CO$4&lt;=Parametrlar!$B$4),Parametrlar!$B$18/Parametrlar!$B$19,0)</f>
        <v>0</v>
      </c>
      <c r="CP18" s="46">
        <f>IF(AND(CP$4&gt;Parametrlar!$B$4-Parametrlar!$B$19,CP$4&lt;=Parametrlar!$B$4),Parametrlar!$B$18/Parametrlar!$B$19,0)</f>
        <v>0</v>
      </c>
      <c r="CQ18" s="46">
        <f>IF(AND(CQ$4&gt;Parametrlar!$B$4-Parametrlar!$B$19,CQ$4&lt;=Parametrlar!$B$4),Parametrlar!$B$18/Parametrlar!$B$19,0)</f>
        <v>0</v>
      </c>
      <c r="CR18" s="46">
        <f>IF(AND(CR$4&gt;Parametrlar!$B$4-Parametrlar!$B$19,CR$4&lt;=Parametrlar!$B$4),Parametrlar!$B$18/Parametrlar!$B$19,0)</f>
        <v>0</v>
      </c>
      <c r="CS18" s="46">
        <f>IF(AND(CS$4&gt;Parametrlar!$B$4-Parametrlar!$B$19,CS$4&lt;=Parametrlar!$B$4),Parametrlar!$B$18/Parametrlar!$B$19,0)</f>
        <v>0</v>
      </c>
      <c r="CT18" s="46">
        <f>IF(AND(CT$4&gt;Parametrlar!$B$4-Parametrlar!$B$19,CT$4&lt;=Parametrlar!$B$4),Parametrlar!$B$18/Parametrlar!$B$19,0)</f>
        <v>0</v>
      </c>
      <c r="CU18" s="46">
        <f>IF(AND(CU$4&gt;Parametrlar!$B$4-Parametrlar!$B$19,CU$4&lt;=Parametrlar!$B$4),Parametrlar!$B$18/Parametrlar!$B$19,0)</f>
        <v>0</v>
      </c>
      <c r="CV18" s="46">
        <f>IF(AND(CV$4&gt;Parametrlar!$B$4-Parametrlar!$B$19,CV$4&lt;=Parametrlar!$B$4),Parametrlar!$B$18/Parametrlar!$B$19,0)</f>
        <v>0</v>
      </c>
      <c r="CW18" s="46">
        <f>IF(AND(CW$4&gt;Parametrlar!$B$4-Parametrlar!$B$19,CW$4&lt;=Parametrlar!$B$4),Parametrlar!$B$18/Parametrlar!$B$19,0)</f>
        <v>0</v>
      </c>
      <c r="CX18" s="46">
        <f>IF(AND(CX$4&gt;Parametrlar!$B$4-Parametrlar!$B$19,CX$4&lt;=Parametrlar!$B$4),Parametrlar!$B$18/Parametrlar!$B$19,0)</f>
        <v>0</v>
      </c>
      <c r="CY18" s="46">
        <f>IF(AND(CY$4&gt;Parametrlar!$B$4-Parametrlar!$B$19,CY$4&lt;=Parametrlar!$B$4),Parametrlar!$B$18/Parametrlar!$B$19,0)</f>
        <v>0</v>
      </c>
      <c r="CZ18" s="46">
        <f>IF(AND(CZ$4&gt;Parametrlar!$B$4-Parametrlar!$B$19,CZ$4&lt;=Parametrlar!$B$4),Parametrlar!$B$18/Parametrlar!$B$19,0)</f>
        <v>0</v>
      </c>
      <c r="DA18" s="46">
        <f>IF(AND(DA$4&gt;Parametrlar!$B$4-Parametrlar!$B$19,DA$4&lt;=Parametrlar!$B$4),Parametrlar!$B$18/Parametrlar!$B$19,0)</f>
        <v>0</v>
      </c>
      <c r="DB18" s="46">
        <f>IF(AND(DB$4&gt;Parametrlar!$B$4-Parametrlar!$B$19,DB$4&lt;=Parametrlar!$B$4),Parametrlar!$B$18/Parametrlar!$B$19,0)</f>
        <v>0</v>
      </c>
      <c r="DC18" s="46">
        <f>IF(AND(DC$4&gt;Parametrlar!$B$4-Parametrlar!$B$19,DC$4&lt;=Parametrlar!$B$4),Parametrlar!$B$18/Parametrlar!$B$19,0)</f>
        <v>0</v>
      </c>
      <c r="DD18" s="46">
        <f>IF(AND(DD$4&gt;Parametrlar!$B$4-Parametrlar!$B$19,DD$4&lt;=Parametrlar!$B$4),Parametrlar!$B$18/Parametrlar!$B$19,0)</f>
        <v>0</v>
      </c>
      <c r="DE18" s="46">
        <f>IF(AND(DE$4&gt;Parametrlar!$B$4-Parametrlar!$B$19,DE$4&lt;=Parametrlar!$B$4),Parametrlar!$B$18/Parametrlar!$B$19,0)</f>
        <v>0</v>
      </c>
      <c r="DF18" s="46">
        <f>IF(AND(DF$4&gt;Parametrlar!$B$4-Parametrlar!$B$19,DF$4&lt;=Parametrlar!$B$4),Parametrlar!$B$18/Parametrlar!$B$19,0)</f>
        <v>0</v>
      </c>
      <c r="DG18" s="46">
        <f>IF(AND(DG$4&gt;Parametrlar!$B$4-Parametrlar!$B$19,DG$4&lt;=Parametrlar!$B$4),Parametrlar!$B$18/Parametrlar!$B$19,0)</f>
        <v>0</v>
      </c>
      <c r="DH18" s="46">
        <f>IF(AND(DH$4&gt;Parametrlar!$B$4-Parametrlar!$B$19,DH$4&lt;=Parametrlar!$B$4),Parametrlar!$B$18/Parametrlar!$B$19,0)</f>
        <v>0</v>
      </c>
      <c r="DI18" s="46">
        <f>IF(AND(DI$4&gt;Parametrlar!$B$4-Parametrlar!$B$19,DI$4&lt;=Parametrlar!$B$4),Parametrlar!$B$18/Parametrlar!$B$19,0)</f>
        <v>0</v>
      </c>
      <c r="DJ18" s="46">
        <f>IF(AND(DJ$4&gt;Parametrlar!$B$4-Parametrlar!$B$19,DJ$4&lt;=Parametrlar!$B$4),Parametrlar!$B$18/Parametrlar!$B$19,0)</f>
        <v>0</v>
      </c>
      <c r="DK18" s="46">
        <f>IF(AND(DK$4&gt;Parametrlar!$B$4-Parametrlar!$B$19,DK$4&lt;=Parametrlar!$B$4),Parametrlar!$B$18/Parametrlar!$B$19,0)</f>
        <v>0</v>
      </c>
      <c r="DL18" s="46">
        <f>IF(AND(DL$4&gt;Parametrlar!$B$4-Parametrlar!$B$19,DL$4&lt;=Parametrlar!$B$4),Parametrlar!$B$18/Parametrlar!$B$19,0)</f>
        <v>0</v>
      </c>
      <c r="DM18" s="46">
        <f>IF(AND(DM$4&gt;Parametrlar!$B$4-Parametrlar!$B$19,DM$4&lt;=Parametrlar!$B$4),Parametrlar!$B$18/Parametrlar!$B$19,0)</f>
        <v>0</v>
      </c>
      <c r="DN18" s="46">
        <f>IF(AND(DN$4&gt;Parametrlar!$B$4-Parametrlar!$B$19,DN$4&lt;=Parametrlar!$B$4),Parametrlar!$B$18/Parametrlar!$B$19,0)</f>
        <v>0</v>
      </c>
      <c r="DO18" s="46">
        <f>IF(AND(DO$4&gt;Parametrlar!$B$4-Parametrlar!$B$19,DO$4&lt;=Parametrlar!$B$4),Parametrlar!$B$18/Parametrlar!$B$19,0)</f>
        <v>0</v>
      </c>
      <c r="DP18" s="46">
        <f>IF(AND(DP$4&gt;Parametrlar!$B$4-Parametrlar!$B$19,DP$4&lt;=Parametrlar!$B$4),Parametrlar!$B$18/Parametrlar!$B$19,0)</f>
        <v>0</v>
      </c>
      <c r="DQ18" s="46">
        <f>IF(AND(DQ$4&gt;Parametrlar!$B$4-Parametrlar!$B$19,DQ$4&lt;=Parametrlar!$B$4),Parametrlar!$B$18/Parametrlar!$B$19,0)</f>
        <v>0</v>
      </c>
      <c r="DR18" s="46">
        <f>IF(AND(DR$4&gt;Parametrlar!$B$4-Parametrlar!$B$19,DR$4&lt;=Parametrlar!$B$4),Parametrlar!$B$18/Parametrlar!$B$19,0)</f>
        <v>0</v>
      </c>
      <c r="DS18" s="46">
        <f>IF(AND(DS$4&gt;Parametrlar!$B$4-Parametrlar!$B$19,DS$4&lt;=Parametrlar!$B$4),Parametrlar!$B$18/Parametrlar!$B$19,0)</f>
        <v>0</v>
      </c>
      <c r="DT18" s="46">
        <f>IF(AND(DT$4&gt;Parametrlar!$B$4-Parametrlar!$B$19,DT$4&lt;=Parametrlar!$B$4),Parametrlar!$B$18/Parametrlar!$B$19,0)</f>
        <v>0</v>
      </c>
      <c r="DU18" s="46">
        <f>IF(AND(DU$4&gt;Parametrlar!$B$4-Parametrlar!$B$19,DU$4&lt;=Parametrlar!$B$4),Parametrlar!$B$18/Parametrlar!$B$19,0)</f>
        <v>0</v>
      </c>
      <c r="DV18" s="46">
        <f>IF(AND(DV$4&gt;Parametrlar!$B$4-Parametrlar!$B$19,DV$4&lt;=Parametrlar!$B$4),Parametrlar!$B$18/Parametrlar!$B$19,0)</f>
        <v>0</v>
      </c>
      <c r="DW18" s="46">
        <f>IF(AND(DW$4&gt;Parametrlar!$B$4-Parametrlar!$B$19,DW$4&lt;=Parametrlar!$B$4),Parametrlar!$B$18/Parametrlar!$B$19,0)</f>
        <v>0</v>
      </c>
      <c r="DX18" s="46">
        <f>IF(AND(DX$4&gt;Parametrlar!$B$4-Parametrlar!$B$19,DX$4&lt;=Parametrlar!$B$4),Parametrlar!$B$18/Parametrlar!$B$19,0)</f>
        <v>0</v>
      </c>
      <c r="DY18" s="46">
        <f>IF(AND(DY$4&gt;Parametrlar!$B$4-Parametrlar!$B$19,DY$4&lt;=Parametrlar!$B$4),Parametrlar!$B$18/Parametrlar!$B$19,0)</f>
        <v>0</v>
      </c>
      <c r="DZ18" s="46">
        <f>IF(AND(DZ$4&gt;Parametrlar!$B$4-Parametrlar!$B$19,DZ$4&lt;=Parametrlar!$B$4),Parametrlar!$B$18/Parametrlar!$B$19,0)</f>
        <v>0</v>
      </c>
      <c r="EA18" s="46">
        <f>IF(AND(EA$4&gt;Parametrlar!$B$4-Parametrlar!$B$19,EA$4&lt;=Parametrlar!$B$4),Parametrlar!$B$18/Parametrlar!$B$19,0)</f>
        <v>0</v>
      </c>
      <c r="EB18" s="46">
        <f>IF(AND(EB$4&gt;Parametrlar!$B$4-Parametrlar!$B$19,EB$4&lt;=Parametrlar!$B$4),Parametrlar!$B$18/Parametrlar!$B$19,0)</f>
        <v>0</v>
      </c>
      <c r="EC18" s="46">
        <f>IF(AND(EC$4&gt;Parametrlar!$B$4-Parametrlar!$B$19,EC$4&lt;=Parametrlar!$B$4),Parametrlar!$B$18/Parametrlar!$B$19,0)</f>
        <v>0</v>
      </c>
      <c r="ED18" s="46">
        <f>IF(AND(ED$4&gt;Parametrlar!$B$4-Parametrlar!$B$19,ED$4&lt;=Parametrlar!$B$4),Parametrlar!$B$18/Parametrlar!$B$19,0)</f>
        <v>0</v>
      </c>
      <c r="EE18" s="46">
        <f>IF(AND(EE$4&gt;Parametrlar!$B$4-Parametrlar!$B$19,EE$4&lt;=Parametrlar!$B$4),Parametrlar!$B$18/Parametrlar!$B$19,0)</f>
        <v>0</v>
      </c>
      <c r="EF18" s="46">
        <f>IF(AND(EF$4&gt;Parametrlar!$B$4-Parametrlar!$B$19,EF$4&lt;=Parametrlar!$B$4),Parametrlar!$B$18/Parametrlar!$B$19,0)</f>
        <v>0</v>
      </c>
      <c r="EG18" s="46">
        <f>IF(AND(EG$4&gt;Parametrlar!$B$4-Parametrlar!$B$19,EG$4&lt;=Parametrlar!$B$4),Parametrlar!$B$18/Parametrlar!$B$19,0)</f>
        <v>0</v>
      </c>
      <c r="EH18" s="46">
        <f>IF(AND(EH$4&gt;Parametrlar!$B$4-Parametrlar!$B$19,EH$4&lt;=Parametrlar!$B$4),Parametrlar!$B$18/Parametrlar!$B$19,0)</f>
        <v>0</v>
      </c>
      <c r="EI18" s="46">
        <f>IF(AND(EI$4&gt;Parametrlar!$B$4-Parametrlar!$B$19,EI$4&lt;=Parametrlar!$B$4),Parametrlar!$B$18/Parametrlar!$B$19,0)</f>
        <v>0</v>
      </c>
      <c r="EJ18" s="46">
        <f>IF(AND(EJ$4&gt;Parametrlar!$B$4-Parametrlar!$B$19,EJ$4&lt;=Parametrlar!$B$4),Parametrlar!$B$18/Parametrlar!$B$19,0)</f>
        <v>0</v>
      </c>
      <c r="EK18" s="46">
        <f>IF(AND(EK$4&gt;Parametrlar!$B$4-Parametrlar!$B$19,EK$4&lt;=Parametrlar!$B$4),Parametrlar!$B$18/Parametrlar!$B$19,0)</f>
        <v>0</v>
      </c>
      <c r="EL18" s="46">
        <f>IF(AND(EL$4&gt;Parametrlar!$B$4-Parametrlar!$B$19,EL$4&lt;=Parametrlar!$B$4),Parametrlar!$B$18/Parametrlar!$B$19,0)</f>
        <v>0</v>
      </c>
      <c r="EM18" s="46">
        <f>IF(AND(EM$4&gt;Parametrlar!$B$4-Parametrlar!$B$19,EM$4&lt;=Parametrlar!$B$4),Parametrlar!$B$18/Parametrlar!$B$19,0)</f>
        <v>0</v>
      </c>
      <c r="EN18" s="46">
        <f>IF(AND(EN$4&gt;Parametrlar!$B$4-Parametrlar!$B$19,EN$4&lt;=Parametrlar!$B$4),Parametrlar!$B$18/Parametrlar!$B$19,0)</f>
        <v>0</v>
      </c>
      <c r="EO18" s="46">
        <f>IF(AND(EO$4&gt;Parametrlar!$B$4-Parametrlar!$B$19,EO$4&lt;=Parametrlar!$B$4),Parametrlar!$B$18/Parametrlar!$B$19,0)</f>
        <v>0</v>
      </c>
      <c r="EP18" s="46">
        <f>IF(AND(EP$4&gt;Parametrlar!$B$4-Parametrlar!$B$19,EP$4&lt;=Parametrlar!$B$4),Parametrlar!$B$18/Parametrlar!$B$19,0)</f>
        <v>0</v>
      </c>
      <c r="EQ18" s="46">
        <f>IF(AND(EQ$4&gt;Parametrlar!$B$4-Parametrlar!$B$19,EQ$4&lt;=Parametrlar!$B$4),Parametrlar!$B$18/Parametrlar!$B$19,0)</f>
        <v>0</v>
      </c>
      <c r="ER18" s="46">
        <f>IF(AND(ER$4&gt;Parametrlar!$B$4-Parametrlar!$B$19,ER$4&lt;=Parametrlar!$B$4),Parametrlar!$B$18/Parametrlar!$B$19,0)</f>
        <v>0</v>
      </c>
      <c r="ES18" s="46">
        <f>IF(AND(ES$4&gt;Parametrlar!$B$4-Parametrlar!$B$19,ES$4&lt;=Parametrlar!$B$4),Parametrlar!$B$18/Parametrlar!$B$19,0)</f>
        <v>0</v>
      </c>
      <c r="ET18" s="46">
        <f>IF(AND(ET$4&gt;Parametrlar!$B$4-Parametrlar!$B$19,ET$4&lt;=Parametrlar!$B$4),Parametrlar!$B$18/Parametrlar!$B$19,0)</f>
        <v>0</v>
      </c>
      <c r="EU18" s="46">
        <f>IF(AND(EU$4&gt;Parametrlar!$B$4-Parametrlar!$B$19,EU$4&lt;=Parametrlar!$B$4),Parametrlar!$B$18/Parametrlar!$B$19,0)</f>
        <v>0</v>
      </c>
      <c r="EV18" s="46">
        <f>IF(AND(EV$4&gt;Parametrlar!$B$4-Parametrlar!$B$19,EV$4&lt;=Parametrlar!$B$4),Parametrlar!$B$18/Parametrlar!$B$19,0)</f>
        <v>0</v>
      </c>
      <c r="EW18" s="46">
        <f>IF(AND(EW$4&gt;Parametrlar!$B$4-Parametrlar!$B$19,EW$4&lt;=Parametrlar!$B$4),Parametrlar!$B$18/Parametrlar!$B$19,0)</f>
        <v>0</v>
      </c>
      <c r="EX18" s="46">
        <f>IF(AND(EX$4&gt;Parametrlar!$B$4-Parametrlar!$B$19,EX$4&lt;=Parametrlar!$B$4),Parametrlar!$B$18/Parametrlar!$B$19,0)</f>
        <v>0</v>
      </c>
      <c r="EY18" s="46">
        <f>IF(AND(EY$4&gt;Parametrlar!$B$4-Parametrlar!$B$19,EY$4&lt;=Parametrlar!$B$4),Parametrlar!$B$18/Parametrlar!$B$19,0)</f>
        <v>0</v>
      </c>
      <c r="EZ18" s="46">
        <f>IF(AND(EZ$4&gt;Parametrlar!$B$4-Parametrlar!$B$19,EZ$4&lt;=Parametrlar!$B$4),Parametrlar!$B$18/Parametrlar!$B$19,0)</f>
        <v>0</v>
      </c>
      <c r="FA18" s="46">
        <f>IF(AND(FA$4&gt;Parametrlar!$B$4-Parametrlar!$B$19,FA$4&lt;=Parametrlar!$B$4),Parametrlar!$B$18/Parametrlar!$B$19,0)</f>
        <v>0</v>
      </c>
      <c r="FB18" s="46">
        <f>IF(AND(FB$4&gt;Parametrlar!$B$4-Parametrlar!$B$19,FB$4&lt;=Parametrlar!$B$4),Parametrlar!$B$18/Parametrlar!$B$19,0)</f>
        <v>0</v>
      </c>
      <c r="FC18" s="46">
        <f>IF(AND(FC$4&gt;Parametrlar!$B$4-Parametrlar!$B$19,FC$4&lt;=Parametrlar!$B$4),Parametrlar!$B$18/Parametrlar!$B$19,0)</f>
        <v>0</v>
      </c>
      <c r="FD18" s="46">
        <f>IF(AND(FD$4&gt;Parametrlar!$B$4-Parametrlar!$B$19,FD$4&lt;=Parametrlar!$B$4),Parametrlar!$B$18/Parametrlar!$B$19,0)</f>
        <v>0</v>
      </c>
      <c r="FE18" s="46">
        <f>IF(AND(FE$4&gt;Parametrlar!$B$4-Parametrlar!$B$19,FE$4&lt;=Parametrlar!$B$4),Parametrlar!$B$18/Parametrlar!$B$19,0)</f>
        <v>0</v>
      </c>
      <c r="FF18" s="46">
        <f>IF(AND(FF$4&gt;Parametrlar!$B$4-Parametrlar!$B$19,FF$4&lt;=Parametrlar!$B$4),Parametrlar!$B$18/Parametrlar!$B$19,0)</f>
        <v>0</v>
      </c>
      <c r="FG18" s="46">
        <f>IF(AND(FG$4&gt;Parametrlar!$B$4-Parametrlar!$B$19,FG$4&lt;=Parametrlar!$B$4),Parametrlar!$B$18/Parametrlar!$B$19,0)</f>
        <v>0</v>
      </c>
      <c r="FH18" s="46">
        <f>IF(AND(FH$4&gt;Parametrlar!$B$4-Parametrlar!$B$19,FH$4&lt;=Parametrlar!$B$4),Parametrlar!$B$18/Parametrlar!$B$19,0)</f>
        <v>0</v>
      </c>
      <c r="FI18" s="46">
        <f>IF(AND(FI$4&gt;Parametrlar!$B$4-Parametrlar!$B$19,FI$4&lt;=Parametrlar!$B$4),Parametrlar!$B$18/Parametrlar!$B$19,0)</f>
        <v>0</v>
      </c>
      <c r="FJ18" s="46">
        <f>IF(AND(FJ$4&gt;Parametrlar!$B$4-Parametrlar!$B$19,FJ$4&lt;=Parametrlar!$B$4),Parametrlar!$B$18/Parametrlar!$B$19,0)</f>
        <v>0</v>
      </c>
      <c r="FK18" s="46">
        <f>IF(AND(FK$4&gt;Parametrlar!$B$4-Parametrlar!$B$19,FK$4&lt;=Parametrlar!$B$4),Parametrlar!$B$18/Parametrlar!$B$19,0)</f>
        <v>0</v>
      </c>
      <c r="FL18" s="46">
        <f>IF(AND(FL$4&gt;Parametrlar!$B$4-Parametrlar!$B$19,FL$4&lt;=Parametrlar!$B$4),Parametrlar!$B$18/Parametrlar!$B$19,0)</f>
        <v>0</v>
      </c>
      <c r="FM18" s="46">
        <f>IF(AND(FM$4&gt;Parametrlar!$B$4-Parametrlar!$B$19,FM$4&lt;=Parametrlar!$B$4),Parametrlar!$B$18/Parametrlar!$B$19,0)</f>
        <v>0</v>
      </c>
      <c r="FN18" s="46">
        <f>IF(AND(FN$4&gt;Parametrlar!$B$4-Parametrlar!$B$19,FN$4&lt;=Parametrlar!$B$4),Parametrlar!$B$18/Parametrlar!$B$19,0)</f>
        <v>0</v>
      </c>
      <c r="FO18" s="46">
        <f>IF(AND(FO$4&gt;Parametrlar!$B$4-Parametrlar!$B$19,FO$4&lt;=Parametrlar!$B$4),Parametrlar!$B$18/Parametrlar!$B$19,0)</f>
        <v>0</v>
      </c>
      <c r="FP18" s="46">
        <f>IF(AND(FP$4&gt;Parametrlar!$B$4-Parametrlar!$B$19,FP$4&lt;=Parametrlar!$B$4),Parametrlar!$B$18/Parametrlar!$B$19,0)</f>
        <v>0</v>
      </c>
    </row>
    <row r="19" spans="1:172" x14ac:dyDescent="0.2">
      <c r="A19" s="42" t="s">
        <v>233</v>
      </c>
      <c r="C19" s="45">
        <f t="shared" si="12"/>
        <v>800000</v>
      </c>
      <c r="D19" s="46">
        <f>IF(AND(D$4=0,Kirish!$B$11=1),Kirish!$B$10,0)</f>
        <v>800000</v>
      </c>
      <c r="E19" s="46">
        <f>IF(AND(E$4=0,Kirish!$B$11=1),Kirish!$B$10,0)</f>
        <v>0</v>
      </c>
      <c r="F19" s="46">
        <f>IF(AND(F$4=0,Kirish!$B$11=1),Kirish!$B$10,0)</f>
        <v>0</v>
      </c>
      <c r="G19" s="46">
        <f>IF(AND(G$4=0,Kirish!$B$11=1),Kirish!$B$10,0)</f>
        <v>0</v>
      </c>
      <c r="H19" s="46">
        <f>IF(AND(H$4=0,Kirish!$B$11=1),Kirish!$B$10,0)</f>
        <v>0</v>
      </c>
      <c r="I19" s="46">
        <f>IF(AND(I$4=0,Kirish!$B$11=1),Kirish!$B$10,0)</f>
        <v>0</v>
      </c>
      <c r="J19" s="46">
        <f>IF(AND(J$4=0,Kirish!$B$11=1),Kirish!$B$10,0)</f>
        <v>0</v>
      </c>
      <c r="K19" s="46">
        <f>IF(AND(K$4=0,Kirish!$B$11=1),Kirish!$B$10,0)</f>
        <v>0</v>
      </c>
      <c r="L19" s="46">
        <f>IF(AND(L$4=0,Kirish!$B$11=1),Kirish!$B$10,0)</f>
        <v>0</v>
      </c>
      <c r="M19" s="46">
        <f>IF(AND(M$4=0,Kirish!$B$11=1),Kirish!$B$10,0)</f>
        <v>0</v>
      </c>
      <c r="N19" s="46">
        <f>IF(AND(N$4=0,Kirish!$B$11=1),Kirish!$B$10,0)</f>
        <v>0</v>
      </c>
      <c r="O19" s="46">
        <f>IF(AND(O$4=0,Kirish!$B$11=1),Kirish!$B$10,0)</f>
        <v>0</v>
      </c>
      <c r="P19" s="46">
        <f>IF(AND(P$4=0,Kirish!$B$11=1),Kirish!$B$10,0)</f>
        <v>0</v>
      </c>
      <c r="Q19" s="46">
        <f>IF(AND(Q$4=0,Kirish!$B$11=1),Kirish!$B$10,0)</f>
        <v>0</v>
      </c>
      <c r="R19" s="46">
        <f>IF(AND(R$4=0,Kirish!$B$11=1),Kirish!$B$10,0)</f>
        <v>0</v>
      </c>
      <c r="S19" s="46">
        <f>IF(AND(S$4=0,Kirish!$B$11=1),Kirish!$B$10,0)</f>
        <v>0</v>
      </c>
      <c r="T19" s="46">
        <f>IF(AND(T$4=0,Kirish!$B$11=1),Kirish!$B$10,0)</f>
        <v>0</v>
      </c>
      <c r="U19" s="46">
        <f>IF(AND(U$4=0,Kirish!$B$11=1),Kirish!$B$10,0)</f>
        <v>0</v>
      </c>
      <c r="V19" s="46">
        <f>IF(AND(V$4=0,Kirish!$B$11=1),Kirish!$B$10,0)</f>
        <v>0</v>
      </c>
      <c r="W19" s="46">
        <f>IF(AND(W$4=0,Kirish!$B$11=1),Kirish!$B$10,0)</f>
        <v>0</v>
      </c>
      <c r="X19" s="46">
        <f>IF(AND(X$4=0,Kirish!$B$11=1),Kirish!$B$10,0)</f>
        <v>0</v>
      </c>
      <c r="Y19" s="46">
        <f>IF(AND(Y$4=0,Kirish!$B$11=1),Kirish!$B$10,0)</f>
        <v>0</v>
      </c>
      <c r="Z19" s="46">
        <f>IF(AND(Z$4=0,Kirish!$B$11=1),Kirish!$B$10,0)</f>
        <v>0</v>
      </c>
      <c r="AA19" s="46">
        <f>IF(AND(AA$4=0,Kirish!$B$11=1),Kirish!$B$10,0)</f>
        <v>0</v>
      </c>
      <c r="AB19" s="46">
        <f>IF(AND(AB$4=0,Kirish!$B$11=1),Kirish!$B$10,0)</f>
        <v>0</v>
      </c>
      <c r="AC19" s="46">
        <f>IF(AND(AC$4=0,Kirish!$B$11=1),Kirish!$B$10,0)</f>
        <v>0</v>
      </c>
      <c r="AD19" s="46">
        <f>IF(AND(AD$4=0,Kirish!$B$11=1),Kirish!$B$10,0)</f>
        <v>0</v>
      </c>
      <c r="AE19" s="46">
        <f>IF(AND(AE$4=0,Kirish!$B$11=1),Kirish!$B$10,0)</f>
        <v>0</v>
      </c>
      <c r="AF19" s="46">
        <f>IF(AND(AF$4=0,Kirish!$B$11=1),Kirish!$B$10,0)</f>
        <v>0</v>
      </c>
      <c r="AG19" s="46">
        <f>IF(AND(AG$4=0,Kirish!$B$11=1),Kirish!$B$10,0)</f>
        <v>0</v>
      </c>
      <c r="AH19" s="46">
        <f>IF(AND(AH$4=0,Kirish!$B$11=1),Kirish!$B$10,0)</f>
        <v>0</v>
      </c>
      <c r="AI19" s="46">
        <f>IF(AND(AI$4=0,Kirish!$B$11=1),Kirish!$B$10,0)</f>
        <v>0</v>
      </c>
      <c r="AJ19" s="46">
        <f>IF(AND(AJ$4=0,Kirish!$B$11=1),Kirish!$B$10,0)</f>
        <v>0</v>
      </c>
      <c r="AK19" s="46">
        <f>IF(AND(AK$4=0,Kirish!$B$11=1),Kirish!$B$10,0)</f>
        <v>0</v>
      </c>
      <c r="AL19" s="46">
        <f>IF(AND(AL$4=0,Kirish!$B$11=1),Kirish!$B$10,0)</f>
        <v>0</v>
      </c>
      <c r="AM19" s="46">
        <f>IF(AND(AM$4=0,Kirish!$B$11=1),Kirish!$B$10,0)</f>
        <v>0</v>
      </c>
      <c r="AN19" s="46">
        <f>IF(AND(AN$4=0,Kirish!$B$11=1),Kirish!$B$10,0)</f>
        <v>0</v>
      </c>
      <c r="AO19" s="46">
        <f>IF(AND(AO$4=0,Kirish!$B$11=1),Kirish!$B$10,0)</f>
        <v>0</v>
      </c>
      <c r="AP19" s="46">
        <f>IF(AND(AP$4=0,Kirish!$B$11=1),Kirish!$B$10,0)</f>
        <v>0</v>
      </c>
      <c r="AQ19" s="46">
        <f>IF(AND(AQ$4=0,Kirish!$B$11=1),Kirish!$B$10,0)</f>
        <v>0</v>
      </c>
      <c r="AR19" s="46">
        <f>IF(AND(AR$4=0,Kirish!$B$11=1),Kirish!$B$10,0)</f>
        <v>0</v>
      </c>
      <c r="AS19" s="46">
        <f>IF(AND(AS$4=0,Kirish!$B$11=1),Kirish!$B$10,0)</f>
        <v>0</v>
      </c>
      <c r="AT19" s="46">
        <f>IF(AND(AT$4=0,Kirish!$B$11=1),Kirish!$B$10,0)</f>
        <v>0</v>
      </c>
      <c r="AU19" s="46">
        <f>IF(AND(AU$4=0,Kirish!$B$11=1),Kirish!$B$10,0)</f>
        <v>0</v>
      </c>
      <c r="AV19" s="46">
        <f>IF(AND(AV$4=0,Kirish!$B$11=1),Kirish!$B$10,0)</f>
        <v>0</v>
      </c>
      <c r="AW19" s="46">
        <f>IF(AND(AW$4=0,Kirish!$B$11=1),Kirish!$B$10,0)</f>
        <v>0</v>
      </c>
      <c r="AX19" s="46">
        <f>IF(AND(AX$4=0,Kirish!$B$11=1),Kirish!$B$10,0)</f>
        <v>0</v>
      </c>
      <c r="AY19" s="46">
        <f>IF(AND(AY$4=0,Kirish!$B$11=1),Kirish!$B$10,0)</f>
        <v>0</v>
      </c>
      <c r="AZ19" s="46">
        <f>IF(AND(AZ$4=0,Kirish!$B$11=1),Kirish!$B$10,0)</f>
        <v>0</v>
      </c>
      <c r="BA19" s="46">
        <f>IF(AND(BA$4=0,Kirish!$B$11=1),Kirish!$B$10,0)</f>
        <v>0</v>
      </c>
      <c r="BB19" s="46">
        <f>IF(AND(BB$4=0,Kirish!$B$11=1),Kirish!$B$10,0)</f>
        <v>0</v>
      </c>
      <c r="BC19" s="46">
        <f>IF(AND(BC$4=0,Kirish!$B$11=1),Kirish!$B$10,0)</f>
        <v>0</v>
      </c>
      <c r="BD19" s="46">
        <f>IF(AND(BD$4=0,Kirish!$B$11=1),Kirish!$B$10,0)</f>
        <v>0</v>
      </c>
      <c r="BE19" s="46">
        <f>IF(AND(BE$4=0,Kirish!$B$11=1),Kirish!$B$10,0)</f>
        <v>0</v>
      </c>
      <c r="BF19" s="46">
        <f>IF(AND(BF$4=0,Kirish!$B$11=1),Kirish!$B$10,0)</f>
        <v>0</v>
      </c>
      <c r="BG19" s="46">
        <f>IF(AND(BG$4=0,Kirish!$B$11=1),Kirish!$B$10,0)</f>
        <v>0</v>
      </c>
      <c r="BH19" s="46">
        <f>IF(AND(BH$4=0,Kirish!$B$11=1),Kirish!$B$10,0)</f>
        <v>0</v>
      </c>
      <c r="BI19" s="46">
        <f>IF(AND(BI$4=0,Kirish!$B$11=1),Kirish!$B$10,0)</f>
        <v>0</v>
      </c>
      <c r="BJ19" s="46">
        <f>IF(AND(BJ$4=0,Kirish!$B$11=1),Kirish!$B$10,0)</f>
        <v>0</v>
      </c>
      <c r="BK19" s="46">
        <f>IF(AND(BK$4=0,Kirish!$B$11=1),Kirish!$B$10,0)</f>
        <v>0</v>
      </c>
      <c r="BL19" s="46">
        <f>IF(AND(BL$4=0,Kirish!$B$11=1),Kirish!$B$10,0)</f>
        <v>0</v>
      </c>
      <c r="BM19" s="46">
        <f>IF(AND(BM$4=0,Kirish!$B$11=1),Kirish!$B$10,0)</f>
        <v>0</v>
      </c>
      <c r="BN19" s="46">
        <f>IF(AND(BN$4=0,Kirish!$B$11=1),Kirish!$B$10,0)</f>
        <v>0</v>
      </c>
      <c r="BO19" s="46">
        <f>IF(AND(BO$4=0,Kirish!$B$11=1),Kirish!$B$10,0)</f>
        <v>0</v>
      </c>
      <c r="BP19" s="46">
        <f>IF(AND(BP$4=0,Kirish!$B$11=1),Kirish!$B$10,0)</f>
        <v>0</v>
      </c>
      <c r="BQ19" s="46">
        <f>IF(AND(BQ$4=0,Kirish!$B$11=1),Kirish!$B$10,0)</f>
        <v>0</v>
      </c>
      <c r="BR19" s="46">
        <f>IF(AND(BR$4=0,Kirish!$B$11=1),Kirish!$B$10,0)</f>
        <v>0</v>
      </c>
      <c r="BS19" s="46">
        <f>IF(AND(BS$4=0,Kirish!$B$11=1),Kirish!$B$10,0)</f>
        <v>0</v>
      </c>
      <c r="BT19" s="46">
        <f>IF(AND(BT$4=0,Kirish!$B$11=1),Kirish!$B$10,0)</f>
        <v>0</v>
      </c>
      <c r="BU19" s="46">
        <f>IF(AND(BU$4=0,Kirish!$B$11=1),Kirish!$B$10,0)</f>
        <v>0</v>
      </c>
      <c r="BV19" s="46">
        <f>IF(AND(BV$4=0,Kirish!$B$11=1),Kirish!$B$10,0)</f>
        <v>0</v>
      </c>
      <c r="BW19" s="46">
        <f>IF(AND(BW$4=0,Kirish!$B$11=1),Kirish!$B$10,0)</f>
        <v>0</v>
      </c>
      <c r="BX19" s="46">
        <f>IF(AND(BX$4=0,Kirish!$B$11=1),Kirish!$B$10,0)</f>
        <v>0</v>
      </c>
      <c r="BY19" s="46">
        <f>IF(AND(BY$4=0,Kirish!$B$11=1),Kirish!$B$10,0)</f>
        <v>0</v>
      </c>
      <c r="BZ19" s="46">
        <f>IF(AND(BZ$4=0,Kirish!$B$11=1),Kirish!$B$10,0)</f>
        <v>0</v>
      </c>
      <c r="CA19" s="46">
        <f>IF(AND(CA$4=0,Kirish!$B$11=1),Kirish!$B$10,0)</f>
        <v>0</v>
      </c>
      <c r="CB19" s="46">
        <f>IF(AND(CB$4=0,Kirish!$B$11=1),Kirish!$B$10,0)</f>
        <v>0</v>
      </c>
      <c r="CC19" s="46">
        <f>IF(AND(CC$4=0,Kirish!$B$11=1),Kirish!$B$10,0)</f>
        <v>0</v>
      </c>
      <c r="CD19" s="46">
        <f>IF(AND(CD$4=0,Kirish!$B$11=1),Kirish!$B$10,0)</f>
        <v>0</v>
      </c>
      <c r="CE19" s="46">
        <f>IF(AND(CE$4=0,Kirish!$B$11=1),Kirish!$B$10,0)</f>
        <v>0</v>
      </c>
      <c r="CF19" s="46">
        <f>IF(AND(CF$4=0,Kirish!$B$11=1),Kirish!$B$10,0)</f>
        <v>0</v>
      </c>
      <c r="CG19" s="46">
        <f>IF(AND(CG$4=0,Kirish!$B$11=1),Kirish!$B$10,0)</f>
        <v>0</v>
      </c>
      <c r="CH19" s="46">
        <f>IF(AND(CH$4=0,Kirish!$B$11=1),Kirish!$B$10,0)</f>
        <v>0</v>
      </c>
      <c r="CI19" s="46">
        <f>IF(AND(CI$4=0,Kirish!$B$11=1),Kirish!$B$10,0)</f>
        <v>0</v>
      </c>
      <c r="CJ19" s="46">
        <f>IF(AND(CJ$4=0,Kirish!$B$11=1),Kirish!$B$10,0)</f>
        <v>0</v>
      </c>
      <c r="CK19" s="46">
        <f>IF(AND(CK$4=0,Kirish!$B$11=1),Kirish!$B$10,0)</f>
        <v>0</v>
      </c>
      <c r="CL19" s="46">
        <f>IF(AND(CL$4=0,Kirish!$B$11=1),Kirish!$B$10,0)</f>
        <v>0</v>
      </c>
      <c r="CM19" s="46">
        <f>IF(AND(CM$4=0,Kirish!$B$11=1),Kirish!$B$10,0)</f>
        <v>0</v>
      </c>
      <c r="CN19" s="46">
        <f>IF(AND(CN$4=0,Kirish!$B$11=1),Kirish!$B$10,0)</f>
        <v>0</v>
      </c>
      <c r="CO19" s="46">
        <f>IF(AND(CO$4=0,Kirish!$B$11=1),Kirish!$B$10,0)</f>
        <v>0</v>
      </c>
      <c r="CP19" s="46">
        <f>IF(AND(CP$4=0,Kirish!$B$11=1),Kirish!$B$10,0)</f>
        <v>0</v>
      </c>
      <c r="CQ19" s="46">
        <f>IF(AND(CQ$4=0,Kirish!$B$11=1),Kirish!$B$10,0)</f>
        <v>0</v>
      </c>
      <c r="CR19" s="46">
        <f>IF(AND(CR$4=0,Kirish!$B$11=1),Kirish!$B$10,0)</f>
        <v>0</v>
      </c>
      <c r="CS19" s="46">
        <f>IF(AND(CS$4=0,Kirish!$B$11=1),Kirish!$B$10,0)</f>
        <v>0</v>
      </c>
      <c r="CT19" s="46">
        <f>IF(AND(CT$4=0,Kirish!$B$11=1),Kirish!$B$10,0)</f>
        <v>0</v>
      </c>
      <c r="CU19" s="46">
        <f>IF(AND(CU$4=0,Kirish!$B$11=1),Kirish!$B$10,0)</f>
        <v>0</v>
      </c>
      <c r="CV19" s="46">
        <f>IF(AND(CV$4=0,Kirish!$B$11=1),Kirish!$B$10,0)</f>
        <v>0</v>
      </c>
      <c r="CW19" s="46">
        <f>IF(AND(CW$4=0,Kirish!$B$11=1),Kirish!$B$10,0)</f>
        <v>0</v>
      </c>
      <c r="CX19" s="46">
        <f>IF(AND(CX$4=0,Kirish!$B$11=1),Kirish!$B$10,0)</f>
        <v>0</v>
      </c>
      <c r="CY19" s="46">
        <f>IF(AND(CY$4=0,Kirish!$B$11=1),Kirish!$B$10,0)</f>
        <v>0</v>
      </c>
      <c r="CZ19" s="46">
        <f>IF(AND(CZ$4=0,Kirish!$B$11=1),Kirish!$B$10,0)</f>
        <v>0</v>
      </c>
      <c r="DA19" s="46">
        <f>IF(AND(DA$4=0,Kirish!$B$11=1),Kirish!$B$10,0)</f>
        <v>0</v>
      </c>
      <c r="DB19" s="46">
        <f>IF(AND(DB$4=0,Kirish!$B$11=1),Kirish!$B$10,0)</f>
        <v>0</v>
      </c>
      <c r="DC19" s="46">
        <f>IF(AND(DC$4=0,Kirish!$B$11=1),Kirish!$B$10,0)</f>
        <v>0</v>
      </c>
      <c r="DD19" s="46">
        <f>IF(AND(DD$4=0,Kirish!$B$11=1),Kirish!$B$10,0)</f>
        <v>0</v>
      </c>
      <c r="DE19" s="46">
        <f>IF(AND(DE$4=0,Kirish!$B$11=1),Kirish!$B$10,0)</f>
        <v>0</v>
      </c>
      <c r="DF19" s="46">
        <f>IF(AND(DF$4=0,Kirish!$B$11=1),Kirish!$B$10,0)</f>
        <v>0</v>
      </c>
      <c r="DG19" s="46">
        <f>IF(AND(DG$4=0,Kirish!$B$11=1),Kirish!$B$10,0)</f>
        <v>0</v>
      </c>
      <c r="DH19" s="46">
        <f>IF(AND(DH$4=0,Kirish!$B$11=1),Kirish!$B$10,0)</f>
        <v>0</v>
      </c>
      <c r="DI19" s="46">
        <f>IF(AND(DI$4=0,Kirish!$B$11=1),Kirish!$B$10,0)</f>
        <v>0</v>
      </c>
      <c r="DJ19" s="46">
        <f>IF(AND(DJ$4=0,Kirish!$B$11=1),Kirish!$B$10,0)</f>
        <v>0</v>
      </c>
      <c r="DK19" s="46">
        <f>IF(AND(DK$4=0,Kirish!$B$11=1),Kirish!$B$10,0)</f>
        <v>0</v>
      </c>
      <c r="DL19" s="46">
        <f>IF(AND(DL$4=0,Kirish!$B$11=1),Kirish!$B$10,0)</f>
        <v>0</v>
      </c>
      <c r="DM19" s="46">
        <f>IF(AND(DM$4=0,Kirish!$B$11=1),Kirish!$B$10,0)</f>
        <v>0</v>
      </c>
      <c r="DN19" s="46">
        <f>IF(AND(DN$4=0,Kirish!$B$11=1),Kirish!$B$10,0)</f>
        <v>0</v>
      </c>
      <c r="DO19" s="46">
        <f>IF(AND(DO$4=0,Kirish!$B$11=1),Kirish!$B$10,0)</f>
        <v>0</v>
      </c>
      <c r="DP19" s="46">
        <f>IF(AND(DP$4=0,Kirish!$B$11=1),Kirish!$B$10,0)</f>
        <v>0</v>
      </c>
      <c r="DQ19" s="46">
        <f>IF(AND(DQ$4=0,Kirish!$B$11=1),Kirish!$B$10,0)</f>
        <v>0</v>
      </c>
      <c r="DR19" s="46">
        <f>IF(AND(DR$4=0,Kirish!$B$11=1),Kirish!$B$10,0)</f>
        <v>0</v>
      </c>
      <c r="DS19" s="46">
        <f>IF(AND(DS$4=0,Kirish!$B$11=1),Kirish!$B$10,0)</f>
        <v>0</v>
      </c>
      <c r="DT19" s="46">
        <f>IF(AND(DT$4=0,Kirish!$B$11=1),Kirish!$B$10,0)</f>
        <v>0</v>
      </c>
      <c r="DU19" s="46">
        <f>IF(AND(DU$4=0,Kirish!$B$11=1),Kirish!$B$10,0)</f>
        <v>0</v>
      </c>
      <c r="DV19" s="46">
        <f>IF(AND(DV$4=0,Kirish!$B$11=1),Kirish!$B$10,0)</f>
        <v>0</v>
      </c>
      <c r="DW19" s="46">
        <f>IF(AND(DW$4=0,Kirish!$B$11=1),Kirish!$B$10,0)</f>
        <v>0</v>
      </c>
      <c r="DX19" s="46">
        <f>IF(AND(DX$4=0,Kirish!$B$11=1),Kirish!$B$10,0)</f>
        <v>0</v>
      </c>
      <c r="DY19" s="46">
        <f>IF(AND(DY$4=0,Kirish!$B$11=1),Kirish!$B$10,0)</f>
        <v>0</v>
      </c>
      <c r="DZ19" s="46">
        <f>IF(AND(DZ$4=0,Kirish!$B$11=1),Kirish!$B$10,0)</f>
        <v>0</v>
      </c>
      <c r="EA19" s="46">
        <f>IF(AND(EA$4=0,Kirish!$B$11=1),Kirish!$B$10,0)</f>
        <v>0</v>
      </c>
      <c r="EB19" s="46">
        <f>IF(AND(EB$4=0,Kirish!$B$11=1),Kirish!$B$10,0)</f>
        <v>0</v>
      </c>
      <c r="EC19" s="46">
        <f>IF(AND(EC$4=0,Kirish!$B$11=1),Kirish!$B$10,0)</f>
        <v>0</v>
      </c>
      <c r="ED19" s="46">
        <f>IF(AND(ED$4=0,Kirish!$B$11=1),Kirish!$B$10,0)</f>
        <v>0</v>
      </c>
      <c r="EE19" s="46">
        <f>IF(AND(EE$4=0,Kirish!$B$11=1),Kirish!$B$10,0)</f>
        <v>0</v>
      </c>
      <c r="EF19" s="46">
        <f>IF(AND(EF$4=0,Kirish!$B$11=1),Kirish!$B$10,0)</f>
        <v>0</v>
      </c>
      <c r="EG19" s="46">
        <f>IF(AND(EG$4=0,Kirish!$B$11=1),Kirish!$B$10,0)</f>
        <v>0</v>
      </c>
      <c r="EH19" s="46">
        <f>IF(AND(EH$4=0,Kirish!$B$11=1),Kirish!$B$10,0)</f>
        <v>0</v>
      </c>
      <c r="EI19" s="46">
        <f>IF(AND(EI$4=0,Kirish!$B$11=1),Kirish!$B$10,0)</f>
        <v>0</v>
      </c>
      <c r="EJ19" s="46">
        <f>IF(AND(EJ$4=0,Kirish!$B$11=1),Kirish!$B$10,0)</f>
        <v>0</v>
      </c>
      <c r="EK19" s="46">
        <f>IF(AND(EK$4=0,Kirish!$B$11=1),Kirish!$B$10,0)</f>
        <v>0</v>
      </c>
      <c r="EL19" s="46">
        <f>IF(AND(EL$4=0,Kirish!$B$11=1),Kirish!$B$10,0)</f>
        <v>0</v>
      </c>
      <c r="EM19" s="46">
        <f>IF(AND(EM$4=0,Kirish!$B$11=1),Kirish!$B$10,0)</f>
        <v>0</v>
      </c>
      <c r="EN19" s="46">
        <f>IF(AND(EN$4=0,Kirish!$B$11=1),Kirish!$B$10,0)</f>
        <v>0</v>
      </c>
      <c r="EO19" s="46">
        <f>IF(AND(EO$4=0,Kirish!$B$11=1),Kirish!$B$10,0)</f>
        <v>0</v>
      </c>
      <c r="EP19" s="46">
        <f>IF(AND(EP$4=0,Kirish!$B$11=1),Kirish!$B$10,0)</f>
        <v>0</v>
      </c>
      <c r="EQ19" s="46">
        <f>IF(AND(EQ$4=0,Kirish!$B$11=1),Kirish!$B$10,0)</f>
        <v>0</v>
      </c>
      <c r="ER19" s="46">
        <f>IF(AND(ER$4=0,Kirish!$B$11=1),Kirish!$B$10,0)</f>
        <v>0</v>
      </c>
      <c r="ES19" s="46">
        <f>IF(AND(ES$4=0,Kirish!$B$11=1),Kirish!$B$10,0)</f>
        <v>0</v>
      </c>
      <c r="ET19" s="46">
        <f>IF(AND(ET$4=0,Kirish!$B$11=1),Kirish!$B$10,0)</f>
        <v>0</v>
      </c>
      <c r="EU19" s="46">
        <f>IF(AND(EU$4=0,Kirish!$B$11=1),Kirish!$B$10,0)</f>
        <v>0</v>
      </c>
      <c r="EV19" s="46">
        <f>IF(AND(EV$4=0,Kirish!$B$11=1),Kirish!$B$10,0)</f>
        <v>0</v>
      </c>
      <c r="EW19" s="46">
        <f>IF(AND(EW$4=0,Kirish!$B$11=1),Kirish!$B$10,0)</f>
        <v>0</v>
      </c>
      <c r="EX19" s="46">
        <f>IF(AND(EX$4=0,Kirish!$B$11=1),Kirish!$B$10,0)</f>
        <v>0</v>
      </c>
      <c r="EY19" s="46">
        <f>IF(AND(EY$4=0,Kirish!$B$11=1),Kirish!$B$10,0)</f>
        <v>0</v>
      </c>
      <c r="EZ19" s="46">
        <f>IF(AND(EZ$4=0,Kirish!$B$11=1),Kirish!$B$10,0)</f>
        <v>0</v>
      </c>
      <c r="FA19" s="46">
        <f>IF(AND(FA$4=0,Kirish!$B$11=1),Kirish!$B$10,0)</f>
        <v>0</v>
      </c>
      <c r="FB19" s="46">
        <f>IF(AND(FB$4=0,Kirish!$B$11=1),Kirish!$B$10,0)</f>
        <v>0</v>
      </c>
      <c r="FC19" s="46">
        <f>IF(AND(FC$4=0,Kirish!$B$11=1),Kirish!$B$10,0)</f>
        <v>0</v>
      </c>
      <c r="FD19" s="46">
        <f>IF(AND(FD$4=0,Kirish!$B$11=1),Kirish!$B$10,0)</f>
        <v>0</v>
      </c>
      <c r="FE19" s="46">
        <f>IF(AND(FE$4=0,Kirish!$B$11=1),Kirish!$B$10,0)</f>
        <v>0</v>
      </c>
      <c r="FF19" s="46">
        <f>IF(AND(FF$4=0,Kirish!$B$11=1),Kirish!$B$10,0)</f>
        <v>0</v>
      </c>
      <c r="FG19" s="46">
        <f>IF(AND(FG$4=0,Kirish!$B$11=1),Kirish!$B$10,0)</f>
        <v>0</v>
      </c>
      <c r="FH19" s="46">
        <f>IF(AND(FH$4=0,Kirish!$B$11=1),Kirish!$B$10,0)</f>
        <v>0</v>
      </c>
      <c r="FI19" s="46">
        <f>IF(AND(FI$4=0,Kirish!$B$11=1),Kirish!$B$10,0)</f>
        <v>0</v>
      </c>
      <c r="FJ19" s="46">
        <f>IF(AND(FJ$4=0,Kirish!$B$11=1),Kirish!$B$10,0)</f>
        <v>0</v>
      </c>
      <c r="FK19" s="46">
        <f>IF(AND(FK$4=0,Kirish!$B$11=1),Kirish!$B$10,0)</f>
        <v>0</v>
      </c>
      <c r="FL19" s="46">
        <f>IF(AND(FL$4=0,Kirish!$B$11=1),Kirish!$B$10,0)</f>
        <v>0</v>
      </c>
      <c r="FM19" s="46">
        <f>IF(AND(FM$4=0,Kirish!$B$11=1),Kirish!$B$10,0)</f>
        <v>0</v>
      </c>
      <c r="FN19" s="46">
        <f>IF(AND(FN$4=0,Kirish!$B$11=1),Kirish!$B$10,0)</f>
        <v>0</v>
      </c>
      <c r="FO19" s="46">
        <f>IF(AND(FO$4=0,Kirish!$B$11=1),Kirish!$B$10,0)</f>
        <v>0</v>
      </c>
      <c r="FP19" s="46">
        <f>IF(AND(FP$4=0,Kirish!$B$11=1),Kirish!$B$10,0)</f>
        <v>0</v>
      </c>
    </row>
    <row r="20" spans="1:172" x14ac:dyDescent="0.2">
      <c r="A20" s="42" t="s">
        <v>234</v>
      </c>
      <c r="D20" s="47">
        <f>D$4-Parametrlar!$B$4</f>
        <v>-27</v>
      </c>
      <c r="E20" s="47">
        <f>E$4-Parametrlar!$B$4</f>
        <v>-26</v>
      </c>
      <c r="F20" s="47">
        <f>F$4-Parametrlar!$B$4</f>
        <v>-25</v>
      </c>
      <c r="G20" s="47">
        <f>G$4-Parametrlar!$B$4</f>
        <v>-24</v>
      </c>
      <c r="H20" s="47">
        <f>H$4-Parametrlar!$B$4</f>
        <v>-23</v>
      </c>
      <c r="I20" s="47">
        <f>I$4-Parametrlar!$B$4</f>
        <v>-22</v>
      </c>
      <c r="J20" s="47">
        <f>J$4-Parametrlar!$B$4</f>
        <v>-21</v>
      </c>
      <c r="K20" s="47">
        <f>K$4-Parametrlar!$B$4</f>
        <v>-20</v>
      </c>
      <c r="L20" s="47">
        <f>L$4-Parametrlar!$B$4</f>
        <v>-19</v>
      </c>
      <c r="M20" s="47">
        <f>M$4-Parametrlar!$B$4</f>
        <v>-18</v>
      </c>
      <c r="N20" s="47">
        <f>N$4-Parametrlar!$B$4</f>
        <v>-17</v>
      </c>
      <c r="O20" s="47">
        <f>O$4-Parametrlar!$B$4</f>
        <v>-16</v>
      </c>
      <c r="P20" s="47">
        <f>P$4-Parametrlar!$B$4</f>
        <v>-15</v>
      </c>
      <c r="Q20" s="47">
        <f>Q$4-Parametrlar!$B$4</f>
        <v>-14</v>
      </c>
      <c r="R20" s="47">
        <f>R$4-Parametrlar!$B$4</f>
        <v>-13</v>
      </c>
      <c r="S20" s="47">
        <f>S$4-Parametrlar!$B$4</f>
        <v>-12</v>
      </c>
      <c r="T20" s="47">
        <f>T$4-Parametrlar!$B$4</f>
        <v>-11</v>
      </c>
      <c r="U20" s="47">
        <f>U$4-Parametrlar!$B$4</f>
        <v>-10</v>
      </c>
      <c r="V20" s="47">
        <f>V$4-Parametrlar!$B$4</f>
        <v>-9</v>
      </c>
      <c r="W20" s="47">
        <f>W$4-Parametrlar!$B$4</f>
        <v>-8</v>
      </c>
      <c r="X20" s="47">
        <f>X$4-Parametrlar!$B$4</f>
        <v>-7</v>
      </c>
      <c r="Y20" s="47">
        <f>Y$4-Parametrlar!$B$4</f>
        <v>-6</v>
      </c>
      <c r="Z20" s="47">
        <f>Z$4-Parametrlar!$B$4</f>
        <v>-5</v>
      </c>
      <c r="AA20" s="47">
        <f>AA$4-Parametrlar!$B$4</f>
        <v>-4</v>
      </c>
      <c r="AB20" s="47">
        <f>AB$4-Parametrlar!$B$4</f>
        <v>-3</v>
      </c>
      <c r="AC20" s="47">
        <f>AC$4-Parametrlar!$B$4</f>
        <v>-2</v>
      </c>
      <c r="AD20" s="47">
        <f>AD$4-Parametrlar!$B$4</f>
        <v>-1</v>
      </c>
      <c r="AE20" s="47">
        <f>AE$4-Parametrlar!$B$4</f>
        <v>0</v>
      </c>
      <c r="AF20" s="47">
        <f>AF$4-Parametrlar!$B$4</f>
        <v>1</v>
      </c>
      <c r="AG20" s="47">
        <f>AG$4-Parametrlar!$B$4</f>
        <v>2</v>
      </c>
      <c r="AH20" s="47">
        <f>AH$4-Parametrlar!$B$4</f>
        <v>3</v>
      </c>
      <c r="AI20" s="47">
        <f>AI$4-Parametrlar!$B$4</f>
        <v>4</v>
      </c>
      <c r="AJ20" s="47">
        <f>AJ$4-Parametrlar!$B$4</f>
        <v>5</v>
      </c>
      <c r="AK20" s="47">
        <f>AK$4-Parametrlar!$B$4</f>
        <v>6</v>
      </c>
      <c r="AL20" s="47">
        <f>AL$4-Parametrlar!$B$4</f>
        <v>7</v>
      </c>
      <c r="AM20" s="47">
        <f>AM$4-Parametrlar!$B$4</f>
        <v>8</v>
      </c>
      <c r="AN20" s="47">
        <f>AN$4-Parametrlar!$B$4</f>
        <v>9</v>
      </c>
      <c r="AO20" s="47">
        <f>AO$4-Parametrlar!$B$4</f>
        <v>10</v>
      </c>
      <c r="AP20" s="47">
        <f>AP$4-Parametrlar!$B$4</f>
        <v>11</v>
      </c>
      <c r="AQ20" s="47">
        <f>AQ$4-Parametrlar!$B$4</f>
        <v>12</v>
      </c>
      <c r="AR20" s="47">
        <f>AR$4-Parametrlar!$B$4</f>
        <v>13</v>
      </c>
      <c r="AS20" s="47">
        <f>AS$4-Parametrlar!$B$4</f>
        <v>14</v>
      </c>
      <c r="AT20" s="47">
        <f>AT$4-Parametrlar!$B$4</f>
        <v>15</v>
      </c>
      <c r="AU20" s="47">
        <f>AU$4-Parametrlar!$B$4</f>
        <v>16</v>
      </c>
      <c r="AV20" s="47">
        <f>AV$4-Parametrlar!$B$4</f>
        <v>17</v>
      </c>
      <c r="AW20" s="47">
        <f>AW$4-Parametrlar!$B$4</f>
        <v>18</v>
      </c>
      <c r="AX20" s="47">
        <f>AX$4-Parametrlar!$B$4</f>
        <v>19</v>
      </c>
      <c r="AY20" s="47">
        <f>AY$4-Parametrlar!$B$4</f>
        <v>20</v>
      </c>
      <c r="AZ20" s="47">
        <f>AZ$4-Parametrlar!$B$4</f>
        <v>21</v>
      </c>
      <c r="BA20" s="47">
        <f>BA$4-Parametrlar!$B$4</f>
        <v>22</v>
      </c>
      <c r="BB20" s="47">
        <f>BB$4-Parametrlar!$B$4</f>
        <v>23</v>
      </c>
      <c r="BC20" s="47">
        <f>BC$4-Parametrlar!$B$4</f>
        <v>24</v>
      </c>
      <c r="BD20" s="47">
        <f>BD$4-Parametrlar!$B$4</f>
        <v>25</v>
      </c>
      <c r="BE20" s="47">
        <f>BE$4-Parametrlar!$B$4</f>
        <v>26</v>
      </c>
      <c r="BF20" s="47">
        <f>BF$4-Parametrlar!$B$4</f>
        <v>27</v>
      </c>
      <c r="BG20" s="47">
        <f>BG$4-Parametrlar!$B$4</f>
        <v>28</v>
      </c>
      <c r="BH20" s="47">
        <f>BH$4-Parametrlar!$B$4</f>
        <v>29</v>
      </c>
      <c r="BI20" s="47">
        <f>BI$4-Parametrlar!$B$4</f>
        <v>30</v>
      </c>
      <c r="BJ20" s="47">
        <f>BJ$4-Parametrlar!$B$4</f>
        <v>31</v>
      </c>
      <c r="BK20" s="47">
        <f>BK$4-Parametrlar!$B$4</f>
        <v>32</v>
      </c>
      <c r="BL20" s="47">
        <f>BL$4-Parametrlar!$B$4</f>
        <v>33</v>
      </c>
      <c r="BM20" s="47">
        <f>BM$4-Parametrlar!$B$4</f>
        <v>34</v>
      </c>
      <c r="BN20" s="47">
        <f>BN$4-Parametrlar!$B$4</f>
        <v>35</v>
      </c>
      <c r="BO20" s="47">
        <f>BO$4-Parametrlar!$B$4</f>
        <v>36</v>
      </c>
      <c r="BP20" s="47">
        <f>BP$4-Parametrlar!$B$4</f>
        <v>37</v>
      </c>
      <c r="BQ20" s="47">
        <f>BQ$4-Parametrlar!$B$4</f>
        <v>38</v>
      </c>
      <c r="BR20" s="47">
        <f>BR$4-Parametrlar!$B$4</f>
        <v>39</v>
      </c>
      <c r="BS20" s="47">
        <f>BS$4-Parametrlar!$B$4</f>
        <v>40</v>
      </c>
      <c r="BT20" s="47">
        <f>BT$4-Parametrlar!$B$4</f>
        <v>41</v>
      </c>
      <c r="BU20" s="47">
        <f>BU$4-Parametrlar!$B$4</f>
        <v>42</v>
      </c>
      <c r="BV20" s="47">
        <f>BV$4-Parametrlar!$B$4</f>
        <v>43</v>
      </c>
      <c r="BW20" s="47">
        <f>BW$4-Parametrlar!$B$4</f>
        <v>44</v>
      </c>
      <c r="BX20" s="47">
        <f>BX$4-Parametrlar!$B$4</f>
        <v>45</v>
      </c>
      <c r="BY20" s="47">
        <f>BY$4-Parametrlar!$B$4</f>
        <v>46</v>
      </c>
      <c r="BZ20" s="47">
        <f>BZ$4-Parametrlar!$B$4</f>
        <v>47</v>
      </c>
      <c r="CA20" s="47">
        <f>CA$4-Parametrlar!$B$4</f>
        <v>48</v>
      </c>
      <c r="CB20" s="47">
        <f>CB$4-Parametrlar!$B$4</f>
        <v>49</v>
      </c>
      <c r="CC20" s="47">
        <f>CC$4-Parametrlar!$B$4</f>
        <v>50</v>
      </c>
      <c r="CD20" s="47">
        <f>CD$4-Parametrlar!$B$4</f>
        <v>51</v>
      </c>
      <c r="CE20" s="47">
        <f>CE$4-Parametrlar!$B$4</f>
        <v>52</v>
      </c>
      <c r="CF20" s="47">
        <f>CF$4-Parametrlar!$B$4</f>
        <v>53</v>
      </c>
      <c r="CG20" s="47">
        <f>CG$4-Parametrlar!$B$4</f>
        <v>54</v>
      </c>
      <c r="CH20" s="47">
        <f>CH$4-Parametrlar!$B$4</f>
        <v>55</v>
      </c>
      <c r="CI20" s="47">
        <f>CI$4-Parametrlar!$B$4</f>
        <v>56</v>
      </c>
      <c r="CJ20" s="47">
        <f>CJ$4-Parametrlar!$B$4</f>
        <v>57</v>
      </c>
      <c r="CK20" s="47">
        <f>CK$4-Parametrlar!$B$4</f>
        <v>58</v>
      </c>
      <c r="CL20" s="47">
        <f>CL$4-Parametrlar!$B$4</f>
        <v>59</v>
      </c>
      <c r="CM20" s="47">
        <f>CM$4-Parametrlar!$B$4</f>
        <v>60</v>
      </c>
      <c r="CN20" s="47">
        <f>CN$4-Parametrlar!$B$4</f>
        <v>61</v>
      </c>
      <c r="CO20" s="47">
        <f>CO$4-Parametrlar!$B$4</f>
        <v>62</v>
      </c>
      <c r="CP20" s="47">
        <f>CP$4-Parametrlar!$B$4</f>
        <v>63</v>
      </c>
      <c r="CQ20" s="47">
        <f>CQ$4-Parametrlar!$B$4</f>
        <v>64</v>
      </c>
      <c r="CR20" s="47">
        <f>CR$4-Parametrlar!$B$4</f>
        <v>65</v>
      </c>
      <c r="CS20" s="47">
        <f>CS$4-Parametrlar!$B$4</f>
        <v>66</v>
      </c>
      <c r="CT20" s="47">
        <f>CT$4-Parametrlar!$B$4</f>
        <v>67</v>
      </c>
      <c r="CU20" s="47">
        <f>CU$4-Parametrlar!$B$4</f>
        <v>68</v>
      </c>
      <c r="CV20" s="47">
        <f>CV$4-Parametrlar!$B$4</f>
        <v>69</v>
      </c>
      <c r="CW20" s="47">
        <f>CW$4-Parametrlar!$B$4</f>
        <v>70</v>
      </c>
      <c r="CX20" s="47">
        <f>CX$4-Parametrlar!$B$4</f>
        <v>71</v>
      </c>
      <c r="CY20" s="47">
        <f>CY$4-Parametrlar!$B$4</f>
        <v>72</v>
      </c>
      <c r="CZ20" s="47">
        <f>CZ$4-Parametrlar!$B$4</f>
        <v>73</v>
      </c>
      <c r="DA20" s="47">
        <f>DA$4-Parametrlar!$B$4</f>
        <v>74</v>
      </c>
      <c r="DB20" s="47">
        <f>DB$4-Parametrlar!$B$4</f>
        <v>75</v>
      </c>
      <c r="DC20" s="47">
        <f>DC$4-Parametrlar!$B$4</f>
        <v>76</v>
      </c>
      <c r="DD20" s="47">
        <f>DD$4-Parametrlar!$B$4</f>
        <v>77</v>
      </c>
      <c r="DE20" s="47">
        <f>DE$4-Parametrlar!$B$4</f>
        <v>78</v>
      </c>
      <c r="DF20" s="47">
        <f>DF$4-Parametrlar!$B$4</f>
        <v>79</v>
      </c>
      <c r="DG20" s="47">
        <f>DG$4-Parametrlar!$B$4</f>
        <v>80</v>
      </c>
      <c r="DH20" s="47">
        <f>DH$4-Parametrlar!$B$4</f>
        <v>81</v>
      </c>
      <c r="DI20" s="47">
        <f>DI$4-Parametrlar!$B$4</f>
        <v>82</v>
      </c>
      <c r="DJ20" s="47">
        <f>DJ$4-Parametrlar!$B$4</f>
        <v>83</v>
      </c>
      <c r="DK20" s="47">
        <f>DK$4-Parametrlar!$B$4</f>
        <v>84</v>
      </c>
      <c r="DL20" s="47">
        <f>DL$4-Parametrlar!$B$4</f>
        <v>85</v>
      </c>
      <c r="DM20" s="47">
        <f>DM$4-Parametrlar!$B$4</f>
        <v>86</v>
      </c>
      <c r="DN20" s="47">
        <f>DN$4-Parametrlar!$B$4</f>
        <v>87</v>
      </c>
      <c r="DO20" s="47">
        <f>DO$4-Parametrlar!$B$4</f>
        <v>88</v>
      </c>
      <c r="DP20" s="47">
        <f>DP$4-Parametrlar!$B$4</f>
        <v>89</v>
      </c>
      <c r="DQ20" s="47">
        <f>DQ$4-Parametrlar!$B$4</f>
        <v>90</v>
      </c>
      <c r="DR20" s="47">
        <f>DR$4-Parametrlar!$B$4</f>
        <v>91</v>
      </c>
      <c r="DS20" s="47">
        <f>DS$4-Parametrlar!$B$4</f>
        <v>92</v>
      </c>
      <c r="DT20" s="47">
        <f>DT$4-Parametrlar!$B$4</f>
        <v>93</v>
      </c>
      <c r="DU20" s="47">
        <f>DU$4-Parametrlar!$B$4</f>
        <v>94</v>
      </c>
      <c r="DV20" s="47">
        <f>DV$4-Parametrlar!$B$4</f>
        <v>95</v>
      </c>
      <c r="DW20" s="47">
        <f>DW$4-Parametrlar!$B$4</f>
        <v>96</v>
      </c>
      <c r="DX20" s="47">
        <f>DX$4-Parametrlar!$B$4</f>
        <v>97</v>
      </c>
      <c r="DY20" s="47">
        <f>DY$4-Parametrlar!$B$4</f>
        <v>98</v>
      </c>
      <c r="DZ20" s="47">
        <f>DZ$4-Parametrlar!$B$4</f>
        <v>99</v>
      </c>
      <c r="EA20" s="47">
        <f>EA$4-Parametrlar!$B$4</f>
        <v>100</v>
      </c>
      <c r="EB20" s="47">
        <f>EB$4-Parametrlar!$B$4</f>
        <v>101</v>
      </c>
      <c r="EC20" s="47">
        <f>EC$4-Parametrlar!$B$4</f>
        <v>102</v>
      </c>
      <c r="ED20" s="47">
        <f>ED$4-Parametrlar!$B$4</f>
        <v>103</v>
      </c>
      <c r="EE20" s="47">
        <f>EE$4-Parametrlar!$B$4</f>
        <v>104</v>
      </c>
      <c r="EF20" s="47">
        <f>EF$4-Parametrlar!$B$4</f>
        <v>105</v>
      </c>
      <c r="EG20" s="47">
        <f>EG$4-Parametrlar!$B$4</f>
        <v>106</v>
      </c>
      <c r="EH20" s="47">
        <f>EH$4-Parametrlar!$B$4</f>
        <v>107</v>
      </c>
      <c r="EI20" s="47">
        <f>EI$4-Parametrlar!$B$4</f>
        <v>108</v>
      </c>
      <c r="EJ20" s="47">
        <f>EJ$4-Parametrlar!$B$4</f>
        <v>109</v>
      </c>
      <c r="EK20" s="47">
        <f>EK$4-Parametrlar!$B$4</f>
        <v>110</v>
      </c>
      <c r="EL20" s="47">
        <f>EL$4-Parametrlar!$B$4</f>
        <v>111</v>
      </c>
      <c r="EM20" s="47">
        <f>EM$4-Parametrlar!$B$4</f>
        <v>112</v>
      </c>
      <c r="EN20" s="47">
        <f>EN$4-Parametrlar!$B$4</f>
        <v>113</v>
      </c>
      <c r="EO20" s="47">
        <f>EO$4-Parametrlar!$B$4</f>
        <v>114</v>
      </c>
      <c r="EP20" s="47">
        <f>EP$4-Parametrlar!$B$4</f>
        <v>115</v>
      </c>
      <c r="EQ20" s="47">
        <f>EQ$4-Parametrlar!$B$4</f>
        <v>116</v>
      </c>
      <c r="ER20" s="47">
        <f>ER$4-Parametrlar!$B$4</f>
        <v>117</v>
      </c>
      <c r="ES20" s="47">
        <f>ES$4-Parametrlar!$B$4</f>
        <v>118</v>
      </c>
      <c r="ET20" s="47">
        <f>ET$4-Parametrlar!$B$4</f>
        <v>119</v>
      </c>
      <c r="EU20" s="47">
        <f>EU$4-Parametrlar!$B$4</f>
        <v>120</v>
      </c>
      <c r="EV20" s="47">
        <f>EV$4-Parametrlar!$B$4</f>
        <v>121</v>
      </c>
      <c r="EW20" s="47">
        <f>EW$4-Parametrlar!$B$4</f>
        <v>122</v>
      </c>
      <c r="EX20" s="47">
        <f>EX$4-Parametrlar!$B$4</f>
        <v>123</v>
      </c>
      <c r="EY20" s="47">
        <f>EY$4-Parametrlar!$B$4</f>
        <v>124</v>
      </c>
      <c r="EZ20" s="47">
        <f>EZ$4-Parametrlar!$B$4</f>
        <v>125</v>
      </c>
      <c r="FA20" s="47">
        <f>FA$4-Parametrlar!$B$4</f>
        <v>126</v>
      </c>
      <c r="FB20" s="47">
        <f>FB$4-Parametrlar!$B$4</f>
        <v>127</v>
      </c>
      <c r="FC20" s="47">
        <f>FC$4-Parametrlar!$B$4</f>
        <v>128</v>
      </c>
      <c r="FD20" s="47">
        <f>FD$4-Parametrlar!$B$4</f>
        <v>129</v>
      </c>
      <c r="FE20" s="47">
        <f>FE$4-Parametrlar!$B$4</f>
        <v>130</v>
      </c>
      <c r="FF20" s="47">
        <f>FF$4-Parametrlar!$B$4</f>
        <v>131</v>
      </c>
      <c r="FG20" s="47">
        <f>FG$4-Parametrlar!$B$4</f>
        <v>132</v>
      </c>
      <c r="FH20" s="47">
        <f>FH$4-Parametrlar!$B$4</f>
        <v>133</v>
      </c>
      <c r="FI20" s="47">
        <f>FI$4-Parametrlar!$B$4</f>
        <v>134</v>
      </c>
      <c r="FJ20" s="47">
        <f>FJ$4-Parametrlar!$B$4</f>
        <v>135</v>
      </c>
      <c r="FK20" s="47">
        <f>FK$4-Parametrlar!$B$4</f>
        <v>136</v>
      </c>
      <c r="FL20" s="47">
        <f>FL$4-Parametrlar!$B$4</f>
        <v>137</v>
      </c>
      <c r="FM20" s="47">
        <f>FM$4-Parametrlar!$B$4</f>
        <v>138</v>
      </c>
      <c r="FN20" s="47">
        <f>FN$4-Parametrlar!$B$4</f>
        <v>139</v>
      </c>
      <c r="FO20" s="47">
        <f>FO$4-Parametrlar!$B$4</f>
        <v>140</v>
      </c>
      <c r="FP20" s="47">
        <f>FP$4-Parametrlar!$B$4</f>
        <v>141</v>
      </c>
    </row>
    <row r="21" spans="1:172" x14ac:dyDescent="0.2">
      <c r="A21" s="42" t="s">
        <v>235</v>
      </c>
      <c r="D21" s="47">
        <f>IF(AND(D20&gt;=1,D$4&lt;=Parametrlar!$B$8,Parametrlar!$B$12&gt;0),1,0)</f>
        <v>0</v>
      </c>
      <c r="E21" s="47">
        <f>IF(AND(E20&gt;=1,E$4&lt;=Parametrlar!$B$8,Parametrlar!$B$12&gt;0),1,0)</f>
        <v>0</v>
      </c>
      <c r="F21" s="47">
        <f>IF(AND(F20&gt;=1,F$4&lt;=Parametrlar!$B$8,Parametrlar!$B$12&gt;0),1,0)</f>
        <v>0</v>
      </c>
      <c r="G21" s="47">
        <f>IF(AND(G20&gt;=1,G$4&lt;=Parametrlar!$B$8,Parametrlar!$B$12&gt;0),1,0)</f>
        <v>0</v>
      </c>
      <c r="H21" s="47">
        <f>IF(AND(H20&gt;=1,H$4&lt;=Parametrlar!$B$8,Parametrlar!$B$12&gt;0),1,0)</f>
        <v>0</v>
      </c>
      <c r="I21" s="47">
        <f>IF(AND(I20&gt;=1,I$4&lt;=Parametrlar!$B$8,Parametrlar!$B$12&gt;0),1,0)</f>
        <v>0</v>
      </c>
      <c r="J21" s="47">
        <f>IF(AND(J20&gt;=1,J$4&lt;=Parametrlar!$B$8,Parametrlar!$B$12&gt;0),1,0)</f>
        <v>0</v>
      </c>
      <c r="K21" s="47">
        <f>IF(AND(K20&gt;=1,K$4&lt;=Parametrlar!$B$8,Parametrlar!$B$12&gt;0),1,0)</f>
        <v>0</v>
      </c>
      <c r="L21" s="47">
        <f>IF(AND(L20&gt;=1,L$4&lt;=Parametrlar!$B$8,Parametrlar!$B$12&gt;0),1,0)</f>
        <v>0</v>
      </c>
      <c r="M21" s="47">
        <f>IF(AND(M20&gt;=1,M$4&lt;=Parametrlar!$B$8,Parametrlar!$B$12&gt;0),1,0)</f>
        <v>0</v>
      </c>
      <c r="N21" s="47">
        <f>IF(AND(N20&gt;=1,N$4&lt;=Parametrlar!$B$8,Parametrlar!$B$12&gt;0),1,0)</f>
        <v>0</v>
      </c>
      <c r="O21" s="47">
        <f>IF(AND(O20&gt;=1,O$4&lt;=Parametrlar!$B$8,Parametrlar!$B$12&gt;0),1,0)</f>
        <v>0</v>
      </c>
      <c r="P21" s="47">
        <f>IF(AND(P20&gt;=1,P$4&lt;=Parametrlar!$B$8,Parametrlar!$B$12&gt;0),1,0)</f>
        <v>0</v>
      </c>
      <c r="Q21" s="47">
        <f>IF(AND(Q20&gt;=1,Q$4&lt;=Parametrlar!$B$8,Parametrlar!$B$12&gt;0),1,0)</f>
        <v>0</v>
      </c>
      <c r="R21" s="47">
        <f>IF(AND(R20&gt;=1,R$4&lt;=Parametrlar!$B$8,Parametrlar!$B$12&gt;0),1,0)</f>
        <v>0</v>
      </c>
      <c r="S21" s="47">
        <f>IF(AND(S20&gt;=1,S$4&lt;=Parametrlar!$B$8,Parametrlar!$B$12&gt;0),1,0)</f>
        <v>0</v>
      </c>
      <c r="T21" s="47">
        <f>IF(AND(T20&gt;=1,T$4&lt;=Parametrlar!$B$8,Parametrlar!$B$12&gt;0),1,0)</f>
        <v>0</v>
      </c>
      <c r="U21" s="47">
        <f>IF(AND(U20&gt;=1,U$4&lt;=Parametrlar!$B$8,Parametrlar!$B$12&gt;0),1,0)</f>
        <v>0</v>
      </c>
      <c r="V21" s="47">
        <f>IF(AND(V20&gt;=1,V$4&lt;=Parametrlar!$B$8,Parametrlar!$B$12&gt;0),1,0)</f>
        <v>0</v>
      </c>
      <c r="W21" s="47">
        <f>IF(AND(W20&gt;=1,W$4&lt;=Parametrlar!$B$8,Parametrlar!$B$12&gt;0),1,0)</f>
        <v>0</v>
      </c>
      <c r="X21" s="47">
        <f>IF(AND(X20&gt;=1,X$4&lt;=Parametrlar!$B$8,Parametrlar!$B$12&gt;0),1,0)</f>
        <v>0</v>
      </c>
      <c r="Y21" s="47">
        <f>IF(AND(Y20&gt;=1,Y$4&lt;=Parametrlar!$B$8,Parametrlar!$B$12&gt;0),1,0)</f>
        <v>0</v>
      </c>
      <c r="Z21" s="47">
        <f>IF(AND(Z20&gt;=1,Z$4&lt;=Parametrlar!$B$8,Parametrlar!$B$12&gt;0),1,0)</f>
        <v>0</v>
      </c>
      <c r="AA21" s="47">
        <f>IF(AND(AA20&gt;=1,AA$4&lt;=Parametrlar!$B$8,Parametrlar!$B$12&gt;0),1,0)</f>
        <v>0</v>
      </c>
      <c r="AB21" s="47">
        <f>IF(AND(AB20&gt;=1,AB$4&lt;=Parametrlar!$B$8,Parametrlar!$B$12&gt;0),1,0)</f>
        <v>0</v>
      </c>
      <c r="AC21" s="47">
        <f>IF(AND(AC20&gt;=1,AC$4&lt;=Parametrlar!$B$8,Parametrlar!$B$12&gt;0),1,0)</f>
        <v>0</v>
      </c>
      <c r="AD21" s="47">
        <f>IF(AND(AD20&gt;=1,AD$4&lt;=Parametrlar!$B$8,Parametrlar!$B$12&gt;0),1,0)</f>
        <v>0</v>
      </c>
      <c r="AE21" s="47">
        <f>IF(AND(AE20&gt;=1,AE$4&lt;=Parametrlar!$B$8,Parametrlar!$B$12&gt;0),1,0)</f>
        <v>0</v>
      </c>
      <c r="AF21" s="47">
        <f>IF(AND(AF20&gt;=1,AF$4&lt;=Parametrlar!$B$8,Parametrlar!$B$12&gt;0),1,0)</f>
        <v>0</v>
      </c>
      <c r="AG21" s="47">
        <f>IF(AND(AG20&gt;=1,AG$4&lt;=Parametrlar!$B$8,Parametrlar!$B$12&gt;0),1,0)</f>
        <v>0</v>
      </c>
      <c r="AH21" s="47">
        <f>IF(AND(AH20&gt;=1,AH$4&lt;=Parametrlar!$B$8,Parametrlar!$B$12&gt;0),1,0)</f>
        <v>0</v>
      </c>
      <c r="AI21" s="47">
        <f>IF(AND(AI20&gt;=1,AI$4&lt;=Parametrlar!$B$8,Parametrlar!$B$12&gt;0),1,0)</f>
        <v>0</v>
      </c>
      <c r="AJ21" s="47">
        <f>IF(AND(AJ20&gt;=1,AJ$4&lt;=Parametrlar!$B$8,Parametrlar!$B$12&gt;0),1,0)</f>
        <v>0</v>
      </c>
      <c r="AK21" s="47">
        <f>IF(AND(AK20&gt;=1,AK$4&lt;=Parametrlar!$B$8,Parametrlar!$B$12&gt;0),1,0)</f>
        <v>0</v>
      </c>
      <c r="AL21" s="47">
        <f>IF(AND(AL20&gt;=1,AL$4&lt;=Parametrlar!$B$8,Parametrlar!$B$12&gt;0),1,0)</f>
        <v>0</v>
      </c>
      <c r="AM21" s="47">
        <f>IF(AND(AM20&gt;=1,AM$4&lt;=Parametrlar!$B$8,Parametrlar!$B$12&gt;0),1,0)</f>
        <v>0</v>
      </c>
      <c r="AN21" s="47">
        <f>IF(AND(AN20&gt;=1,AN$4&lt;=Parametrlar!$B$8,Parametrlar!$B$12&gt;0),1,0)</f>
        <v>0</v>
      </c>
      <c r="AO21" s="47">
        <f>IF(AND(AO20&gt;=1,AO$4&lt;=Parametrlar!$B$8,Parametrlar!$B$12&gt;0),1,0)</f>
        <v>0</v>
      </c>
      <c r="AP21" s="47">
        <f>IF(AND(AP20&gt;=1,AP$4&lt;=Parametrlar!$B$8,Parametrlar!$B$12&gt;0),1,0)</f>
        <v>0</v>
      </c>
      <c r="AQ21" s="47">
        <f>IF(AND(AQ20&gt;=1,AQ$4&lt;=Parametrlar!$B$8,Parametrlar!$B$12&gt;0),1,0)</f>
        <v>0</v>
      </c>
      <c r="AR21" s="47">
        <f>IF(AND(AR20&gt;=1,AR$4&lt;=Parametrlar!$B$8,Parametrlar!$B$12&gt;0),1,0)</f>
        <v>0</v>
      </c>
      <c r="AS21" s="47">
        <f>IF(AND(AS20&gt;=1,AS$4&lt;=Parametrlar!$B$8,Parametrlar!$B$12&gt;0),1,0)</f>
        <v>0</v>
      </c>
      <c r="AT21" s="47">
        <f>IF(AND(AT20&gt;=1,AT$4&lt;=Parametrlar!$B$8,Parametrlar!$B$12&gt;0),1,0)</f>
        <v>0</v>
      </c>
      <c r="AU21" s="47">
        <f>IF(AND(AU20&gt;=1,AU$4&lt;=Parametrlar!$B$8,Parametrlar!$B$12&gt;0),1,0)</f>
        <v>0</v>
      </c>
      <c r="AV21" s="47">
        <f>IF(AND(AV20&gt;=1,AV$4&lt;=Parametrlar!$B$8,Parametrlar!$B$12&gt;0),1,0)</f>
        <v>0</v>
      </c>
      <c r="AW21" s="47">
        <f>IF(AND(AW20&gt;=1,AW$4&lt;=Parametrlar!$B$8,Parametrlar!$B$12&gt;0),1,0)</f>
        <v>0</v>
      </c>
      <c r="AX21" s="47">
        <f>IF(AND(AX20&gt;=1,AX$4&lt;=Parametrlar!$B$8,Parametrlar!$B$12&gt;0),1,0)</f>
        <v>0</v>
      </c>
      <c r="AY21" s="47">
        <f>IF(AND(AY20&gt;=1,AY$4&lt;=Parametrlar!$B$8,Parametrlar!$B$12&gt;0),1,0)</f>
        <v>0</v>
      </c>
      <c r="AZ21" s="47">
        <f>IF(AND(AZ20&gt;=1,AZ$4&lt;=Parametrlar!$B$8,Parametrlar!$B$12&gt;0),1,0)</f>
        <v>0</v>
      </c>
      <c r="BA21" s="47">
        <f>IF(AND(BA20&gt;=1,BA$4&lt;=Parametrlar!$B$8,Parametrlar!$B$12&gt;0),1,0)</f>
        <v>0</v>
      </c>
      <c r="BB21" s="47">
        <f>IF(AND(BB20&gt;=1,BB$4&lt;=Parametrlar!$B$8,Parametrlar!$B$12&gt;0),1,0)</f>
        <v>0</v>
      </c>
      <c r="BC21" s="47">
        <f>IF(AND(BC20&gt;=1,BC$4&lt;=Parametrlar!$B$8,Parametrlar!$B$12&gt;0),1,0)</f>
        <v>0</v>
      </c>
      <c r="BD21" s="47">
        <f>IF(AND(BD20&gt;=1,BD$4&lt;=Parametrlar!$B$8,Parametrlar!$B$12&gt;0),1,0)</f>
        <v>0</v>
      </c>
      <c r="BE21" s="47">
        <f>IF(AND(BE20&gt;=1,BE$4&lt;=Parametrlar!$B$8,Parametrlar!$B$12&gt;0),1,0)</f>
        <v>0</v>
      </c>
      <c r="BF21" s="47">
        <f>IF(AND(BF20&gt;=1,BF$4&lt;=Parametrlar!$B$8,Parametrlar!$B$12&gt;0),1,0)</f>
        <v>0</v>
      </c>
      <c r="BG21" s="47">
        <f>IF(AND(BG20&gt;=1,BG$4&lt;=Parametrlar!$B$8,Parametrlar!$B$12&gt;0),1,0)</f>
        <v>0</v>
      </c>
      <c r="BH21" s="47">
        <f>IF(AND(BH20&gt;=1,BH$4&lt;=Parametrlar!$B$8,Parametrlar!$B$12&gt;0),1,0)</f>
        <v>0</v>
      </c>
      <c r="BI21" s="47">
        <f>IF(AND(BI20&gt;=1,BI$4&lt;=Parametrlar!$B$8,Parametrlar!$B$12&gt;0),1,0)</f>
        <v>0</v>
      </c>
      <c r="BJ21" s="47">
        <f>IF(AND(BJ20&gt;=1,BJ$4&lt;=Parametrlar!$B$8,Parametrlar!$B$12&gt;0),1,0)</f>
        <v>0</v>
      </c>
      <c r="BK21" s="47">
        <f>IF(AND(BK20&gt;=1,BK$4&lt;=Parametrlar!$B$8,Parametrlar!$B$12&gt;0),1,0)</f>
        <v>0</v>
      </c>
      <c r="BL21" s="47">
        <f>IF(AND(BL20&gt;=1,BL$4&lt;=Parametrlar!$B$8,Parametrlar!$B$12&gt;0),1,0)</f>
        <v>0</v>
      </c>
      <c r="BM21" s="47">
        <f>IF(AND(BM20&gt;=1,BM$4&lt;=Parametrlar!$B$8,Parametrlar!$B$12&gt;0),1,0)</f>
        <v>0</v>
      </c>
      <c r="BN21" s="47">
        <f>IF(AND(BN20&gt;=1,BN$4&lt;=Parametrlar!$B$8,Parametrlar!$B$12&gt;0),1,0)</f>
        <v>0</v>
      </c>
      <c r="BO21" s="47">
        <f>IF(AND(BO20&gt;=1,BO$4&lt;=Parametrlar!$B$8,Parametrlar!$B$12&gt;0),1,0)</f>
        <v>0</v>
      </c>
      <c r="BP21" s="47">
        <f>IF(AND(BP20&gt;=1,BP$4&lt;=Parametrlar!$B$8,Parametrlar!$B$12&gt;0),1,0)</f>
        <v>0</v>
      </c>
      <c r="BQ21" s="47">
        <f>IF(AND(BQ20&gt;=1,BQ$4&lt;=Parametrlar!$B$8,Parametrlar!$B$12&gt;0),1,0)</f>
        <v>0</v>
      </c>
      <c r="BR21" s="47">
        <f>IF(AND(BR20&gt;=1,BR$4&lt;=Parametrlar!$B$8,Parametrlar!$B$12&gt;0),1,0)</f>
        <v>0</v>
      </c>
      <c r="BS21" s="47">
        <f>IF(AND(BS20&gt;=1,BS$4&lt;=Parametrlar!$B$8,Parametrlar!$B$12&gt;0),1,0)</f>
        <v>0</v>
      </c>
      <c r="BT21" s="47">
        <f>IF(AND(BT20&gt;=1,BT$4&lt;=Parametrlar!$B$8,Parametrlar!$B$12&gt;0),1,0)</f>
        <v>0</v>
      </c>
      <c r="BU21" s="47">
        <f>IF(AND(BU20&gt;=1,BU$4&lt;=Parametrlar!$B$8,Parametrlar!$B$12&gt;0),1,0)</f>
        <v>0</v>
      </c>
      <c r="BV21" s="47">
        <f>IF(AND(BV20&gt;=1,BV$4&lt;=Parametrlar!$B$8,Parametrlar!$B$12&gt;0),1,0)</f>
        <v>0</v>
      </c>
      <c r="BW21" s="47">
        <f>IF(AND(BW20&gt;=1,BW$4&lt;=Parametrlar!$B$8,Parametrlar!$B$12&gt;0),1,0)</f>
        <v>0</v>
      </c>
      <c r="BX21" s="47">
        <f>IF(AND(BX20&gt;=1,BX$4&lt;=Parametrlar!$B$8,Parametrlar!$B$12&gt;0),1,0)</f>
        <v>0</v>
      </c>
      <c r="BY21" s="47">
        <f>IF(AND(BY20&gt;=1,BY$4&lt;=Parametrlar!$B$8,Parametrlar!$B$12&gt;0),1,0)</f>
        <v>0</v>
      </c>
      <c r="BZ21" s="47">
        <f>IF(AND(BZ20&gt;=1,BZ$4&lt;=Parametrlar!$B$8,Parametrlar!$B$12&gt;0),1,0)</f>
        <v>0</v>
      </c>
      <c r="CA21" s="47">
        <f>IF(AND(CA20&gt;=1,CA$4&lt;=Parametrlar!$B$8,Parametrlar!$B$12&gt;0),1,0)</f>
        <v>0</v>
      </c>
      <c r="CB21" s="47">
        <f>IF(AND(CB20&gt;=1,CB$4&lt;=Parametrlar!$B$8,Parametrlar!$B$12&gt;0),1,0)</f>
        <v>0</v>
      </c>
      <c r="CC21" s="47">
        <f>IF(AND(CC20&gt;=1,CC$4&lt;=Parametrlar!$B$8,Parametrlar!$B$12&gt;0),1,0)</f>
        <v>0</v>
      </c>
      <c r="CD21" s="47">
        <f>IF(AND(CD20&gt;=1,CD$4&lt;=Parametrlar!$B$8,Parametrlar!$B$12&gt;0),1,0)</f>
        <v>0</v>
      </c>
      <c r="CE21" s="47">
        <f>IF(AND(CE20&gt;=1,CE$4&lt;=Parametrlar!$B$8,Parametrlar!$B$12&gt;0),1,0)</f>
        <v>0</v>
      </c>
      <c r="CF21" s="47">
        <f>IF(AND(CF20&gt;=1,CF$4&lt;=Parametrlar!$B$8,Parametrlar!$B$12&gt;0),1,0)</f>
        <v>0</v>
      </c>
      <c r="CG21" s="47">
        <f>IF(AND(CG20&gt;=1,CG$4&lt;=Parametrlar!$B$8,Parametrlar!$B$12&gt;0),1,0)</f>
        <v>0</v>
      </c>
      <c r="CH21" s="47">
        <f>IF(AND(CH20&gt;=1,CH$4&lt;=Parametrlar!$B$8,Parametrlar!$B$12&gt;0),1,0)</f>
        <v>0</v>
      </c>
      <c r="CI21" s="47">
        <f>IF(AND(CI20&gt;=1,CI$4&lt;=Parametrlar!$B$8,Parametrlar!$B$12&gt;0),1,0)</f>
        <v>0</v>
      </c>
      <c r="CJ21" s="47">
        <f>IF(AND(CJ20&gt;=1,CJ$4&lt;=Parametrlar!$B$8,Parametrlar!$B$12&gt;0),1,0)</f>
        <v>0</v>
      </c>
      <c r="CK21" s="47">
        <f>IF(AND(CK20&gt;=1,CK$4&lt;=Parametrlar!$B$8,Parametrlar!$B$12&gt;0),1,0)</f>
        <v>0</v>
      </c>
      <c r="CL21" s="47">
        <f>IF(AND(CL20&gt;=1,CL$4&lt;=Parametrlar!$B$8,Parametrlar!$B$12&gt;0),1,0)</f>
        <v>0</v>
      </c>
      <c r="CM21" s="47">
        <f>IF(AND(CM20&gt;=1,CM$4&lt;=Parametrlar!$B$8,Parametrlar!$B$12&gt;0),1,0)</f>
        <v>0</v>
      </c>
      <c r="CN21" s="47">
        <f>IF(AND(CN20&gt;=1,CN$4&lt;=Parametrlar!$B$8,Parametrlar!$B$12&gt;0),1,0)</f>
        <v>0</v>
      </c>
      <c r="CO21" s="47">
        <f>IF(AND(CO20&gt;=1,CO$4&lt;=Parametrlar!$B$8,Parametrlar!$B$12&gt;0),1,0)</f>
        <v>0</v>
      </c>
      <c r="CP21" s="47">
        <f>IF(AND(CP20&gt;=1,CP$4&lt;=Parametrlar!$B$8,Parametrlar!$B$12&gt;0),1,0)</f>
        <v>0</v>
      </c>
      <c r="CQ21" s="47">
        <f>IF(AND(CQ20&gt;=1,CQ$4&lt;=Parametrlar!$B$8,Parametrlar!$B$12&gt;0),1,0)</f>
        <v>0</v>
      </c>
      <c r="CR21" s="47">
        <f>IF(AND(CR20&gt;=1,CR$4&lt;=Parametrlar!$B$8,Parametrlar!$B$12&gt;0),1,0)</f>
        <v>0</v>
      </c>
      <c r="CS21" s="47">
        <f>IF(AND(CS20&gt;=1,CS$4&lt;=Parametrlar!$B$8,Parametrlar!$B$12&gt;0),1,0)</f>
        <v>0</v>
      </c>
      <c r="CT21" s="47">
        <f>IF(AND(CT20&gt;=1,CT$4&lt;=Parametrlar!$B$8,Parametrlar!$B$12&gt;0),1,0)</f>
        <v>0</v>
      </c>
      <c r="CU21" s="47">
        <f>IF(AND(CU20&gt;=1,CU$4&lt;=Parametrlar!$B$8,Parametrlar!$B$12&gt;0),1,0)</f>
        <v>0</v>
      </c>
      <c r="CV21" s="47">
        <f>IF(AND(CV20&gt;=1,CV$4&lt;=Parametrlar!$B$8,Parametrlar!$B$12&gt;0),1,0)</f>
        <v>0</v>
      </c>
      <c r="CW21" s="47">
        <f>IF(AND(CW20&gt;=1,CW$4&lt;=Parametrlar!$B$8,Parametrlar!$B$12&gt;0),1,0)</f>
        <v>0</v>
      </c>
      <c r="CX21" s="47">
        <f>IF(AND(CX20&gt;=1,CX$4&lt;=Parametrlar!$B$8,Parametrlar!$B$12&gt;0),1,0)</f>
        <v>0</v>
      </c>
      <c r="CY21" s="47">
        <f>IF(AND(CY20&gt;=1,CY$4&lt;=Parametrlar!$B$8,Parametrlar!$B$12&gt;0),1,0)</f>
        <v>0</v>
      </c>
      <c r="CZ21" s="47">
        <f>IF(AND(CZ20&gt;=1,CZ$4&lt;=Parametrlar!$B$8,Parametrlar!$B$12&gt;0),1,0)</f>
        <v>0</v>
      </c>
      <c r="DA21" s="47">
        <f>IF(AND(DA20&gt;=1,DA$4&lt;=Parametrlar!$B$8,Parametrlar!$B$12&gt;0),1,0)</f>
        <v>0</v>
      </c>
      <c r="DB21" s="47">
        <f>IF(AND(DB20&gt;=1,DB$4&lt;=Parametrlar!$B$8,Parametrlar!$B$12&gt;0),1,0)</f>
        <v>0</v>
      </c>
      <c r="DC21" s="47">
        <f>IF(AND(DC20&gt;=1,DC$4&lt;=Parametrlar!$B$8,Parametrlar!$B$12&gt;0),1,0)</f>
        <v>0</v>
      </c>
      <c r="DD21" s="47">
        <f>IF(AND(DD20&gt;=1,DD$4&lt;=Parametrlar!$B$8,Parametrlar!$B$12&gt;0),1,0)</f>
        <v>0</v>
      </c>
      <c r="DE21" s="47">
        <f>IF(AND(DE20&gt;=1,DE$4&lt;=Parametrlar!$B$8,Parametrlar!$B$12&gt;0),1,0)</f>
        <v>0</v>
      </c>
      <c r="DF21" s="47">
        <f>IF(AND(DF20&gt;=1,DF$4&lt;=Parametrlar!$B$8,Parametrlar!$B$12&gt;0),1,0)</f>
        <v>0</v>
      </c>
      <c r="DG21" s="47">
        <f>IF(AND(DG20&gt;=1,DG$4&lt;=Parametrlar!$B$8,Parametrlar!$B$12&gt;0),1,0)</f>
        <v>0</v>
      </c>
      <c r="DH21" s="47">
        <f>IF(AND(DH20&gt;=1,DH$4&lt;=Parametrlar!$B$8,Parametrlar!$B$12&gt;0),1,0)</f>
        <v>0</v>
      </c>
      <c r="DI21" s="47">
        <f>IF(AND(DI20&gt;=1,DI$4&lt;=Parametrlar!$B$8,Parametrlar!$B$12&gt;0),1,0)</f>
        <v>0</v>
      </c>
      <c r="DJ21" s="47">
        <f>IF(AND(DJ20&gt;=1,DJ$4&lt;=Parametrlar!$B$8,Parametrlar!$B$12&gt;0),1,0)</f>
        <v>0</v>
      </c>
      <c r="DK21" s="47">
        <f>IF(AND(DK20&gt;=1,DK$4&lt;=Parametrlar!$B$8,Parametrlar!$B$12&gt;0),1,0)</f>
        <v>0</v>
      </c>
      <c r="DL21" s="47">
        <f>IF(AND(DL20&gt;=1,DL$4&lt;=Parametrlar!$B$8,Parametrlar!$B$12&gt;0),1,0)</f>
        <v>0</v>
      </c>
      <c r="DM21" s="47">
        <f>IF(AND(DM20&gt;=1,DM$4&lt;=Parametrlar!$B$8,Parametrlar!$B$12&gt;0),1,0)</f>
        <v>0</v>
      </c>
      <c r="DN21" s="47">
        <f>IF(AND(DN20&gt;=1,DN$4&lt;=Parametrlar!$B$8,Parametrlar!$B$12&gt;0),1,0)</f>
        <v>0</v>
      </c>
      <c r="DO21" s="47">
        <f>IF(AND(DO20&gt;=1,DO$4&lt;=Parametrlar!$B$8,Parametrlar!$B$12&gt;0),1,0)</f>
        <v>0</v>
      </c>
      <c r="DP21" s="47">
        <f>IF(AND(DP20&gt;=1,DP$4&lt;=Parametrlar!$B$8,Parametrlar!$B$12&gt;0),1,0)</f>
        <v>0</v>
      </c>
      <c r="DQ21" s="47">
        <f>IF(AND(DQ20&gt;=1,DQ$4&lt;=Parametrlar!$B$8,Parametrlar!$B$12&gt;0),1,0)</f>
        <v>0</v>
      </c>
      <c r="DR21" s="47">
        <f>IF(AND(DR20&gt;=1,DR$4&lt;=Parametrlar!$B$8,Parametrlar!$B$12&gt;0),1,0)</f>
        <v>0</v>
      </c>
      <c r="DS21" s="47">
        <f>IF(AND(DS20&gt;=1,DS$4&lt;=Parametrlar!$B$8,Parametrlar!$B$12&gt;0),1,0)</f>
        <v>0</v>
      </c>
      <c r="DT21" s="47">
        <f>IF(AND(DT20&gt;=1,DT$4&lt;=Parametrlar!$B$8,Parametrlar!$B$12&gt;0),1,0)</f>
        <v>0</v>
      </c>
      <c r="DU21" s="47">
        <f>IF(AND(DU20&gt;=1,DU$4&lt;=Parametrlar!$B$8,Parametrlar!$B$12&gt;0),1,0)</f>
        <v>0</v>
      </c>
      <c r="DV21" s="47">
        <f>IF(AND(DV20&gt;=1,DV$4&lt;=Parametrlar!$B$8,Parametrlar!$B$12&gt;0),1,0)</f>
        <v>0</v>
      </c>
      <c r="DW21" s="47">
        <f>IF(AND(DW20&gt;=1,DW$4&lt;=Parametrlar!$B$8,Parametrlar!$B$12&gt;0),1,0)</f>
        <v>0</v>
      </c>
      <c r="DX21" s="47">
        <f>IF(AND(DX20&gt;=1,DX$4&lt;=Parametrlar!$B$8,Parametrlar!$B$12&gt;0),1,0)</f>
        <v>0</v>
      </c>
      <c r="DY21" s="47">
        <f>IF(AND(DY20&gt;=1,DY$4&lt;=Parametrlar!$B$8,Parametrlar!$B$12&gt;0),1,0)</f>
        <v>0</v>
      </c>
      <c r="DZ21" s="47">
        <f>IF(AND(DZ20&gt;=1,DZ$4&lt;=Parametrlar!$B$8,Parametrlar!$B$12&gt;0),1,0)</f>
        <v>0</v>
      </c>
      <c r="EA21" s="47">
        <f>IF(AND(EA20&gt;=1,EA$4&lt;=Parametrlar!$B$8,Parametrlar!$B$12&gt;0),1,0)</f>
        <v>0</v>
      </c>
      <c r="EB21" s="47">
        <f>IF(AND(EB20&gt;=1,EB$4&lt;=Parametrlar!$B$8,Parametrlar!$B$12&gt;0),1,0)</f>
        <v>0</v>
      </c>
      <c r="EC21" s="47">
        <f>IF(AND(EC20&gt;=1,EC$4&lt;=Parametrlar!$B$8,Parametrlar!$B$12&gt;0),1,0)</f>
        <v>0</v>
      </c>
      <c r="ED21" s="47">
        <f>IF(AND(ED20&gt;=1,ED$4&lt;=Parametrlar!$B$8,Parametrlar!$B$12&gt;0),1,0)</f>
        <v>0</v>
      </c>
      <c r="EE21" s="47">
        <f>IF(AND(EE20&gt;=1,EE$4&lt;=Parametrlar!$B$8,Parametrlar!$B$12&gt;0),1,0)</f>
        <v>0</v>
      </c>
      <c r="EF21" s="47">
        <f>IF(AND(EF20&gt;=1,EF$4&lt;=Parametrlar!$B$8,Parametrlar!$B$12&gt;0),1,0)</f>
        <v>0</v>
      </c>
      <c r="EG21" s="47">
        <f>IF(AND(EG20&gt;=1,EG$4&lt;=Parametrlar!$B$8,Parametrlar!$B$12&gt;0),1,0)</f>
        <v>0</v>
      </c>
      <c r="EH21" s="47">
        <f>IF(AND(EH20&gt;=1,EH$4&lt;=Parametrlar!$B$8,Parametrlar!$B$12&gt;0),1,0)</f>
        <v>0</v>
      </c>
      <c r="EI21" s="47">
        <f>IF(AND(EI20&gt;=1,EI$4&lt;=Parametrlar!$B$8,Parametrlar!$B$12&gt;0),1,0)</f>
        <v>0</v>
      </c>
      <c r="EJ21" s="47">
        <f>IF(AND(EJ20&gt;=1,EJ$4&lt;=Parametrlar!$B$8,Parametrlar!$B$12&gt;0),1,0)</f>
        <v>0</v>
      </c>
      <c r="EK21" s="47">
        <f>IF(AND(EK20&gt;=1,EK$4&lt;=Parametrlar!$B$8,Parametrlar!$B$12&gt;0),1,0)</f>
        <v>0</v>
      </c>
      <c r="EL21" s="47">
        <f>IF(AND(EL20&gt;=1,EL$4&lt;=Parametrlar!$B$8,Parametrlar!$B$12&gt;0),1,0)</f>
        <v>0</v>
      </c>
      <c r="EM21" s="47">
        <f>IF(AND(EM20&gt;=1,EM$4&lt;=Parametrlar!$B$8,Parametrlar!$B$12&gt;0),1,0)</f>
        <v>0</v>
      </c>
      <c r="EN21" s="47">
        <f>IF(AND(EN20&gt;=1,EN$4&lt;=Parametrlar!$B$8,Parametrlar!$B$12&gt;0),1,0)</f>
        <v>0</v>
      </c>
      <c r="EO21" s="47">
        <f>IF(AND(EO20&gt;=1,EO$4&lt;=Parametrlar!$B$8,Parametrlar!$B$12&gt;0),1,0)</f>
        <v>0</v>
      </c>
      <c r="EP21" s="47">
        <f>IF(AND(EP20&gt;=1,EP$4&lt;=Parametrlar!$B$8,Parametrlar!$B$12&gt;0),1,0)</f>
        <v>0</v>
      </c>
      <c r="EQ21" s="47">
        <f>IF(AND(EQ20&gt;=1,EQ$4&lt;=Parametrlar!$B$8,Parametrlar!$B$12&gt;0),1,0)</f>
        <v>0</v>
      </c>
      <c r="ER21" s="47">
        <f>IF(AND(ER20&gt;=1,ER$4&lt;=Parametrlar!$B$8,Parametrlar!$B$12&gt;0),1,0)</f>
        <v>0</v>
      </c>
      <c r="ES21" s="47">
        <f>IF(AND(ES20&gt;=1,ES$4&lt;=Parametrlar!$B$8,Parametrlar!$B$12&gt;0),1,0)</f>
        <v>0</v>
      </c>
      <c r="ET21" s="47">
        <f>IF(AND(ET20&gt;=1,ET$4&lt;=Parametrlar!$B$8,Parametrlar!$B$12&gt;0),1,0)</f>
        <v>0</v>
      </c>
      <c r="EU21" s="47">
        <f>IF(AND(EU20&gt;=1,EU$4&lt;=Parametrlar!$B$8,Parametrlar!$B$12&gt;0),1,0)</f>
        <v>0</v>
      </c>
      <c r="EV21" s="47">
        <f>IF(AND(EV20&gt;=1,EV$4&lt;=Parametrlar!$B$8,Parametrlar!$B$12&gt;0),1,0)</f>
        <v>0</v>
      </c>
      <c r="EW21" s="47">
        <f>IF(AND(EW20&gt;=1,EW$4&lt;=Parametrlar!$B$8,Parametrlar!$B$12&gt;0),1,0)</f>
        <v>0</v>
      </c>
      <c r="EX21" s="47">
        <f>IF(AND(EX20&gt;=1,EX$4&lt;=Parametrlar!$B$8,Parametrlar!$B$12&gt;0),1,0)</f>
        <v>0</v>
      </c>
      <c r="EY21" s="47">
        <f>IF(AND(EY20&gt;=1,EY$4&lt;=Parametrlar!$B$8,Parametrlar!$B$12&gt;0),1,0)</f>
        <v>0</v>
      </c>
      <c r="EZ21" s="47">
        <f>IF(AND(EZ20&gt;=1,EZ$4&lt;=Parametrlar!$B$8,Parametrlar!$B$12&gt;0),1,0)</f>
        <v>0</v>
      </c>
      <c r="FA21" s="47">
        <f>IF(AND(FA20&gt;=1,FA$4&lt;=Parametrlar!$B$8,Parametrlar!$B$12&gt;0),1,0)</f>
        <v>0</v>
      </c>
      <c r="FB21" s="47">
        <f>IF(AND(FB20&gt;=1,FB$4&lt;=Parametrlar!$B$8,Parametrlar!$B$12&gt;0),1,0)</f>
        <v>0</v>
      </c>
      <c r="FC21" s="47">
        <f>IF(AND(FC20&gt;=1,FC$4&lt;=Parametrlar!$B$8,Parametrlar!$B$12&gt;0),1,0)</f>
        <v>0</v>
      </c>
      <c r="FD21" s="47">
        <f>IF(AND(FD20&gt;=1,FD$4&lt;=Parametrlar!$B$8,Parametrlar!$B$12&gt;0),1,0)</f>
        <v>0</v>
      </c>
      <c r="FE21" s="47">
        <f>IF(AND(FE20&gt;=1,FE$4&lt;=Parametrlar!$B$8,Parametrlar!$B$12&gt;0),1,0)</f>
        <v>0</v>
      </c>
      <c r="FF21" s="47">
        <f>IF(AND(FF20&gt;=1,FF$4&lt;=Parametrlar!$B$8,Parametrlar!$B$12&gt;0),1,0)</f>
        <v>0</v>
      </c>
      <c r="FG21" s="47">
        <f>IF(AND(FG20&gt;=1,FG$4&lt;=Parametrlar!$B$8,Parametrlar!$B$12&gt;0),1,0)</f>
        <v>0</v>
      </c>
      <c r="FH21" s="47">
        <f>IF(AND(FH20&gt;=1,FH$4&lt;=Parametrlar!$B$8,Parametrlar!$B$12&gt;0),1,0)</f>
        <v>0</v>
      </c>
      <c r="FI21" s="47">
        <f>IF(AND(FI20&gt;=1,FI$4&lt;=Parametrlar!$B$8,Parametrlar!$B$12&gt;0),1,0)</f>
        <v>0</v>
      </c>
      <c r="FJ21" s="47">
        <f>IF(AND(FJ20&gt;=1,FJ$4&lt;=Parametrlar!$B$8,Parametrlar!$B$12&gt;0),1,0)</f>
        <v>0</v>
      </c>
      <c r="FK21" s="47">
        <f>IF(AND(FK20&gt;=1,FK$4&lt;=Parametrlar!$B$8,Parametrlar!$B$12&gt;0),1,0)</f>
        <v>0</v>
      </c>
      <c r="FL21" s="47">
        <f>IF(AND(FL20&gt;=1,FL$4&lt;=Parametrlar!$B$8,Parametrlar!$B$12&gt;0),1,0)</f>
        <v>0</v>
      </c>
      <c r="FM21" s="47">
        <f>IF(AND(FM20&gt;=1,FM$4&lt;=Parametrlar!$B$8,Parametrlar!$B$12&gt;0),1,0)</f>
        <v>0</v>
      </c>
      <c r="FN21" s="47">
        <f>IF(AND(FN20&gt;=1,FN$4&lt;=Parametrlar!$B$8,Parametrlar!$B$12&gt;0),1,0)</f>
        <v>0</v>
      </c>
      <c r="FO21" s="47">
        <f>IF(AND(FO20&gt;=1,FO$4&lt;=Parametrlar!$B$8,Parametrlar!$B$12&gt;0),1,0)</f>
        <v>0</v>
      </c>
      <c r="FP21" s="47">
        <f>IF(AND(FP20&gt;=1,FP$4&lt;=Parametrlar!$B$8,Parametrlar!$B$12&gt;0),1,0)</f>
        <v>0</v>
      </c>
    </row>
    <row r="22" spans="1:172" x14ac:dyDescent="0.2">
      <c r="A22" s="42" t="s">
        <v>236</v>
      </c>
      <c r="D22" s="44">
        <f>IF(D21=1,MIN(Kirish!$B$50,Kirish!$B$19+(Kirish!$B$50-Kirish!$B$19)*IF(Kirish!$B$51&gt;0,MIN(1,(D20-1)/Kirish!$B$51),1)),0)</f>
        <v>0</v>
      </c>
      <c r="E22" s="44">
        <f>IF(E21=1,MIN(Kirish!$B$50,Kirish!$B$19+(Kirish!$B$50-Kirish!$B$19)*IF(Kirish!$B$51&gt;0,MIN(1,(E20-1)/Kirish!$B$51),1)),0)</f>
        <v>0</v>
      </c>
      <c r="F22" s="44">
        <f>IF(F21=1,MIN(Kirish!$B$50,Kirish!$B$19+(Kirish!$B$50-Kirish!$B$19)*IF(Kirish!$B$51&gt;0,MIN(1,(F20-1)/Kirish!$B$51),1)),0)</f>
        <v>0</v>
      </c>
      <c r="G22" s="44">
        <f>IF(G21=1,MIN(Kirish!$B$50,Kirish!$B$19+(Kirish!$B$50-Kirish!$B$19)*IF(Kirish!$B$51&gt;0,MIN(1,(G20-1)/Kirish!$B$51),1)),0)</f>
        <v>0</v>
      </c>
      <c r="H22" s="44">
        <f>IF(H21=1,MIN(Kirish!$B$50,Kirish!$B$19+(Kirish!$B$50-Kirish!$B$19)*IF(Kirish!$B$51&gt;0,MIN(1,(H20-1)/Kirish!$B$51),1)),0)</f>
        <v>0</v>
      </c>
      <c r="I22" s="44">
        <f>IF(I21=1,MIN(Kirish!$B$50,Kirish!$B$19+(Kirish!$B$50-Kirish!$B$19)*IF(Kirish!$B$51&gt;0,MIN(1,(I20-1)/Kirish!$B$51),1)),0)</f>
        <v>0</v>
      </c>
      <c r="J22" s="44">
        <f>IF(J21=1,MIN(Kirish!$B$50,Kirish!$B$19+(Kirish!$B$50-Kirish!$B$19)*IF(Kirish!$B$51&gt;0,MIN(1,(J20-1)/Kirish!$B$51),1)),0)</f>
        <v>0</v>
      </c>
      <c r="K22" s="44">
        <f>IF(K21=1,MIN(Kirish!$B$50,Kirish!$B$19+(Kirish!$B$50-Kirish!$B$19)*IF(Kirish!$B$51&gt;0,MIN(1,(K20-1)/Kirish!$B$51),1)),0)</f>
        <v>0</v>
      </c>
      <c r="L22" s="44">
        <f>IF(L21=1,MIN(Kirish!$B$50,Kirish!$B$19+(Kirish!$B$50-Kirish!$B$19)*IF(Kirish!$B$51&gt;0,MIN(1,(L20-1)/Kirish!$B$51),1)),0)</f>
        <v>0</v>
      </c>
      <c r="M22" s="44">
        <f>IF(M21=1,MIN(Kirish!$B$50,Kirish!$B$19+(Kirish!$B$50-Kirish!$B$19)*IF(Kirish!$B$51&gt;0,MIN(1,(M20-1)/Kirish!$B$51),1)),0)</f>
        <v>0</v>
      </c>
      <c r="N22" s="44">
        <f>IF(N21=1,MIN(Kirish!$B$50,Kirish!$B$19+(Kirish!$B$50-Kirish!$B$19)*IF(Kirish!$B$51&gt;0,MIN(1,(N20-1)/Kirish!$B$51),1)),0)</f>
        <v>0</v>
      </c>
      <c r="O22" s="44">
        <f>IF(O21=1,MIN(Kirish!$B$50,Kirish!$B$19+(Kirish!$B$50-Kirish!$B$19)*IF(Kirish!$B$51&gt;0,MIN(1,(O20-1)/Kirish!$B$51),1)),0)</f>
        <v>0</v>
      </c>
      <c r="P22" s="44">
        <f>IF(P21=1,MIN(Kirish!$B$50,Kirish!$B$19+(Kirish!$B$50-Kirish!$B$19)*IF(Kirish!$B$51&gt;0,MIN(1,(P20-1)/Kirish!$B$51),1)),0)</f>
        <v>0</v>
      </c>
      <c r="Q22" s="44">
        <f>IF(Q21=1,MIN(Kirish!$B$50,Kirish!$B$19+(Kirish!$B$50-Kirish!$B$19)*IF(Kirish!$B$51&gt;0,MIN(1,(Q20-1)/Kirish!$B$51),1)),0)</f>
        <v>0</v>
      </c>
      <c r="R22" s="44">
        <f>IF(R21=1,MIN(Kirish!$B$50,Kirish!$B$19+(Kirish!$B$50-Kirish!$B$19)*IF(Kirish!$B$51&gt;0,MIN(1,(R20-1)/Kirish!$B$51),1)),0)</f>
        <v>0</v>
      </c>
      <c r="S22" s="44">
        <f>IF(S21=1,MIN(Kirish!$B$50,Kirish!$B$19+(Kirish!$B$50-Kirish!$B$19)*IF(Kirish!$B$51&gt;0,MIN(1,(S20-1)/Kirish!$B$51),1)),0)</f>
        <v>0</v>
      </c>
      <c r="T22" s="44">
        <f>IF(T21=1,MIN(Kirish!$B$50,Kirish!$B$19+(Kirish!$B$50-Kirish!$B$19)*IF(Kirish!$B$51&gt;0,MIN(1,(T20-1)/Kirish!$B$51),1)),0)</f>
        <v>0</v>
      </c>
      <c r="U22" s="44">
        <f>IF(U21=1,MIN(Kirish!$B$50,Kirish!$B$19+(Kirish!$B$50-Kirish!$B$19)*IF(Kirish!$B$51&gt;0,MIN(1,(U20-1)/Kirish!$B$51),1)),0)</f>
        <v>0</v>
      </c>
      <c r="V22" s="44">
        <f>IF(V21=1,MIN(Kirish!$B$50,Kirish!$B$19+(Kirish!$B$50-Kirish!$B$19)*IF(Kirish!$B$51&gt;0,MIN(1,(V20-1)/Kirish!$B$51),1)),0)</f>
        <v>0</v>
      </c>
      <c r="W22" s="44">
        <f>IF(W21=1,MIN(Kirish!$B$50,Kirish!$B$19+(Kirish!$B$50-Kirish!$B$19)*IF(Kirish!$B$51&gt;0,MIN(1,(W20-1)/Kirish!$B$51),1)),0)</f>
        <v>0</v>
      </c>
      <c r="X22" s="44">
        <f>IF(X21=1,MIN(Kirish!$B$50,Kirish!$B$19+(Kirish!$B$50-Kirish!$B$19)*IF(Kirish!$B$51&gt;0,MIN(1,(X20-1)/Kirish!$B$51),1)),0)</f>
        <v>0</v>
      </c>
      <c r="Y22" s="44">
        <f>IF(Y21=1,MIN(Kirish!$B$50,Kirish!$B$19+(Kirish!$B$50-Kirish!$B$19)*IF(Kirish!$B$51&gt;0,MIN(1,(Y20-1)/Kirish!$B$51),1)),0)</f>
        <v>0</v>
      </c>
      <c r="Z22" s="44">
        <f>IF(Z21=1,MIN(Kirish!$B$50,Kirish!$B$19+(Kirish!$B$50-Kirish!$B$19)*IF(Kirish!$B$51&gt;0,MIN(1,(Z20-1)/Kirish!$B$51),1)),0)</f>
        <v>0</v>
      </c>
      <c r="AA22" s="44">
        <f>IF(AA21=1,MIN(Kirish!$B$50,Kirish!$B$19+(Kirish!$B$50-Kirish!$B$19)*IF(Kirish!$B$51&gt;0,MIN(1,(AA20-1)/Kirish!$B$51),1)),0)</f>
        <v>0</v>
      </c>
      <c r="AB22" s="44">
        <f>IF(AB21=1,MIN(Kirish!$B$50,Kirish!$B$19+(Kirish!$B$50-Kirish!$B$19)*IF(Kirish!$B$51&gt;0,MIN(1,(AB20-1)/Kirish!$B$51),1)),0)</f>
        <v>0</v>
      </c>
      <c r="AC22" s="44">
        <f>IF(AC21=1,MIN(Kirish!$B$50,Kirish!$B$19+(Kirish!$B$50-Kirish!$B$19)*IF(Kirish!$B$51&gt;0,MIN(1,(AC20-1)/Kirish!$B$51),1)),0)</f>
        <v>0</v>
      </c>
      <c r="AD22" s="44">
        <f>IF(AD21=1,MIN(Kirish!$B$50,Kirish!$B$19+(Kirish!$B$50-Kirish!$B$19)*IF(Kirish!$B$51&gt;0,MIN(1,(AD20-1)/Kirish!$B$51),1)),0)</f>
        <v>0</v>
      </c>
      <c r="AE22" s="44">
        <f>IF(AE21=1,MIN(Kirish!$B$50,Kirish!$B$19+(Kirish!$B$50-Kirish!$B$19)*IF(Kirish!$B$51&gt;0,MIN(1,(AE20-1)/Kirish!$B$51),1)),0)</f>
        <v>0</v>
      </c>
      <c r="AF22" s="44">
        <f>IF(AF21=1,MIN(Kirish!$B$50,Kirish!$B$19+(Kirish!$B$50-Kirish!$B$19)*IF(Kirish!$B$51&gt;0,MIN(1,(AF20-1)/Kirish!$B$51),1)),0)</f>
        <v>0</v>
      </c>
      <c r="AG22" s="44">
        <f>IF(AG21=1,MIN(Kirish!$B$50,Kirish!$B$19+(Kirish!$B$50-Kirish!$B$19)*IF(Kirish!$B$51&gt;0,MIN(1,(AG20-1)/Kirish!$B$51),1)),0)</f>
        <v>0</v>
      </c>
      <c r="AH22" s="44">
        <f>IF(AH21=1,MIN(Kirish!$B$50,Kirish!$B$19+(Kirish!$B$50-Kirish!$B$19)*IF(Kirish!$B$51&gt;0,MIN(1,(AH20-1)/Kirish!$B$51),1)),0)</f>
        <v>0</v>
      </c>
      <c r="AI22" s="44">
        <f>IF(AI21=1,MIN(Kirish!$B$50,Kirish!$B$19+(Kirish!$B$50-Kirish!$B$19)*IF(Kirish!$B$51&gt;0,MIN(1,(AI20-1)/Kirish!$B$51),1)),0)</f>
        <v>0</v>
      </c>
      <c r="AJ22" s="44">
        <f>IF(AJ21=1,MIN(Kirish!$B$50,Kirish!$B$19+(Kirish!$B$50-Kirish!$B$19)*IF(Kirish!$B$51&gt;0,MIN(1,(AJ20-1)/Kirish!$B$51),1)),0)</f>
        <v>0</v>
      </c>
      <c r="AK22" s="44">
        <f>IF(AK21=1,MIN(Kirish!$B$50,Kirish!$B$19+(Kirish!$B$50-Kirish!$B$19)*IF(Kirish!$B$51&gt;0,MIN(1,(AK20-1)/Kirish!$B$51),1)),0)</f>
        <v>0</v>
      </c>
      <c r="AL22" s="44">
        <f>IF(AL21=1,MIN(Kirish!$B$50,Kirish!$B$19+(Kirish!$B$50-Kirish!$B$19)*IF(Kirish!$B$51&gt;0,MIN(1,(AL20-1)/Kirish!$B$51),1)),0)</f>
        <v>0</v>
      </c>
      <c r="AM22" s="44">
        <f>IF(AM21=1,MIN(Kirish!$B$50,Kirish!$B$19+(Kirish!$B$50-Kirish!$B$19)*IF(Kirish!$B$51&gt;0,MIN(1,(AM20-1)/Kirish!$B$51),1)),0)</f>
        <v>0</v>
      </c>
      <c r="AN22" s="44">
        <f>IF(AN21=1,MIN(Kirish!$B$50,Kirish!$B$19+(Kirish!$B$50-Kirish!$B$19)*IF(Kirish!$B$51&gt;0,MIN(1,(AN20-1)/Kirish!$B$51),1)),0)</f>
        <v>0</v>
      </c>
      <c r="AO22" s="44">
        <f>IF(AO21=1,MIN(Kirish!$B$50,Kirish!$B$19+(Kirish!$B$50-Kirish!$B$19)*IF(Kirish!$B$51&gt;0,MIN(1,(AO20-1)/Kirish!$B$51),1)),0)</f>
        <v>0</v>
      </c>
      <c r="AP22" s="44">
        <f>IF(AP21=1,MIN(Kirish!$B$50,Kirish!$B$19+(Kirish!$B$50-Kirish!$B$19)*IF(Kirish!$B$51&gt;0,MIN(1,(AP20-1)/Kirish!$B$51),1)),0)</f>
        <v>0</v>
      </c>
      <c r="AQ22" s="44">
        <f>IF(AQ21=1,MIN(Kirish!$B$50,Kirish!$B$19+(Kirish!$B$50-Kirish!$B$19)*IF(Kirish!$B$51&gt;0,MIN(1,(AQ20-1)/Kirish!$B$51),1)),0)</f>
        <v>0</v>
      </c>
      <c r="AR22" s="44">
        <f>IF(AR21=1,MIN(Kirish!$B$50,Kirish!$B$19+(Kirish!$B$50-Kirish!$B$19)*IF(Kirish!$B$51&gt;0,MIN(1,(AR20-1)/Kirish!$B$51),1)),0)</f>
        <v>0</v>
      </c>
      <c r="AS22" s="44">
        <f>IF(AS21=1,MIN(Kirish!$B$50,Kirish!$B$19+(Kirish!$B$50-Kirish!$B$19)*IF(Kirish!$B$51&gt;0,MIN(1,(AS20-1)/Kirish!$B$51),1)),0)</f>
        <v>0</v>
      </c>
      <c r="AT22" s="44">
        <f>IF(AT21=1,MIN(Kirish!$B$50,Kirish!$B$19+(Kirish!$B$50-Kirish!$B$19)*IF(Kirish!$B$51&gt;0,MIN(1,(AT20-1)/Kirish!$B$51),1)),0)</f>
        <v>0</v>
      </c>
      <c r="AU22" s="44">
        <f>IF(AU21=1,MIN(Kirish!$B$50,Kirish!$B$19+(Kirish!$B$50-Kirish!$B$19)*IF(Kirish!$B$51&gt;0,MIN(1,(AU20-1)/Kirish!$B$51),1)),0)</f>
        <v>0</v>
      </c>
      <c r="AV22" s="44">
        <f>IF(AV21=1,MIN(Kirish!$B$50,Kirish!$B$19+(Kirish!$B$50-Kirish!$B$19)*IF(Kirish!$B$51&gt;0,MIN(1,(AV20-1)/Kirish!$B$51),1)),0)</f>
        <v>0</v>
      </c>
      <c r="AW22" s="44">
        <f>IF(AW21=1,MIN(Kirish!$B$50,Kirish!$B$19+(Kirish!$B$50-Kirish!$B$19)*IF(Kirish!$B$51&gt;0,MIN(1,(AW20-1)/Kirish!$B$51),1)),0)</f>
        <v>0</v>
      </c>
      <c r="AX22" s="44">
        <f>IF(AX21=1,MIN(Kirish!$B$50,Kirish!$B$19+(Kirish!$B$50-Kirish!$B$19)*IF(Kirish!$B$51&gt;0,MIN(1,(AX20-1)/Kirish!$B$51),1)),0)</f>
        <v>0</v>
      </c>
      <c r="AY22" s="44">
        <f>IF(AY21=1,MIN(Kirish!$B$50,Kirish!$B$19+(Kirish!$B$50-Kirish!$B$19)*IF(Kirish!$B$51&gt;0,MIN(1,(AY20-1)/Kirish!$B$51),1)),0)</f>
        <v>0</v>
      </c>
      <c r="AZ22" s="44">
        <f>IF(AZ21=1,MIN(Kirish!$B$50,Kirish!$B$19+(Kirish!$B$50-Kirish!$B$19)*IF(Kirish!$B$51&gt;0,MIN(1,(AZ20-1)/Kirish!$B$51),1)),0)</f>
        <v>0</v>
      </c>
      <c r="BA22" s="44">
        <f>IF(BA21=1,MIN(Kirish!$B$50,Kirish!$B$19+(Kirish!$B$50-Kirish!$B$19)*IF(Kirish!$B$51&gt;0,MIN(1,(BA20-1)/Kirish!$B$51),1)),0)</f>
        <v>0</v>
      </c>
      <c r="BB22" s="44">
        <f>IF(BB21=1,MIN(Kirish!$B$50,Kirish!$B$19+(Kirish!$B$50-Kirish!$B$19)*IF(Kirish!$B$51&gt;0,MIN(1,(BB20-1)/Kirish!$B$51),1)),0)</f>
        <v>0</v>
      </c>
      <c r="BC22" s="44">
        <f>IF(BC21=1,MIN(Kirish!$B$50,Kirish!$B$19+(Kirish!$B$50-Kirish!$B$19)*IF(Kirish!$B$51&gt;0,MIN(1,(BC20-1)/Kirish!$B$51),1)),0)</f>
        <v>0</v>
      </c>
      <c r="BD22" s="44">
        <f>IF(BD21=1,MIN(Kirish!$B$50,Kirish!$B$19+(Kirish!$B$50-Kirish!$B$19)*IF(Kirish!$B$51&gt;0,MIN(1,(BD20-1)/Kirish!$B$51),1)),0)</f>
        <v>0</v>
      </c>
      <c r="BE22" s="44">
        <f>IF(BE21=1,MIN(Kirish!$B$50,Kirish!$B$19+(Kirish!$B$50-Kirish!$B$19)*IF(Kirish!$B$51&gt;0,MIN(1,(BE20-1)/Kirish!$B$51),1)),0)</f>
        <v>0</v>
      </c>
      <c r="BF22" s="44">
        <f>IF(BF21=1,MIN(Kirish!$B$50,Kirish!$B$19+(Kirish!$B$50-Kirish!$B$19)*IF(Kirish!$B$51&gt;0,MIN(1,(BF20-1)/Kirish!$B$51),1)),0)</f>
        <v>0</v>
      </c>
      <c r="BG22" s="44">
        <f>IF(BG21=1,MIN(Kirish!$B$50,Kirish!$B$19+(Kirish!$B$50-Kirish!$B$19)*IF(Kirish!$B$51&gt;0,MIN(1,(BG20-1)/Kirish!$B$51),1)),0)</f>
        <v>0</v>
      </c>
      <c r="BH22" s="44">
        <f>IF(BH21=1,MIN(Kirish!$B$50,Kirish!$B$19+(Kirish!$B$50-Kirish!$B$19)*IF(Kirish!$B$51&gt;0,MIN(1,(BH20-1)/Kirish!$B$51),1)),0)</f>
        <v>0</v>
      </c>
      <c r="BI22" s="44">
        <f>IF(BI21=1,MIN(Kirish!$B$50,Kirish!$B$19+(Kirish!$B$50-Kirish!$B$19)*IF(Kirish!$B$51&gt;0,MIN(1,(BI20-1)/Kirish!$B$51),1)),0)</f>
        <v>0</v>
      </c>
      <c r="BJ22" s="44">
        <f>IF(BJ21=1,MIN(Kirish!$B$50,Kirish!$B$19+(Kirish!$B$50-Kirish!$B$19)*IF(Kirish!$B$51&gt;0,MIN(1,(BJ20-1)/Kirish!$B$51),1)),0)</f>
        <v>0</v>
      </c>
      <c r="BK22" s="44">
        <f>IF(BK21=1,MIN(Kirish!$B$50,Kirish!$B$19+(Kirish!$B$50-Kirish!$B$19)*IF(Kirish!$B$51&gt;0,MIN(1,(BK20-1)/Kirish!$B$51),1)),0)</f>
        <v>0</v>
      </c>
      <c r="BL22" s="44">
        <f>IF(BL21=1,MIN(Kirish!$B$50,Kirish!$B$19+(Kirish!$B$50-Kirish!$B$19)*IF(Kirish!$B$51&gt;0,MIN(1,(BL20-1)/Kirish!$B$51),1)),0)</f>
        <v>0</v>
      </c>
      <c r="BM22" s="44">
        <f>IF(BM21=1,MIN(Kirish!$B$50,Kirish!$B$19+(Kirish!$B$50-Kirish!$B$19)*IF(Kirish!$B$51&gt;0,MIN(1,(BM20-1)/Kirish!$B$51),1)),0)</f>
        <v>0</v>
      </c>
      <c r="BN22" s="44">
        <f>IF(BN21=1,MIN(Kirish!$B$50,Kirish!$B$19+(Kirish!$B$50-Kirish!$B$19)*IF(Kirish!$B$51&gt;0,MIN(1,(BN20-1)/Kirish!$B$51),1)),0)</f>
        <v>0</v>
      </c>
      <c r="BO22" s="44">
        <f>IF(BO21=1,MIN(Kirish!$B$50,Kirish!$B$19+(Kirish!$B$50-Kirish!$B$19)*IF(Kirish!$B$51&gt;0,MIN(1,(BO20-1)/Kirish!$B$51),1)),0)</f>
        <v>0</v>
      </c>
      <c r="BP22" s="44">
        <f>IF(BP21=1,MIN(Kirish!$B$50,Kirish!$B$19+(Kirish!$B$50-Kirish!$B$19)*IF(Kirish!$B$51&gt;0,MIN(1,(BP20-1)/Kirish!$B$51),1)),0)</f>
        <v>0</v>
      </c>
      <c r="BQ22" s="44">
        <f>IF(BQ21=1,MIN(Kirish!$B$50,Kirish!$B$19+(Kirish!$B$50-Kirish!$B$19)*IF(Kirish!$B$51&gt;0,MIN(1,(BQ20-1)/Kirish!$B$51),1)),0)</f>
        <v>0</v>
      </c>
      <c r="BR22" s="44">
        <f>IF(BR21=1,MIN(Kirish!$B$50,Kirish!$B$19+(Kirish!$B$50-Kirish!$B$19)*IF(Kirish!$B$51&gt;0,MIN(1,(BR20-1)/Kirish!$B$51),1)),0)</f>
        <v>0</v>
      </c>
      <c r="BS22" s="44">
        <f>IF(BS21=1,MIN(Kirish!$B$50,Kirish!$B$19+(Kirish!$B$50-Kirish!$B$19)*IF(Kirish!$B$51&gt;0,MIN(1,(BS20-1)/Kirish!$B$51),1)),0)</f>
        <v>0</v>
      </c>
      <c r="BT22" s="44">
        <f>IF(BT21=1,MIN(Kirish!$B$50,Kirish!$B$19+(Kirish!$B$50-Kirish!$B$19)*IF(Kirish!$B$51&gt;0,MIN(1,(BT20-1)/Kirish!$B$51),1)),0)</f>
        <v>0</v>
      </c>
      <c r="BU22" s="44">
        <f>IF(BU21=1,MIN(Kirish!$B$50,Kirish!$B$19+(Kirish!$B$50-Kirish!$B$19)*IF(Kirish!$B$51&gt;0,MIN(1,(BU20-1)/Kirish!$B$51),1)),0)</f>
        <v>0</v>
      </c>
      <c r="BV22" s="44">
        <f>IF(BV21=1,MIN(Kirish!$B$50,Kirish!$B$19+(Kirish!$B$50-Kirish!$B$19)*IF(Kirish!$B$51&gt;0,MIN(1,(BV20-1)/Kirish!$B$51),1)),0)</f>
        <v>0</v>
      </c>
      <c r="BW22" s="44">
        <f>IF(BW21=1,MIN(Kirish!$B$50,Kirish!$B$19+(Kirish!$B$50-Kirish!$B$19)*IF(Kirish!$B$51&gt;0,MIN(1,(BW20-1)/Kirish!$B$51),1)),0)</f>
        <v>0</v>
      </c>
      <c r="BX22" s="44">
        <f>IF(BX21=1,MIN(Kirish!$B$50,Kirish!$B$19+(Kirish!$B$50-Kirish!$B$19)*IF(Kirish!$B$51&gt;0,MIN(1,(BX20-1)/Kirish!$B$51),1)),0)</f>
        <v>0</v>
      </c>
      <c r="BY22" s="44">
        <f>IF(BY21=1,MIN(Kirish!$B$50,Kirish!$B$19+(Kirish!$B$50-Kirish!$B$19)*IF(Kirish!$B$51&gt;0,MIN(1,(BY20-1)/Kirish!$B$51),1)),0)</f>
        <v>0</v>
      </c>
      <c r="BZ22" s="44">
        <f>IF(BZ21=1,MIN(Kirish!$B$50,Kirish!$B$19+(Kirish!$B$50-Kirish!$B$19)*IF(Kirish!$B$51&gt;0,MIN(1,(BZ20-1)/Kirish!$B$51),1)),0)</f>
        <v>0</v>
      </c>
      <c r="CA22" s="44">
        <f>IF(CA21=1,MIN(Kirish!$B$50,Kirish!$B$19+(Kirish!$B$50-Kirish!$B$19)*IF(Kirish!$B$51&gt;0,MIN(1,(CA20-1)/Kirish!$B$51),1)),0)</f>
        <v>0</v>
      </c>
      <c r="CB22" s="44">
        <f>IF(CB21=1,MIN(Kirish!$B$50,Kirish!$B$19+(Kirish!$B$50-Kirish!$B$19)*IF(Kirish!$B$51&gt;0,MIN(1,(CB20-1)/Kirish!$B$51),1)),0)</f>
        <v>0</v>
      </c>
      <c r="CC22" s="44">
        <f>IF(CC21=1,MIN(Kirish!$B$50,Kirish!$B$19+(Kirish!$B$50-Kirish!$B$19)*IF(Kirish!$B$51&gt;0,MIN(1,(CC20-1)/Kirish!$B$51),1)),0)</f>
        <v>0</v>
      </c>
      <c r="CD22" s="44">
        <f>IF(CD21=1,MIN(Kirish!$B$50,Kirish!$B$19+(Kirish!$B$50-Kirish!$B$19)*IF(Kirish!$B$51&gt;0,MIN(1,(CD20-1)/Kirish!$B$51),1)),0)</f>
        <v>0</v>
      </c>
      <c r="CE22" s="44">
        <f>IF(CE21=1,MIN(Kirish!$B$50,Kirish!$B$19+(Kirish!$B$50-Kirish!$B$19)*IF(Kirish!$B$51&gt;0,MIN(1,(CE20-1)/Kirish!$B$51),1)),0)</f>
        <v>0</v>
      </c>
      <c r="CF22" s="44">
        <f>IF(CF21=1,MIN(Kirish!$B$50,Kirish!$B$19+(Kirish!$B$50-Kirish!$B$19)*IF(Kirish!$B$51&gt;0,MIN(1,(CF20-1)/Kirish!$B$51),1)),0)</f>
        <v>0</v>
      </c>
      <c r="CG22" s="44">
        <f>IF(CG21=1,MIN(Kirish!$B$50,Kirish!$B$19+(Kirish!$B$50-Kirish!$B$19)*IF(Kirish!$B$51&gt;0,MIN(1,(CG20-1)/Kirish!$B$51),1)),0)</f>
        <v>0</v>
      </c>
      <c r="CH22" s="44">
        <f>IF(CH21=1,MIN(Kirish!$B$50,Kirish!$B$19+(Kirish!$B$50-Kirish!$B$19)*IF(Kirish!$B$51&gt;0,MIN(1,(CH20-1)/Kirish!$B$51),1)),0)</f>
        <v>0</v>
      </c>
      <c r="CI22" s="44">
        <f>IF(CI21=1,MIN(Kirish!$B$50,Kirish!$B$19+(Kirish!$B$50-Kirish!$B$19)*IF(Kirish!$B$51&gt;0,MIN(1,(CI20-1)/Kirish!$B$51),1)),0)</f>
        <v>0</v>
      </c>
      <c r="CJ22" s="44">
        <f>IF(CJ21=1,MIN(Kirish!$B$50,Kirish!$B$19+(Kirish!$B$50-Kirish!$B$19)*IF(Kirish!$B$51&gt;0,MIN(1,(CJ20-1)/Kirish!$B$51),1)),0)</f>
        <v>0</v>
      </c>
      <c r="CK22" s="44">
        <f>IF(CK21=1,MIN(Kirish!$B$50,Kirish!$B$19+(Kirish!$B$50-Kirish!$B$19)*IF(Kirish!$B$51&gt;0,MIN(1,(CK20-1)/Kirish!$B$51),1)),0)</f>
        <v>0</v>
      </c>
      <c r="CL22" s="44">
        <f>IF(CL21=1,MIN(Kirish!$B$50,Kirish!$B$19+(Kirish!$B$50-Kirish!$B$19)*IF(Kirish!$B$51&gt;0,MIN(1,(CL20-1)/Kirish!$B$51),1)),0)</f>
        <v>0</v>
      </c>
      <c r="CM22" s="44">
        <f>IF(CM21=1,MIN(Kirish!$B$50,Kirish!$B$19+(Kirish!$B$50-Kirish!$B$19)*IF(Kirish!$B$51&gt;0,MIN(1,(CM20-1)/Kirish!$B$51),1)),0)</f>
        <v>0</v>
      </c>
      <c r="CN22" s="44">
        <f>IF(CN21=1,MIN(Kirish!$B$50,Kirish!$B$19+(Kirish!$B$50-Kirish!$B$19)*IF(Kirish!$B$51&gt;0,MIN(1,(CN20-1)/Kirish!$B$51),1)),0)</f>
        <v>0</v>
      </c>
      <c r="CO22" s="44">
        <f>IF(CO21=1,MIN(Kirish!$B$50,Kirish!$B$19+(Kirish!$B$50-Kirish!$B$19)*IF(Kirish!$B$51&gt;0,MIN(1,(CO20-1)/Kirish!$B$51),1)),0)</f>
        <v>0</v>
      </c>
      <c r="CP22" s="44">
        <f>IF(CP21=1,MIN(Kirish!$B$50,Kirish!$B$19+(Kirish!$B$50-Kirish!$B$19)*IF(Kirish!$B$51&gt;0,MIN(1,(CP20-1)/Kirish!$B$51),1)),0)</f>
        <v>0</v>
      </c>
      <c r="CQ22" s="44">
        <f>IF(CQ21=1,MIN(Kirish!$B$50,Kirish!$B$19+(Kirish!$B$50-Kirish!$B$19)*IF(Kirish!$B$51&gt;0,MIN(1,(CQ20-1)/Kirish!$B$51),1)),0)</f>
        <v>0</v>
      </c>
      <c r="CR22" s="44">
        <f>IF(CR21=1,MIN(Kirish!$B$50,Kirish!$B$19+(Kirish!$B$50-Kirish!$B$19)*IF(Kirish!$B$51&gt;0,MIN(1,(CR20-1)/Kirish!$B$51),1)),0)</f>
        <v>0</v>
      </c>
      <c r="CS22" s="44">
        <f>IF(CS21=1,MIN(Kirish!$B$50,Kirish!$B$19+(Kirish!$B$50-Kirish!$B$19)*IF(Kirish!$B$51&gt;0,MIN(1,(CS20-1)/Kirish!$B$51),1)),0)</f>
        <v>0</v>
      </c>
      <c r="CT22" s="44">
        <f>IF(CT21=1,MIN(Kirish!$B$50,Kirish!$B$19+(Kirish!$B$50-Kirish!$B$19)*IF(Kirish!$B$51&gt;0,MIN(1,(CT20-1)/Kirish!$B$51),1)),0)</f>
        <v>0</v>
      </c>
      <c r="CU22" s="44">
        <f>IF(CU21=1,MIN(Kirish!$B$50,Kirish!$B$19+(Kirish!$B$50-Kirish!$B$19)*IF(Kirish!$B$51&gt;0,MIN(1,(CU20-1)/Kirish!$B$51),1)),0)</f>
        <v>0</v>
      </c>
      <c r="CV22" s="44">
        <f>IF(CV21=1,MIN(Kirish!$B$50,Kirish!$B$19+(Kirish!$B$50-Kirish!$B$19)*IF(Kirish!$B$51&gt;0,MIN(1,(CV20-1)/Kirish!$B$51),1)),0)</f>
        <v>0</v>
      </c>
      <c r="CW22" s="44">
        <f>IF(CW21=1,MIN(Kirish!$B$50,Kirish!$B$19+(Kirish!$B$50-Kirish!$B$19)*IF(Kirish!$B$51&gt;0,MIN(1,(CW20-1)/Kirish!$B$51),1)),0)</f>
        <v>0</v>
      </c>
      <c r="CX22" s="44">
        <f>IF(CX21=1,MIN(Kirish!$B$50,Kirish!$B$19+(Kirish!$B$50-Kirish!$B$19)*IF(Kirish!$B$51&gt;0,MIN(1,(CX20-1)/Kirish!$B$51),1)),0)</f>
        <v>0</v>
      </c>
      <c r="CY22" s="44">
        <f>IF(CY21=1,MIN(Kirish!$B$50,Kirish!$B$19+(Kirish!$B$50-Kirish!$B$19)*IF(Kirish!$B$51&gt;0,MIN(1,(CY20-1)/Kirish!$B$51),1)),0)</f>
        <v>0</v>
      </c>
      <c r="CZ22" s="44">
        <f>IF(CZ21=1,MIN(Kirish!$B$50,Kirish!$B$19+(Kirish!$B$50-Kirish!$B$19)*IF(Kirish!$B$51&gt;0,MIN(1,(CZ20-1)/Kirish!$B$51),1)),0)</f>
        <v>0</v>
      </c>
      <c r="DA22" s="44">
        <f>IF(DA21=1,MIN(Kirish!$B$50,Kirish!$B$19+(Kirish!$B$50-Kirish!$B$19)*IF(Kirish!$B$51&gt;0,MIN(1,(DA20-1)/Kirish!$B$51),1)),0)</f>
        <v>0</v>
      </c>
      <c r="DB22" s="44">
        <f>IF(DB21=1,MIN(Kirish!$B$50,Kirish!$B$19+(Kirish!$B$50-Kirish!$B$19)*IF(Kirish!$B$51&gt;0,MIN(1,(DB20-1)/Kirish!$B$51),1)),0)</f>
        <v>0</v>
      </c>
      <c r="DC22" s="44">
        <f>IF(DC21=1,MIN(Kirish!$B$50,Kirish!$B$19+(Kirish!$B$50-Kirish!$B$19)*IF(Kirish!$B$51&gt;0,MIN(1,(DC20-1)/Kirish!$B$51),1)),0)</f>
        <v>0</v>
      </c>
      <c r="DD22" s="44">
        <f>IF(DD21=1,MIN(Kirish!$B$50,Kirish!$B$19+(Kirish!$B$50-Kirish!$B$19)*IF(Kirish!$B$51&gt;0,MIN(1,(DD20-1)/Kirish!$B$51),1)),0)</f>
        <v>0</v>
      </c>
      <c r="DE22" s="44">
        <f>IF(DE21=1,MIN(Kirish!$B$50,Kirish!$B$19+(Kirish!$B$50-Kirish!$B$19)*IF(Kirish!$B$51&gt;0,MIN(1,(DE20-1)/Kirish!$B$51),1)),0)</f>
        <v>0</v>
      </c>
      <c r="DF22" s="44">
        <f>IF(DF21=1,MIN(Kirish!$B$50,Kirish!$B$19+(Kirish!$B$50-Kirish!$B$19)*IF(Kirish!$B$51&gt;0,MIN(1,(DF20-1)/Kirish!$B$51),1)),0)</f>
        <v>0</v>
      </c>
      <c r="DG22" s="44">
        <f>IF(DG21=1,MIN(Kirish!$B$50,Kirish!$B$19+(Kirish!$B$50-Kirish!$B$19)*IF(Kirish!$B$51&gt;0,MIN(1,(DG20-1)/Kirish!$B$51),1)),0)</f>
        <v>0</v>
      </c>
      <c r="DH22" s="44">
        <f>IF(DH21=1,MIN(Kirish!$B$50,Kirish!$B$19+(Kirish!$B$50-Kirish!$B$19)*IF(Kirish!$B$51&gt;0,MIN(1,(DH20-1)/Kirish!$B$51),1)),0)</f>
        <v>0</v>
      </c>
      <c r="DI22" s="44">
        <f>IF(DI21=1,MIN(Kirish!$B$50,Kirish!$B$19+(Kirish!$B$50-Kirish!$B$19)*IF(Kirish!$B$51&gt;0,MIN(1,(DI20-1)/Kirish!$B$51),1)),0)</f>
        <v>0</v>
      </c>
      <c r="DJ22" s="44">
        <f>IF(DJ21=1,MIN(Kirish!$B$50,Kirish!$B$19+(Kirish!$B$50-Kirish!$B$19)*IF(Kirish!$B$51&gt;0,MIN(1,(DJ20-1)/Kirish!$B$51),1)),0)</f>
        <v>0</v>
      </c>
      <c r="DK22" s="44">
        <f>IF(DK21=1,MIN(Kirish!$B$50,Kirish!$B$19+(Kirish!$B$50-Kirish!$B$19)*IF(Kirish!$B$51&gt;0,MIN(1,(DK20-1)/Kirish!$B$51),1)),0)</f>
        <v>0</v>
      </c>
      <c r="DL22" s="44">
        <f>IF(DL21=1,MIN(Kirish!$B$50,Kirish!$B$19+(Kirish!$B$50-Kirish!$B$19)*IF(Kirish!$B$51&gt;0,MIN(1,(DL20-1)/Kirish!$B$51),1)),0)</f>
        <v>0</v>
      </c>
      <c r="DM22" s="44">
        <f>IF(DM21=1,MIN(Kirish!$B$50,Kirish!$B$19+(Kirish!$B$50-Kirish!$B$19)*IF(Kirish!$B$51&gt;0,MIN(1,(DM20-1)/Kirish!$B$51),1)),0)</f>
        <v>0</v>
      </c>
      <c r="DN22" s="44">
        <f>IF(DN21=1,MIN(Kirish!$B$50,Kirish!$B$19+(Kirish!$B$50-Kirish!$B$19)*IF(Kirish!$B$51&gt;0,MIN(1,(DN20-1)/Kirish!$B$51),1)),0)</f>
        <v>0</v>
      </c>
      <c r="DO22" s="44">
        <f>IF(DO21=1,MIN(Kirish!$B$50,Kirish!$B$19+(Kirish!$B$50-Kirish!$B$19)*IF(Kirish!$B$51&gt;0,MIN(1,(DO20-1)/Kirish!$B$51),1)),0)</f>
        <v>0</v>
      </c>
      <c r="DP22" s="44">
        <f>IF(DP21=1,MIN(Kirish!$B$50,Kirish!$B$19+(Kirish!$B$50-Kirish!$B$19)*IF(Kirish!$B$51&gt;0,MIN(1,(DP20-1)/Kirish!$B$51),1)),0)</f>
        <v>0</v>
      </c>
      <c r="DQ22" s="44">
        <f>IF(DQ21=1,MIN(Kirish!$B$50,Kirish!$B$19+(Kirish!$B$50-Kirish!$B$19)*IF(Kirish!$B$51&gt;0,MIN(1,(DQ20-1)/Kirish!$B$51),1)),0)</f>
        <v>0</v>
      </c>
      <c r="DR22" s="44">
        <f>IF(DR21=1,MIN(Kirish!$B$50,Kirish!$B$19+(Kirish!$B$50-Kirish!$B$19)*IF(Kirish!$B$51&gt;0,MIN(1,(DR20-1)/Kirish!$B$51),1)),0)</f>
        <v>0</v>
      </c>
      <c r="DS22" s="44">
        <f>IF(DS21=1,MIN(Kirish!$B$50,Kirish!$B$19+(Kirish!$B$50-Kirish!$B$19)*IF(Kirish!$B$51&gt;0,MIN(1,(DS20-1)/Kirish!$B$51),1)),0)</f>
        <v>0</v>
      </c>
      <c r="DT22" s="44">
        <f>IF(DT21=1,MIN(Kirish!$B$50,Kirish!$B$19+(Kirish!$B$50-Kirish!$B$19)*IF(Kirish!$B$51&gt;0,MIN(1,(DT20-1)/Kirish!$B$51),1)),0)</f>
        <v>0</v>
      </c>
      <c r="DU22" s="44">
        <f>IF(DU21=1,MIN(Kirish!$B$50,Kirish!$B$19+(Kirish!$B$50-Kirish!$B$19)*IF(Kirish!$B$51&gt;0,MIN(1,(DU20-1)/Kirish!$B$51),1)),0)</f>
        <v>0</v>
      </c>
      <c r="DV22" s="44">
        <f>IF(DV21=1,MIN(Kirish!$B$50,Kirish!$B$19+(Kirish!$B$50-Kirish!$B$19)*IF(Kirish!$B$51&gt;0,MIN(1,(DV20-1)/Kirish!$B$51),1)),0)</f>
        <v>0</v>
      </c>
      <c r="DW22" s="44">
        <f>IF(DW21=1,MIN(Kirish!$B$50,Kirish!$B$19+(Kirish!$B$50-Kirish!$B$19)*IF(Kirish!$B$51&gt;0,MIN(1,(DW20-1)/Kirish!$B$51),1)),0)</f>
        <v>0</v>
      </c>
      <c r="DX22" s="44">
        <f>IF(DX21=1,MIN(Kirish!$B$50,Kirish!$B$19+(Kirish!$B$50-Kirish!$B$19)*IF(Kirish!$B$51&gt;0,MIN(1,(DX20-1)/Kirish!$B$51),1)),0)</f>
        <v>0</v>
      </c>
      <c r="DY22" s="44">
        <f>IF(DY21=1,MIN(Kirish!$B$50,Kirish!$B$19+(Kirish!$B$50-Kirish!$B$19)*IF(Kirish!$B$51&gt;0,MIN(1,(DY20-1)/Kirish!$B$51),1)),0)</f>
        <v>0</v>
      </c>
      <c r="DZ22" s="44">
        <f>IF(DZ21=1,MIN(Kirish!$B$50,Kirish!$B$19+(Kirish!$B$50-Kirish!$B$19)*IF(Kirish!$B$51&gt;0,MIN(1,(DZ20-1)/Kirish!$B$51),1)),0)</f>
        <v>0</v>
      </c>
      <c r="EA22" s="44">
        <f>IF(EA21=1,MIN(Kirish!$B$50,Kirish!$B$19+(Kirish!$B$50-Kirish!$B$19)*IF(Kirish!$B$51&gt;0,MIN(1,(EA20-1)/Kirish!$B$51),1)),0)</f>
        <v>0</v>
      </c>
      <c r="EB22" s="44">
        <f>IF(EB21=1,MIN(Kirish!$B$50,Kirish!$B$19+(Kirish!$B$50-Kirish!$B$19)*IF(Kirish!$B$51&gt;0,MIN(1,(EB20-1)/Kirish!$B$51),1)),0)</f>
        <v>0</v>
      </c>
      <c r="EC22" s="44">
        <f>IF(EC21=1,MIN(Kirish!$B$50,Kirish!$B$19+(Kirish!$B$50-Kirish!$B$19)*IF(Kirish!$B$51&gt;0,MIN(1,(EC20-1)/Kirish!$B$51),1)),0)</f>
        <v>0</v>
      </c>
      <c r="ED22" s="44">
        <f>IF(ED21=1,MIN(Kirish!$B$50,Kirish!$B$19+(Kirish!$B$50-Kirish!$B$19)*IF(Kirish!$B$51&gt;0,MIN(1,(ED20-1)/Kirish!$B$51),1)),0)</f>
        <v>0</v>
      </c>
      <c r="EE22" s="44">
        <f>IF(EE21=1,MIN(Kirish!$B$50,Kirish!$B$19+(Kirish!$B$50-Kirish!$B$19)*IF(Kirish!$B$51&gt;0,MIN(1,(EE20-1)/Kirish!$B$51),1)),0)</f>
        <v>0</v>
      </c>
      <c r="EF22" s="44">
        <f>IF(EF21=1,MIN(Kirish!$B$50,Kirish!$B$19+(Kirish!$B$50-Kirish!$B$19)*IF(Kirish!$B$51&gt;0,MIN(1,(EF20-1)/Kirish!$B$51),1)),0)</f>
        <v>0</v>
      </c>
      <c r="EG22" s="44">
        <f>IF(EG21=1,MIN(Kirish!$B$50,Kirish!$B$19+(Kirish!$B$50-Kirish!$B$19)*IF(Kirish!$B$51&gt;0,MIN(1,(EG20-1)/Kirish!$B$51),1)),0)</f>
        <v>0</v>
      </c>
      <c r="EH22" s="44">
        <f>IF(EH21=1,MIN(Kirish!$B$50,Kirish!$B$19+(Kirish!$B$50-Kirish!$B$19)*IF(Kirish!$B$51&gt;0,MIN(1,(EH20-1)/Kirish!$B$51),1)),0)</f>
        <v>0</v>
      </c>
      <c r="EI22" s="44">
        <f>IF(EI21=1,MIN(Kirish!$B$50,Kirish!$B$19+(Kirish!$B$50-Kirish!$B$19)*IF(Kirish!$B$51&gt;0,MIN(1,(EI20-1)/Kirish!$B$51),1)),0)</f>
        <v>0</v>
      </c>
      <c r="EJ22" s="44">
        <f>IF(EJ21=1,MIN(Kirish!$B$50,Kirish!$B$19+(Kirish!$B$50-Kirish!$B$19)*IF(Kirish!$B$51&gt;0,MIN(1,(EJ20-1)/Kirish!$B$51),1)),0)</f>
        <v>0</v>
      </c>
      <c r="EK22" s="44">
        <f>IF(EK21=1,MIN(Kirish!$B$50,Kirish!$B$19+(Kirish!$B$50-Kirish!$B$19)*IF(Kirish!$B$51&gt;0,MIN(1,(EK20-1)/Kirish!$B$51),1)),0)</f>
        <v>0</v>
      </c>
      <c r="EL22" s="44">
        <f>IF(EL21=1,MIN(Kirish!$B$50,Kirish!$B$19+(Kirish!$B$50-Kirish!$B$19)*IF(Kirish!$B$51&gt;0,MIN(1,(EL20-1)/Kirish!$B$51),1)),0)</f>
        <v>0</v>
      </c>
      <c r="EM22" s="44">
        <f>IF(EM21=1,MIN(Kirish!$B$50,Kirish!$B$19+(Kirish!$B$50-Kirish!$B$19)*IF(Kirish!$B$51&gt;0,MIN(1,(EM20-1)/Kirish!$B$51),1)),0)</f>
        <v>0</v>
      </c>
      <c r="EN22" s="44">
        <f>IF(EN21=1,MIN(Kirish!$B$50,Kirish!$B$19+(Kirish!$B$50-Kirish!$B$19)*IF(Kirish!$B$51&gt;0,MIN(1,(EN20-1)/Kirish!$B$51),1)),0)</f>
        <v>0</v>
      </c>
      <c r="EO22" s="44">
        <f>IF(EO21=1,MIN(Kirish!$B$50,Kirish!$B$19+(Kirish!$B$50-Kirish!$B$19)*IF(Kirish!$B$51&gt;0,MIN(1,(EO20-1)/Kirish!$B$51),1)),0)</f>
        <v>0</v>
      </c>
      <c r="EP22" s="44">
        <f>IF(EP21=1,MIN(Kirish!$B$50,Kirish!$B$19+(Kirish!$B$50-Kirish!$B$19)*IF(Kirish!$B$51&gt;0,MIN(1,(EP20-1)/Kirish!$B$51),1)),0)</f>
        <v>0</v>
      </c>
      <c r="EQ22" s="44">
        <f>IF(EQ21=1,MIN(Kirish!$B$50,Kirish!$B$19+(Kirish!$B$50-Kirish!$B$19)*IF(Kirish!$B$51&gt;0,MIN(1,(EQ20-1)/Kirish!$B$51),1)),0)</f>
        <v>0</v>
      </c>
      <c r="ER22" s="44">
        <f>IF(ER21=1,MIN(Kirish!$B$50,Kirish!$B$19+(Kirish!$B$50-Kirish!$B$19)*IF(Kirish!$B$51&gt;0,MIN(1,(ER20-1)/Kirish!$B$51),1)),0)</f>
        <v>0</v>
      </c>
      <c r="ES22" s="44">
        <f>IF(ES21=1,MIN(Kirish!$B$50,Kirish!$B$19+(Kirish!$B$50-Kirish!$B$19)*IF(Kirish!$B$51&gt;0,MIN(1,(ES20-1)/Kirish!$B$51),1)),0)</f>
        <v>0</v>
      </c>
      <c r="ET22" s="44">
        <f>IF(ET21=1,MIN(Kirish!$B$50,Kirish!$B$19+(Kirish!$B$50-Kirish!$B$19)*IF(Kirish!$B$51&gt;0,MIN(1,(ET20-1)/Kirish!$B$51),1)),0)</f>
        <v>0</v>
      </c>
      <c r="EU22" s="44">
        <f>IF(EU21=1,MIN(Kirish!$B$50,Kirish!$B$19+(Kirish!$B$50-Kirish!$B$19)*IF(Kirish!$B$51&gt;0,MIN(1,(EU20-1)/Kirish!$B$51),1)),0)</f>
        <v>0</v>
      </c>
      <c r="EV22" s="44">
        <f>IF(EV21=1,MIN(Kirish!$B$50,Kirish!$B$19+(Kirish!$B$50-Kirish!$B$19)*IF(Kirish!$B$51&gt;0,MIN(1,(EV20-1)/Kirish!$B$51),1)),0)</f>
        <v>0</v>
      </c>
      <c r="EW22" s="44">
        <f>IF(EW21=1,MIN(Kirish!$B$50,Kirish!$B$19+(Kirish!$B$50-Kirish!$B$19)*IF(Kirish!$B$51&gt;0,MIN(1,(EW20-1)/Kirish!$B$51),1)),0)</f>
        <v>0</v>
      </c>
      <c r="EX22" s="44">
        <f>IF(EX21=1,MIN(Kirish!$B$50,Kirish!$B$19+(Kirish!$B$50-Kirish!$B$19)*IF(Kirish!$B$51&gt;0,MIN(1,(EX20-1)/Kirish!$B$51),1)),0)</f>
        <v>0</v>
      </c>
      <c r="EY22" s="44">
        <f>IF(EY21=1,MIN(Kirish!$B$50,Kirish!$B$19+(Kirish!$B$50-Kirish!$B$19)*IF(Kirish!$B$51&gt;0,MIN(1,(EY20-1)/Kirish!$B$51),1)),0)</f>
        <v>0</v>
      </c>
      <c r="EZ22" s="44">
        <f>IF(EZ21=1,MIN(Kirish!$B$50,Kirish!$B$19+(Kirish!$B$50-Kirish!$B$19)*IF(Kirish!$B$51&gt;0,MIN(1,(EZ20-1)/Kirish!$B$51),1)),0)</f>
        <v>0</v>
      </c>
      <c r="FA22" s="44">
        <f>IF(FA21=1,MIN(Kirish!$B$50,Kirish!$B$19+(Kirish!$B$50-Kirish!$B$19)*IF(Kirish!$B$51&gt;0,MIN(1,(FA20-1)/Kirish!$B$51),1)),0)</f>
        <v>0</v>
      </c>
      <c r="FB22" s="44">
        <f>IF(FB21=1,MIN(Kirish!$B$50,Kirish!$B$19+(Kirish!$B$50-Kirish!$B$19)*IF(Kirish!$B$51&gt;0,MIN(1,(FB20-1)/Kirish!$B$51),1)),0)</f>
        <v>0</v>
      </c>
      <c r="FC22" s="44">
        <f>IF(FC21=1,MIN(Kirish!$B$50,Kirish!$B$19+(Kirish!$B$50-Kirish!$B$19)*IF(Kirish!$B$51&gt;0,MIN(1,(FC20-1)/Kirish!$B$51),1)),0)</f>
        <v>0</v>
      </c>
      <c r="FD22" s="44">
        <f>IF(FD21=1,MIN(Kirish!$B$50,Kirish!$B$19+(Kirish!$B$50-Kirish!$B$19)*IF(Kirish!$B$51&gt;0,MIN(1,(FD20-1)/Kirish!$B$51),1)),0)</f>
        <v>0</v>
      </c>
      <c r="FE22" s="44">
        <f>IF(FE21=1,MIN(Kirish!$B$50,Kirish!$B$19+(Kirish!$B$50-Kirish!$B$19)*IF(Kirish!$B$51&gt;0,MIN(1,(FE20-1)/Kirish!$B$51),1)),0)</f>
        <v>0</v>
      </c>
      <c r="FF22" s="44">
        <f>IF(FF21=1,MIN(Kirish!$B$50,Kirish!$B$19+(Kirish!$B$50-Kirish!$B$19)*IF(Kirish!$B$51&gt;0,MIN(1,(FF20-1)/Kirish!$B$51),1)),0)</f>
        <v>0</v>
      </c>
      <c r="FG22" s="44">
        <f>IF(FG21=1,MIN(Kirish!$B$50,Kirish!$B$19+(Kirish!$B$50-Kirish!$B$19)*IF(Kirish!$B$51&gt;0,MIN(1,(FG20-1)/Kirish!$B$51),1)),0)</f>
        <v>0</v>
      </c>
      <c r="FH22" s="44">
        <f>IF(FH21=1,MIN(Kirish!$B$50,Kirish!$B$19+(Kirish!$B$50-Kirish!$B$19)*IF(Kirish!$B$51&gt;0,MIN(1,(FH20-1)/Kirish!$B$51),1)),0)</f>
        <v>0</v>
      </c>
      <c r="FI22" s="44">
        <f>IF(FI21=1,MIN(Kirish!$B$50,Kirish!$B$19+(Kirish!$B$50-Kirish!$B$19)*IF(Kirish!$B$51&gt;0,MIN(1,(FI20-1)/Kirish!$B$51),1)),0)</f>
        <v>0</v>
      </c>
      <c r="FJ22" s="44">
        <f>IF(FJ21=1,MIN(Kirish!$B$50,Kirish!$B$19+(Kirish!$B$50-Kirish!$B$19)*IF(Kirish!$B$51&gt;0,MIN(1,(FJ20-1)/Kirish!$B$51),1)),0)</f>
        <v>0</v>
      </c>
      <c r="FK22" s="44">
        <f>IF(FK21=1,MIN(Kirish!$B$50,Kirish!$B$19+(Kirish!$B$50-Kirish!$B$19)*IF(Kirish!$B$51&gt;0,MIN(1,(FK20-1)/Kirish!$B$51),1)),0)</f>
        <v>0</v>
      </c>
      <c r="FL22" s="44">
        <f>IF(FL21=1,MIN(Kirish!$B$50,Kirish!$B$19+(Kirish!$B$50-Kirish!$B$19)*IF(Kirish!$B$51&gt;0,MIN(1,(FL20-1)/Kirish!$B$51),1)),0)</f>
        <v>0</v>
      </c>
      <c r="FM22" s="44">
        <f>IF(FM21=1,MIN(Kirish!$B$50,Kirish!$B$19+(Kirish!$B$50-Kirish!$B$19)*IF(Kirish!$B$51&gt;0,MIN(1,(FM20-1)/Kirish!$B$51),1)),0)</f>
        <v>0</v>
      </c>
      <c r="FN22" s="44">
        <f>IF(FN21=1,MIN(Kirish!$B$50,Kirish!$B$19+(Kirish!$B$50-Kirish!$B$19)*IF(Kirish!$B$51&gt;0,MIN(1,(FN20-1)/Kirish!$B$51),1)),0)</f>
        <v>0</v>
      </c>
      <c r="FO22" s="44">
        <f>IF(FO21=1,MIN(Kirish!$B$50,Kirish!$B$19+(Kirish!$B$50-Kirish!$B$19)*IF(Kirish!$B$51&gt;0,MIN(1,(FO20-1)/Kirish!$B$51),1)),0)</f>
        <v>0</v>
      </c>
      <c r="FP22" s="44">
        <f>IF(FP21=1,MIN(Kirish!$B$50,Kirish!$B$19+(Kirish!$B$50-Kirish!$B$19)*IF(Kirish!$B$51&gt;0,MIN(1,(FP20-1)/Kirish!$B$51),1)),0)</f>
        <v>0</v>
      </c>
    </row>
    <row r="23" spans="1:172" x14ac:dyDescent="0.2">
      <c r="A23" s="42" t="s">
        <v>237</v>
      </c>
      <c r="D23" s="43">
        <f>IF(D21=1,(1+Kirish!$B$53)^INT((D20-1)/12),1)</f>
        <v>1</v>
      </c>
      <c r="E23" s="43">
        <f>IF(E21=1,(1+Kirish!$B$53)^INT((E20-1)/12),1)</f>
        <v>1</v>
      </c>
      <c r="F23" s="43">
        <f>IF(F21=1,(1+Kirish!$B$53)^INT((F20-1)/12),1)</f>
        <v>1</v>
      </c>
      <c r="G23" s="43">
        <f>IF(G21=1,(1+Kirish!$B$53)^INT((G20-1)/12),1)</f>
        <v>1</v>
      </c>
      <c r="H23" s="43">
        <f>IF(H21=1,(1+Kirish!$B$53)^INT((H20-1)/12),1)</f>
        <v>1</v>
      </c>
      <c r="I23" s="43">
        <f>IF(I21=1,(1+Kirish!$B$53)^INT((I20-1)/12),1)</f>
        <v>1</v>
      </c>
      <c r="J23" s="43">
        <f>IF(J21=1,(1+Kirish!$B$53)^INT((J20-1)/12),1)</f>
        <v>1</v>
      </c>
      <c r="K23" s="43">
        <f>IF(K21=1,(1+Kirish!$B$53)^INT((K20-1)/12),1)</f>
        <v>1</v>
      </c>
      <c r="L23" s="43">
        <f>IF(L21=1,(1+Kirish!$B$53)^INT((L20-1)/12),1)</f>
        <v>1</v>
      </c>
      <c r="M23" s="43">
        <f>IF(M21=1,(1+Kirish!$B$53)^INT((M20-1)/12),1)</f>
        <v>1</v>
      </c>
      <c r="N23" s="43">
        <f>IF(N21=1,(1+Kirish!$B$53)^INT((N20-1)/12),1)</f>
        <v>1</v>
      </c>
      <c r="O23" s="43">
        <f>IF(O21=1,(1+Kirish!$B$53)^INT((O20-1)/12),1)</f>
        <v>1</v>
      </c>
      <c r="P23" s="43">
        <f>IF(P21=1,(1+Kirish!$B$53)^INT((P20-1)/12),1)</f>
        <v>1</v>
      </c>
      <c r="Q23" s="43">
        <f>IF(Q21=1,(1+Kirish!$B$53)^INT((Q20-1)/12),1)</f>
        <v>1</v>
      </c>
      <c r="R23" s="43">
        <f>IF(R21=1,(1+Kirish!$B$53)^INT((R20-1)/12),1)</f>
        <v>1</v>
      </c>
      <c r="S23" s="43">
        <f>IF(S21=1,(1+Kirish!$B$53)^INT((S20-1)/12),1)</f>
        <v>1</v>
      </c>
      <c r="T23" s="43">
        <f>IF(T21=1,(1+Kirish!$B$53)^INT((T20-1)/12),1)</f>
        <v>1</v>
      </c>
      <c r="U23" s="43">
        <f>IF(U21=1,(1+Kirish!$B$53)^INT((U20-1)/12),1)</f>
        <v>1</v>
      </c>
      <c r="V23" s="43">
        <f>IF(V21=1,(1+Kirish!$B$53)^INT((V20-1)/12),1)</f>
        <v>1</v>
      </c>
      <c r="W23" s="43">
        <f>IF(W21=1,(1+Kirish!$B$53)^INT((W20-1)/12),1)</f>
        <v>1</v>
      </c>
      <c r="X23" s="43">
        <f>IF(X21=1,(1+Kirish!$B$53)^INT((X20-1)/12),1)</f>
        <v>1</v>
      </c>
      <c r="Y23" s="43">
        <f>IF(Y21=1,(1+Kirish!$B$53)^INT((Y20-1)/12),1)</f>
        <v>1</v>
      </c>
      <c r="Z23" s="43">
        <f>IF(Z21=1,(1+Kirish!$B$53)^INT((Z20-1)/12),1)</f>
        <v>1</v>
      </c>
      <c r="AA23" s="43">
        <f>IF(AA21=1,(1+Kirish!$B$53)^INT((AA20-1)/12),1)</f>
        <v>1</v>
      </c>
      <c r="AB23" s="43">
        <f>IF(AB21=1,(1+Kirish!$B$53)^INT((AB20-1)/12),1)</f>
        <v>1</v>
      </c>
      <c r="AC23" s="43">
        <f>IF(AC21=1,(1+Kirish!$B$53)^INT((AC20-1)/12),1)</f>
        <v>1</v>
      </c>
      <c r="AD23" s="43">
        <f>IF(AD21=1,(1+Kirish!$B$53)^INT((AD20-1)/12),1)</f>
        <v>1</v>
      </c>
      <c r="AE23" s="43">
        <f>IF(AE21=1,(1+Kirish!$B$53)^INT((AE20-1)/12),1)</f>
        <v>1</v>
      </c>
      <c r="AF23" s="43">
        <f>IF(AF21=1,(1+Kirish!$B$53)^INT((AF20-1)/12),1)</f>
        <v>1</v>
      </c>
      <c r="AG23" s="43">
        <f>IF(AG21=1,(1+Kirish!$B$53)^INT((AG20-1)/12),1)</f>
        <v>1</v>
      </c>
      <c r="AH23" s="43">
        <f>IF(AH21=1,(1+Kirish!$B$53)^INT((AH20-1)/12),1)</f>
        <v>1</v>
      </c>
      <c r="AI23" s="43">
        <f>IF(AI21=1,(1+Kirish!$B$53)^INT((AI20-1)/12),1)</f>
        <v>1</v>
      </c>
      <c r="AJ23" s="43">
        <f>IF(AJ21=1,(1+Kirish!$B$53)^INT((AJ20-1)/12),1)</f>
        <v>1</v>
      </c>
      <c r="AK23" s="43">
        <f>IF(AK21=1,(1+Kirish!$B$53)^INT((AK20-1)/12),1)</f>
        <v>1</v>
      </c>
      <c r="AL23" s="43">
        <f>IF(AL21=1,(1+Kirish!$B$53)^INT((AL20-1)/12),1)</f>
        <v>1</v>
      </c>
      <c r="AM23" s="43">
        <f>IF(AM21=1,(1+Kirish!$B$53)^INT((AM20-1)/12),1)</f>
        <v>1</v>
      </c>
      <c r="AN23" s="43">
        <f>IF(AN21=1,(1+Kirish!$B$53)^INT((AN20-1)/12),1)</f>
        <v>1</v>
      </c>
      <c r="AO23" s="43">
        <f>IF(AO21=1,(1+Kirish!$B$53)^INT((AO20-1)/12),1)</f>
        <v>1</v>
      </c>
      <c r="AP23" s="43">
        <f>IF(AP21=1,(1+Kirish!$B$53)^INT((AP20-1)/12),1)</f>
        <v>1</v>
      </c>
      <c r="AQ23" s="43">
        <f>IF(AQ21=1,(1+Kirish!$B$53)^INT((AQ20-1)/12),1)</f>
        <v>1</v>
      </c>
      <c r="AR23" s="43">
        <f>IF(AR21=1,(1+Kirish!$B$53)^INT((AR20-1)/12),1)</f>
        <v>1</v>
      </c>
      <c r="AS23" s="43">
        <f>IF(AS21=1,(1+Kirish!$B$53)^INT((AS20-1)/12),1)</f>
        <v>1</v>
      </c>
      <c r="AT23" s="43">
        <f>IF(AT21=1,(1+Kirish!$B$53)^INT((AT20-1)/12),1)</f>
        <v>1</v>
      </c>
      <c r="AU23" s="43">
        <f>IF(AU21=1,(1+Kirish!$B$53)^INT((AU20-1)/12),1)</f>
        <v>1</v>
      </c>
      <c r="AV23" s="43">
        <f>IF(AV21=1,(1+Kirish!$B$53)^INT((AV20-1)/12),1)</f>
        <v>1</v>
      </c>
      <c r="AW23" s="43">
        <f>IF(AW21=1,(1+Kirish!$B$53)^INT((AW20-1)/12),1)</f>
        <v>1</v>
      </c>
      <c r="AX23" s="43">
        <f>IF(AX21=1,(1+Kirish!$B$53)^INT((AX20-1)/12),1)</f>
        <v>1</v>
      </c>
      <c r="AY23" s="43">
        <f>IF(AY21=1,(1+Kirish!$B$53)^INT((AY20-1)/12),1)</f>
        <v>1</v>
      </c>
      <c r="AZ23" s="43">
        <f>IF(AZ21=1,(1+Kirish!$B$53)^INT((AZ20-1)/12),1)</f>
        <v>1</v>
      </c>
      <c r="BA23" s="43">
        <f>IF(BA21=1,(1+Kirish!$B$53)^INT((BA20-1)/12),1)</f>
        <v>1</v>
      </c>
      <c r="BB23" s="43">
        <f>IF(BB21=1,(1+Kirish!$B$53)^INT((BB20-1)/12),1)</f>
        <v>1</v>
      </c>
      <c r="BC23" s="43">
        <f>IF(BC21=1,(1+Kirish!$B$53)^INT((BC20-1)/12),1)</f>
        <v>1</v>
      </c>
      <c r="BD23" s="43">
        <f>IF(BD21=1,(1+Kirish!$B$53)^INT((BD20-1)/12),1)</f>
        <v>1</v>
      </c>
      <c r="BE23" s="43">
        <f>IF(BE21=1,(1+Kirish!$B$53)^INT((BE20-1)/12),1)</f>
        <v>1</v>
      </c>
      <c r="BF23" s="43">
        <f>IF(BF21=1,(1+Kirish!$B$53)^INT((BF20-1)/12),1)</f>
        <v>1</v>
      </c>
      <c r="BG23" s="43">
        <f>IF(BG21=1,(1+Kirish!$B$53)^INT((BG20-1)/12),1)</f>
        <v>1</v>
      </c>
      <c r="BH23" s="43">
        <f>IF(BH21=1,(1+Kirish!$B$53)^INT((BH20-1)/12),1)</f>
        <v>1</v>
      </c>
      <c r="BI23" s="43">
        <f>IF(BI21=1,(1+Kirish!$B$53)^INT((BI20-1)/12),1)</f>
        <v>1</v>
      </c>
      <c r="BJ23" s="43">
        <f>IF(BJ21=1,(1+Kirish!$B$53)^INT((BJ20-1)/12),1)</f>
        <v>1</v>
      </c>
      <c r="BK23" s="43">
        <f>IF(BK21=1,(1+Kirish!$B$53)^INT((BK20-1)/12),1)</f>
        <v>1</v>
      </c>
      <c r="BL23" s="43">
        <f>IF(BL21=1,(1+Kirish!$B$53)^INT((BL20-1)/12),1)</f>
        <v>1</v>
      </c>
      <c r="BM23" s="43">
        <f>IF(BM21=1,(1+Kirish!$B$53)^INT((BM20-1)/12),1)</f>
        <v>1</v>
      </c>
      <c r="BN23" s="43">
        <f>IF(BN21=1,(1+Kirish!$B$53)^INT((BN20-1)/12),1)</f>
        <v>1</v>
      </c>
      <c r="BO23" s="43">
        <f>IF(BO21=1,(1+Kirish!$B$53)^INT((BO20-1)/12),1)</f>
        <v>1</v>
      </c>
      <c r="BP23" s="43">
        <f>IF(BP21=1,(1+Kirish!$B$53)^INT((BP20-1)/12),1)</f>
        <v>1</v>
      </c>
      <c r="BQ23" s="43">
        <f>IF(BQ21=1,(1+Kirish!$B$53)^INT((BQ20-1)/12),1)</f>
        <v>1</v>
      </c>
      <c r="BR23" s="43">
        <f>IF(BR21=1,(1+Kirish!$B$53)^INT((BR20-1)/12),1)</f>
        <v>1</v>
      </c>
      <c r="BS23" s="43">
        <f>IF(BS21=1,(1+Kirish!$B$53)^INT((BS20-1)/12),1)</f>
        <v>1</v>
      </c>
      <c r="BT23" s="43">
        <f>IF(BT21=1,(1+Kirish!$B$53)^INT((BT20-1)/12),1)</f>
        <v>1</v>
      </c>
      <c r="BU23" s="43">
        <f>IF(BU21=1,(1+Kirish!$B$53)^INT((BU20-1)/12),1)</f>
        <v>1</v>
      </c>
      <c r="BV23" s="43">
        <f>IF(BV21=1,(1+Kirish!$B$53)^INT((BV20-1)/12),1)</f>
        <v>1</v>
      </c>
      <c r="BW23" s="43">
        <f>IF(BW21=1,(1+Kirish!$B$53)^INT((BW20-1)/12),1)</f>
        <v>1</v>
      </c>
      <c r="BX23" s="43">
        <f>IF(BX21=1,(1+Kirish!$B$53)^INT((BX20-1)/12),1)</f>
        <v>1</v>
      </c>
      <c r="BY23" s="43">
        <f>IF(BY21=1,(1+Kirish!$B$53)^INT((BY20-1)/12),1)</f>
        <v>1</v>
      </c>
      <c r="BZ23" s="43">
        <f>IF(BZ21=1,(1+Kirish!$B$53)^INT((BZ20-1)/12),1)</f>
        <v>1</v>
      </c>
      <c r="CA23" s="43">
        <f>IF(CA21=1,(1+Kirish!$B$53)^INT((CA20-1)/12),1)</f>
        <v>1</v>
      </c>
      <c r="CB23" s="43">
        <f>IF(CB21=1,(1+Kirish!$B$53)^INT((CB20-1)/12),1)</f>
        <v>1</v>
      </c>
      <c r="CC23" s="43">
        <f>IF(CC21=1,(1+Kirish!$B$53)^INT((CC20-1)/12),1)</f>
        <v>1</v>
      </c>
      <c r="CD23" s="43">
        <f>IF(CD21=1,(1+Kirish!$B$53)^INT((CD20-1)/12),1)</f>
        <v>1</v>
      </c>
      <c r="CE23" s="43">
        <f>IF(CE21=1,(1+Kirish!$B$53)^INT((CE20-1)/12),1)</f>
        <v>1</v>
      </c>
      <c r="CF23" s="43">
        <f>IF(CF21=1,(1+Kirish!$B$53)^INT((CF20-1)/12),1)</f>
        <v>1</v>
      </c>
      <c r="CG23" s="43">
        <f>IF(CG21=1,(1+Kirish!$B$53)^INT((CG20-1)/12),1)</f>
        <v>1</v>
      </c>
      <c r="CH23" s="43">
        <f>IF(CH21=1,(1+Kirish!$B$53)^INT((CH20-1)/12),1)</f>
        <v>1</v>
      </c>
      <c r="CI23" s="43">
        <f>IF(CI21=1,(1+Kirish!$B$53)^INT((CI20-1)/12),1)</f>
        <v>1</v>
      </c>
      <c r="CJ23" s="43">
        <f>IF(CJ21=1,(1+Kirish!$B$53)^INT((CJ20-1)/12),1)</f>
        <v>1</v>
      </c>
      <c r="CK23" s="43">
        <f>IF(CK21=1,(1+Kirish!$B$53)^INT((CK20-1)/12),1)</f>
        <v>1</v>
      </c>
      <c r="CL23" s="43">
        <f>IF(CL21=1,(1+Kirish!$B$53)^INT((CL20-1)/12),1)</f>
        <v>1</v>
      </c>
      <c r="CM23" s="43">
        <f>IF(CM21=1,(1+Kirish!$B$53)^INT((CM20-1)/12),1)</f>
        <v>1</v>
      </c>
      <c r="CN23" s="43">
        <f>IF(CN21=1,(1+Kirish!$B$53)^INT((CN20-1)/12),1)</f>
        <v>1</v>
      </c>
      <c r="CO23" s="43">
        <f>IF(CO21=1,(1+Kirish!$B$53)^INT((CO20-1)/12),1)</f>
        <v>1</v>
      </c>
      <c r="CP23" s="43">
        <f>IF(CP21=1,(1+Kirish!$B$53)^INT((CP20-1)/12),1)</f>
        <v>1</v>
      </c>
      <c r="CQ23" s="43">
        <f>IF(CQ21=1,(1+Kirish!$B$53)^INT((CQ20-1)/12),1)</f>
        <v>1</v>
      </c>
      <c r="CR23" s="43">
        <f>IF(CR21=1,(1+Kirish!$B$53)^INT((CR20-1)/12),1)</f>
        <v>1</v>
      </c>
      <c r="CS23" s="43">
        <f>IF(CS21=1,(1+Kirish!$B$53)^INT((CS20-1)/12),1)</f>
        <v>1</v>
      </c>
      <c r="CT23" s="43">
        <f>IF(CT21=1,(1+Kirish!$B$53)^INT((CT20-1)/12),1)</f>
        <v>1</v>
      </c>
      <c r="CU23" s="43">
        <f>IF(CU21=1,(1+Kirish!$B$53)^INT((CU20-1)/12),1)</f>
        <v>1</v>
      </c>
      <c r="CV23" s="43">
        <f>IF(CV21=1,(1+Kirish!$B$53)^INT((CV20-1)/12),1)</f>
        <v>1</v>
      </c>
      <c r="CW23" s="43">
        <f>IF(CW21=1,(1+Kirish!$B$53)^INT((CW20-1)/12),1)</f>
        <v>1</v>
      </c>
      <c r="CX23" s="43">
        <f>IF(CX21=1,(1+Kirish!$B$53)^INT((CX20-1)/12),1)</f>
        <v>1</v>
      </c>
      <c r="CY23" s="43">
        <f>IF(CY21=1,(1+Kirish!$B$53)^INT((CY20-1)/12),1)</f>
        <v>1</v>
      </c>
      <c r="CZ23" s="43">
        <f>IF(CZ21=1,(1+Kirish!$B$53)^INT((CZ20-1)/12),1)</f>
        <v>1</v>
      </c>
      <c r="DA23" s="43">
        <f>IF(DA21=1,(1+Kirish!$B$53)^INT((DA20-1)/12),1)</f>
        <v>1</v>
      </c>
      <c r="DB23" s="43">
        <f>IF(DB21=1,(1+Kirish!$B$53)^INT((DB20-1)/12),1)</f>
        <v>1</v>
      </c>
      <c r="DC23" s="43">
        <f>IF(DC21=1,(1+Kirish!$B$53)^INT((DC20-1)/12),1)</f>
        <v>1</v>
      </c>
      <c r="DD23" s="43">
        <f>IF(DD21=1,(1+Kirish!$B$53)^INT((DD20-1)/12),1)</f>
        <v>1</v>
      </c>
      <c r="DE23" s="43">
        <f>IF(DE21=1,(1+Kirish!$B$53)^INT((DE20-1)/12),1)</f>
        <v>1</v>
      </c>
      <c r="DF23" s="43">
        <f>IF(DF21=1,(1+Kirish!$B$53)^INT((DF20-1)/12),1)</f>
        <v>1</v>
      </c>
      <c r="DG23" s="43">
        <f>IF(DG21=1,(1+Kirish!$B$53)^INT((DG20-1)/12),1)</f>
        <v>1</v>
      </c>
      <c r="DH23" s="43">
        <f>IF(DH21=1,(1+Kirish!$B$53)^INT((DH20-1)/12),1)</f>
        <v>1</v>
      </c>
      <c r="DI23" s="43">
        <f>IF(DI21=1,(1+Kirish!$B$53)^INT((DI20-1)/12),1)</f>
        <v>1</v>
      </c>
      <c r="DJ23" s="43">
        <f>IF(DJ21=1,(1+Kirish!$B$53)^INT((DJ20-1)/12),1)</f>
        <v>1</v>
      </c>
      <c r="DK23" s="43">
        <f>IF(DK21=1,(1+Kirish!$B$53)^INT((DK20-1)/12),1)</f>
        <v>1</v>
      </c>
      <c r="DL23" s="43">
        <f>IF(DL21=1,(1+Kirish!$B$53)^INT((DL20-1)/12),1)</f>
        <v>1</v>
      </c>
      <c r="DM23" s="43">
        <f>IF(DM21=1,(1+Kirish!$B$53)^INT((DM20-1)/12),1)</f>
        <v>1</v>
      </c>
      <c r="DN23" s="43">
        <f>IF(DN21=1,(1+Kirish!$B$53)^INT((DN20-1)/12),1)</f>
        <v>1</v>
      </c>
      <c r="DO23" s="43">
        <f>IF(DO21=1,(1+Kirish!$B$53)^INT((DO20-1)/12),1)</f>
        <v>1</v>
      </c>
      <c r="DP23" s="43">
        <f>IF(DP21=1,(1+Kirish!$B$53)^INT((DP20-1)/12),1)</f>
        <v>1</v>
      </c>
      <c r="DQ23" s="43">
        <f>IF(DQ21=1,(1+Kirish!$B$53)^INT((DQ20-1)/12),1)</f>
        <v>1</v>
      </c>
      <c r="DR23" s="43">
        <f>IF(DR21=1,(1+Kirish!$B$53)^INT((DR20-1)/12),1)</f>
        <v>1</v>
      </c>
      <c r="DS23" s="43">
        <f>IF(DS21=1,(1+Kirish!$B$53)^INT((DS20-1)/12),1)</f>
        <v>1</v>
      </c>
      <c r="DT23" s="43">
        <f>IF(DT21=1,(1+Kirish!$B$53)^INT((DT20-1)/12),1)</f>
        <v>1</v>
      </c>
      <c r="DU23" s="43">
        <f>IF(DU21=1,(1+Kirish!$B$53)^INT((DU20-1)/12),1)</f>
        <v>1</v>
      </c>
      <c r="DV23" s="43">
        <f>IF(DV21=1,(1+Kirish!$B$53)^INT((DV20-1)/12),1)</f>
        <v>1</v>
      </c>
      <c r="DW23" s="43">
        <f>IF(DW21=1,(1+Kirish!$B$53)^INT((DW20-1)/12),1)</f>
        <v>1</v>
      </c>
      <c r="DX23" s="43">
        <f>IF(DX21=1,(1+Kirish!$B$53)^INT((DX20-1)/12),1)</f>
        <v>1</v>
      </c>
      <c r="DY23" s="43">
        <f>IF(DY21=1,(1+Kirish!$B$53)^INT((DY20-1)/12),1)</f>
        <v>1</v>
      </c>
      <c r="DZ23" s="43">
        <f>IF(DZ21=1,(1+Kirish!$B$53)^INT((DZ20-1)/12),1)</f>
        <v>1</v>
      </c>
      <c r="EA23" s="43">
        <f>IF(EA21=1,(1+Kirish!$B$53)^INT((EA20-1)/12),1)</f>
        <v>1</v>
      </c>
      <c r="EB23" s="43">
        <f>IF(EB21=1,(1+Kirish!$B$53)^INT((EB20-1)/12),1)</f>
        <v>1</v>
      </c>
      <c r="EC23" s="43">
        <f>IF(EC21=1,(1+Kirish!$B$53)^INT((EC20-1)/12),1)</f>
        <v>1</v>
      </c>
      <c r="ED23" s="43">
        <f>IF(ED21=1,(1+Kirish!$B$53)^INT((ED20-1)/12),1)</f>
        <v>1</v>
      </c>
      <c r="EE23" s="43">
        <f>IF(EE21=1,(1+Kirish!$B$53)^INT((EE20-1)/12),1)</f>
        <v>1</v>
      </c>
      <c r="EF23" s="43">
        <f>IF(EF21=1,(1+Kirish!$B$53)^INT((EF20-1)/12),1)</f>
        <v>1</v>
      </c>
      <c r="EG23" s="43">
        <f>IF(EG21=1,(1+Kirish!$B$53)^INT((EG20-1)/12),1)</f>
        <v>1</v>
      </c>
      <c r="EH23" s="43">
        <f>IF(EH21=1,(1+Kirish!$B$53)^INT((EH20-1)/12),1)</f>
        <v>1</v>
      </c>
      <c r="EI23" s="43">
        <f>IF(EI21=1,(1+Kirish!$B$53)^INT((EI20-1)/12),1)</f>
        <v>1</v>
      </c>
      <c r="EJ23" s="43">
        <f>IF(EJ21=1,(1+Kirish!$B$53)^INT((EJ20-1)/12),1)</f>
        <v>1</v>
      </c>
      <c r="EK23" s="43">
        <f>IF(EK21=1,(1+Kirish!$B$53)^INT((EK20-1)/12),1)</f>
        <v>1</v>
      </c>
      <c r="EL23" s="43">
        <f>IF(EL21=1,(1+Kirish!$B$53)^INT((EL20-1)/12),1)</f>
        <v>1</v>
      </c>
      <c r="EM23" s="43">
        <f>IF(EM21=1,(1+Kirish!$B$53)^INT((EM20-1)/12),1)</f>
        <v>1</v>
      </c>
      <c r="EN23" s="43">
        <f>IF(EN21=1,(1+Kirish!$B$53)^INT((EN20-1)/12),1)</f>
        <v>1</v>
      </c>
      <c r="EO23" s="43">
        <f>IF(EO21=1,(1+Kirish!$B$53)^INT((EO20-1)/12),1)</f>
        <v>1</v>
      </c>
      <c r="EP23" s="43">
        <f>IF(EP21=1,(1+Kirish!$B$53)^INT((EP20-1)/12),1)</f>
        <v>1</v>
      </c>
      <c r="EQ23" s="43">
        <f>IF(EQ21=1,(1+Kirish!$B$53)^INT((EQ20-1)/12),1)</f>
        <v>1</v>
      </c>
      <c r="ER23" s="43">
        <f>IF(ER21=1,(1+Kirish!$B$53)^INT((ER20-1)/12),1)</f>
        <v>1</v>
      </c>
      <c r="ES23" s="43">
        <f>IF(ES21=1,(1+Kirish!$B$53)^INT((ES20-1)/12),1)</f>
        <v>1</v>
      </c>
      <c r="ET23" s="43">
        <f>IF(ET21=1,(1+Kirish!$B$53)^INT((ET20-1)/12),1)</f>
        <v>1</v>
      </c>
      <c r="EU23" s="43">
        <f>IF(EU21=1,(1+Kirish!$B$53)^INT((EU20-1)/12),1)</f>
        <v>1</v>
      </c>
      <c r="EV23" s="43">
        <f>IF(EV21=1,(1+Kirish!$B$53)^INT((EV20-1)/12),1)</f>
        <v>1</v>
      </c>
      <c r="EW23" s="43">
        <f>IF(EW21=1,(1+Kirish!$B$53)^INT((EW20-1)/12),1)</f>
        <v>1</v>
      </c>
      <c r="EX23" s="43">
        <f>IF(EX21=1,(1+Kirish!$B$53)^INT((EX20-1)/12),1)</f>
        <v>1</v>
      </c>
      <c r="EY23" s="43">
        <f>IF(EY21=1,(1+Kirish!$B$53)^INT((EY20-1)/12),1)</f>
        <v>1</v>
      </c>
      <c r="EZ23" s="43">
        <f>IF(EZ21=1,(1+Kirish!$B$53)^INT((EZ20-1)/12),1)</f>
        <v>1</v>
      </c>
      <c r="FA23" s="43">
        <f>IF(FA21=1,(1+Kirish!$B$53)^INT((FA20-1)/12),1)</f>
        <v>1</v>
      </c>
      <c r="FB23" s="43">
        <f>IF(FB21=1,(1+Kirish!$B$53)^INT((FB20-1)/12),1)</f>
        <v>1</v>
      </c>
      <c r="FC23" s="43">
        <f>IF(FC21=1,(1+Kirish!$B$53)^INT((FC20-1)/12),1)</f>
        <v>1</v>
      </c>
      <c r="FD23" s="43">
        <f>IF(FD21=1,(1+Kirish!$B$53)^INT((FD20-1)/12),1)</f>
        <v>1</v>
      </c>
      <c r="FE23" s="43">
        <f>IF(FE21=1,(1+Kirish!$B$53)^INT((FE20-1)/12),1)</f>
        <v>1</v>
      </c>
      <c r="FF23" s="43">
        <f>IF(FF21=1,(1+Kirish!$B$53)^INT((FF20-1)/12),1)</f>
        <v>1</v>
      </c>
      <c r="FG23" s="43">
        <f>IF(FG21=1,(1+Kirish!$B$53)^INT((FG20-1)/12),1)</f>
        <v>1</v>
      </c>
      <c r="FH23" s="43">
        <f>IF(FH21=1,(1+Kirish!$B$53)^INT((FH20-1)/12),1)</f>
        <v>1</v>
      </c>
      <c r="FI23" s="43">
        <f>IF(FI21=1,(1+Kirish!$B$53)^INT((FI20-1)/12),1)</f>
        <v>1</v>
      </c>
      <c r="FJ23" s="43">
        <f>IF(FJ21=1,(1+Kirish!$B$53)^INT((FJ20-1)/12),1)</f>
        <v>1</v>
      </c>
      <c r="FK23" s="43">
        <f>IF(FK21=1,(1+Kirish!$B$53)^INT((FK20-1)/12),1)</f>
        <v>1</v>
      </c>
      <c r="FL23" s="43">
        <f>IF(FL21=1,(1+Kirish!$B$53)^INT((FL20-1)/12),1)</f>
        <v>1</v>
      </c>
      <c r="FM23" s="43">
        <f>IF(FM21=1,(1+Kirish!$B$53)^INT((FM20-1)/12),1)</f>
        <v>1</v>
      </c>
      <c r="FN23" s="43">
        <f>IF(FN21=1,(1+Kirish!$B$53)^INT((FN20-1)/12),1)</f>
        <v>1</v>
      </c>
      <c r="FO23" s="43">
        <f>IF(FO21=1,(1+Kirish!$B$53)^INT((FO20-1)/12),1)</f>
        <v>1</v>
      </c>
      <c r="FP23" s="43">
        <f>IF(FP21=1,(1+Kirish!$B$53)^INT((FP20-1)/12),1)</f>
        <v>1</v>
      </c>
    </row>
    <row r="24" spans="1:172" x14ac:dyDescent="0.2">
      <c r="A24" s="42" t="s">
        <v>238</v>
      </c>
      <c r="C24" s="45">
        <f t="shared" ref="C24:C33" si="13">SUM(D24:FP24)</f>
        <v>0</v>
      </c>
      <c r="D24" s="46">
        <f>Parametrlar!$B$16*D22*D23</f>
        <v>0</v>
      </c>
      <c r="E24" s="46">
        <f>Parametrlar!$B$16*E22*E23</f>
        <v>0</v>
      </c>
      <c r="F24" s="46">
        <f>Parametrlar!$B$16*F22*F23</f>
        <v>0</v>
      </c>
      <c r="G24" s="46">
        <f>Parametrlar!$B$16*G22*G23</f>
        <v>0</v>
      </c>
      <c r="H24" s="46">
        <f>Parametrlar!$B$16*H22*H23</f>
        <v>0</v>
      </c>
      <c r="I24" s="46">
        <f>Parametrlar!$B$16*I22*I23</f>
        <v>0</v>
      </c>
      <c r="J24" s="46">
        <f>Parametrlar!$B$16*J22*J23</f>
        <v>0</v>
      </c>
      <c r="K24" s="46">
        <f>Parametrlar!$B$16*K22*K23</f>
        <v>0</v>
      </c>
      <c r="L24" s="46">
        <f>Parametrlar!$B$16*L22*L23</f>
        <v>0</v>
      </c>
      <c r="M24" s="46">
        <f>Parametrlar!$B$16*M22*M23</f>
        <v>0</v>
      </c>
      <c r="N24" s="46">
        <f>Parametrlar!$B$16*N22*N23</f>
        <v>0</v>
      </c>
      <c r="O24" s="46">
        <f>Parametrlar!$B$16*O22*O23</f>
        <v>0</v>
      </c>
      <c r="P24" s="46">
        <f>Parametrlar!$B$16*P22*P23</f>
        <v>0</v>
      </c>
      <c r="Q24" s="46">
        <f>Parametrlar!$B$16*Q22*Q23</f>
        <v>0</v>
      </c>
      <c r="R24" s="46">
        <f>Parametrlar!$B$16*R22*R23</f>
        <v>0</v>
      </c>
      <c r="S24" s="46">
        <f>Parametrlar!$B$16*S22*S23</f>
        <v>0</v>
      </c>
      <c r="T24" s="46">
        <f>Parametrlar!$B$16*T22*T23</f>
        <v>0</v>
      </c>
      <c r="U24" s="46">
        <f>Parametrlar!$B$16*U22*U23</f>
        <v>0</v>
      </c>
      <c r="V24" s="46">
        <f>Parametrlar!$B$16*V22*V23</f>
        <v>0</v>
      </c>
      <c r="W24" s="46">
        <f>Parametrlar!$B$16*W22*W23</f>
        <v>0</v>
      </c>
      <c r="X24" s="46">
        <f>Parametrlar!$B$16*X22*X23</f>
        <v>0</v>
      </c>
      <c r="Y24" s="46">
        <f>Parametrlar!$B$16*Y22*Y23</f>
        <v>0</v>
      </c>
      <c r="Z24" s="46">
        <f>Parametrlar!$B$16*Z22*Z23</f>
        <v>0</v>
      </c>
      <c r="AA24" s="46">
        <f>Parametrlar!$B$16*AA22*AA23</f>
        <v>0</v>
      </c>
      <c r="AB24" s="46">
        <f>Parametrlar!$B$16*AB22*AB23</f>
        <v>0</v>
      </c>
      <c r="AC24" s="46">
        <f>Parametrlar!$B$16*AC22*AC23</f>
        <v>0</v>
      </c>
      <c r="AD24" s="46">
        <f>Parametrlar!$B$16*AD22*AD23</f>
        <v>0</v>
      </c>
      <c r="AE24" s="46">
        <f>Parametrlar!$B$16*AE22*AE23</f>
        <v>0</v>
      </c>
      <c r="AF24" s="46">
        <f>Parametrlar!$B$16*AF22*AF23</f>
        <v>0</v>
      </c>
      <c r="AG24" s="46">
        <f>Parametrlar!$B$16*AG22*AG23</f>
        <v>0</v>
      </c>
      <c r="AH24" s="46">
        <f>Parametrlar!$B$16*AH22*AH23</f>
        <v>0</v>
      </c>
      <c r="AI24" s="46">
        <f>Parametrlar!$B$16*AI22*AI23</f>
        <v>0</v>
      </c>
      <c r="AJ24" s="46">
        <f>Parametrlar!$B$16*AJ22*AJ23</f>
        <v>0</v>
      </c>
      <c r="AK24" s="46">
        <f>Parametrlar!$B$16*AK22*AK23</f>
        <v>0</v>
      </c>
      <c r="AL24" s="46">
        <f>Parametrlar!$B$16*AL22*AL23</f>
        <v>0</v>
      </c>
      <c r="AM24" s="46">
        <f>Parametrlar!$B$16*AM22*AM23</f>
        <v>0</v>
      </c>
      <c r="AN24" s="46">
        <f>Parametrlar!$B$16*AN22*AN23</f>
        <v>0</v>
      </c>
      <c r="AO24" s="46">
        <f>Parametrlar!$B$16*AO22*AO23</f>
        <v>0</v>
      </c>
      <c r="AP24" s="46">
        <f>Parametrlar!$B$16*AP22*AP23</f>
        <v>0</v>
      </c>
      <c r="AQ24" s="46">
        <f>Parametrlar!$B$16*AQ22*AQ23</f>
        <v>0</v>
      </c>
      <c r="AR24" s="46">
        <f>Parametrlar!$B$16*AR22*AR23</f>
        <v>0</v>
      </c>
      <c r="AS24" s="46">
        <f>Parametrlar!$B$16*AS22*AS23</f>
        <v>0</v>
      </c>
      <c r="AT24" s="46">
        <f>Parametrlar!$B$16*AT22*AT23</f>
        <v>0</v>
      </c>
      <c r="AU24" s="46">
        <f>Parametrlar!$B$16*AU22*AU23</f>
        <v>0</v>
      </c>
      <c r="AV24" s="46">
        <f>Parametrlar!$B$16*AV22*AV23</f>
        <v>0</v>
      </c>
      <c r="AW24" s="46">
        <f>Parametrlar!$B$16*AW22*AW23</f>
        <v>0</v>
      </c>
      <c r="AX24" s="46">
        <f>Parametrlar!$B$16*AX22*AX23</f>
        <v>0</v>
      </c>
      <c r="AY24" s="46">
        <f>Parametrlar!$B$16*AY22*AY23</f>
        <v>0</v>
      </c>
      <c r="AZ24" s="46">
        <f>Parametrlar!$B$16*AZ22*AZ23</f>
        <v>0</v>
      </c>
      <c r="BA24" s="46">
        <f>Parametrlar!$B$16*BA22*BA23</f>
        <v>0</v>
      </c>
      <c r="BB24" s="46">
        <f>Parametrlar!$B$16*BB22*BB23</f>
        <v>0</v>
      </c>
      <c r="BC24" s="46">
        <f>Parametrlar!$B$16*BC22*BC23</f>
        <v>0</v>
      </c>
      <c r="BD24" s="46">
        <f>Parametrlar!$B$16*BD22*BD23</f>
        <v>0</v>
      </c>
      <c r="BE24" s="46">
        <f>Parametrlar!$B$16*BE22*BE23</f>
        <v>0</v>
      </c>
      <c r="BF24" s="46">
        <f>Parametrlar!$B$16*BF22*BF23</f>
        <v>0</v>
      </c>
      <c r="BG24" s="46">
        <f>Parametrlar!$B$16*BG22*BG23</f>
        <v>0</v>
      </c>
      <c r="BH24" s="46">
        <f>Parametrlar!$B$16*BH22*BH23</f>
        <v>0</v>
      </c>
      <c r="BI24" s="46">
        <f>Parametrlar!$B$16*BI22*BI23</f>
        <v>0</v>
      </c>
      <c r="BJ24" s="46">
        <f>Parametrlar!$B$16*BJ22*BJ23</f>
        <v>0</v>
      </c>
      <c r="BK24" s="46">
        <f>Parametrlar!$B$16*BK22*BK23</f>
        <v>0</v>
      </c>
      <c r="BL24" s="46">
        <f>Parametrlar!$B$16*BL22*BL23</f>
        <v>0</v>
      </c>
      <c r="BM24" s="46">
        <f>Parametrlar!$B$16*BM22*BM23</f>
        <v>0</v>
      </c>
      <c r="BN24" s="46">
        <f>Parametrlar!$B$16*BN22*BN23</f>
        <v>0</v>
      </c>
      <c r="BO24" s="46">
        <f>Parametrlar!$B$16*BO22*BO23</f>
        <v>0</v>
      </c>
      <c r="BP24" s="46">
        <f>Parametrlar!$B$16*BP22*BP23</f>
        <v>0</v>
      </c>
      <c r="BQ24" s="46">
        <f>Parametrlar!$B$16*BQ22*BQ23</f>
        <v>0</v>
      </c>
      <c r="BR24" s="46">
        <f>Parametrlar!$B$16*BR22*BR23</f>
        <v>0</v>
      </c>
      <c r="BS24" s="46">
        <f>Parametrlar!$B$16*BS22*BS23</f>
        <v>0</v>
      </c>
      <c r="BT24" s="46">
        <f>Parametrlar!$B$16*BT22*BT23</f>
        <v>0</v>
      </c>
      <c r="BU24" s="46">
        <f>Parametrlar!$B$16*BU22*BU23</f>
        <v>0</v>
      </c>
      <c r="BV24" s="46">
        <f>Parametrlar!$B$16*BV22*BV23</f>
        <v>0</v>
      </c>
      <c r="BW24" s="46">
        <f>Parametrlar!$B$16*BW22*BW23</f>
        <v>0</v>
      </c>
      <c r="BX24" s="46">
        <f>Parametrlar!$B$16*BX22*BX23</f>
        <v>0</v>
      </c>
      <c r="BY24" s="46">
        <f>Parametrlar!$B$16*BY22*BY23</f>
        <v>0</v>
      </c>
      <c r="BZ24" s="46">
        <f>Parametrlar!$B$16*BZ22*BZ23</f>
        <v>0</v>
      </c>
      <c r="CA24" s="46">
        <f>Parametrlar!$B$16*CA22*CA23</f>
        <v>0</v>
      </c>
      <c r="CB24" s="46">
        <f>Parametrlar!$B$16*CB22*CB23</f>
        <v>0</v>
      </c>
      <c r="CC24" s="46">
        <f>Parametrlar!$B$16*CC22*CC23</f>
        <v>0</v>
      </c>
      <c r="CD24" s="46">
        <f>Parametrlar!$B$16*CD22*CD23</f>
        <v>0</v>
      </c>
      <c r="CE24" s="46">
        <f>Parametrlar!$B$16*CE22*CE23</f>
        <v>0</v>
      </c>
      <c r="CF24" s="46">
        <f>Parametrlar!$B$16*CF22*CF23</f>
        <v>0</v>
      </c>
      <c r="CG24" s="46">
        <f>Parametrlar!$B$16*CG22*CG23</f>
        <v>0</v>
      </c>
      <c r="CH24" s="46">
        <f>Parametrlar!$B$16*CH22*CH23</f>
        <v>0</v>
      </c>
      <c r="CI24" s="46">
        <f>Parametrlar!$B$16*CI22*CI23</f>
        <v>0</v>
      </c>
      <c r="CJ24" s="46">
        <f>Parametrlar!$B$16*CJ22*CJ23</f>
        <v>0</v>
      </c>
      <c r="CK24" s="46">
        <f>Parametrlar!$B$16*CK22*CK23</f>
        <v>0</v>
      </c>
      <c r="CL24" s="46">
        <f>Parametrlar!$B$16*CL22*CL23</f>
        <v>0</v>
      </c>
      <c r="CM24" s="46">
        <f>Parametrlar!$B$16*CM22*CM23</f>
        <v>0</v>
      </c>
      <c r="CN24" s="46">
        <f>Parametrlar!$B$16*CN22*CN23</f>
        <v>0</v>
      </c>
      <c r="CO24" s="46">
        <f>Parametrlar!$B$16*CO22*CO23</f>
        <v>0</v>
      </c>
      <c r="CP24" s="46">
        <f>Parametrlar!$B$16*CP22*CP23</f>
        <v>0</v>
      </c>
      <c r="CQ24" s="46">
        <f>Parametrlar!$B$16*CQ22*CQ23</f>
        <v>0</v>
      </c>
      <c r="CR24" s="46">
        <f>Parametrlar!$B$16*CR22*CR23</f>
        <v>0</v>
      </c>
      <c r="CS24" s="46">
        <f>Parametrlar!$B$16*CS22*CS23</f>
        <v>0</v>
      </c>
      <c r="CT24" s="46">
        <f>Parametrlar!$B$16*CT22*CT23</f>
        <v>0</v>
      </c>
      <c r="CU24" s="46">
        <f>Parametrlar!$B$16*CU22*CU23</f>
        <v>0</v>
      </c>
      <c r="CV24" s="46">
        <f>Parametrlar!$B$16*CV22*CV23</f>
        <v>0</v>
      </c>
      <c r="CW24" s="46">
        <f>Parametrlar!$B$16*CW22*CW23</f>
        <v>0</v>
      </c>
      <c r="CX24" s="46">
        <f>Parametrlar!$B$16*CX22*CX23</f>
        <v>0</v>
      </c>
      <c r="CY24" s="46">
        <f>Parametrlar!$B$16*CY22*CY23</f>
        <v>0</v>
      </c>
      <c r="CZ24" s="46">
        <f>Parametrlar!$B$16*CZ22*CZ23</f>
        <v>0</v>
      </c>
      <c r="DA24" s="46">
        <f>Parametrlar!$B$16*DA22*DA23</f>
        <v>0</v>
      </c>
      <c r="DB24" s="46">
        <f>Parametrlar!$B$16*DB22*DB23</f>
        <v>0</v>
      </c>
      <c r="DC24" s="46">
        <f>Parametrlar!$B$16*DC22*DC23</f>
        <v>0</v>
      </c>
      <c r="DD24" s="46">
        <f>Parametrlar!$B$16*DD22*DD23</f>
        <v>0</v>
      </c>
      <c r="DE24" s="46">
        <f>Parametrlar!$B$16*DE22*DE23</f>
        <v>0</v>
      </c>
      <c r="DF24" s="46">
        <f>Parametrlar!$B$16*DF22*DF23</f>
        <v>0</v>
      </c>
      <c r="DG24" s="46">
        <f>Parametrlar!$B$16*DG22*DG23</f>
        <v>0</v>
      </c>
      <c r="DH24" s="46">
        <f>Parametrlar!$B$16*DH22*DH23</f>
        <v>0</v>
      </c>
      <c r="DI24" s="46">
        <f>Parametrlar!$B$16*DI22*DI23</f>
        <v>0</v>
      </c>
      <c r="DJ24" s="46">
        <f>Parametrlar!$B$16*DJ22*DJ23</f>
        <v>0</v>
      </c>
      <c r="DK24" s="46">
        <f>Parametrlar!$B$16*DK22*DK23</f>
        <v>0</v>
      </c>
      <c r="DL24" s="46">
        <f>Parametrlar!$B$16*DL22*DL23</f>
        <v>0</v>
      </c>
      <c r="DM24" s="46">
        <f>Parametrlar!$B$16*DM22*DM23</f>
        <v>0</v>
      </c>
      <c r="DN24" s="46">
        <f>Parametrlar!$B$16*DN22*DN23</f>
        <v>0</v>
      </c>
      <c r="DO24" s="46">
        <f>Parametrlar!$B$16*DO22*DO23</f>
        <v>0</v>
      </c>
      <c r="DP24" s="46">
        <f>Parametrlar!$B$16*DP22*DP23</f>
        <v>0</v>
      </c>
      <c r="DQ24" s="46">
        <f>Parametrlar!$B$16*DQ22*DQ23</f>
        <v>0</v>
      </c>
      <c r="DR24" s="46">
        <f>Parametrlar!$B$16*DR22*DR23</f>
        <v>0</v>
      </c>
      <c r="DS24" s="46">
        <f>Parametrlar!$B$16*DS22*DS23</f>
        <v>0</v>
      </c>
      <c r="DT24" s="46">
        <f>Parametrlar!$B$16*DT22*DT23</f>
        <v>0</v>
      </c>
      <c r="DU24" s="46">
        <f>Parametrlar!$B$16*DU22*DU23</f>
        <v>0</v>
      </c>
      <c r="DV24" s="46">
        <f>Parametrlar!$B$16*DV22*DV23</f>
        <v>0</v>
      </c>
      <c r="DW24" s="46">
        <f>Parametrlar!$B$16*DW22*DW23</f>
        <v>0</v>
      </c>
      <c r="DX24" s="46">
        <f>Parametrlar!$B$16*DX22*DX23</f>
        <v>0</v>
      </c>
      <c r="DY24" s="46">
        <f>Parametrlar!$B$16*DY22*DY23</f>
        <v>0</v>
      </c>
      <c r="DZ24" s="46">
        <f>Parametrlar!$B$16*DZ22*DZ23</f>
        <v>0</v>
      </c>
      <c r="EA24" s="46">
        <f>Parametrlar!$B$16*EA22*EA23</f>
        <v>0</v>
      </c>
      <c r="EB24" s="46">
        <f>Parametrlar!$B$16*EB22*EB23</f>
        <v>0</v>
      </c>
      <c r="EC24" s="46">
        <f>Parametrlar!$B$16*EC22*EC23</f>
        <v>0</v>
      </c>
      <c r="ED24" s="46">
        <f>Parametrlar!$B$16*ED22*ED23</f>
        <v>0</v>
      </c>
      <c r="EE24" s="46">
        <f>Parametrlar!$B$16*EE22*EE23</f>
        <v>0</v>
      </c>
      <c r="EF24" s="46">
        <f>Parametrlar!$B$16*EF22*EF23</f>
        <v>0</v>
      </c>
      <c r="EG24" s="46">
        <f>Parametrlar!$B$16*EG22*EG23</f>
        <v>0</v>
      </c>
      <c r="EH24" s="46">
        <f>Parametrlar!$B$16*EH22*EH23</f>
        <v>0</v>
      </c>
      <c r="EI24" s="46">
        <f>Parametrlar!$B$16*EI22*EI23</f>
        <v>0</v>
      </c>
      <c r="EJ24" s="46">
        <f>Parametrlar!$B$16*EJ22*EJ23</f>
        <v>0</v>
      </c>
      <c r="EK24" s="46">
        <f>Parametrlar!$B$16*EK22*EK23</f>
        <v>0</v>
      </c>
      <c r="EL24" s="46">
        <f>Parametrlar!$B$16*EL22*EL23</f>
        <v>0</v>
      </c>
      <c r="EM24" s="46">
        <f>Parametrlar!$B$16*EM22*EM23</f>
        <v>0</v>
      </c>
      <c r="EN24" s="46">
        <f>Parametrlar!$B$16*EN22*EN23</f>
        <v>0</v>
      </c>
      <c r="EO24" s="46">
        <f>Parametrlar!$B$16*EO22*EO23</f>
        <v>0</v>
      </c>
      <c r="EP24" s="46">
        <f>Parametrlar!$B$16*EP22*EP23</f>
        <v>0</v>
      </c>
      <c r="EQ24" s="46">
        <f>Parametrlar!$B$16*EQ22*EQ23</f>
        <v>0</v>
      </c>
      <c r="ER24" s="46">
        <f>Parametrlar!$B$16*ER22*ER23</f>
        <v>0</v>
      </c>
      <c r="ES24" s="46">
        <f>Parametrlar!$B$16*ES22*ES23</f>
        <v>0</v>
      </c>
      <c r="ET24" s="46">
        <f>Parametrlar!$B$16*ET22*ET23</f>
        <v>0</v>
      </c>
      <c r="EU24" s="46">
        <f>Parametrlar!$B$16*EU22*EU23</f>
        <v>0</v>
      </c>
      <c r="EV24" s="46">
        <f>Parametrlar!$B$16*EV22*EV23</f>
        <v>0</v>
      </c>
      <c r="EW24" s="46">
        <f>Parametrlar!$B$16*EW22*EW23</f>
        <v>0</v>
      </c>
      <c r="EX24" s="46">
        <f>Parametrlar!$B$16*EX22*EX23</f>
        <v>0</v>
      </c>
      <c r="EY24" s="46">
        <f>Parametrlar!$B$16*EY22*EY23</f>
        <v>0</v>
      </c>
      <c r="EZ24" s="46">
        <f>Parametrlar!$B$16*EZ22*EZ23</f>
        <v>0</v>
      </c>
      <c r="FA24" s="46">
        <f>Parametrlar!$B$16*FA22*FA23</f>
        <v>0</v>
      </c>
      <c r="FB24" s="46">
        <f>Parametrlar!$B$16*FB22*FB23</f>
        <v>0</v>
      </c>
      <c r="FC24" s="46">
        <f>Parametrlar!$B$16*FC22*FC23</f>
        <v>0</v>
      </c>
      <c r="FD24" s="46">
        <f>Parametrlar!$B$16*FD22*FD23</f>
        <v>0</v>
      </c>
      <c r="FE24" s="46">
        <f>Parametrlar!$B$16*FE22*FE23</f>
        <v>0</v>
      </c>
      <c r="FF24" s="46">
        <f>Parametrlar!$B$16*FF22*FF23</f>
        <v>0</v>
      </c>
      <c r="FG24" s="46">
        <f>Parametrlar!$B$16*FG22*FG23</f>
        <v>0</v>
      </c>
      <c r="FH24" s="46">
        <f>Parametrlar!$B$16*FH22*FH23</f>
        <v>0</v>
      </c>
      <c r="FI24" s="46">
        <f>Parametrlar!$B$16*FI22*FI23</f>
        <v>0</v>
      </c>
      <c r="FJ24" s="46">
        <f>Parametrlar!$B$16*FJ22*FJ23</f>
        <v>0</v>
      </c>
      <c r="FK24" s="46">
        <f>Parametrlar!$B$16*FK22*FK23</f>
        <v>0</v>
      </c>
      <c r="FL24" s="46">
        <f>Parametrlar!$B$16*FL22*FL23</f>
        <v>0</v>
      </c>
      <c r="FM24" s="46">
        <f>Parametrlar!$B$16*FM22*FM23</f>
        <v>0</v>
      </c>
      <c r="FN24" s="46">
        <f>Parametrlar!$B$16*FN22*FN23</f>
        <v>0</v>
      </c>
      <c r="FO24" s="46">
        <f>Parametrlar!$B$16*FO22*FO23</f>
        <v>0</v>
      </c>
      <c r="FP24" s="46">
        <f>Parametrlar!$B$16*FP22*FP23</f>
        <v>0</v>
      </c>
    </row>
    <row r="25" spans="1:172" x14ac:dyDescent="0.2">
      <c r="A25" s="42" t="s">
        <v>239</v>
      </c>
      <c r="C25" s="45">
        <f t="shared" si="13"/>
        <v>0</v>
      </c>
      <c r="D25" s="46">
        <f>Kirish!$B$21*Parametrlar!$B$14*D22*D23</f>
        <v>0</v>
      </c>
      <c r="E25" s="46">
        <f>Kirish!$B$21*Parametrlar!$B$14*E22*E23</f>
        <v>0</v>
      </c>
      <c r="F25" s="46">
        <f>Kirish!$B$21*Parametrlar!$B$14*F22*F23</f>
        <v>0</v>
      </c>
      <c r="G25" s="46">
        <f>Kirish!$B$21*Parametrlar!$B$14*G22*G23</f>
        <v>0</v>
      </c>
      <c r="H25" s="46">
        <f>Kirish!$B$21*Parametrlar!$B$14*H22*H23</f>
        <v>0</v>
      </c>
      <c r="I25" s="46">
        <f>Kirish!$B$21*Parametrlar!$B$14*I22*I23</f>
        <v>0</v>
      </c>
      <c r="J25" s="46">
        <f>Kirish!$B$21*Parametrlar!$B$14*J22*J23</f>
        <v>0</v>
      </c>
      <c r="K25" s="46">
        <f>Kirish!$B$21*Parametrlar!$B$14*K22*K23</f>
        <v>0</v>
      </c>
      <c r="L25" s="46">
        <f>Kirish!$B$21*Parametrlar!$B$14*L22*L23</f>
        <v>0</v>
      </c>
      <c r="M25" s="46">
        <f>Kirish!$B$21*Parametrlar!$B$14*M22*M23</f>
        <v>0</v>
      </c>
      <c r="N25" s="46">
        <f>Kirish!$B$21*Parametrlar!$B$14*N22*N23</f>
        <v>0</v>
      </c>
      <c r="O25" s="46">
        <f>Kirish!$B$21*Parametrlar!$B$14*O22*O23</f>
        <v>0</v>
      </c>
      <c r="P25" s="46">
        <f>Kirish!$B$21*Parametrlar!$B$14*P22*P23</f>
        <v>0</v>
      </c>
      <c r="Q25" s="46">
        <f>Kirish!$B$21*Parametrlar!$B$14*Q22*Q23</f>
        <v>0</v>
      </c>
      <c r="R25" s="46">
        <f>Kirish!$B$21*Parametrlar!$B$14*R22*R23</f>
        <v>0</v>
      </c>
      <c r="S25" s="46">
        <f>Kirish!$B$21*Parametrlar!$B$14*S22*S23</f>
        <v>0</v>
      </c>
      <c r="T25" s="46">
        <f>Kirish!$B$21*Parametrlar!$B$14*T22*T23</f>
        <v>0</v>
      </c>
      <c r="U25" s="46">
        <f>Kirish!$B$21*Parametrlar!$B$14*U22*U23</f>
        <v>0</v>
      </c>
      <c r="V25" s="46">
        <f>Kirish!$B$21*Parametrlar!$B$14*V22*V23</f>
        <v>0</v>
      </c>
      <c r="W25" s="46">
        <f>Kirish!$B$21*Parametrlar!$B$14*W22*W23</f>
        <v>0</v>
      </c>
      <c r="X25" s="46">
        <f>Kirish!$B$21*Parametrlar!$B$14*X22*X23</f>
        <v>0</v>
      </c>
      <c r="Y25" s="46">
        <f>Kirish!$B$21*Parametrlar!$B$14*Y22*Y23</f>
        <v>0</v>
      </c>
      <c r="Z25" s="46">
        <f>Kirish!$B$21*Parametrlar!$B$14*Z22*Z23</f>
        <v>0</v>
      </c>
      <c r="AA25" s="46">
        <f>Kirish!$B$21*Parametrlar!$B$14*AA22*AA23</f>
        <v>0</v>
      </c>
      <c r="AB25" s="46">
        <f>Kirish!$B$21*Parametrlar!$B$14*AB22*AB23</f>
        <v>0</v>
      </c>
      <c r="AC25" s="46">
        <f>Kirish!$B$21*Parametrlar!$B$14*AC22*AC23</f>
        <v>0</v>
      </c>
      <c r="AD25" s="46">
        <f>Kirish!$B$21*Parametrlar!$B$14*AD22*AD23</f>
        <v>0</v>
      </c>
      <c r="AE25" s="46">
        <f>Kirish!$B$21*Parametrlar!$B$14*AE22*AE23</f>
        <v>0</v>
      </c>
      <c r="AF25" s="46">
        <f>Kirish!$B$21*Parametrlar!$B$14*AF22*AF23</f>
        <v>0</v>
      </c>
      <c r="AG25" s="46">
        <f>Kirish!$B$21*Parametrlar!$B$14*AG22*AG23</f>
        <v>0</v>
      </c>
      <c r="AH25" s="46">
        <f>Kirish!$B$21*Parametrlar!$B$14*AH22*AH23</f>
        <v>0</v>
      </c>
      <c r="AI25" s="46">
        <f>Kirish!$B$21*Parametrlar!$B$14*AI22*AI23</f>
        <v>0</v>
      </c>
      <c r="AJ25" s="46">
        <f>Kirish!$B$21*Parametrlar!$B$14*AJ22*AJ23</f>
        <v>0</v>
      </c>
      <c r="AK25" s="46">
        <f>Kirish!$B$21*Parametrlar!$B$14*AK22*AK23</f>
        <v>0</v>
      </c>
      <c r="AL25" s="46">
        <f>Kirish!$B$21*Parametrlar!$B$14*AL22*AL23</f>
        <v>0</v>
      </c>
      <c r="AM25" s="46">
        <f>Kirish!$B$21*Parametrlar!$B$14*AM22*AM23</f>
        <v>0</v>
      </c>
      <c r="AN25" s="46">
        <f>Kirish!$B$21*Parametrlar!$B$14*AN22*AN23</f>
        <v>0</v>
      </c>
      <c r="AO25" s="46">
        <f>Kirish!$B$21*Parametrlar!$B$14*AO22*AO23</f>
        <v>0</v>
      </c>
      <c r="AP25" s="46">
        <f>Kirish!$B$21*Parametrlar!$B$14*AP22*AP23</f>
        <v>0</v>
      </c>
      <c r="AQ25" s="46">
        <f>Kirish!$B$21*Parametrlar!$B$14*AQ22*AQ23</f>
        <v>0</v>
      </c>
      <c r="AR25" s="46">
        <f>Kirish!$B$21*Parametrlar!$B$14*AR22*AR23</f>
        <v>0</v>
      </c>
      <c r="AS25" s="46">
        <f>Kirish!$B$21*Parametrlar!$B$14*AS22*AS23</f>
        <v>0</v>
      </c>
      <c r="AT25" s="46">
        <f>Kirish!$B$21*Parametrlar!$B$14*AT22*AT23</f>
        <v>0</v>
      </c>
      <c r="AU25" s="46">
        <f>Kirish!$B$21*Parametrlar!$B$14*AU22*AU23</f>
        <v>0</v>
      </c>
      <c r="AV25" s="46">
        <f>Kirish!$B$21*Parametrlar!$B$14*AV22*AV23</f>
        <v>0</v>
      </c>
      <c r="AW25" s="46">
        <f>Kirish!$B$21*Parametrlar!$B$14*AW22*AW23</f>
        <v>0</v>
      </c>
      <c r="AX25" s="46">
        <f>Kirish!$B$21*Parametrlar!$B$14*AX22*AX23</f>
        <v>0</v>
      </c>
      <c r="AY25" s="46">
        <f>Kirish!$B$21*Parametrlar!$B$14*AY22*AY23</f>
        <v>0</v>
      </c>
      <c r="AZ25" s="46">
        <f>Kirish!$B$21*Parametrlar!$B$14*AZ22*AZ23</f>
        <v>0</v>
      </c>
      <c r="BA25" s="46">
        <f>Kirish!$B$21*Parametrlar!$B$14*BA22*BA23</f>
        <v>0</v>
      </c>
      <c r="BB25" s="46">
        <f>Kirish!$B$21*Parametrlar!$B$14*BB22*BB23</f>
        <v>0</v>
      </c>
      <c r="BC25" s="46">
        <f>Kirish!$B$21*Parametrlar!$B$14*BC22*BC23</f>
        <v>0</v>
      </c>
      <c r="BD25" s="46">
        <f>Kirish!$B$21*Parametrlar!$B$14*BD22*BD23</f>
        <v>0</v>
      </c>
      <c r="BE25" s="46">
        <f>Kirish!$B$21*Parametrlar!$B$14*BE22*BE23</f>
        <v>0</v>
      </c>
      <c r="BF25" s="46">
        <f>Kirish!$B$21*Parametrlar!$B$14*BF22*BF23</f>
        <v>0</v>
      </c>
      <c r="BG25" s="46">
        <f>Kirish!$B$21*Parametrlar!$B$14*BG22*BG23</f>
        <v>0</v>
      </c>
      <c r="BH25" s="46">
        <f>Kirish!$B$21*Parametrlar!$B$14*BH22*BH23</f>
        <v>0</v>
      </c>
      <c r="BI25" s="46">
        <f>Kirish!$B$21*Parametrlar!$B$14*BI22*BI23</f>
        <v>0</v>
      </c>
      <c r="BJ25" s="46">
        <f>Kirish!$B$21*Parametrlar!$B$14*BJ22*BJ23</f>
        <v>0</v>
      </c>
      <c r="BK25" s="46">
        <f>Kirish!$B$21*Parametrlar!$B$14*BK22*BK23</f>
        <v>0</v>
      </c>
      <c r="BL25" s="46">
        <f>Kirish!$B$21*Parametrlar!$B$14*BL22*BL23</f>
        <v>0</v>
      </c>
      <c r="BM25" s="46">
        <f>Kirish!$B$21*Parametrlar!$B$14*BM22*BM23</f>
        <v>0</v>
      </c>
      <c r="BN25" s="46">
        <f>Kirish!$B$21*Parametrlar!$B$14*BN22*BN23</f>
        <v>0</v>
      </c>
      <c r="BO25" s="46">
        <f>Kirish!$B$21*Parametrlar!$B$14*BO22*BO23</f>
        <v>0</v>
      </c>
      <c r="BP25" s="46">
        <f>Kirish!$B$21*Parametrlar!$B$14*BP22*BP23</f>
        <v>0</v>
      </c>
      <c r="BQ25" s="46">
        <f>Kirish!$B$21*Parametrlar!$B$14*BQ22*BQ23</f>
        <v>0</v>
      </c>
      <c r="BR25" s="46">
        <f>Kirish!$B$21*Parametrlar!$B$14*BR22*BR23</f>
        <v>0</v>
      </c>
      <c r="BS25" s="46">
        <f>Kirish!$B$21*Parametrlar!$B$14*BS22*BS23</f>
        <v>0</v>
      </c>
      <c r="BT25" s="46">
        <f>Kirish!$B$21*Parametrlar!$B$14*BT22*BT23</f>
        <v>0</v>
      </c>
      <c r="BU25" s="46">
        <f>Kirish!$B$21*Parametrlar!$B$14*BU22*BU23</f>
        <v>0</v>
      </c>
      <c r="BV25" s="46">
        <f>Kirish!$B$21*Parametrlar!$B$14*BV22*BV23</f>
        <v>0</v>
      </c>
      <c r="BW25" s="46">
        <f>Kirish!$B$21*Parametrlar!$B$14*BW22*BW23</f>
        <v>0</v>
      </c>
      <c r="BX25" s="46">
        <f>Kirish!$B$21*Parametrlar!$B$14*BX22*BX23</f>
        <v>0</v>
      </c>
      <c r="BY25" s="46">
        <f>Kirish!$B$21*Parametrlar!$B$14*BY22*BY23</f>
        <v>0</v>
      </c>
      <c r="BZ25" s="46">
        <f>Kirish!$B$21*Parametrlar!$B$14*BZ22*BZ23</f>
        <v>0</v>
      </c>
      <c r="CA25" s="46">
        <f>Kirish!$B$21*Parametrlar!$B$14*CA22*CA23</f>
        <v>0</v>
      </c>
      <c r="CB25" s="46">
        <f>Kirish!$B$21*Parametrlar!$B$14*CB22*CB23</f>
        <v>0</v>
      </c>
      <c r="CC25" s="46">
        <f>Kirish!$B$21*Parametrlar!$B$14*CC22*CC23</f>
        <v>0</v>
      </c>
      <c r="CD25" s="46">
        <f>Kirish!$B$21*Parametrlar!$B$14*CD22*CD23</f>
        <v>0</v>
      </c>
      <c r="CE25" s="46">
        <f>Kirish!$B$21*Parametrlar!$B$14*CE22*CE23</f>
        <v>0</v>
      </c>
      <c r="CF25" s="46">
        <f>Kirish!$B$21*Parametrlar!$B$14*CF22*CF23</f>
        <v>0</v>
      </c>
      <c r="CG25" s="46">
        <f>Kirish!$B$21*Parametrlar!$B$14*CG22*CG23</f>
        <v>0</v>
      </c>
      <c r="CH25" s="46">
        <f>Kirish!$B$21*Parametrlar!$B$14*CH22*CH23</f>
        <v>0</v>
      </c>
      <c r="CI25" s="46">
        <f>Kirish!$B$21*Parametrlar!$B$14*CI22*CI23</f>
        <v>0</v>
      </c>
      <c r="CJ25" s="46">
        <f>Kirish!$B$21*Parametrlar!$B$14*CJ22*CJ23</f>
        <v>0</v>
      </c>
      <c r="CK25" s="46">
        <f>Kirish!$B$21*Parametrlar!$B$14*CK22*CK23</f>
        <v>0</v>
      </c>
      <c r="CL25" s="46">
        <f>Kirish!$B$21*Parametrlar!$B$14*CL22*CL23</f>
        <v>0</v>
      </c>
      <c r="CM25" s="46">
        <f>Kirish!$B$21*Parametrlar!$B$14*CM22*CM23</f>
        <v>0</v>
      </c>
      <c r="CN25" s="46">
        <f>Kirish!$B$21*Parametrlar!$B$14*CN22*CN23</f>
        <v>0</v>
      </c>
      <c r="CO25" s="46">
        <f>Kirish!$B$21*Parametrlar!$B$14*CO22*CO23</f>
        <v>0</v>
      </c>
      <c r="CP25" s="46">
        <f>Kirish!$B$21*Parametrlar!$B$14*CP22*CP23</f>
        <v>0</v>
      </c>
      <c r="CQ25" s="46">
        <f>Kirish!$B$21*Parametrlar!$B$14*CQ22*CQ23</f>
        <v>0</v>
      </c>
      <c r="CR25" s="46">
        <f>Kirish!$B$21*Parametrlar!$B$14*CR22*CR23</f>
        <v>0</v>
      </c>
      <c r="CS25" s="46">
        <f>Kirish!$B$21*Parametrlar!$B$14*CS22*CS23</f>
        <v>0</v>
      </c>
      <c r="CT25" s="46">
        <f>Kirish!$B$21*Parametrlar!$B$14*CT22*CT23</f>
        <v>0</v>
      </c>
      <c r="CU25" s="46">
        <f>Kirish!$B$21*Parametrlar!$B$14*CU22*CU23</f>
        <v>0</v>
      </c>
      <c r="CV25" s="46">
        <f>Kirish!$B$21*Parametrlar!$B$14*CV22*CV23</f>
        <v>0</v>
      </c>
      <c r="CW25" s="46">
        <f>Kirish!$B$21*Parametrlar!$B$14*CW22*CW23</f>
        <v>0</v>
      </c>
      <c r="CX25" s="46">
        <f>Kirish!$B$21*Parametrlar!$B$14*CX22*CX23</f>
        <v>0</v>
      </c>
      <c r="CY25" s="46">
        <f>Kirish!$B$21*Parametrlar!$B$14*CY22*CY23</f>
        <v>0</v>
      </c>
      <c r="CZ25" s="46">
        <f>Kirish!$B$21*Parametrlar!$B$14*CZ22*CZ23</f>
        <v>0</v>
      </c>
      <c r="DA25" s="46">
        <f>Kirish!$B$21*Parametrlar!$B$14*DA22*DA23</f>
        <v>0</v>
      </c>
      <c r="DB25" s="46">
        <f>Kirish!$B$21*Parametrlar!$B$14*DB22*DB23</f>
        <v>0</v>
      </c>
      <c r="DC25" s="46">
        <f>Kirish!$B$21*Parametrlar!$B$14*DC22*DC23</f>
        <v>0</v>
      </c>
      <c r="DD25" s="46">
        <f>Kirish!$B$21*Parametrlar!$B$14*DD22*DD23</f>
        <v>0</v>
      </c>
      <c r="DE25" s="46">
        <f>Kirish!$B$21*Parametrlar!$B$14*DE22*DE23</f>
        <v>0</v>
      </c>
      <c r="DF25" s="46">
        <f>Kirish!$B$21*Parametrlar!$B$14*DF22*DF23</f>
        <v>0</v>
      </c>
      <c r="DG25" s="46">
        <f>Kirish!$B$21*Parametrlar!$B$14*DG22*DG23</f>
        <v>0</v>
      </c>
      <c r="DH25" s="46">
        <f>Kirish!$B$21*Parametrlar!$B$14*DH22*DH23</f>
        <v>0</v>
      </c>
      <c r="DI25" s="46">
        <f>Kirish!$B$21*Parametrlar!$B$14*DI22*DI23</f>
        <v>0</v>
      </c>
      <c r="DJ25" s="46">
        <f>Kirish!$B$21*Parametrlar!$B$14*DJ22*DJ23</f>
        <v>0</v>
      </c>
      <c r="DK25" s="46">
        <f>Kirish!$B$21*Parametrlar!$B$14*DK22*DK23</f>
        <v>0</v>
      </c>
      <c r="DL25" s="46">
        <f>Kirish!$B$21*Parametrlar!$B$14*DL22*DL23</f>
        <v>0</v>
      </c>
      <c r="DM25" s="46">
        <f>Kirish!$B$21*Parametrlar!$B$14*DM22*DM23</f>
        <v>0</v>
      </c>
      <c r="DN25" s="46">
        <f>Kirish!$B$21*Parametrlar!$B$14*DN22*DN23</f>
        <v>0</v>
      </c>
      <c r="DO25" s="46">
        <f>Kirish!$B$21*Parametrlar!$B$14*DO22*DO23</f>
        <v>0</v>
      </c>
      <c r="DP25" s="46">
        <f>Kirish!$B$21*Parametrlar!$B$14*DP22*DP23</f>
        <v>0</v>
      </c>
      <c r="DQ25" s="46">
        <f>Kirish!$B$21*Parametrlar!$B$14*DQ22*DQ23</f>
        <v>0</v>
      </c>
      <c r="DR25" s="46">
        <f>Kirish!$B$21*Parametrlar!$B$14*DR22*DR23</f>
        <v>0</v>
      </c>
      <c r="DS25" s="46">
        <f>Kirish!$B$21*Parametrlar!$B$14*DS22*DS23</f>
        <v>0</v>
      </c>
      <c r="DT25" s="46">
        <f>Kirish!$B$21*Parametrlar!$B$14*DT22*DT23</f>
        <v>0</v>
      </c>
      <c r="DU25" s="46">
        <f>Kirish!$B$21*Parametrlar!$B$14*DU22*DU23</f>
        <v>0</v>
      </c>
      <c r="DV25" s="46">
        <f>Kirish!$B$21*Parametrlar!$B$14*DV22*DV23</f>
        <v>0</v>
      </c>
      <c r="DW25" s="46">
        <f>Kirish!$B$21*Parametrlar!$B$14*DW22*DW23</f>
        <v>0</v>
      </c>
      <c r="DX25" s="46">
        <f>Kirish!$B$21*Parametrlar!$B$14*DX22*DX23</f>
        <v>0</v>
      </c>
      <c r="DY25" s="46">
        <f>Kirish!$B$21*Parametrlar!$B$14*DY22*DY23</f>
        <v>0</v>
      </c>
      <c r="DZ25" s="46">
        <f>Kirish!$B$21*Parametrlar!$B$14*DZ22*DZ23</f>
        <v>0</v>
      </c>
      <c r="EA25" s="46">
        <f>Kirish!$B$21*Parametrlar!$B$14*EA22*EA23</f>
        <v>0</v>
      </c>
      <c r="EB25" s="46">
        <f>Kirish!$B$21*Parametrlar!$B$14*EB22*EB23</f>
        <v>0</v>
      </c>
      <c r="EC25" s="46">
        <f>Kirish!$B$21*Parametrlar!$B$14*EC22*EC23</f>
        <v>0</v>
      </c>
      <c r="ED25" s="46">
        <f>Kirish!$B$21*Parametrlar!$B$14*ED22*ED23</f>
        <v>0</v>
      </c>
      <c r="EE25" s="46">
        <f>Kirish!$B$21*Parametrlar!$B$14*EE22*EE23</f>
        <v>0</v>
      </c>
      <c r="EF25" s="46">
        <f>Kirish!$B$21*Parametrlar!$B$14*EF22*EF23</f>
        <v>0</v>
      </c>
      <c r="EG25" s="46">
        <f>Kirish!$B$21*Parametrlar!$B$14*EG22*EG23</f>
        <v>0</v>
      </c>
      <c r="EH25" s="46">
        <f>Kirish!$B$21*Parametrlar!$B$14*EH22*EH23</f>
        <v>0</v>
      </c>
      <c r="EI25" s="46">
        <f>Kirish!$B$21*Parametrlar!$B$14*EI22*EI23</f>
        <v>0</v>
      </c>
      <c r="EJ25" s="46">
        <f>Kirish!$B$21*Parametrlar!$B$14*EJ22*EJ23</f>
        <v>0</v>
      </c>
      <c r="EK25" s="46">
        <f>Kirish!$B$21*Parametrlar!$B$14*EK22*EK23</f>
        <v>0</v>
      </c>
      <c r="EL25" s="46">
        <f>Kirish!$B$21*Parametrlar!$B$14*EL22*EL23</f>
        <v>0</v>
      </c>
      <c r="EM25" s="46">
        <f>Kirish!$B$21*Parametrlar!$B$14*EM22*EM23</f>
        <v>0</v>
      </c>
      <c r="EN25" s="46">
        <f>Kirish!$B$21*Parametrlar!$B$14*EN22*EN23</f>
        <v>0</v>
      </c>
      <c r="EO25" s="46">
        <f>Kirish!$B$21*Parametrlar!$B$14*EO22*EO23</f>
        <v>0</v>
      </c>
      <c r="EP25" s="46">
        <f>Kirish!$B$21*Parametrlar!$B$14*EP22*EP23</f>
        <v>0</v>
      </c>
      <c r="EQ25" s="46">
        <f>Kirish!$B$21*Parametrlar!$B$14*EQ22*EQ23</f>
        <v>0</v>
      </c>
      <c r="ER25" s="46">
        <f>Kirish!$B$21*Parametrlar!$B$14*ER22*ER23</f>
        <v>0</v>
      </c>
      <c r="ES25" s="46">
        <f>Kirish!$B$21*Parametrlar!$B$14*ES22*ES23</f>
        <v>0</v>
      </c>
      <c r="ET25" s="46">
        <f>Kirish!$B$21*Parametrlar!$B$14*ET22*ET23</f>
        <v>0</v>
      </c>
      <c r="EU25" s="46">
        <f>Kirish!$B$21*Parametrlar!$B$14*EU22*EU23</f>
        <v>0</v>
      </c>
      <c r="EV25" s="46">
        <f>Kirish!$B$21*Parametrlar!$B$14*EV22*EV23</f>
        <v>0</v>
      </c>
      <c r="EW25" s="46">
        <f>Kirish!$B$21*Parametrlar!$B$14*EW22*EW23</f>
        <v>0</v>
      </c>
      <c r="EX25" s="46">
        <f>Kirish!$B$21*Parametrlar!$B$14*EX22*EX23</f>
        <v>0</v>
      </c>
      <c r="EY25" s="46">
        <f>Kirish!$B$21*Parametrlar!$B$14*EY22*EY23</f>
        <v>0</v>
      </c>
      <c r="EZ25" s="46">
        <f>Kirish!$B$21*Parametrlar!$B$14*EZ22*EZ23</f>
        <v>0</v>
      </c>
      <c r="FA25" s="46">
        <f>Kirish!$B$21*Parametrlar!$B$14*FA22*FA23</f>
        <v>0</v>
      </c>
      <c r="FB25" s="46">
        <f>Kirish!$B$21*Parametrlar!$B$14*FB22*FB23</f>
        <v>0</v>
      </c>
      <c r="FC25" s="46">
        <f>Kirish!$B$21*Parametrlar!$B$14*FC22*FC23</f>
        <v>0</v>
      </c>
      <c r="FD25" s="46">
        <f>Kirish!$B$21*Parametrlar!$B$14*FD22*FD23</f>
        <v>0</v>
      </c>
      <c r="FE25" s="46">
        <f>Kirish!$B$21*Parametrlar!$B$14*FE22*FE23</f>
        <v>0</v>
      </c>
      <c r="FF25" s="46">
        <f>Kirish!$B$21*Parametrlar!$B$14*FF22*FF23</f>
        <v>0</v>
      </c>
      <c r="FG25" s="46">
        <f>Kirish!$B$21*Parametrlar!$B$14*FG22*FG23</f>
        <v>0</v>
      </c>
      <c r="FH25" s="46">
        <f>Kirish!$B$21*Parametrlar!$B$14*FH22*FH23</f>
        <v>0</v>
      </c>
      <c r="FI25" s="46">
        <f>Kirish!$B$21*Parametrlar!$B$14*FI22*FI23</f>
        <v>0</v>
      </c>
      <c r="FJ25" s="46">
        <f>Kirish!$B$21*Parametrlar!$B$14*FJ22*FJ23</f>
        <v>0</v>
      </c>
      <c r="FK25" s="46">
        <f>Kirish!$B$21*Parametrlar!$B$14*FK22*FK23</f>
        <v>0</v>
      </c>
      <c r="FL25" s="46">
        <f>Kirish!$B$21*Parametrlar!$B$14*FL22*FL23</f>
        <v>0</v>
      </c>
      <c r="FM25" s="46">
        <f>Kirish!$B$21*Parametrlar!$B$14*FM22*FM23</f>
        <v>0</v>
      </c>
      <c r="FN25" s="46">
        <f>Kirish!$B$21*Parametrlar!$B$14*FN22*FN23</f>
        <v>0</v>
      </c>
      <c r="FO25" s="46">
        <f>Kirish!$B$21*Parametrlar!$B$14*FO22*FO23</f>
        <v>0</v>
      </c>
      <c r="FP25" s="46">
        <f>Kirish!$B$21*Parametrlar!$B$14*FP22*FP23</f>
        <v>0</v>
      </c>
    </row>
    <row r="26" spans="1:172" x14ac:dyDescent="0.2">
      <c r="A26" s="42" t="s">
        <v>240</v>
      </c>
      <c r="C26" s="45">
        <f t="shared" si="13"/>
        <v>0</v>
      </c>
      <c r="D26" s="46">
        <f t="shared" ref="D26:AI26" si="14">D24+D25</f>
        <v>0</v>
      </c>
      <c r="E26" s="46">
        <f t="shared" si="14"/>
        <v>0</v>
      </c>
      <c r="F26" s="46">
        <f t="shared" si="14"/>
        <v>0</v>
      </c>
      <c r="G26" s="46">
        <f t="shared" si="14"/>
        <v>0</v>
      </c>
      <c r="H26" s="46">
        <f t="shared" si="14"/>
        <v>0</v>
      </c>
      <c r="I26" s="46">
        <f t="shared" si="14"/>
        <v>0</v>
      </c>
      <c r="J26" s="46">
        <f t="shared" si="14"/>
        <v>0</v>
      </c>
      <c r="K26" s="46">
        <f t="shared" si="14"/>
        <v>0</v>
      </c>
      <c r="L26" s="46">
        <f t="shared" si="14"/>
        <v>0</v>
      </c>
      <c r="M26" s="46">
        <f t="shared" si="14"/>
        <v>0</v>
      </c>
      <c r="N26" s="46">
        <f t="shared" si="14"/>
        <v>0</v>
      </c>
      <c r="O26" s="46">
        <f t="shared" si="14"/>
        <v>0</v>
      </c>
      <c r="P26" s="46">
        <f t="shared" si="14"/>
        <v>0</v>
      </c>
      <c r="Q26" s="46">
        <f t="shared" si="14"/>
        <v>0</v>
      </c>
      <c r="R26" s="46">
        <f t="shared" si="14"/>
        <v>0</v>
      </c>
      <c r="S26" s="46">
        <f t="shared" si="14"/>
        <v>0</v>
      </c>
      <c r="T26" s="46">
        <f t="shared" si="14"/>
        <v>0</v>
      </c>
      <c r="U26" s="46">
        <f t="shared" si="14"/>
        <v>0</v>
      </c>
      <c r="V26" s="46">
        <f t="shared" si="14"/>
        <v>0</v>
      </c>
      <c r="W26" s="46">
        <f t="shared" si="14"/>
        <v>0</v>
      </c>
      <c r="X26" s="46">
        <f t="shared" si="14"/>
        <v>0</v>
      </c>
      <c r="Y26" s="46">
        <f t="shared" si="14"/>
        <v>0</v>
      </c>
      <c r="Z26" s="46">
        <f t="shared" si="14"/>
        <v>0</v>
      </c>
      <c r="AA26" s="46">
        <f t="shared" si="14"/>
        <v>0</v>
      </c>
      <c r="AB26" s="46">
        <f t="shared" si="14"/>
        <v>0</v>
      </c>
      <c r="AC26" s="46">
        <f t="shared" si="14"/>
        <v>0</v>
      </c>
      <c r="AD26" s="46">
        <f t="shared" si="14"/>
        <v>0</v>
      </c>
      <c r="AE26" s="46">
        <f t="shared" si="14"/>
        <v>0</v>
      </c>
      <c r="AF26" s="46">
        <f t="shared" si="14"/>
        <v>0</v>
      </c>
      <c r="AG26" s="46">
        <f t="shared" si="14"/>
        <v>0</v>
      </c>
      <c r="AH26" s="46">
        <f t="shared" si="14"/>
        <v>0</v>
      </c>
      <c r="AI26" s="46">
        <f t="shared" si="14"/>
        <v>0</v>
      </c>
      <c r="AJ26" s="46">
        <f t="shared" ref="AJ26:BO26" si="15">AJ24+AJ25</f>
        <v>0</v>
      </c>
      <c r="AK26" s="46">
        <f t="shared" si="15"/>
        <v>0</v>
      </c>
      <c r="AL26" s="46">
        <f t="shared" si="15"/>
        <v>0</v>
      </c>
      <c r="AM26" s="46">
        <f t="shared" si="15"/>
        <v>0</v>
      </c>
      <c r="AN26" s="46">
        <f t="shared" si="15"/>
        <v>0</v>
      </c>
      <c r="AO26" s="46">
        <f t="shared" si="15"/>
        <v>0</v>
      </c>
      <c r="AP26" s="46">
        <f t="shared" si="15"/>
        <v>0</v>
      </c>
      <c r="AQ26" s="46">
        <f t="shared" si="15"/>
        <v>0</v>
      </c>
      <c r="AR26" s="46">
        <f t="shared" si="15"/>
        <v>0</v>
      </c>
      <c r="AS26" s="46">
        <f t="shared" si="15"/>
        <v>0</v>
      </c>
      <c r="AT26" s="46">
        <f t="shared" si="15"/>
        <v>0</v>
      </c>
      <c r="AU26" s="46">
        <f t="shared" si="15"/>
        <v>0</v>
      </c>
      <c r="AV26" s="46">
        <f t="shared" si="15"/>
        <v>0</v>
      </c>
      <c r="AW26" s="46">
        <f t="shared" si="15"/>
        <v>0</v>
      </c>
      <c r="AX26" s="46">
        <f t="shared" si="15"/>
        <v>0</v>
      </c>
      <c r="AY26" s="46">
        <f t="shared" si="15"/>
        <v>0</v>
      </c>
      <c r="AZ26" s="46">
        <f t="shared" si="15"/>
        <v>0</v>
      </c>
      <c r="BA26" s="46">
        <f t="shared" si="15"/>
        <v>0</v>
      </c>
      <c r="BB26" s="46">
        <f t="shared" si="15"/>
        <v>0</v>
      </c>
      <c r="BC26" s="46">
        <f t="shared" si="15"/>
        <v>0</v>
      </c>
      <c r="BD26" s="46">
        <f t="shared" si="15"/>
        <v>0</v>
      </c>
      <c r="BE26" s="46">
        <f t="shared" si="15"/>
        <v>0</v>
      </c>
      <c r="BF26" s="46">
        <f t="shared" si="15"/>
        <v>0</v>
      </c>
      <c r="BG26" s="46">
        <f t="shared" si="15"/>
        <v>0</v>
      </c>
      <c r="BH26" s="46">
        <f t="shared" si="15"/>
        <v>0</v>
      </c>
      <c r="BI26" s="46">
        <f t="shared" si="15"/>
        <v>0</v>
      </c>
      <c r="BJ26" s="46">
        <f t="shared" si="15"/>
        <v>0</v>
      </c>
      <c r="BK26" s="46">
        <f t="shared" si="15"/>
        <v>0</v>
      </c>
      <c r="BL26" s="46">
        <f t="shared" si="15"/>
        <v>0</v>
      </c>
      <c r="BM26" s="46">
        <f t="shared" si="15"/>
        <v>0</v>
      </c>
      <c r="BN26" s="46">
        <f t="shared" si="15"/>
        <v>0</v>
      </c>
      <c r="BO26" s="46">
        <f t="shared" si="15"/>
        <v>0</v>
      </c>
      <c r="BP26" s="46">
        <f t="shared" ref="BP26:CU26" si="16">BP24+BP25</f>
        <v>0</v>
      </c>
      <c r="BQ26" s="46">
        <f t="shared" si="16"/>
        <v>0</v>
      </c>
      <c r="BR26" s="46">
        <f t="shared" si="16"/>
        <v>0</v>
      </c>
      <c r="BS26" s="46">
        <f t="shared" si="16"/>
        <v>0</v>
      </c>
      <c r="BT26" s="46">
        <f t="shared" si="16"/>
        <v>0</v>
      </c>
      <c r="BU26" s="46">
        <f t="shared" si="16"/>
        <v>0</v>
      </c>
      <c r="BV26" s="46">
        <f t="shared" si="16"/>
        <v>0</v>
      </c>
      <c r="BW26" s="46">
        <f t="shared" si="16"/>
        <v>0</v>
      </c>
      <c r="BX26" s="46">
        <f t="shared" si="16"/>
        <v>0</v>
      </c>
      <c r="BY26" s="46">
        <f t="shared" si="16"/>
        <v>0</v>
      </c>
      <c r="BZ26" s="46">
        <f t="shared" si="16"/>
        <v>0</v>
      </c>
      <c r="CA26" s="46">
        <f t="shared" si="16"/>
        <v>0</v>
      </c>
      <c r="CB26" s="46">
        <f t="shared" si="16"/>
        <v>0</v>
      </c>
      <c r="CC26" s="46">
        <f t="shared" si="16"/>
        <v>0</v>
      </c>
      <c r="CD26" s="46">
        <f t="shared" si="16"/>
        <v>0</v>
      </c>
      <c r="CE26" s="46">
        <f t="shared" si="16"/>
        <v>0</v>
      </c>
      <c r="CF26" s="46">
        <f t="shared" si="16"/>
        <v>0</v>
      </c>
      <c r="CG26" s="46">
        <f t="shared" si="16"/>
        <v>0</v>
      </c>
      <c r="CH26" s="46">
        <f t="shared" si="16"/>
        <v>0</v>
      </c>
      <c r="CI26" s="46">
        <f t="shared" si="16"/>
        <v>0</v>
      </c>
      <c r="CJ26" s="46">
        <f t="shared" si="16"/>
        <v>0</v>
      </c>
      <c r="CK26" s="46">
        <f t="shared" si="16"/>
        <v>0</v>
      </c>
      <c r="CL26" s="46">
        <f t="shared" si="16"/>
        <v>0</v>
      </c>
      <c r="CM26" s="46">
        <f t="shared" si="16"/>
        <v>0</v>
      </c>
      <c r="CN26" s="46">
        <f t="shared" si="16"/>
        <v>0</v>
      </c>
      <c r="CO26" s="46">
        <f t="shared" si="16"/>
        <v>0</v>
      </c>
      <c r="CP26" s="46">
        <f t="shared" si="16"/>
        <v>0</v>
      </c>
      <c r="CQ26" s="46">
        <f t="shared" si="16"/>
        <v>0</v>
      </c>
      <c r="CR26" s="46">
        <f t="shared" si="16"/>
        <v>0</v>
      </c>
      <c r="CS26" s="46">
        <f t="shared" si="16"/>
        <v>0</v>
      </c>
      <c r="CT26" s="46">
        <f t="shared" si="16"/>
        <v>0</v>
      </c>
      <c r="CU26" s="46">
        <f t="shared" si="16"/>
        <v>0</v>
      </c>
      <c r="CV26" s="46">
        <f t="shared" ref="CV26:EA26" si="17">CV24+CV25</f>
        <v>0</v>
      </c>
      <c r="CW26" s="46">
        <f t="shared" si="17"/>
        <v>0</v>
      </c>
      <c r="CX26" s="46">
        <f t="shared" si="17"/>
        <v>0</v>
      </c>
      <c r="CY26" s="46">
        <f t="shared" si="17"/>
        <v>0</v>
      </c>
      <c r="CZ26" s="46">
        <f t="shared" si="17"/>
        <v>0</v>
      </c>
      <c r="DA26" s="46">
        <f t="shared" si="17"/>
        <v>0</v>
      </c>
      <c r="DB26" s="46">
        <f t="shared" si="17"/>
        <v>0</v>
      </c>
      <c r="DC26" s="46">
        <f t="shared" si="17"/>
        <v>0</v>
      </c>
      <c r="DD26" s="46">
        <f t="shared" si="17"/>
        <v>0</v>
      </c>
      <c r="DE26" s="46">
        <f t="shared" si="17"/>
        <v>0</v>
      </c>
      <c r="DF26" s="46">
        <f t="shared" si="17"/>
        <v>0</v>
      </c>
      <c r="DG26" s="46">
        <f t="shared" si="17"/>
        <v>0</v>
      </c>
      <c r="DH26" s="46">
        <f t="shared" si="17"/>
        <v>0</v>
      </c>
      <c r="DI26" s="46">
        <f t="shared" si="17"/>
        <v>0</v>
      </c>
      <c r="DJ26" s="46">
        <f t="shared" si="17"/>
        <v>0</v>
      </c>
      <c r="DK26" s="46">
        <f t="shared" si="17"/>
        <v>0</v>
      </c>
      <c r="DL26" s="46">
        <f t="shared" si="17"/>
        <v>0</v>
      </c>
      <c r="DM26" s="46">
        <f t="shared" si="17"/>
        <v>0</v>
      </c>
      <c r="DN26" s="46">
        <f t="shared" si="17"/>
        <v>0</v>
      </c>
      <c r="DO26" s="46">
        <f t="shared" si="17"/>
        <v>0</v>
      </c>
      <c r="DP26" s="46">
        <f t="shared" si="17"/>
        <v>0</v>
      </c>
      <c r="DQ26" s="46">
        <f t="shared" si="17"/>
        <v>0</v>
      </c>
      <c r="DR26" s="46">
        <f t="shared" si="17"/>
        <v>0</v>
      </c>
      <c r="DS26" s="46">
        <f t="shared" si="17"/>
        <v>0</v>
      </c>
      <c r="DT26" s="46">
        <f t="shared" si="17"/>
        <v>0</v>
      </c>
      <c r="DU26" s="46">
        <f t="shared" si="17"/>
        <v>0</v>
      </c>
      <c r="DV26" s="46">
        <f t="shared" si="17"/>
        <v>0</v>
      </c>
      <c r="DW26" s="46">
        <f t="shared" si="17"/>
        <v>0</v>
      </c>
      <c r="DX26" s="46">
        <f t="shared" si="17"/>
        <v>0</v>
      </c>
      <c r="DY26" s="46">
        <f t="shared" si="17"/>
        <v>0</v>
      </c>
      <c r="DZ26" s="46">
        <f t="shared" si="17"/>
        <v>0</v>
      </c>
      <c r="EA26" s="46">
        <f t="shared" si="17"/>
        <v>0</v>
      </c>
      <c r="EB26" s="46">
        <f t="shared" ref="EB26:FG26" si="18">EB24+EB25</f>
        <v>0</v>
      </c>
      <c r="EC26" s="46">
        <f t="shared" si="18"/>
        <v>0</v>
      </c>
      <c r="ED26" s="46">
        <f t="shared" si="18"/>
        <v>0</v>
      </c>
      <c r="EE26" s="46">
        <f t="shared" si="18"/>
        <v>0</v>
      </c>
      <c r="EF26" s="46">
        <f t="shared" si="18"/>
        <v>0</v>
      </c>
      <c r="EG26" s="46">
        <f t="shared" si="18"/>
        <v>0</v>
      </c>
      <c r="EH26" s="46">
        <f t="shared" si="18"/>
        <v>0</v>
      </c>
      <c r="EI26" s="46">
        <f t="shared" si="18"/>
        <v>0</v>
      </c>
      <c r="EJ26" s="46">
        <f t="shared" si="18"/>
        <v>0</v>
      </c>
      <c r="EK26" s="46">
        <f t="shared" si="18"/>
        <v>0</v>
      </c>
      <c r="EL26" s="46">
        <f t="shared" si="18"/>
        <v>0</v>
      </c>
      <c r="EM26" s="46">
        <f t="shared" si="18"/>
        <v>0</v>
      </c>
      <c r="EN26" s="46">
        <f t="shared" si="18"/>
        <v>0</v>
      </c>
      <c r="EO26" s="46">
        <f t="shared" si="18"/>
        <v>0</v>
      </c>
      <c r="EP26" s="46">
        <f t="shared" si="18"/>
        <v>0</v>
      </c>
      <c r="EQ26" s="46">
        <f t="shared" si="18"/>
        <v>0</v>
      </c>
      <c r="ER26" s="46">
        <f t="shared" si="18"/>
        <v>0</v>
      </c>
      <c r="ES26" s="46">
        <f t="shared" si="18"/>
        <v>0</v>
      </c>
      <c r="ET26" s="46">
        <f t="shared" si="18"/>
        <v>0</v>
      </c>
      <c r="EU26" s="46">
        <f t="shared" si="18"/>
        <v>0</v>
      </c>
      <c r="EV26" s="46">
        <f t="shared" si="18"/>
        <v>0</v>
      </c>
      <c r="EW26" s="46">
        <f t="shared" si="18"/>
        <v>0</v>
      </c>
      <c r="EX26" s="46">
        <f t="shared" si="18"/>
        <v>0</v>
      </c>
      <c r="EY26" s="46">
        <f t="shared" si="18"/>
        <v>0</v>
      </c>
      <c r="EZ26" s="46">
        <f t="shared" si="18"/>
        <v>0</v>
      </c>
      <c r="FA26" s="46">
        <f t="shared" si="18"/>
        <v>0</v>
      </c>
      <c r="FB26" s="46">
        <f t="shared" si="18"/>
        <v>0</v>
      </c>
      <c r="FC26" s="46">
        <f t="shared" si="18"/>
        <v>0</v>
      </c>
      <c r="FD26" s="46">
        <f t="shared" si="18"/>
        <v>0</v>
      </c>
      <c r="FE26" s="46">
        <f t="shared" si="18"/>
        <v>0</v>
      </c>
      <c r="FF26" s="46">
        <f t="shared" si="18"/>
        <v>0</v>
      </c>
      <c r="FG26" s="46">
        <f t="shared" si="18"/>
        <v>0</v>
      </c>
      <c r="FH26" s="46">
        <f t="shared" ref="FH26:GM26" si="19">FH24+FH25</f>
        <v>0</v>
      </c>
      <c r="FI26" s="46">
        <f t="shared" si="19"/>
        <v>0</v>
      </c>
      <c r="FJ26" s="46">
        <f t="shared" si="19"/>
        <v>0</v>
      </c>
      <c r="FK26" s="46">
        <f t="shared" si="19"/>
        <v>0</v>
      </c>
      <c r="FL26" s="46">
        <f t="shared" si="19"/>
        <v>0</v>
      </c>
      <c r="FM26" s="46">
        <f t="shared" si="19"/>
        <v>0</v>
      </c>
      <c r="FN26" s="46">
        <f t="shared" si="19"/>
        <v>0</v>
      </c>
      <c r="FO26" s="46">
        <f t="shared" si="19"/>
        <v>0</v>
      </c>
      <c r="FP26" s="46">
        <f t="shared" si="19"/>
        <v>0</v>
      </c>
    </row>
    <row r="27" spans="1:172" x14ac:dyDescent="0.2">
      <c r="A27" s="42" t="s">
        <v>241</v>
      </c>
      <c r="C27" s="45">
        <f t="shared" si="13"/>
        <v>0</v>
      </c>
      <c r="D27" s="46">
        <f>MAX(0,D22-0)*Parametrlar!$B$16*D23*(Kirish!$B$52+12*Kirish!$B$20)</f>
        <v>0</v>
      </c>
      <c r="E27" s="46">
        <f>MAX(0,E22-D22)*Parametrlar!$B$16*E23*(Kirish!$B$52+12*Kirish!$B$20)</f>
        <v>0</v>
      </c>
      <c r="F27" s="46">
        <f>MAX(0,F22-E22)*Parametrlar!$B$16*F23*(Kirish!$B$52+12*Kirish!$B$20)</f>
        <v>0</v>
      </c>
      <c r="G27" s="46">
        <f>MAX(0,G22-F22)*Parametrlar!$B$16*G23*(Kirish!$B$52+12*Kirish!$B$20)</f>
        <v>0</v>
      </c>
      <c r="H27" s="46">
        <f>MAX(0,H22-G22)*Parametrlar!$B$16*H23*(Kirish!$B$52+12*Kirish!$B$20)</f>
        <v>0</v>
      </c>
      <c r="I27" s="46">
        <f>MAX(0,I22-H22)*Parametrlar!$B$16*I23*(Kirish!$B$52+12*Kirish!$B$20)</f>
        <v>0</v>
      </c>
      <c r="J27" s="46">
        <f>MAX(0,J22-I22)*Parametrlar!$B$16*J23*(Kirish!$B$52+12*Kirish!$B$20)</f>
        <v>0</v>
      </c>
      <c r="K27" s="46">
        <f>MAX(0,K22-J22)*Parametrlar!$B$16*K23*(Kirish!$B$52+12*Kirish!$B$20)</f>
        <v>0</v>
      </c>
      <c r="L27" s="46">
        <f>MAX(0,L22-K22)*Parametrlar!$B$16*L23*(Kirish!$B$52+12*Kirish!$B$20)</f>
        <v>0</v>
      </c>
      <c r="M27" s="46">
        <f>MAX(0,M22-L22)*Parametrlar!$B$16*M23*(Kirish!$B$52+12*Kirish!$B$20)</f>
        <v>0</v>
      </c>
      <c r="N27" s="46">
        <f>MAX(0,N22-M22)*Parametrlar!$B$16*N23*(Kirish!$B$52+12*Kirish!$B$20)</f>
        <v>0</v>
      </c>
      <c r="O27" s="46">
        <f>MAX(0,O22-N22)*Parametrlar!$B$16*O23*(Kirish!$B$52+12*Kirish!$B$20)</f>
        <v>0</v>
      </c>
      <c r="P27" s="46">
        <f>MAX(0,P22-O22)*Parametrlar!$B$16*P23*(Kirish!$B$52+12*Kirish!$B$20)</f>
        <v>0</v>
      </c>
      <c r="Q27" s="46">
        <f>MAX(0,Q22-P22)*Parametrlar!$B$16*Q23*(Kirish!$B$52+12*Kirish!$B$20)</f>
        <v>0</v>
      </c>
      <c r="R27" s="46">
        <f>MAX(0,R22-Q22)*Parametrlar!$B$16*R23*(Kirish!$B$52+12*Kirish!$B$20)</f>
        <v>0</v>
      </c>
      <c r="S27" s="46">
        <f>MAX(0,S22-R22)*Parametrlar!$B$16*S23*(Kirish!$B$52+12*Kirish!$B$20)</f>
        <v>0</v>
      </c>
      <c r="T27" s="46">
        <f>MAX(0,T22-S22)*Parametrlar!$B$16*T23*(Kirish!$B$52+12*Kirish!$B$20)</f>
        <v>0</v>
      </c>
      <c r="U27" s="46">
        <f>MAX(0,U22-T22)*Parametrlar!$B$16*U23*(Kirish!$B$52+12*Kirish!$B$20)</f>
        <v>0</v>
      </c>
      <c r="V27" s="46">
        <f>MAX(0,V22-U22)*Parametrlar!$B$16*V23*(Kirish!$B$52+12*Kirish!$B$20)</f>
        <v>0</v>
      </c>
      <c r="W27" s="46">
        <f>MAX(0,W22-V22)*Parametrlar!$B$16*W23*(Kirish!$B$52+12*Kirish!$B$20)</f>
        <v>0</v>
      </c>
      <c r="X27" s="46">
        <f>MAX(0,X22-W22)*Parametrlar!$B$16*X23*(Kirish!$B$52+12*Kirish!$B$20)</f>
        <v>0</v>
      </c>
      <c r="Y27" s="46">
        <f>MAX(0,Y22-X22)*Parametrlar!$B$16*Y23*(Kirish!$B$52+12*Kirish!$B$20)</f>
        <v>0</v>
      </c>
      <c r="Z27" s="46">
        <f>MAX(0,Z22-Y22)*Parametrlar!$B$16*Z23*(Kirish!$B$52+12*Kirish!$B$20)</f>
        <v>0</v>
      </c>
      <c r="AA27" s="46">
        <f>MAX(0,AA22-Z22)*Parametrlar!$B$16*AA23*(Kirish!$B$52+12*Kirish!$B$20)</f>
        <v>0</v>
      </c>
      <c r="AB27" s="46">
        <f>MAX(0,AB22-AA22)*Parametrlar!$B$16*AB23*(Kirish!$B$52+12*Kirish!$B$20)</f>
        <v>0</v>
      </c>
      <c r="AC27" s="46">
        <f>MAX(0,AC22-AB22)*Parametrlar!$B$16*AC23*(Kirish!$B$52+12*Kirish!$B$20)</f>
        <v>0</v>
      </c>
      <c r="AD27" s="46">
        <f>MAX(0,AD22-AC22)*Parametrlar!$B$16*AD23*(Kirish!$B$52+12*Kirish!$B$20)</f>
        <v>0</v>
      </c>
      <c r="AE27" s="46">
        <f>MAX(0,AE22-AD22)*Parametrlar!$B$16*AE23*(Kirish!$B$52+12*Kirish!$B$20)</f>
        <v>0</v>
      </c>
      <c r="AF27" s="46">
        <f>MAX(0,AF22-AE22)*Parametrlar!$B$16*AF23*(Kirish!$B$52+12*Kirish!$B$20)</f>
        <v>0</v>
      </c>
      <c r="AG27" s="46">
        <f>MAX(0,AG22-AF22)*Parametrlar!$B$16*AG23*(Kirish!$B$52+12*Kirish!$B$20)</f>
        <v>0</v>
      </c>
      <c r="AH27" s="46">
        <f>MAX(0,AH22-AG22)*Parametrlar!$B$16*AH23*(Kirish!$B$52+12*Kirish!$B$20)</f>
        <v>0</v>
      </c>
      <c r="AI27" s="46">
        <f>MAX(0,AI22-AH22)*Parametrlar!$B$16*AI23*(Kirish!$B$52+12*Kirish!$B$20)</f>
        <v>0</v>
      </c>
      <c r="AJ27" s="46">
        <f>MAX(0,AJ22-AI22)*Parametrlar!$B$16*AJ23*(Kirish!$B$52+12*Kirish!$B$20)</f>
        <v>0</v>
      </c>
      <c r="AK27" s="46">
        <f>MAX(0,AK22-AJ22)*Parametrlar!$B$16*AK23*(Kirish!$B$52+12*Kirish!$B$20)</f>
        <v>0</v>
      </c>
      <c r="AL27" s="46">
        <f>MAX(0,AL22-AK22)*Parametrlar!$B$16*AL23*(Kirish!$B$52+12*Kirish!$B$20)</f>
        <v>0</v>
      </c>
      <c r="AM27" s="46">
        <f>MAX(0,AM22-AL22)*Parametrlar!$B$16*AM23*(Kirish!$B$52+12*Kirish!$B$20)</f>
        <v>0</v>
      </c>
      <c r="AN27" s="46">
        <f>MAX(0,AN22-AM22)*Parametrlar!$B$16*AN23*(Kirish!$B$52+12*Kirish!$B$20)</f>
        <v>0</v>
      </c>
      <c r="AO27" s="46">
        <f>MAX(0,AO22-AN22)*Parametrlar!$B$16*AO23*(Kirish!$B$52+12*Kirish!$B$20)</f>
        <v>0</v>
      </c>
      <c r="AP27" s="46">
        <f>MAX(0,AP22-AO22)*Parametrlar!$B$16*AP23*(Kirish!$B$52+12*Kirish!$B$20)</f>
        <v>0</v>
      </c>
      <c r="AQ27" s="46">
        <f>MAX(0,AQ22-AP22)*Parametrlar!$B$16*AQ23*(Kirish!$B$52+12*Kirish!$B$20)</f>
        <v>0</v>
      </c>
      <c r="AR27" s="46">
        <f>MAX(0,AR22-AQ22)*Parametrlar!$B$16*AR23*(Kirish!$B$52+12*Kirish!$B$20)</f>
        <v>0</v>
      </c>
      <c r="AS27" s="46">
        <f>MAX(0,AS22-AR22)*Parametrlar!$B$16*AS23*(Kirish!$B$52+12*Kirish!$B$20)</f>
        <v>0</v>
      </c>
      <c r="AT27" s="46">
        <f>MAX(0,AT22-AS22)*Parametrlar!$B$16*AT23*(Kirish!$B$52+12*Kirish!$B$20)</f>
        <v>0</v>
      </c>
      <c r="AU27" s="46">
        <f>MAX(0,AU22-AT22)*Parametrlar!$B$16*AU23*(Kirish!$B$52+12*Kirish!$B$20)</f>
        <v>0</v>
      </c>
      <c r="AV27" s="46">
        <f>MAX(0,AV22-AU22)*Parametrlar!$B$16*AV23*(Kirish!$B$52+12*Kirish!$B$20)</f>
        <v>0</v>
      </c>
      <c r="AW27" s="46">
        <f>MAX(0,AW22-AV22)*Parametrlar!$B$16*AW23*(Kirish!$B$52+12*Kirish!$B$20)</f>
        <v>0</v>
      </c>
      <c r="AX27" s="46">
        <f>MAX(0,AX22-AW22)*Parametrlar!$B$16*AX23*(Kirish!$B$52+12*Kirish!$B$20)</f>
        <v>0</v>
      </c>
      <c r="AY27" s="46">
        <f>MAX(0,AY22-AX22)*Parametrlar!$B$16*AY23*(Kirish!$B$52+12*Kirish!$B$20)</f>
        <v>0</v>
      </c>
      <c r="AZ27" s="46">
        <f>MAX(0,AZ22-AY22)*Parametrlar!$B$16*AZ23*(Kirish!$B$52+12*Kirish!$B$20)</f>
        <v>0</v>
      </c>
      <c r="BA27" s="46">
        <f>MAX(0,BA22-AZ22)*Parametrlar!$B$16*BA23*(Kirish!$B$52+12*Kirish!$B$20)</f>
        <v>0</v>
      </c>
      <c r="BB27" s="46">
        <f>MAX(0,BB22-BA22)*Parametrlar!$B$16*BB23*(Kirish!$B$52+12*Kirish!$B$20)</f>
        <v>0</v>
      </c>
      <c r="BC27" s="46">
        <f>MAX(0,BC22-BB22)*Parametrlar!$B$16*BC23*(Kirish!$B$52+12*Kirish!$B$20)</f>
        <v>0</v>
      </c>
      <c r="BD27" s="46">
        <f>MAX(0,BD22-BC22)*Parametrlar!$B$16*BD23*(Kirish!$B$52+12*Kirish!$B$20)</f>
        <v>0</v>
      </c>
      <c r="BE27" s="46">
        <f>MAX(0,BE22-BD22)*Parametrlar!$B$16*BE23*(Kirish!$B$52+12*Kirish!$B$20)</f>
        <v>0</v>
      </c>
      <c r="BF27" s="46">
        <f>MAX(0,BF22-BE22)*Parametrlar!$B$16*BF23*(Kirish!$B$52+12*Kirish!$B$20)</f>
        <v>0</v>
      </c>
      <c r="BG27" s="46">
        <f>MAX(0,BG22-BF22)*Parametrlar!$B$16*BG23*(Kirish!$B$52+12*Kirish!$B$20)</f>
        <v>0</v>
      </c>
      <c r="BH27" s="46">
        <f>MAX(0,BH22-BG22)*Parametrlar!$B$16*BH23*(Kirish!$B$52+12*Kirish!$B$20)</f>
        <v>0</v>
      </c>
      <c r="BI27" s="46">
        <f>MAX(0,BI22-BH22)*Parametrlar!$B$16*BI23*(Kirish!$B$52+12*Kirish!$B$20)</f>
        <v>0</v>
      </c>
      <c r="BJ27" s="46">
        <f>MAX(0,BJ22-BI22)*Parametrlar!$B$16*BJ23*(Kirish!$B$52+12*Kirish!$B$20)</f>
        <v>0</v>
      </c>
      <c r="BK27" s="46">
        <f>MAX(0,BK22-BJ22)*Parametrlar!$B$16*BK23*(Kirish!$B$52+12*Kirish!$B$20)</f>
        <v>0</v>
      </c>
      <c r="BL27" s="46">
        <f>MAX(0,BL22-BK22)*Parametrlar!$B$16*BL23*(Kirish!$B$52+12*Kirish!$B$20)</f>
        <v>0</v>
      </c>
      <c r="BM27" s="46">
        <f>MAX(0,BM22-BL22)*Parametrlar!$B$16*BM23*(Kirish!$B$52+12*Kirish!$B$20)</f>
        <v>0</v>
      </c>
      <c r="BN27" s="46">
        <f>MAX(0,BN22-BM22)*Parametrlar!$B$16*BN23*(Kirish!$B$52+12*Kirish!$B$20)</f>
        <v>0</v>
      </c>
      <c r="BO27" s="46">
        <f>MAX(0,BO22-BN22)*Parametrlar!$B$16*BO23*(Kirish!$B$52+12*Kirish!$B$20)</f>
        <v>0</v>
      </c>
      <c r="BP27" s="46">
        <f>MAX(0,BP22-BO22)*Parametrlar!$B$16*BP23*(Kirish!$B$52+12*Kirish!$B$20)</f>
        <v>0</v>
      </c>
      <c r="BQ27" s="46">
        <f>MAX(0,BQ22-BP22)*Parametrlar!$B$16*BQ23*(Kirish!$B$52+12*Kirish!$B$20)</f>
        <v>0</v>
      </c>
      <c r="BR27" s="46">
        <f>MAX(0,BR22-BQ22)*Parametrlar!$B$16*BR23*(Kirish!$B$52+12*Kirish!$B$20)</f>
        <v>0</v>
      </c>
      <c r="BS27" s="46">
        <f>MAX(0,BS22-BR22)*Parametrlar!$B$16*BS23*(Kirish!$B$52+12*Kirish!$B$20)</f>
        <v>0</v>
      </c>
      <c r="BT27" s="46">
        <f>MAX(0,BT22-BS22)*Parametrlar!$B$16*BT23*(Kirish!$B$52+12*Kirish!$B$20)</f>
        <v>0</v>
      </c>
      <c r="BU27" s="46">
        <f>MAX(0,BU22-BT22)*Parametrlar!$B$16*BU23*(Kirish!$B$52+12*Kirish!$B$20)</f>
        <v>0</v>
      </c>
      <c r="BV27" s="46">
        <f>MAX(0,BV22-BU22)*Parametrlar!$B$16*BV23*(Kirish!$B$52+12*Kirish!$B$20)</f>
        <v>0</v>
      </c>
      <c r="BW27" s="46">
        <f>MAX(0,BW22-BV22)*Parametrlar!$B$16*BW23*(Kirish!$B$52+12*Kirish!$B$20)</f>
        <v>0</v>
      </c>
      <c r="BX27" s="46">
        <f>MAX(0,BX22-BW22)*Parametrlar!$B$16*BX23*(Kirish!$B$52+12*Kirish!$B$20)</f>
        <v>0</v>
      </c>
      <c r="BY27" s="46">
        <f>MAX(0,BY22-BX22)*Parametrlar!$B$16*BY23*(Kirish!$B$52+12*Kirish!$B$20)</f>
        <v>0</v>
      </c>
      <c r="BZ27" s="46">
        <f>MAX(0,BZ22-BY22)*Parametrlar!$B$16*BZ23*(Kirish!$B$52+12*Kirish!$B$20)</f>
        <v>0</v>
      </c>
      <c r="CA27" s="46">
        <f>MAX(0,CA22-BZ22)*Parametrlar!$B$16*CA23*(Kirish!$B$52+12*Kirish!$B$20)</f>
        <v>0</v>
      </c>
      <c r="CB27" s="46">
        <f>MAX(0,CB22-CA22)*Parametrlar!$B$16*CB23*(Kirish!$B$52+12*Kirish!$B$20)</f>
        <v>0</v>
      </c>
      <c r="CC27" s="46">
        <f>MAX(0,CC22-CB22)*Parametrlar!$B$16*CC23*(Kirish!$B$52+12*Kirish!$B$20)</f>
        <v>0</v>
      </c>
      <c r="CD27" s="46">
        <f>MAX(0,CD22-CC22)*Parametrlar!$B$16*CD23*(Kirish!$B$52+12*Kirish!$B$20)</f>
        <v>0</v>
      </c>
      <c r="CE27" s="46">
        <f>MAX(0,CE22-CD22)*Parametrlar!$B$16*CE23*(Kirish!$B$52+12*Kirish!$B$20)</f>
        <v>0</v>
      </c>
      <c r="CF27" s="46">
        <f>MAX(0,CF22-CE22)*Parametrlar!$B$16*CF23*(Kirish!$B$52+12*Kirish!$B$20)</f>
        <v>0</v>
      </c>
      <c r="CG27" s="46">
        <f>MAX(0,CG22-CF22)*Parametrlar!$B$16*CG23*(Kirish!$B$52+12*Kirish!$B$20)</f>
        <v>0</v>
      </c>
      <c r="CH27" s="46">
        <f>MAX(0,CH22-CG22)*Parametrlar!$B$16*CH23*(Kirish!$B$52+12*Kirish!$B$20)</f>
        <v>0</v>
      </c>
      <c r="CI27" s="46">
        <f>MAX(0,CI22-CH22)*Parametrlar!$B$16*CI23*(Kirish!$B$52+12*Kirish!$B$20)</f>
        <v>0</v>
      </c>
      <c r="CJ27" s="46">
        <f>MAX(0,CJ22-CI22)*Parametrlar!$B$16*CJ23*(Kirish!$B$52+12*Kirish!$B$20)</f>
        <v>0</v>
      </c>
      <c r="CK27" s="46">
        <f>MAX(0,CK22-CJ22)*Parametrlar!$B$16*CK23*(Kirish!$B$52+12*Kirish!$B$20)</f>
        <v>0</v>
      </c>
      <c r="CL27" s="46">
        <f>MAX(0,CL22-CK22)*Parametrlar!$B$16*CL23*(Kirish!$B$52+12*Kirish!$B$20)</f>
        <v>0</v>
      </c>
      <c r="CM27" s="46">
        <f>MAX(0,CM22-CL22)*Parametrlar!$B$16*CM23*(Kirish!$B$52+12*Kirish!$B$20)</f>
        <v>0</v>
      </c>
      <c r="CN27" s="46">
        <f>MAX(0,CN22-CM22)*Parametrlar!$B$16*CN23*(Kirish!$B$52+12*Kirish!$B$20)</f>
        <v>0</v>
      </c>
      <c r="CO27" s="46">
        <f>MAX(0,CO22-CN22)*Parametrlar!$B$16*CO23*(Kirish!$B$52+12*Kirish!$B$20)</f>
        <v>0</v>
      </c>
      <c r="CP27" s="46">
        <f>MAX(0,CP22-CO22)*Parametrlar!$B$16*CP23*(Kirish!$B$52+12*Kirish!$B$20)</f>
        <v>0</v>
      </c>
      <c r="CQ27" s="46">
        <f>MAX(0,CQ22-CP22)*Parametrlar!$B$16*CQ23*(Kirish!$B$52+12*Kirish!$B$20)</f>
        <v>0</v>
      </c>
      <c r="CR27" s="46">
        <f>MAX(0,CR22-CQ22)*Parametrlar!$B$16*CR23*(Kirish!$B$52+12*Kirish!$B$20)</f>
        <v>0</v>
      </c>
      <c r="CS27" s="46">
        <f>MAX(0,CS22-CR22)*Parametrlar!$B$16*CS23*(Kirish!$B$52+12*Kirish!$B$20)</f>
        <v>0</v>
      </c>
      <c r="CT27" s="46">
        <f>MAX(0,CT22-CS22)*Parametrlar!$B$16*CT23*(Kirish!$B$52+12*Kirish!$B$20)</f>
        <v>0</v>
      </c>
      <c r="CU27" s="46">
        <f>MAX(0,CU22-CT22)*Parametrlar!$B$16*CU23*(Kirish!$B$52+12*Kirish!$B$20)</f>
        <v>0</v>
      </c>
      <c r="CV27" s="46">
        <f>MAX(0,CV22-CU22)*Parametrlar!$B$16*CV23*(Kirish!$B$52+12*Kirish!$B$20)</f>
        <v>0</v>
      </c>
      <c r="CW27" s="46">
        <f>MAX(0,CW22-CV22)*Parametrlar!$B$16*CW23*(Kirish!$B$52+12*Kirish!$B$20)</f>
        <v>0</v>
      </c>
      <c r="CX27" s="46">
        <f>MAX(0,CX22-CW22)*Parametrlar!$B$16*CX23*(Kirish!$B$52+12*Kirish!$B$20)</f>
        <v>0</v>
      </c>
      <c r="CY27" s="46">
        <f>MAX(0,CY22-CX22)*Parametrlar!$B$16*CY23*(Kirish!$B$52+12*Kirish!$B$20)</f>
        <v>0</v>
      </c>
      <c r="CZ27" s="46">
        <f>MAX(0,CZ22-CY22)*Parametrlar!$B$16*CZ23*(Kirish!$B$52+12*Kirish!$B$20)</f>
        <v>0</v>
      </c>
      <c r="DA27" s="46">
        <f>MAX(0,DA22-CZ22)*Parametrlar!$B$16*DA23*(Kirish!$B$52+12*Kirish!$B$20)</f>
        <v>0</v>
      </c>
      <c r="DB27" s="46">
        <f>MAX(0,DB22-DA22)*Parametrlar!$B$16*DB23*(Kirish!$B$52+12*Kirish!$B$20)</f>
        <v>0</v>
      </c>
      <c r="DC27" s="46">
        <f>MAX(0,DC22-DB22)*Parametrlar!$B$16*DC23*(Kirish!$B$52+12*Kirish!$B$20)</f>
        <v>0</v>
      </c>
      <c r="DD27" s="46">
        <f>MAX(0,DD22-DC22)*Parametrlar!$B$16*DD23*(Kirish!$B$52+12*Kirish!$B$20)</f>
        <v>0</v>
      </c>
      <c r="DE27" s="46">
        <f>MAX(0,DE22-DD22)*Parametrlar!$B$16*DE23*(Kirish!$B$52+12*Kirish!$B$20)</f>
        <v>0</v>
      </c>
      <c r="DF27" s="46">
        <f>MAX(0,DF22-DE22)*Parametrlar!$B$16*DF23*(Kirish!$B$52+12*Kirish!$B$20)</f>
        <v>0</v>
      </c>
      <c r="DG27" s="46">
        <f>MAX(0,DG22-DF22)*Parametrlar!$B$16*DG23*(Kirish!$B$52+12*Kirish!$B$20)</f>
        <v>0</v>
      </c>
      <c r="DH27" s="46">
        <f>MAX(0,DH22-DG22)*Parametrlar!$B$16*DH23*(Kirish!$B$52+12*Kirish!$B$20)</f>
        <v>0</v>
      </c>
      <c r="DI27" s="46">
        <f>MAX(0,DI22-DH22)*Parametrlar!$B$16*DI23*(Kirish!$B$52+12*Kirish!$B$20)</f>
        <v>0</v>
      </c>
      <c r="DJ27" s="46">
        <f>MAX(0,DJ22-DI22)*Parametrlar!$B$16*DJ23*(Kirish!$B$52+12*Kirish!$B$20)</f>
        <v>0</v>
      </c>
      <c r="DK27" s="46">
        <f>MAX(0,DK22-DJ22)*Parametrlar!$B$16*DK23*(Kirish!$B$52+12*Kirish!$B$20)</f>
        <v>0</v>
      </c>
      <c r="DL27" s="46">
        <f>MAX(0,DL22-DK22)*Parametrlar!$B$16*DL23*(Kirish!$B$52+12*Kirish!$B$20)</f>
        <v>0</v>
      </c>
      <c r="DM27" s="46">
        <f>MAX(0,DM22-DL22)*Parametrlar!$B$16*DM23*(Kirish!$B$52+12*Kirish!$B$20)</f>
        <v>0</v>
      </c>
      <c r="DN27" s="46">
        <f>MAX(0,DN22-DM22)*Parametrlar!$B$16*DN23*(Kirish!$B$52+12*Kirish!$B$20)</f>
        <v>0</v>
      </c>
      <c r="DO27" s="46">
        <f>MAX(0,DO22-DN22)*Parametrlar!$B$16*DO23*(Kirish!$B$52+12*Kirish!$B$20)</f>
        <v>0</v>
      </c>
      <c r="DP27" s="46">
        <f>MAX(0,DP22-DO22)*Parametrlar!$B$16*DP23*(Kirish!$B$52+12*Kirish!$B$20)</f>
        <v>0</v>
      </c>
      <c r="DQ27" s="46">
        <f>MAX(0,DQ22-DP22)*Parametrlar!$B$16*DQ23*(Kirish!$B$52+12*Kirish!$B$20)</f>
        <v>0</v>
      </c>
      <c r="DR27" s="46">
        <f>MAX(0,DR22-DQ22)*Parametrlar!$B$16*DR23*(Kirish!$B$52+12*Kirish!$B$20)</f>
        <v>0</v>
      </c>
      <c r="DS27" s="46">
        <f>MAX(0,DS22-DR22)*Parametrlar!$B$16*DS23*(Kirish!$B$52+12*Kirish!$B$20)</f>
        <v>0</v>
      </c>
      <c r="DT27" s="46">
        <f>MAX(0,DT22-DS22)*Parametrlar!$B$16*DT23*(Kirish!$B$52+12*Kirish!$B$20)</f>
        <v>0</v>
      </c>
      <c r="DU27" s="46">
        <f>MAX(0,DU22-DT22)*Parametrlar!$B$16*DU23*(Kirish!$B$52+12*Kirish!$B$20)</f>
        <v>0</v>
      </c>
      <c r="DV27" s="46">
        <f>MAX(0,DV22-DU22)*Parametrlar!$B$16*DV23*(Kirish!$B$52+12*Kirish!$B$20)</f>
        <v>0</v>
      </c>
      <c r="DW27" s="46">
        <f>MAX(0,DW22-DV22)*Parametrlar!$B$16*DW23*(Kirish!$B$52+12*Kirish!$B$20)</f>
        <v>0</v>
      </c>
      <c r="DX27" s="46">
        <f>MAX(0,DX22-DW22)*Parametrlar!$B$16*DX23*(Kirish!$B$52+12*Kirish!$B$20)</f>
        <v>0</v>
      </c>
      <c r="DY27" s="46">
        <f>MAX(0,DY22-DX22)*Parametrlar!$B$16*DY23*(Kirish!$B$52+12*Kirish!$B$20)</f>
        <v>0</v>
      </c>
      <c r="DZ27" s="46">
        <f>MAX(0,DZ22-DY22)*Parametrlar!$B$16*DZ23*(Kirish!$B$52+12*Kirish!$B$20)</f>
        <v>0</v>
      </c>
      <c r="EA27" s="46">
        <f>MAX(0,EA22-DZ22)*Parametrlar!$B$16*EA23*(Kirish!$B$52+12*Kirish!$B$20)</f>
        <v>0</v>
      </c>
      <c r="EB27" s="46">
        <f>MAX(0,EB22-EA22)*Parametrlar!$B$16*EB23*(Kirish!$B$52+12*Kirish!$B$20)</f>
        <v>0</v>
      </c>
      <c r="EC27" s="46">
        <f>MAX(0,EC22-EB22)*Parametrlar!$B$16*EC23*(Kirish!$B$52+12*Kirish!$B$20)</f>
        <v>0</v>
      </c>
      <c r="ED27" s="46">
        <f>MAX(0,ED22-EC22)*Parametrlar!$B$16*ED23*(Kirish!$B$52+12*Kirish!$B$20)</f>
        <v>0</v>
      </c>
      <c r="EE27" s="46">
        <f>MAX(0,EE22-ED22)*Parametrlar!$B$16*EE23*(Kirish!$B$52+12*Kirish!$B$20)</f>
        <v>0</v>
      </c>
      <c r="EF27" s="46">
        <f>MAX(0,EF22-EE22)*Parametrlar!$B$16*EF23*(Kirish!$B$52+12*Kirish!$B$20)</f>
        <v>0</v>
      </c>
      <c r="EG27" s="46">
        <f>MAX(0,EG22-EF22)*Parametrlar!$B$16*EG23*(Kirish!$B$52+12*Kirish!$B$20)</f>
        <v>0</v>
      </c>
      <c r="EH27" s="46">
        <f>MAX(0,EH22-EG22)*Parametrlar!$B$16*EH23*(Kirish!$B$52+12*Kirish!$B$20)</f>
        <v>0</v>
      </c>
      <c r="EI27" s="46">
        <f>MAX(0,EI22-EH22)*Parametrlar!$B$16*EI23*(Kirish!$B$52+12*Kirish!$B$20)</f>
        <v>0</v>
      </c>
      <c r="EJ27" s="46">
        <f>MAX(0,EJ22-EI22)*Parametrlar!$B$16*EJ23*(Kirish!$B$52+12*Kirish!$B$20)</f>
        <v>0</v>
      </c>
      <c r="EK27" s="46">
        <f>MAX(0,EK22-EJ22)*Parametrlar!$B$16*EK23*(Kirish!$B$52+12*Kirish!$B$20)</f>
        <v>0</v>
      </c>
      <c r="EL27" s="46">
        <f>MAX(0,EL22-EK22)*Parametrlar!$B$16*EL23*(Kirish!$B$52+12*Kirish!$B$20)</f>
        <v>0</v>
      </c>
      <c r="EM27" s="46">
        <f>MAX(0,EM22-EL22)*Parametrlar!$B$16*EM23*(Kirish!$B$52+12*Kirish!$B$20)</f>
        <v>0</v>
      </c>
      <c r="EN27" s="46">
        <f>MAX(0,EN22-EM22)*Parametrlar!$B$16*EN23*(Kirish!$B$52+12*Kirish!$B$20)</f>
        <v>0</v>
      </c>
      <c r="EO27" s="46">
        <f>MAX(0,EO22-EN22)*Parametrlar!$B$16*EO23*(Kirish!$B$52+12*Kirish!$B$20)</f>
        <v>0</v>
      </c>
      <c r="EP27" s="46">
        <f>MAX(0,EP22-EO22)*Parametrlar!$B$16*EP23*(Kirish!$B$52+12*Kirish!$B$20)</f>
        <v>0</v>
      </c>
      <c r="EQ27" s="46">
        <f>MAX(0,EQ22-EP22)*Parametrlar!$B$16*EQ23*(Kirish!$B$52+12*Kirish!$B$20)</f>
        <v>0</v>
      </c>
      <c r="ER27" s="46">
        <f>MAX(0,ER22-EQ22)*Parametrlar!$B$16*ER23*(Kirish!$B$52+12*Kirish!$B$20)</f>
        <v>0</v>
      </c>
      <c r="ES27" s="46">
        <f>MAX(0,ES22-ER22)*Parametrlar!$B$16*ES23*(Kirish!$B$52+12*Kirish!$B$20)</f>
        <v>0</v>
      </c>
      <c r="ET27" s="46">
        <f>MAX(0,ET22-ES22)*Parametrlar!$B$16*ET23*(Kirish!$B$52+12*Kirish!$B$20)</f>
        <v>0</v>
      </c>
      <c r="EU27" s="46">
        <f>MAX(0,EU22-ET22)*Parametrlar!$B$16*EU23*(Kirish!$B$52+12*Kirish!$B$20)</f>
        <v>0</v>
      </c>
      <c r="EV27" s="46">
        <f>MAX(0,EV22-EU22)*Parametrlar!$B$16*EV23*(Kirish!$B$52+12*Kirish!$B$20)</f>
        <v>0</v>
      </c>
      <c r="EW27" s="46">
        <f>MAX(0,EW22-EV22)*Parametrlar!$B$16*EW23*(Kirish!$B$52+12*Kirish!$B$20)</f>
        <v>0</v>
      </c>
      <c r="EX27" s="46">
        <f>MAX(0,EX22-EW22)*Parametrlar!$B$16*EX23*(Kirish!$B$52+12*Kirish!$B$20)</f>
        <v>0</v>
      </c>
      <c r="EY27" s="46">
        <f>MAX(0,EY22-EX22)*Parametrlar!$B$16*EY23*(Kirish!$B$52+12*Kirish!$B$20)</f>
        <v>0</v>
      </c>
      <c r="EZ27" s="46">
        <f>MAX(0,EZ22-EY22)*Parametrlar!$B$16*EZ23*(Kirish!$B$52+12*Kirish!$B$20)</f>
        <v>0</v>
      </c>
      <c r="FA27" s="46">
        <f>MAX(0,FA22-EZ22)*Parametrlar!$B$16*FA23*(Kirish!$B$52+12*Kirish!$B$20)</f>
        <v>0</v>
      </c>
      <c r="FB27" s="46">
        <f>MAX(0,FB22-FA22)*Parametrlar!$B$16*FB23*(Kirish!$B$52+12*Kirish!$B$20)</f>
        <v>0</v>
      </c>
      <c r="FC27" s="46">
        <f>MAX(0,FC22-FB22)*Parametrlar!$B$16*FC23*(Kirish!$B$52+12*Kirish!$B$20)</f>
        <v>0</v>
      </c>
      <c r="FD27" s="46">
        <f>MAX(0,FD22-FC22)*Parametrlar!$B$16*FD23*(Kirish!$B$52+12*Kirish!$B$20)</f>
        <v>0</v>
      </c>
      <c r="FE27" s="46">
        <f>MAX(0,FE22-FD22)*Parametrlar!$B$16*FE23*(Kirish!$B$52+12*Kirish!$B$20)</f>
        <v>0</v>
      </c>
      <c r="FF27" s="46">
        <f>MAX(0,FF22-FE22)*Parametrlar!$B$16*FF23*(Kirish!$B$52+12*Kirish!$B$20)</f>
        <v>0</v>
      </c>
      <c r="FG27" s="46">
        <f>MAX(0,FG22-FF22)*Parametrlar!$B$16*FG23*(Kirish!$B$52+12*Kirish!$B$20)</f>
        <v>0</v>
      </c>
      <c r="FH27" s="46">
        <f>MAX(0,FH22-FG22)*Parametrlar!$B$16*FH23*(Kirish!$B$52+12*Kirish!$B$20)</f>
        <v>0</v>
      </c>
      <c r="FI27" s="46">
        <f>MAX(0,FI22-FH22)*Parametrlar!$B$16*FI23*(Kirish!$B$52+12*Kirish!$B$20)</f>
        <v>0</v>
      </c>
      <c r="FJ27" s="46">
        <f>MAX(0,FJ22-FI22)*Parametrlar!$B$16*FJ23*(Kirish!$B$52+12*Kirish!$B$20)</f>
        <v>0</v>
      </c>
      <c r="FK27" s="46">
        <f>MAX(0,FK22-FJ22)*Parametrlar!$B$16*FK23*(Kirish!$B$52+12*Kirish!$B$20)</f>
        <v>0</v>
      </c>
      <c r="FL27" s="46">
        <f>MAX(0,FL22-FK22)*Parametrlar!$B$16*FL23*(Kirish!$B$52+12*Kirish!$B$20)</f>
        <v>0</v>
      </c>
      <c r="FM27" s="46">
        <f>MAX(0,FM22-FL22)*Parametrlar!$B$16*FM23*(Kirish!$B$52+12*Kirish!$B$20)</f>
        <v>0</v>
      </c>
      <c r="FN27" s="46">
        <f>MAX(0,FN22-FM22)*Parametrlar!$B$16*FN23*(Kirish!$B$52+12*Kirish!$B$20)</f>
        <v>0</v>
      </c>
      <c r="FO27" s="46">
        <f>MAX(0,FO22-FN22)*Parametrlar!$B$16*FO23*(Kirish!$B$52+12*Kirish!$B$20)</f>
        <v>0</v>
      </c>
      <c r="FP27" s="46">
        <f>MAX(0,FP22-FO22)*Parametrlar!$B$16*FP23*(Kirish!$B$52+12*Kirish!$B$20)</f>
        <v>0</v>
      </c>
    </row>
    <row r="28" spans="1:172" x14ac:dyDescent="0.2">
      <c r="A28" s="42" t="s">
        <v>242</v>
      </c>
      <c r="C28" s="45">
        <f t="shared" si="13"/>
        <v>0</v>
      </c>
      <c r="D28" s="46">
        <f>IF(D21=1,Kirish!$B$55*Parametrlar!$B$12*D23+Parametrlar!$B$23*(Kirish!$B$24+Kirish!$B$25)/12+Kirish!$B$26/12*Parametrlar!$B$14,0)</f>
        <v>0</v>
      </c>
      <c r="E28" s="46">
        <f>IF(E21=1,Kirish!$B$55*Parametrlar!$B$12*E23+Parametrlar!$B$23*(Kirish!$B$24+Kirish!$B$25)/12+Kirish!$B$26/12*Parametrlar!$B$14,0)</f>
        <v>0</v>
      </c>
      <c r="F28" s="46">
        <f>IF(F21=1,Kirish!$B$55*Parametrlar!$B$12*F23+Parametrlar!$B$23*(Kirish!$B$24+Kirish!$B$25)/12+Kirish!$B$26/12*Parametrlar!$B$14,0)</f>
        <v>0</v>
      </c>
      <c r="G28" s="46">
        <f>IF(G21=1,Kirish!$B$55*Parametrlar!$B$12*G23+Parametrlar!$B$23*(Kirish!$B$24+Kirish!$B$25)/12+Kirish!$B$26/12*Parametrlar!$B$14,0)</f>
        <v>0</v>
      </c>
      <c r="H28" s="46">
        <f>IF(H21=1,Kirish!$B$55*Parametrlar!$B$12*H23+Parametrlar!$B$23*(Kirish!$B$24+Kirish!$B$25)/12+Kirish!$B$26/12*Parametrlar!$B$14,0)</f>
        <v>0</v>
      </c>
      <c r="I28" s="46">
        <f>IF(I21=1,Kirish!$B$55*Parametrlar!$B$12*I23+Parametrlar!$B$23*(Kirish!$B$24+Kirish!$B$25)/12+Kirish!$B$26/12*Parametrlar!$B$14,0)</f>
        <v>0</v>
      </c>
      <c r="J28" s="46">
        <f>IF(J21=1,Kirish!$B$55*Parametrlar!$B$12*J23+Parametrlar!$B$23*(Kirish!$B$24+Kirish!$B$25)/12+Kirish!$B$26/12*Parametrlar!$B$14,0)</f>
        <v>0</v>
      </c>
      <c r="K28" s="46">
        <f>IF(K21=1,Kirish!$B$55*Parametrlar!$B$12*K23+Parametrlar!$B$23*(Kirish!$B$24+Kirish!$B$25)/12+Kirish!$B$26/12*Parametrlar!$B$14,0)</f>
        <v>0</v>
      </c>
      <c r="L28" s="46">
        <f>IF(L21=1,Kirish!$B$55*Parametrlar!$B$12*L23+Parametrlar!$B$23*(Kirish!$B$24+Kirish!$B$25)/12+Kirish!$B$26/12*Parametrlar!$B$14,0)</f>
        <v>0</v>
      </c>
      <c r="M28" s="46">
        <f>IF(M21=1,Kirish!$B$55*Parametrlar!$B$12*M23+Parametrlar!$B$23*(Kirish!$B$24+Kirish!$B$25)/12+Kirish!$B$26/12*Parametrlar!$B$14,0)</f>
        <v>0</v>
      </c>
      <c r="N28" s="46">
        <f>IF(N21=1,Kirish!$B$55*Parametrlar!$B$12*N23+Parametrlar!$B$23*(Kirish!$B$24+Kirish!$B$25)/12+Kirish!$B$26/12*Parametrlar!$B$14,0)</f>
        <v>0</v>
      </c>
      <c r="O28" s="46">
        <f>IF(O21=1,Kirish!$B$55*Parametrlar!$B$12*O23+Parametrlar!$B$23*(Kirish!$B$24+Kirish!$B$25)/12+Kirish!$B$26/12*Parametrlar!$B$14,0)</f>
        <v>0</v>
      </c>
      <c r="P28" s="46">
        <f>IF(P21=1,Kirish!$B$55*Parametrlar!$B$12*P23+Parametrlar!$B$23*(Kirish!$B$24+Kirish!$B$25)/12+Kirish!$B$26/12*Parametrlar!$B$14,0)</f>
        <v>0</v>
      </c>
      <c r="Q28" s="46">
        <f>IF(Q21=1,Kirish!$B$55*Parametrlar!$B$12*Q23+Parametrlar!$B$23*(Kirish!$B$24+Kirish!$B$25)/12+Kirish!$B$26/12*Parametrlar!$B$14,0)</f>
        <v>0</v>
      </c>
      <c r="R28" s="46">
        <f>IF(R21=1,Kirish!$B$55*Parametrlar!$B$12*R23+Parametrlar!$B$23*(Kirish!$B$24+Kirish!$B$25)/12+Kirish!$B$26/12*Parametrlar!$B$14,0)</f>
        <v>0</v>
      </c>
      <c r="S28" s="46">
        <f>IF(S21=1,Kirish!$B$55*Parametrlar!$B$12*S23+Parametrlar!$B$23*(Kirish!$B$24+Kirish!$B$25)/12+Kirish!$B$26/12*Parametrlar!$B$14,0)</f>
        <v>0</v>
      </c>
      <c r="T28" s="46">
        <f>IF(T21=1,Kirish!$B$55*Parametrlar!$B$12*T23+Parametrlar!$B$23*(Kirish!$B$24+Kirish!$B$25)/12+Kirish!$B$26/12*Parametrlar!$B$14,0)</f>
        <v>0</v>
      </c>
      <c r="U28" s="46">
        <f>IF(U21=1,Kirish!$B$55*Parametrlar!$B$12*U23+Parametrlar!$B$23*(Kirish!$B$24+Kirish!$B$25)/12+Kirish!$B$26/12*Parametrlar!$B$14,0)</f>
        <v>0</v>
      </c>
      <c r="V28" s="46">
        <f>IF(V21=1,Kirish!$B$55*Parametrlar!$B$12*V23+Parametrlar!$B$23*(Kirish!$B$24+Kirish!$B$25)/12+Kirish!$B$26/12*Parametrlar!$B$14,0)</f>
        <v>0</v>
      </c>
      <c r="W28" s="46">
        <f>IF(W21=1,Kirish!$B$55*Parametrlar!$B$12*W23+Parametrlar!$B$23*(Kirish!$B$24+Kirish!$B$25)/12+Kirish!$B$26/12*Parametrlar!$B$14,0)</f>
        <v>0</v>
      </c>
      <c r="X28" s="46">
        <f>IF(X21=1,Kirish!$B$55*Parametrlar!$B$12*X23+Parametrlar!$B$23*(Kirish!$B$24+Kirish!$B$25)/12+Kirish!$B$26/12*Parametrlar!$B$14,0)</f>
        <v>0</v>
      </c>
      <c r="Y28" s="46">
        <f>IF(Y21=1,Kirish!$B$55*Parametrlar!$B$12*Y23+Parametrlar!$B$23*(Kirish!$B$24+Kirish!$B$25)/12+Kirish!$B$26/12*Parametrlar!$B$14,0)</f>
        <v>0</v>
      </c>
      <c r="Z28" s="46">
        <f>IF(Z21=1,Kirish!$B$55*Parametrlar!$B$12*Z23+Parametrlar!$B$23*(Kirish!$B$24+Kirish!$B$25)/12+Kirish!$B$26/12*Parametrlar!$B$14,0)</f>
        <v>0</v>
      </c>
      <c r="AA28" s="46">
        <f>IF(AA21=1,Kirish!$B$55*Parametrlar!$B$12*AA23+Parametrlar!$B$23*(Kirish!$B$24+Kirish!$B$25)/12+Kirish!$B$26/12*Parametrlar!$B$14,0)</f>
        <v>0</v>
      </c>
      <c r="AB28" s="46">
        <f>IF(AB21=1,Kirish!$B$55*Parametrlar!$B$12*AB23+Parametrlar!$B$23*(Kirish!$B$24+Kirish!$B$25)/12+Kirish!$B$26/12*Parametrlar!$B$14,0)</f>
        <v>0</v>
      </c>
      <c r="AC28" s="46">
        <f>IF(AC21=1,Kirish!$B$55*Parametrlar!$B$12*AC23+Parametrlar!$B$23*(Kirish!$B$24+Kirish!$B$25)/12+Kirish!$B$26/12*Parametrlar!$B$14,0)</f>
        <v>0</v>
      </c>
      <c r="AD28" s="46">
        <f>IF(AD21=1,Kirish!$B$55*Parametrlar!$B$12*AD23+Parametrlar!$B$23*(Kirish!$B$24+Kirish!$B$25)/12+Kirish!$B$26/12*Parametrlar!$B$14,0)</f>
        <v>0</v>
      </c>
      <c r="AE28" s="46">
        <f>IF(AE21=1,Kirish!$B$55*Parametrlar!$B$12*AE23+Parametrlar!$B$23*(Kirish!$B$24+Kirish!$B$25)/12+Kirish!$B$26/12*Parametrlar!$B$14,0)</f>
        <v>0</v>
      </c>
      <c r="AF28" s="46">
        <f>IF(AF21=1,Kirish!$B$55*Parametrlar!$B$12*AF23+Parametrlar!$B$23*(Kirish!$B$24+Kirish!$B$25)/12+Kirish!$B$26/12*Parametrlar!$B$14,0)</f>
        <v>0</v>
      </c>
      <c r="AG28" s="46">
        <f>IF(AG21=1,Kirish!$B$55*Parametrlar!$B$12*AG23+Parametrlar!$B$23*(Kirish!$B$24+Kirish!$B$25)/12+Kirish!$B$26/12*Parametrlar!$B$14,0)</f>
        <v>0</v>
      </c>
      <c r="AH28" s="46">
        <f>IF(AH21=1,Kirish!$B$55*Parametrlar!$B$12*AH23+Parametrlar!$B$23*(Kirish!$B$24+Kirish!$B$25)/12+Kirish!$B$26/12*Parametrlar!$B$14,0)</f>
        <v>0</v>
      </c>
      <c r="AI28" s="46">
        <f>IF(AI21=1,Kirish!$B$55*Parametrlar!$B$12*AI23+Parametrlar!$B$23*(Kirish!$B$24+Kirish!$B$25)/12+Kirish!$B$26/12*Parametrlar!$B$14,0)</f>
        <v>0</v>
      </c>
      <c r="AJ28" s="46">
        <f>IF(AJ21=1,Kirish!$B$55*Parametrlar!$B$12*AJ23+Parametrlar!$B$23*(Kirish!$B$24+Kirish!$B$25)/12+Kirish!$B$26/12*Parametrlar!$B$14,0)</f>
        <v>0</v>
      </c>
      <c r="AK28" s="46">
        <f>IF(AK21=1,Kirish!$B$55*Parametrlar!$B$12*AK23+Parametrlar!$B$23*(Kirish!$B$24+Kirish!$B$25)/12+Kirish!$B$26/12*Parametrlar!$B$14,0)</f>
        <v>0</v>
      </c>
      <c r="AL28" s="46">
        <f>IF(AL21=1,Kirish!$B$55*Parametrlar!$B$12*AL23+Parametrlar!$B$23*(Kirish!$B$24+Kirish!$B$25)/12+Kirish!$B$26/12*Parametrlar!$B$14,0)</f>
        <v>0</v>
      </c>
      <c r="AM28" s="46">
        <f>IF(AM21=1,Kirish!$B$55*Parametrlar!$B$12*AM23+Parametrlar!$B$23*(Kirish!$B$24+Kirish!$B$25)/12+Kirish!$B$26/12*Parametrlar!$B$14,0)</f>
        <v>0</v>
      </c>
      <c r="AN28" s="46">
        <f>IF(AN21=1,Kirish!$B$55*Parametrlar!$B$12*AN23+Parametrlar!$B$23*(Kirish!$B$24+Kirish!$B$25)/12+Kirish!$B$26/12*Parametrlar!$B$14,0)</f>
        <v>0</v>
      </c>
      <c r="AO28" s="46">
        <f>IF(AO21=1,Kirish!$B$55*Parametrlar!$B$12*AO23+Parametrlar!$B$23*(Kirish!$B$24+Kirish!$B$25)/12+Kirish!$B$26/12*Parametrlar!$B$14,0)</f>
        <v>0</v>
      </c>
      <c r="AP28" s="46">
        <f>IF(AP21=1,Kirish!$B$55*Parametrlar!$B$12*AP23+Parametrlar!$B$23*(Kirish!$B$24+Kirish!$B$25)/12+Kirish!$B$26/12*Parametrlar!$B$14,0)</f>
        <v>0</v>
      </c>
      <c r="AQ28" s="46">
        <f>IF(AQ21=1,Kirish!$B$55*Parametrlar!$B$12*AQ23+Parametrlar!$B$23*(Kirish!$B$24+Kirish!$B$25)/12+Kirish!$B$26/12*Parametrlar!$B$14,0)</f>
        <v>0</v>
      </c>
      <c r="AR28" s="46">
        <f>IF(AR21=1,Kirish!$B$55*Parametrlar!$B$12*AR23+Parametrlar!$B$23*(Kirish!$B$24+Kirish!$B$25)/12+Kirish!$B$26/12*Parametrlar!$B$14,0)</f>
        <v>0</v>
      </c>
      <c r="AS28" s="46">
        <f>IF(AS21=1,Kirish!$B$55*Parametrlar!$B$12*AS23+Parametrlar!$B$23*(Kirish!$B$24+Kirish!$B$25)/12+Kirish!$B$26/12*Parametrlar!$B$14,0)</f>
        <v>0</v>
      </c>
      <c r="AT28" s="46">
        <f>IF(AT21=1,Kirish!$B$55*Parametrlar!$B$12*AT23+Parametrlar!$B$23*(Kirish!$B$24+Kirish!$B$25)/12+Kirish!$B$26/12*Parametrlar!$B$14,0)</f>
        <v>0</v>
      </c>
      <c r="AU28" s="46">
        <f>IF(AU21=1,Kirish!$B$55*Parametrlar!$B$12*AU23+Parametrlar!$B$23*(Kirish!$B$24+Kirish!$B$25)/12+Kirish!$B$26/12*Parametrlar!$B$14,0)</f>
        <v>0</v>
      </c>
      <c r="AV28" s="46">
        <f>IF(AV21=1,Kirish!$B$55*Parametrlar!$B$12*AV23+Parametrlar!$B$23*(Kirish!$B$24+Kirish!$B$25)/12+Kirish!$B$26/12*Parametrlar!$B$14,0)</f>
        <v>0</v>
      </c>
      <c r="AW28" s="46">
        <f>IF(AW21=1,Kirish!$B$55*Parametrlar!$B$12*AW23+Parametrlar!$B$23*(Kirish!$B$24+Kirish!$B$25)/12+Kirish!$B$26/12*Parametrlar!$B$14,0)</f>
        <v>0</v>
      </c>
      <c r="AX28" s="46">
        <f>IF(AX21=1,Kirish!$B$55*Parametrlar!$B$12*AX23+Parametrlar!$B$23*(Kirish!$B$24+Kirish!$B$25)/12+Kirish!$B$26/12*Parametrlar!$B$14,0)</f>
        <v>0</v>
      </c>
      <c r="AY28" s="46">
        <f>IF(AY21=1,Kirish!$B$55*Parametrlar!$B$12*AY23+Parametrlar!$B$23*(Kirish!$B$24+Kirish!$B$25)/12+Kirish!$B$26/12*Parametrlar!$B$14,0)</f>
        <v>0</v>
      </c>
      <c r="AZ28" s="46">
        <f>IF(AZ21=1,Kirish!$B$55*Parametrlar!$B$12*AZ23+Parametrlar!$B$23*(Kirish!$B$24+Kirish!$B$25)/12+Kirish!$B$26/12*Parametrlar!$B$14,0)</f>
        <v>0</v>
      </c>
      <c r="BA28" s="46">
        <f>IF(BA21=1,Kirish!$B$55*Parametrlar!$B$12*BA23+Parametrlar!$B$23*(Kirish!$B$24+Kirish!$B$25)/12+Kirish!$B$26/12*Parametrlar!$B$14,0)</f>
        <v>0</v>
      </c>
      <c r="BB28" s="46">
        <f>IF(BB21=1,Kirish!$B$55*Parametrlar!$B$12*BB23+Parametrlar!$B$23*(Kirish!$B$24+Kirish!$B$25)/12+Kirish!$B$26/12*Parametrlar!$B$14,0)</f>
        <v>0</v>
      </c>
      <c r="BC28" s="46">
        <f>IF(BC21=1,Kirish!$B$55*Parametrlar!$B$12*BC23+Parametrlar!$B$23*(Kirish!$B$24+Kirish!$B$25)/12+Kirish!$B$26/12*Parametrlar!$B$14,0)</f>
        <v>0</v>
      </c>
      <c r="BD28" s="46">
        <f>IF(BD21=1,Kirish!$B$55*Parametrlar!$B$12*BD23+Parametrlar!$B$23*(Kirish!$B$24+Kirish!$B$25)/12+Kirish!$B$26/12*Parametrlar!$B$14,0)</f>
        <v>0</v>
      </c>
      <c r="BE28" s="46">
        <f>IF(BE21=1,Kirish!$B$55*Parametrlar!$B$12*BE23+Parametrlar!$B$23*(Kirish!$B$24+Kirish!$B$25)/12+Kirish!$B$26/12*Parametrlar!$B$14,0)</f>
        <v>0</v>
      </c>
      <c r="BF28" s="46">
        <f>IF(BF21=1,Kirish!$B$55*Parametrlar!$B$12*BF23+Parametrlar!$B$23*(Kirish!$B$24+Kirish!$B$25)/12+Kirish!$B$26/12*Parametrlar!$B$14,0)</f>
        <v>0</v>
      </c>
      <c r="BG28" s="46">
        <f>IF(BG21=1,Kirish!$B$55*Parametrlar!$B$12*BG23+Parametrlar!$B$23*(Kirish!$B$24+Kirish!$B$25)/12+Kirish!$B$26/12*Parametrlar!$B$14,0)</f>
        <v>0</v>
      </c>
      <c r="BH28" s="46">
        <f>IF(BH21=1,Kirish!$B$55*Parametrlar!$B$12*BH23+Parametrlar!$B$23*(Kirish!$B$24+Kirish!$B$25)/12+Kirish!$B$26/12*Parametrlar!$B$14,0)</f>
        <v>0</v>
      </c>
      <c r="BI28" s="46">
        <f>IF(BI21=1,Kirish!$B$55*Parametrlar!$B$12*BI23+Parametrlar!$B$23*(Kirish!$B$24+Kirish!$B$25)/12+Kirish!$B$26/12*Parametrlar!$B$14,0)</f>
        <v>0</v>
      </c>
      <c r="BJ28" s="46">
        <f>IF(BJ21=1,Kirish!$B$55*Parametrlar!$B$12*BJ23+Parametrlar!$B$23*(Kirish!$B$24+Kirish!$B$25)/12+Kirish!$B$26/12*Parametrlar!$B$14,0)</f>
        <v>0</v>
      </c>
      <c r="BK28" s="46">
        <f>IF(BK21=1,Kirish!$B$55*Parametrlar!$B$12*BK23+Parametrlar!$B$23*(Kirish!$B$24+Kirish!$B$25)/12+Kirish!$B$26/12*Parametrlar!$B$14,0)</f>
        <v>0</v>
      </c>
      <c r="BL28" s="46">
        <f>IF(BL21=1,Kirish!$B$55*Parametrlar!$B$12*BL23+Parametrlar!$B$23*(Kirish!$B$24+Kirish!$B$25)/12+Kirish!$B$26/12*Parametrlar!$B$14,0)</f>
        <v>0</v>
      </c>
      <c r="BM28" s="46">
        <f>IF(BM21=1,Kirish!$B$55*Parametrlar!$B$12*BM23+Parametrlar!$B$23*(Kirish!$B$24+Kirish!$B$25)/12+Kirish!$B$26/12*Parametrlar!$B$14,0)</f>
        <v>0</v>
      </c>
      <c r="BN28" s="46">
        <f>IF(BN21=1,Kirish!$B$55*Parametrlar!$B$12*BN23+Parametrlar!$B$23*(Kirish!$B$24+Kirish!$B$25)/12+Kirish!$B$26/12*Parametrlar!$B$14,0)</f>
        <v>0</v>
      </c>
      <c r="BO28" s="46">
        <f>IF(BO21=1,Kirish!$B$55*Parametrlar!$B$12*BO23+Parametrlar!$B$23*(Kirish!$B$24+Kirish!$B$25)/12+Kirish!$B$26/12*Parametrlar!$B$14,0)</f>
        <v>0</v>
      </c>
      <c r="BP28" s="46">
        <f>IF(BP21=1,Kirish!$B$55*Parametrlar!$B$12*BP23+Parametrlar!$B$23*(Kirish!$B$24+Kirish!$B$25)/12+Kirish!$B$26/12*Parametrlar!$B$14,0)</f>
        <v>0</v>
      </c>
      <c r="BQ28" s="46">
        <f>IF(BQ21=1,Kirish!$B$55*Parametrlar!$B$12*BQ23+Parametrlar!$B$23*(Kirish!$B$24+Kirish!$B$25)/12+Kirish!$B$26/12*Parametrlar!$B$14,0)</f>
        <v>0</v>
      </c>
      <c r="BR28" s="46">
        <f>IF(BR21=1,Kirish!$B$55*Parametrlar!$B$12*BR23+Parametrlar!$B$23*(Kirish!$B$24+Kirish!$B$25)/12+Kirish!$B$26/12*Parametrlar!$B$14,0)</f>
        <v>0</v>
      </c>
      <c r="BS28" s="46">
        <f>IF(BS21=1,Kirish!$B$55*Parametrlar!$B$12*BS23+Parametrlar!$B$23*(Kirish!$B$24+Kirish!$B$25)/12+Kirish!$B$26/12*Parametrlar!$B$14,0)</f>
        <v>0</v>
      </c>
      <c r="BT28" s="46">
        <f>IF(BT21=1,Kirish!$B$55*Parametrlar!$B$12*BT23+Parametrlar!$B$23*(Kirish!$B$24+Kirish!$B$25)/12+Kirish!$B$26/12*Parametrlar!$B$14,0)</f>
        <v>0</v>
      </c>
      <c r="BU28" s="46">
        <f>IF(BU21=1,Kirish!$B$55*Parametrlar!$B$12*BU23+Parametrlar!$B$23*(Kirish!$B$24+Kirish!$B$25)/12+Kirish!$B$26/12*Parametrlar!$B$14,0)</f>
        <v>0</v>
      </c>
      <c r="BV28" s="46">
        <f>IF(BV21=1,Kirish!$B$55*Parametrlar!$B$12*BV23+Parametrlar!$B$23*(Kirish!$B$24+Kirish!$B$25)/12+Kirish!$B$26/12*Parametrlar!$B$14,0)</f>
        <v>0</v>
      </c>
      <c r="BW28" s="46">
        <f>IF(BW21=1,Kirish!$B$55*Parametrlar!$B$12*BW23+Parametrlar!$B$23*(Kirish!$B$24+Kirish!$B$25)/12+Kirish!$B$26/12*Parametrlar!$B$14,0)</f>
        <v>0</v>
      </c>
      <c r="BX28" s="46">
        <f>IF(BX21=1,Kirish!$B$55*Parametrlar!$B$12*BX23+Parametrlar!$B$23*(Kirish!$B$24+Kirish!$B$25)/12+Kirish!$B$26/12*Parametrlar!$B$14,0)</f>
        <v>0</v>
      </c>
      <c r="BY28" s="46">
        <f>IF(BY21=1,Kirish!$B$55*Parametrlar!$B$12*BY23+Parametrlar!$B$23*(Kirish!$B$24+Kirish!$B$25)/12+Kirish!$B$26/12*Parametrlar!$B$14,0)</f>
        <v>0</v>
      </c>
      <c r="BZ28" s="46">
        <f>IF(BZ21=1,Kirish!$B$55*Parametrlar!$B$12*BZ23+Parametrlar!$B$23*(Kirish!$B$24+Kirish!$B$25)/12+Kirish!$B$26/12*Parametrlar!$B$14,0)</f>
        <v>0</v>
      </c>
      <c r="CA28" s="46">
        <f>IF(CA21=1,Kirish!$B$55*Parametrlar!$B$12*CA23+Parametrlar!$B$23*(Kirish!$B$24+Kirish!$B$25)/12+Kirish!$B$26/12*Parametrlar!$B$14,0)</f>
        <v>0</v>
      </c>
      <c r="CB28" s="46">
        <f>IF(CB21=1,Kirish!$B$55*Parametrlar!$B$12*CB23+Parametrlar!$B$23*(Kirish!$B$24+Kirish!$B$25)/12+Kirish!$B$26/12*Parametrlar!$B$14,0)</f>
        <v>0</v>
      </c>
      <c r="CC28" s="46">
        <f>IF(CC21=1,Kirish!$B$55*Parametrlar!$B$12*CC23+Parametrlar!$B$23*(Kirish!$B$24+Kirish!$B$25)/12+Kirish!$B$26/12*Parametrlar!$B$14,0)</f>
        <v>0</v>
      </c>
      <c r="CD28" s="46">
        <f>IF(CD21=1,Kirish!$B$55*Parametrlar!$B$12*CD23+Parametrlar!$B$23*(Kirish!$B$24+Kirish!$B$25)/12+Kirish!$B$26/12*Parametrlar!$B$14,0)</f>
        <v>0</v>
      </c>
      <c r="CE28" s="46">
        <f>IF(CE21=1,Kirish!$B$55*Parametrlar!$B$12*CE23+Parametrlar!$B$23*(Kirish!$B$24+Kirish!$B$25)/12+Kirish!$B$26/12*Parametrlar!$B$14,0)</f>
        <v>0</v>
      </c>
      <c r="CF28" s="46">
        <f>IF(CF21=1,Kirish!$B$55*Parametrlar!$B$12*CF23+Parametrlar!$B$23*(Kirish!$B$24+Kirish!$B$25)/12+Kirish!$B$26/12*Parametrlar!$B$14,0)</f>
        <v>0</v>
      </c>
      <c r="CG28" s="46">
        <f>IF(CG21=1,Kirish!$B$55*Parametrlar!$B$12*CG23+Parametrlar!$B$23*(Kirish!$B$24+Kirish!$B$25)/12+Kirish!$B$26/12*Parametrlar!$B$14,0)</f>
        <v>0</v>
      </c>
      <c r="CH28" s="46">
        <f>IF(CH21=1,Kirish!$B$55*Parametrlar!$B$12*CH23+Parametrlar!$B$23*(Kirish!$B$24+Kirish!$B$25)/12+Kirish!$B$26/12*Parametrlar!$B$14,0)</f>
        <v>0</v>
      </c>
      <c r="CI28" s="46">
        <f>IF(CI21=1,Kirish!$B$55*Parametrlar!$B$12*CI23+Parametrlar!$B$23*(Kirish!$B$24+Kirish!$B$25)/12+Kirish!$B$26/12*Parametrlar!$B$14,0)</f>
        <v>0</v>
      </c>
      <c r="CJ28" s="46">
        <f>IF(CJ21=1,Kirish!$B$55*Parametrlar!$B$12*CJ23+Parametrlar!$B$23*(Kirish!$B$24+Kirish!$B$25)/12+Kirish!$B$26/12*Parametrlar!$B$14,0)</f>
        <v>0</v>
      </c>
      <c r="CK28" s="46">
        <f>IF(CK21=1,Kirish!$B$55*Parametrlar!$B$12*CK23+Parametrlar!$B$23*(Kirish!$B$24+Kirish!$B$25)/12+Kirish!$B$26/12*Parametrlar!$B$14,0)</f>
        <v>0</v>
      </c>
      <c r="CL28" s="46">
        <f>IF(CL21=1,Kirish!$B$55*Parametrlar!$B$12*CL23+Parametrlar!$B$23*(Kirish!$B$24+Kirish!$B$25)/12+Kirish!$B$26/12*Parametrlar!$B$14,0)</f>
        <v>0</v>
      </c>
      <c r="CM28" s="46">
        <f>IF(CM21=1,Kirish!$B$55*Parametrlar!$B$12*CM23+Parametrlar!$B$23*(Kirish!$B$24+Kirish!$B$25)/12+Kirish!$B$26/12*Parametrlar!$B$14,0)</f>
        <v>0</v>
      </c>
      <c r="CN28" s="46">
        <f>IF(CN21=1,Kirish!$B$55*Parametrlar!$B$12*CN23+Parametrlar!$B$23*(Kirish!$B$24+Kirish!$B$25)/12+Kirish!$B$26/12*Parametrlar!$B$14,0)</f>
        <v>0</v>
      </c>
      <c r="CO28" s="46">
        <f>IF(CO21=1,Kirish!$B$55*Parametrlar!$B$12*CO23+Parametrlar!$B$23*(Kirish!$B$24+Kirish!$B$25)/12+Kirish!$B$26/12*Parametrlar!$B$14,0)</f>
        <v>0</v>
      </c>
      <c r="CP28" s="46">
        <f>IF(CP21=1,Kirish!$B$55*Parametrlar!$B$12*CP23+Parametrlar!$B$23*(Kirish!$B$24+Kirish!$B$25)/12+Kirish!$B$26/12*Parametrlar!$B$14,0)</f>
        <v>0</v>
      </c>
      <c r="CQ28" s="46">
        <f>IF(CQ21=1,Kirish!$B$55*Parametrlar!$B$12*CQ23+Parametrlar!$B$23*(Kirish!$B$24+Kirish!$B$25)/12+Kirish!$B$26/12*Parametrlar!$B$14,0)</f>
        <v>0</v>
      </c>
      <c r="CR28" s="46">
        <f>IF(CR21=1,Kirish!$B$55*Parametrlar!$B$12*CR23+Parametrlar!$B$23*(Kirish!$B$24+Kirish!$B$25)/12+Kirish!$B$26/12*Parametrlar!$B$14,0)</f>
        <v>0</v>
      </c>
      <c r="CS28" s="46">
        <f>IF(CS21=1,Kirish!$B$55*Parametrlar!$B$12*CS23+Parametrlar!$B$23*(Kirish!$B$24+Kirish!$B$25)/12+Kirish!$B$26/12*Parametrlar!$B$14,0)</f>
        <v>0</v>
      </c>
      <c r="CT28" s="46">
        <f>IF(CT21=1,Kirish!$B$55*Parametrlar!$B$12*CT23+Parametrlar!$B$23*(Kirish!$B$24+Kirish!$B$25)/12+Kirish!$B$26/12*Parametrlar!$B$14,0)</f>
        <v>0</v>
      </c>
      <c r="CU28" s="46">
        <f>IF(CU21=1,Kirish!$B$55*Parametrlar!$B$12*CU23+Parametrlar!$B$23*(Kirish!$B$24+Kirish!$B$25)/12+Kirish!$B$26/12*Parametrlar!$B$14,0)</f>
        <v>0</v>
      </c>
      <c r="CV28" s="46">
        <f>IF(CV21=1,Kirish!$B$55*Parametrlar!$B$12*CV23+Parametrlar!$B$23*(Kirish!$B$24+Kirish!$B$25)/12+Kirish!$B$26/12*Parametrlar!$B$14,0)</f>
        <v>0</v>
      </c>
      <c r="CW28" s="46">
        <f>IF(CW21=1,Kirish!$B$55*Parametrlar!$B$12*CW23+Parametrlar!$B$23*(Kirish!$B$24+Kirish!$B$25)/12+Kirish!$B$26/12*Parametrlar!$B$14,0)</f>
        <v>0</v>
      </c>
      <c r="CX28" s="46">
        <f>IF(CX21=1,Kirish!$B$55*Parametrlar!$B$12*CX23+Parametrlar!$B$23*(Kirish!$B$24+Kirish!$B$25)/12+Kirish!$B$26/12*Parametrlar!$B$14,0)</f>
        <v>0</v>
      </c>
      <c r="CY28" s="46">
        <f>IF(CY21=1,Kirish!$B$55*Parametrlar!$B$12*CY23+Parametrlar!$B$23*(Kirish!$B$24+Kirish!$B$25)/12+Kirish!$B$26/12*Parametrlar!$B$14,0)</f>
        <v>0</v>
      </c>
      <c r="CZ28" s="46">
        <f>IF(CZ21=1,Kirish!$B$55*Parametrlar!$B$12*CZ23+Parametrlar!$B$23*(Kirish!$B$24+Kirish!$B$25)/12+Kirish!$B$26/12*Parametrlar!$B$14,0)</f>
        <v>0</v>
      </c>
      <c r="DA28" s="46">
        <f>IF(DA21=1,Kirish!$B$55*Parametrlar!$B$12*DA23+Parametrlar!$B$23*(Kirish!$B$24+Kirish!$B$25)/12+Kirish!$B$26/12*Parametrlar!$B$14,0)</f>
        <v>0</v>
      </c>
      <c r="DB28" s="46">
        <f>IF(DB21=1,Kirish!$B$55*Parametrlar!$B$12*DB23+Parametrlar!$B$23*(Kirish!$B$24+Kirish!$B$25)/12+Kirish!$B$26/12*Parametrlar!$B$14,0)</f>
        <v>0</v>
      </c>
      <c r="DC28" s="46">
        <f>IF(DC21=1,Kirish!$B$55*Parametrlar!$B$12*DC23+Parametrlar!$B$23*(Kirish!$B$24+Kirish!$B$25)/12+Kirish!$B$26/12*Parametrlar!$B$14,0)</f>
        <v>0</v>
      </c>
      <c r="DD28" s="46">
        <f>IF(DD21=1,Kirish!$B$55*Parametrlar!$B$12*DD23+Parametrlar!$B$23*(Kirish!$B$24+Kirish!$B$25)/12+Kirish!$B$26/12*Parametrlar!$B$14,0)</f>
        <v>0</v>
      </c>
      <c r="DE28" s="46">
        <f>IF(DE21=1,Kirish!$B$55*Parametrlar!$B$12*DE23+Parametrlar!$B$23*(Kirish!$B$24+Kirish!$B$25)/12+Kirish!$B$26/12*Parametrlar!$B$14,0)</f>
        <v>0</v>
      </c>
      <c r="DF28" s="46">
        <f>IF(DF21=1,Kirish!$B$55*Parametrlar!$B$12*DF23+Parametrlar!$B$23*(Kirish!$B$24+Kirish!$B$25)/12+Kirish!$B$26/12*Parametrlar!$B$14,0)</f>
        <v>0</v>
      </c>
      <c r="DG28" s="46">
        <f>IF(DG21=1,Kirish!$B$55*Parametrlar!$B$12*DG23+Parametrlar!$B$23*(Kirish!$B$24+Kirish!$B$25)/12+Kirish!$B$26/12*Parametrlar!$B$14,0)</f>
        <v>0</v>
      </c>
      <c r="DH28" s="46">
        <f>IF(DH21=1,Kirish!$B$55*Parametrlar!$B$12*DH23+Parametrlar!$B$23*(Kirish!$B$24+Kirish!$B$25)/12+Kirish!$B$26/12*Parametrlar!$B$14,0)</f>
        <v>0</v>
      </c>
      <c r="DI28" s="46">
        <f>IF(DI21=1,Kirish!$B$55*Parametrlar!$B$12*DI23+Parametrlar!$B$23*(Kirish!$B$24+Kirish!$B$25)/12+Kirish!$B$26/12*Parametrlar!$B$14,0)</f>
        <v>0</v>
      </c>
      <c r="DJ28" s="46">
        <f>IF(DJ21=1,Kirish!$B$55*Parametrlar!$B$12*DJ23+Parametrlar!$B$23*(Kirish!$B$24+Kirish!$B$25)/12+Kirish!$B$26/12*Parametrlar!$B$14,0)</f>
        <v>0</v>
      </c>
      <c r="DK28" s="46">
        <f>IF(DK21=1,Kirish!$B$55*Parametrlar!$B$12*DK23+Parametrlar!$B$23*(Kirish!$B$24+Kirish!$B$25)/12+Kirish!$B$26/12*Parametrlar!$B$14,0)</f>
        <v>0</v>
      </c>
      <c r="DL28" s="46">
        <f>IF(DL21=1,Kirish!$B$55*Parametrlar!$B$12*DL23+Parametrlar!$B$23*(Kirish!$B$24+Kirish!$B$25)/12+Kirish!$B$26/12*Parametrlar!$B$14,0)</f>
        <v>0</v>
      </c>
      <c r="DM28" s="46">
        <f>IF(DM21=1,Kirish!$B$55*Parametrlar!$B$12*DM23+Parametrlar!$B$23*(Kirish!$B$24+Kirish!$B$25)/12+Kirish!$B$26/12*Parametrlar!$B$14,0)</f>
        <v>0</v>
      </c>
      <c r="DN28" s="46">
        <f>IF(DN21=1,Kirish!$B$55*Parametrlar!$B$12*DN23+Parametrlar!$B$23*(Kirish!$B$24+Kirish!$B$25)/12+Kirish!$B$26/12*Parametrlar!$B$14,0)</f>
        <v>0</v>
      </c>
      <c r="DO28" s="46">
        <f>IF(DO21=1,Kirish!$B$55*Parametrlar!$B$12*DO23+Parametrlar!$B$23*(Kirish!$B$24+Kirish!$B$25)/12+Kirish!$B$26/12*Parametrlar!$B$14,0)</f>
        <v>0</v>
      </c>
      <c r="DP28" s="46">
        <f>IF(DP21=1,Kirish!$B$55*Parametrlar!$B$12*DP23+Parametrlar!$B$23*(Kirish!$B$24+Kirish!$B$25)/12+Kirish!$B$26/12*Parametrlar!$B$14,0)</f>
        <v>0</v>
      </c>
      <c r="DQ28" s="46">
        <f>IF(DQ21=1,Kirish!$B$55*Parametrlar!$B$12*DQ23+Parametrlar!$B$23*(Kirish!$B$24+Kirish!$B$25)/12+Kirish!$B$26/12*Parametrlar!$B$14,0)</f>
        <v>0</v>
      </c>
      <c r="DR28" s="46">
        <f>IF(DR21=1,Kirish!$B$55*Parametrlar!$B$12*DR23+Parametrlar!$B$23*(Kirish!$B$24+Kirish!$B$25)/12+Kirish!$B$26/12*Parametrlar!$B$14,0)</f>
        <v>0</v>
      </c>
      <c r="DS28" s="46">
        <f>IF(DS21=1,Kirish!$B$55*Parametrlar!$B$12*DS23+Parametrlar!$B$23*(Kirish!$B$24+Kirish!$B$25)/12+Kirish!$B$26/12*Parametrlar!$B$14,0)</f>
        <v>0</v>
      </c>
      <c r="DT28" s="46">
        <f>IF(DT21=1,Kirish!$B$55*Parametrlar!$B$12*DT23+Parametrlar!$B$23*(Kirish!$B$24+Kirish!$B$25)/12+Kirish!$B$26/12*Parametrlar!$B$14,0)</f>
        <v>0</v>
      </c>
      <c r="DU28" s="46">
        <f>IF(DU21=1,Kirish!$B$55*Parametrlar!$B$12*DU23+Parametrlar!$B$23*(Kirish!$B$24+Kirish!$B$25)/12+Kirish!$B$26/12*Parametrlar!$B$14,0)</f>
        <v>0</v>
      </c>
      <c r="DV28" s="46">
        <f>IF(DV21=1,Kirish!$B$55*Parametrlar!$B$12*DV23+Parametrlar!$B$23*(Kirish!$B$24+Kirish!$B$25)/12+Kirish!$B$26/12*Parametrlar!$B$14,0)</f>
        <v>0</v>
      </c>
      <c r="DW28" s="46">
        <f>IF(DW21=1,Kirish!$B$55*Parametrlar!$B$12*DW23+Parametrlar!$B$23*(Kirish!$B$24+Kirish!$B$25)/12+Kirish!$B$26/12*Parametrlar!$B$14,0)</f>
        <v>0</v>
      </c>
      <c r="DX28" s="46">
        <f>IF(DX21=1,Kirish!$B$55*Parametrlar!$B$12*DX23+Parametrlar!$B$23*(Kirish!$B$24+Kirish!$B$25)/12+Kirish!$B$26/12*Parametrlar!$B$14,0)</f>
        <v>0</v>
      </c>
      <c r="DY28" s="46">
        <f>IF(DY21=1,Kirish!$B$55*Parametrlar!$B$12*DY23+Parametrlar!$B$23*(Kirish!$B$24+Kirish!$B$25)/12+Kirish!$B$26/12*Parametrlar!$B$14,0)</f>
        <v>0</v>
      </c>
      <c r="DZ28" s="46">
        <f>IF(DZ21=1,Kirish!$B$55*Parametrlar!$B$12*DZ23+Parametrlar!$B$23*(Kirish!$B$24+Kirish!$B$25)/12+Kirish!$B$26/12*Parametrlar!$B$14,0)</f>
        <v>0</v>
      </c>
      <c r="EA28" s="46">
        <f>IF(EA21=1,Kirish!$B$55*Parametrlar!$B$12*EA23+Parametrlar!$B$23*(Kirish!$B$24+Kirish!$B$25)/12+Kirish!$B$26/12*Parametrlar!$B$14,0)</f>
        <v>0</v>
      </c>
      <c r="EB28" s="46">
        <f>IF(EB21=1,Kirish!$B$55*Parametrlar!$B$12*EB23+Parametrlar!$B$23*(Kirish!$B$24+Kirish!$B$25)/12+Kirish!$B$26/12*Parametrlar!$B$14,0)</f>
        <v>0</v>
      </c>
      <c r="EC28" s="46">
        <f>IF(EC21=1,Kirish!$B$55*Parametrlar!$B$12*EC23+Parametrlar!$B$23*(Kirish!$B$24+Kirish!$B$25)/12+Kirish!$B$26/12*Parametrlar!$B$14,0)</f>
        <v>0</v>
      </c>
      <c r="ED28" s="46">
        <f>IF(ED21=1,Kirish!$B$55*Parametrlar!$B$12*ED23+Parametrlar!$B$23*(Kirish!$B$24+Kirish!$B$25)/12+Kirish!$B$26/12*Parametrlar!$B$14,0)</f>
        <v>0</v>
      </c>
      <c r="EE28" s="46">
        <f>IF(EE21=1,Kirish!$B$55*Parametrlar!$B$12*EE23+Parametrlar!$B$23*(Kirish!$B$24+Kirish!$B$25)/12+Kirish!$B$26/12*Parametrlar!$B$14,0)</f>
        <v>0</v>
      </c>
      <c r="EF28" s="46">
        <f>IF(EF21=1,Kirish!$B$55*Parametrlar!$B$12*EF23+Parametrlar!$B$23*(Kirish!$B$24+Kirish!$B$25)/12+Kirish!$B$26/12*Parametrlar!$B$14,0)</f>
        <v>0</v>
      </c>
      <c r="EG28" s="46">
        <f>IF(EG21=1,Kirish!$B$55*Parametrlar!$B$12*EG23+Parametrlar!$B$23*(Kirish!$B$24+Kirish!$B$25)/12+Kirish!$B$26/12*Parametrlar!$B$14,0)</f>
        <v>0</v>
      </c>
      <c r="EH28" s="46">
        <f>IF(EH21=1,Kirish!$B$55*Parametrlar!$B$12*EH23+Parametrlar!$B$23*(Kirish!$B$24+Kirish!$B$25)/12+Kirish!$B$26/12*Parametrlar!$B$14,0)</f>
        <v>0</v>
      </c>
      <c r="EI28" s="46">
        <f>IF(EI21=1,Kirish!$B$55*Parametrlar!$B$12*EI23+Parametrlar!$B$23*(Kirish!$B$24+Kirish!$B$25)/12+Kirish!$B$26/12*Parametrlar!$B$14,0)</f>
        <v>0</v>
      </c>
      <c r="EJ28" s="46">
        <f>IF(EJ21=1,Kirish!$B$55*Parametrlar!$B$12*EJ23+Parametrlar!$B$23*(Kirish!$B$24+Kirish!$B$25)/12+Kirish!$B$26/12*Parametrlar!$B$14,0)</f>
        <v>0</v>
      </c>
      <c r="EK28" s="46">
        <f>IF(EK21=1,Kirish!$B$55*Parametrlar!$B$12*EK23+Parametrlar!$B$23*(Kirish!$B$24+Kirish!$B$25)/12+Kirish!$B$26/12*Parametrlar!$B$14,0)</f>
        <v>0</v>
      </c>
      <c r="EL28" s="46">
        <f>IF(EL21=1,Kirish!$B$55*Parametrlar!$B$12*EL23+Parametrlar!$B$23*(Kirish!$B$24+Kirish!$B$25)/12+Kirish!$B$26/12*Parametrlar!$B$14,0)</f>
        <v>0</v>
      </c>
      <c r="EM28" s="46">
        <f>IF(EM21=1,Kirish!$B$55*Parametrlar!$B$12*EM23+Parametrlar!$B$23*(Kirish!$B$24+Kirish!$B$25)/12+Kirish!$B$26/12*Parametrlar!$B$14,0)</f>
        <v>0</v>
      </c>
      <c r="EN28" s="46">
        <f>IF(EN21=1,Kirish!$B$55*Parametrlar!$B$12*EN23+Parametrlar!$B$23*(Kirish!$B$24+Kirish!$B$25)/12+Kirish!$B$26/12*Parametrlar!$B$14,0)</f>
        <v>0</v>
      </c>
      <c r="EO28" s="46">
        <f>IF(EO21=1,Kirish!$B$55*Parametrlar!$B$12*EO23+Parametrlar!$B$23*(Kirish!$B$24+Kirish!$B$25)/12+Kirish!$B$26/12*Parametrlar!$B$14,0)</f>
        <v>0</v>
      </c>
      <c r="EP28" s="46">
        <f>IF(EP21=1,Kirish!$B$55*Parametrlar!$B$12*EP23+Parametrlar!$B$23*(Kirish!$B$24+Kirish!$B$25)/12+Kirish!$B$26/12*Parametrlar!$B$14,0)</f>
        <v>0</v>
      </c>
      <c r="EQ28" s="46">
        <f>IF(EQ21=1,Kirish!$B$55*Parametrlar!$B$12*EQ23+Parametrlar!$B$23*(Kirish!$B$24+Kirish!$B$25)/12+Kirish!$B$26/12*Parametrlar!$B$14,0)</f>
        <v>0</v>
      </c>
      <c r="ER28" s="46">
        <f>IF(ER21=1,Kirish!$B$55*Parametrlar!$B$12*ER23+Parametrlar!$B$23*(Kirish!$B$24+Kirish!$B$25)/12+Kirish!$B$26/12*Parametrlar!$B$14,0)</f>
        <v>0</v>
      </c>
      <c r="ES28" s="46">
        <f>IF(ES21=1,Kirish!$B$55*Parametrlar!$B$12*ES23+Parametrlar!$B$23*(Kirish!$B$24+Kirish!$B$25)/12+Kirish!$B$26/12*Parametrlar!$B$14,0)</f>
        <v>0</v>
      </c>
      <c r="ET28" s="46">
        <f>IF(ET21=1,Kirish!$B$55*Parametrlar!$B$12*ET23+Parametrlar!$B$23*(Kirish!$B$24+Kirish!$B$25)/12+Kirish!$B$26/12*Parametrlar!$B$14,0)</f>
        <v>0</v>
      </c>
      <c r="EU28" s="46">
        <f>IF(EU21=1,Kirish!$B$55*Parametrlar!$B$12*EU23+Parametrlar!$B$23*(Kirish!$B$24+Kirish!$B$25)/12+Kirish!$B$26/12*Parametrlar!$B$14,0)</f>
        <v>0</v>
      </c>
      <c r="EV28" s="46">
        <f>IF(EV21=1,Kirish!$B$55*Parametrlar!$B$12*EV23+Parametrlar!$B$23*(Kirish!$B$24+Kirish!$B$25)/12+Kirish!$B$26/12*Parametrlar!$B$14,0)</f>
        <v>0</v>
      </c>
      <c r="EW28" s="46">
        <f>IF(EW21=1,Kirish!$B$55*Parametrlar!$B$12*EW23+Parametrlar!$B$23*(Kirish!$B$24+Kirish!$B$25)/12+Kirish!$B$26/12*Parametrlar!$B$14,0)</f>
        <v>0</v>
      </c>
      <c r="EX28" s="46">
        <f>IF(EX21=1,Kirish!$B$55*Parametrlar!$B$12*EX23+Parametrlar!$B$23*(Kirish!$B$24+Kirish!$B$25)/12+Kirish!$B$26/12*Parametrlar!$B$14,0)</f>
        <v>0</v>
      </c>
      <c r="EY28" s="46">
        <f>IF(EY21=1,Kirish!$B$55*Parametrlar!$B$12*EY23+Parametrlar!$B$23*(Kirish!$B$24+Kirish!$B$25)/12+Kirish!$B$26/12*Parametrlar!$B$14,0)</f>
        <v>0</v>
      </c>
      <c r="EZ28" s="46">
        <f>IF(EZ21=1,Kirish!$B$55*Parametrlar!$B$12*EZ23+Parametrlar!$B$23*(Kirish!$B$24+Kirish!$B$25)/12+Kirish!$B$26/12*Parametrlar!$B$14,0)</f>
        <v>0</v>
      </c>
      <c r="FA28" s="46">
        <f>IF(FA21=1,Kirish!$B$55*Parametrlar!$B$12*FA23+Parametrlar!$B$23*(Kirish!$B$24+Kirish!$B$25)/12+Kirish!$B$26/12*Parametrlar!$B$14,0)</f>
        <v>0</v>
      </c>
      <c r="FB28" s="46">
        <f>IF(FB21=1,Kirish!$B$55*Parametrlar!$B$12*FB23+Parametrlar!$B$23*(Kirish!$B$24+Kirish!$B$25)/12+Kirish!$B$26/12*Parametrlar!$B$14,0)</f>
        <v>0</v>
      </c>
      <c r="FC28" s="46">
        <f>IF(FC21=1,Kirish!$B$55*Parametrlar!$B$12*FC23+Parametrlar!$B$23*(Kirish!$B$24+Kirish!$B$25)/12+Kirish!$B$26/12*Parametrlar!$B$14,0)</f>
        <v>0</v>
      </c>
      <c r="FD28" s="46">
        <f>IF(FD21=1,Kirish!$B$55*Parametrlar!$B$12*FD23+Parametrlar!$B$23*(Kirish!$B$24+Kirish!$B$25)/12+Kirish!$B$26/12*Parametrlar!$B$14,0)</f>
        <v>0</v>
      </c>
      <c r="FE28" s="46">
        <f>IF(FE21=1,Kirish!$B$55*Parametrlar!$B$12*FE23+Parametrlar!$B$23*(Kirish!$B$24+Kirish!$B$25)/12+Kirish!$B$26/12*Parametrlar!$B$14,0)</f>
        <v>0</v>
      </c>
      <c r="FF28" s="46">
        <f>IF(FF21=1,Kirish!$B$55*Parametrlar!$B$12*FF23+Parametrlar!$B$23*(Kirish!$B$24+Kirish!$B$25)/12+Kirish!$B$26/12*Parametrlar!$B$14,0)</f>
        <v>0</v>
      </c>
      <c r="FG28" s="46">
        <f>IF(FG21=1,Kirish!$B$55*Parametrlar!$B$12*FG23+Parametrlar!$B$23*(Kirish!$B$24+Kirish!$B$25)/12+Kirish!$B$26/12*Parametrlar!$B$14,0)</f>
        <v>0</v>
      </c>
      <c r="FH28" s="46">
        <f>IF(FH21=1,Kirish!$B$55*Parametrlar!$B$12*FH23+Parametrlar!$B$23*(Kirish!$B$24+Kirish!$B$25)/12+Kirish!$B$26/12*Parametrlar!$B$14,0)</f>
        <v>0</v>
      </c>
      <c r="FI28" s="46">
        <f>IF(FI21=1,Kirish!$B$55*Parametrlar!$B$12*FI23+Parametrlar!$B$23*(Kirish!$B$24+Kirish!$B$25)/12+Kirish!$B$26/12*Parametrlar!$B$14,0)</f>
        <v>0</v>
      </c>
      <c r="FJ28" s="46">
        <f>IF(FJ21=1,Kirish!$B$55*Parametrlar!$B$12*FJ23+Parametrlar!$B$23*(Kirish!$B$24+Kirish!$B$25)/12+Kirish!$B$26/12*Parametrlar!$B$14,0)</f>
        <v>0</v>
      </c>
      <c r="FK28" s="46">
        <f>IF(FK21=1,Kirish!$B$55*Parametrlar!$B$12*FK23+Parametrlar!$B$23*(Kirish!$B$24+Kirish!$B$25)/12+Kirish!$B$26/12*Parametrlar!$B$14,0)</f>
        <v>0</v>
      </c>
      <c r="FL28" s="46">
        <f>IF(FL21=1,Kirish!$B$55*Parametrlar!$B$12*FL23+Parametrlar!$B$23*(Kirish!$B$24+Kirish!$B$25)/12+Kirish!$B$26/12*Parametrlar!$B$14,0)</f>
        <v>0</v>
      </c>
      <c r="FM28" s="46">
        <f>IF(FM21=1,Kirish!$B$55*Parametrlar!$B$12*FM23+Parametrlar!$B$23*(Kirish!$B$24+Kirish!$B$25)/12+Kirish!$B$26/12*Parametrlar!$B$14,0)</f>
        <v>0</v>
      </c>
      <c r="FN28" s="46">
        <f>IF(FN21=1,Kirish!$B$55*Parametrlar!$B$12*FN23+Parametrlar!$B$23*(Kirish!$B$24+Kirish!$B$25)/12+Kirish!$B$26/12*Parametrlar!$B$14,0)</f>
        <v>0</v>
      </c>
      <c r="FO28" s="46">
        <f>IF(FO21=1,Kirish!$B$55*Parametrlar!$B$12*FO23+Parametrlar!$B$23*(Kirish!$B$24+Kirish!$B$25)/12+Kirish!$B$26/12*Parametrlar!$B$14,0)</f>
        <v>0</v>
      </c>
      <c r="FP28" s="46">
        <f>IF(FP21=1,Kirish!$B$55*Parametrlar!$B$12*FP23+Parametrlar!$B$23*(Kirish!$B$24+Kirish!$B$25)/12+Kirish!$B$26/12*Parametrlar!$B$14,0)</f>
        <v>0</v>
      </c>
    </row>
    <row r="29" spans="1:172" x14ac:dyDescent="0.2">
      <c r="A29" s="42" t="s">
        <v>243</v>
      </c>
      <c r="C29" s="45">
        <f t="shared" si="13"/>
        <v>0</v>
      </c>
      <c r="D29" s="46">
        <f>D26*(Kirish!$B$22+Kirish!$B$23)</f>
        <v>0</v>
      </c>
      <c r="E29" s="46">
        <f>E26*(Kirish!$B$22+Kirish!$B$23)</f>
        <v>0</v>
      </c>
      <c r="F29" s="46">
        <f>F26*(Kirish!$B$22+Kirish!$B$23)</f>
        <v>0</v>
      </c>
      <c r="G29" s="46">
        <f>G26*(Kirish!$B$22+Kirish!$B$23)</f>
        <v>0</v>
      </c>
      <c r="H29" s="46">
        <f>H26*(Kirish!$B$22+Kirish!$B$23)</f>
        <v>0</v>
      </c>
      <c r="I29" s="46">
        <f>I26*(Kirish!$B$22+Kirish!$B$23)</f>
        <v>0</v>
      </c>
      <c r="J29" s="46">
        <f>J26*(Kirish!$B$22+Kirish!$B$23)</f>
        <v>0</v>
      </c>
      <c r="K29" s="46">
        <f>K26*(Kirish!$B$22+Kirish!$B$23)</f>
        <v>0</v>
      </c>
      <c r="L29" s="46">
        <f>L26*(Kirish!$B$22+Kirish!$B$23)</f>
        <v>0</v>
      </c>
      <c r="M29" s="46">
        <f>M26*(Kirish!$B$22+Kirish!$B$23)</f>
        <v>0</v>
      </c>
      <c r="N29" s="46">
        <f>N26*(Kirish!$B$22+Kirish!$B$23)</f>
        <v>0</v>
      </c>
      <c r="O29" s="46">
        <f>O26*(Kirish!$B$22+Kirish!$B$23)</f>
        <v>0</v>
      </c>
      <c r="P29" s="46">
        <f>P26*(Kirish!$B$22+Kirish!$B$23)</f>
        <v>0</v>
      </c>
      <c r="Q29" s="46">
        <f>Q26*(Kirish!$B$22+Kirish!$B$23)</f>
        <v>0</v>
      </c>
      <c r="R29" s="46">
        <f>R26*(Kirish!$B$22+Kirish!$B$23)</f>
        <v>0</v>
      </c>
      <c r="S29" s="46">
        <f>S26*(Kirish!$B$22+Kirish!$B$23)</f>
        <v>0</v>
      </c>
      <c r="T29" s="46">
        <f>T26*(Kirish!$B$22+Kirish!$B$23)</f>
        <v>0</v>
      </c>
      <c r="U29" s="46">
        <f>U26*(Kirish!$B$22+Kirish!$B$23)</f>
        <v>0</v>
      </c>
      <c r="V29" s="46">
        <f>V26*(Kirish!$B$22+Kirish!$B$23)</f>
        <v>0</v>
      </c>
      <c r="W29" s="46">
        <f>W26*(Kirish!$B$22+Kirish!$B$23)</f>
        <v>0</v>
      </c>
      <c r="X29" s="46">
        <f>X26*(Kirish!$B$22+Kirish!$B$23)</f>
        <v>0</v>
      </c>
      <c r="Y29" s="46">
        <f>Y26*(Kirish!$B$22+Kirish!$B$23)</f>
        <v>0</v>
      </c>
      <c r="Z29" s="46">
        <f>Z26*(Kirish!$B$22+Kirish!$B$23)</f>
        <v>0</v>
      </c>
      <c r="AA29" s="46">
        <f>AA26*(Kirish!$B$22+Kirish!$B$23)</f>
        <v>0</v>
      </c>
      <c r="AB29" s="46">
        <f>AB26*(Kirish!$B$22+Kirish!$B$23)</f>
        <v>0</v>
      </c>
      <c r="AC29" s="46">
        <f>AC26*(Kirish!$B$22+Kirish!$B$23)</f>
        <v>0</v>
      </c>
      <c r="AD29" s="46">
        <f>AD26*(Kirish!$B$22+Kirish!$B$23)</f>
        <v>0</v>
      </c>
      <c r="AE29" s="46">
        <f>AE26*(Kirish!$B$22+Kirish!$B$23)</f>
        <v>0</v>
      </c>
      <c r="AF29" s="46">
        <f>AF26*(Kirish!$B$22+Kirish!$B$23)</f>
        <v>0</v>
      </c>
      <c r="AG29" s="46">
        <f>AG26*(Kirish!$B$22+Kirish!$B$23)</f>
        <v>0</v>
      </c>
      <c r="AH29" s="46">
        <f>AH26*(Kirish!$B$22+Kirish!$B$23)</f>
        <v>0</v>
      </c>
      <c r="AI29" s="46">
        <f>AI26*(Kirish!$B$22+Kirish!$B$23)</f>
        <v>0</v>
      </c>
      <c r="AJ29" s="46">
        <f>AJ26*(Kirish!$B$22+Kirish!$B$23)</f>
        <v>0</v>
      </c>
      <c r="AK29" s="46">
        <f>AK26*(Kirish!$B$22+Kirish!$B$23)</f>
        <v>0</v>
      </c>
      <c r="AL29" s="46">
        <f>AL26*(Kirish!$B$22+Kirish!$B$23)</f>
        <v>0</v>
      </c>
      <c r="AM29" s="46">
        <f>AM26*(Kirish!$B$22+Kirish!$B$23)</f>
        <v>0</v>
      </c>
      <c r="AN29" s="46">
        <f>AN26*(Kirish!$B$22+Kirish!$B$23)</f>
        <v>0</v>
      </c>
      <c r="AO29" s="46">
        <f>AO26*(Kirish!$B$22+Kirish!$B$23)</f>
        <v>0</v>
      </c>
      <c r="AP29" s="46">
        <f>AP26*(Kirish!$B$22+Kirish!$B$23)</f>
        <v>0</v>
      </c>
      <c r="AQ29" s="46">
        <f>AQ26*(Kirish!$B$22+Kirish!$B$23)</f>
        <v>0</v>
      </c>
      <c r="AR29" s="46">
        <f>AR26*(Kirish!$B$22+Kirish!$B$23)</f>
        <v>0</v>
      </c>
      <c r="AS29" s="46">
        <f>AS26*(Kirish!$B$22+Kirish!$B$23)</f>
        <v>0</v>
      </c>
      <c r="AT29" s="46">
        <f>AT26*(Kirish!$B$22+Kirish!$B$23)</f>
        <v>0</v>
      </c>
      <c r="AU29" s="46">
        <f>AU26*(Kirish!$B$22+Kirish!$B$23)</f>
        <v>0</v>
      </c>
      <c r="AV29" s="46">
        <f>AV26*(Kirish!$B$22+Kirish!$B$23)</f>
        <v>0</v>
      </c>
      <c r="AW29" s="46">
        <f>AW26*(Kirish!$B$22+Kirish!$B$23)</f>
        <v>0</v>
      </c>
      <c r="AX29" s="46">
        <f>AX26*(Kirish!$B$22+Kirish!$B$23)</f>
        <v>0</v>
      </c>
      <c r="AY29" s="46">
        <f>AY26*(Kirish!$B$22+Kirish!$B$23)</f>
        <v>0</v>
      </c>
      <c r="AZ29" s="46">
        <f>AZ26*(Kirish!$B$22+Kirish!$B$23)</f>
        <v>0</v>
      </c>
      <c r="BA29" s="46">
        <f>BA26*(Kirish!$B$22+Kirish!$B$23)</f>
        <v>0</v>
      </c>
      <c r="BB29" s="46">
        <f>BB26*(Kirish!$B$22+Kirish!$B$23)</f>
        <v>0</v>
      </c>
      <c r="BC29" s="46">
        <f>BC26*(Kirish!$B$22+Kirish!$B$23)</f>
        <v>0</v>
      </c>
      <c r="BD29" s="46">
        <f>BD26*(Kirish!$B$22+Kirish!$B$23)</f>
        <v>0</v>
      </c>
      <c r="BE29" s="46">
        <f>BE26*(Kirish!$B$22+Kirish!$B$23)</f>
        <v>0</v>
      </c>
      <c r="BF29" s="46">
        <f>BF26*(Kirish!$B$22+Kirish!$B$23)</f>
        <v>0</v>
      </c>
      <c r="BG29" s="46">
        <f>BG26*(Kirish!$B$22+Kirish!$B$23)</f>
        <v>0</v>
      </c>
      <c r="BH29" s="46">
        <f>BH26*(Kirish!$B$22+Kirish!$B$23)</f>
        <v>0</v>
      </c>
      <c r="BI29" s="46">
        <f>BI26*(Kirish!$B$22+Kirish!$B$23)</f>
        <v>0</v>
      </c>
      <c r="BJ29" s="46">
        <f>BJ26*(Kirish!$B$22+Kirish!$B$23)</f>
        <v>0</v>
      </c>
      <c r="BK29" s="46">
        <f>BK26*(Kirish!$B$22+Kirish!$B$23)</f>
        <v>0</v>
      </c>
      <c r="BL29" s="46">
        <f>BL26*(Kirish!$B$22+Kirish!$B$23)</f>
        <v>0</v>
      </c>
      <c r="BM29" s="46">
        <f>BM26*(Kirish!$B$22+Kirish!$B$23)</f>
        <v>0</v>
      </c>
      <c r="BN29" s="46">
        <f>BN26*(Kirish!$B$22+Kirish!$B$23)</f>
        <v>0</v>
      </c>
      <c r="BO29" s="46">
        <f>BO26*(Kirish!$B$22+Kirish!$B$23)</f>
        <v>0</v>
      </c>
      <c r="BP29" s="46">
        <f>BP26*(Kirish!$B$22+Kirish!$B$23)</f>
        <v>0</v>
      </c>
      <c r="BQ29" s="46">
        <f>BQ26*(Kirish!$B$22+Kirish!$B$23)</f>
        <v>0</v>
      </c>
      <c r="BR29" s="46">
        <f>BR26*(Kirish!$B$22+Kirish!$B$23)</f>
        <v>0</v>
      </c>
      <c r="BS29" s="46">
        <f>BS26*(Kirish!$B$22+Kirish!$B$23)</f>
        <v>0</v>
      </c>
      <c r="BT29" s="46">
        <f>BT26*(Kirish!$B$22+Kirish!$B$23)</f>
        <v>0</v>
      </c>
      <c r="BU29" s="46">
        <f>BU26*(Kirish!$B$22+Kirish!$B$23)</f>
        <v>0</v>
      </c>
      <c r="BV29" s="46">
        <f>BV26*(Kirish!$B$22+Kirish!$B$23)</f>
        <v>0</v>
      </c>
      <c r="BW29" s="46">
        <f>BW26*(Kirish!$B$22+Kirish!$B$23)</f>
        <v>0</v>
      </c>
      <c r="BX29" s="46">
        <f>BX26*(Kirish!$B$22+Kirish!$B$23)</f>
        <v>0</v>
      </c>
      <c r="BY29" s="46">
        <f>BY26*(Kirish!$B$22+Kirish!$B$23)</f>
        <v>0</v>
      </c>
      <c r="BZ29" s="46">
        <f>BZ26*(Kirish!$B$22+Kirish!$B$23)</f>
        <v>0</v>
      </c>
      <c r="CA29" s="46">
        <f>CA26*(Kirish!$B$22+Kirish!$B$23)</f>
        <v>0</v>
      </c>
      <c r="CB29" s="46">
        <f>CB26*(Kirish!$B$22+Kirish!$B$23)</f>
        <v>0</v>
      </c>
      <c r="CC29" s="46">
        <f>CC26*(Kirish!$B$22+Kirish!$B$23)</f>
        <v>0</v>
      </c>
      <c r="CD29" s="46">
        <f>CD26*(Kirish!$B$22+Kirish!$B$23)</f>
        <v>0</v>
      </c>
      <c r="CE29" s="46">
        <f>CE26*(Kirish!$B$22+Kirish!$B$23)</f>
        <v>0</v>
      </c>
      <c r="CF29" s="46">
        <f>CF26*(Kirish!$B$22+Kirish!$B$23)</f>
        <v>0</v>
      </c>
      <c r="CG29" s="46">
        <f>CG26*(Kirish!$B$22+Kirish!$B$23)</f>
        <v>0</v>
      </c>
      <c r="CH29" s="46">
        <f>CH26*(Kirish!$B$22+Kirish!$B$23)</f>
        <v>0</v>
      </c>
      <c r="CI29" s="46">
        <f>CI26*(Kirish!$B$22+Kirish!$B$23)</f>
        <v>0</v>
      </c>
      <c r="CJ29" s="46">
        <f>CJ26*(Kirish!$B$22+Kirish!$B$23)</f>
        <v>0</v>
      </c>
      <c r="CK29" s="46">
        <f>CK26*(Kirish!$B$22+Kirish!$B$23)</f>
        <v>0</v>
      </c>
      <c r="CL29" s="46">
        <f>CL26*(Kirish!$B$22+Kirish!$B$23)</f>
        <v>0</v>
      </c>
      <c r="CM29" s="46">
        <f>CM26*(Kirish!$B$22+Kirish!$B$23)</f>
        <v>0</v>
      </c>
      <c r="CN29" s="46">
        <f>CN26*(Kirish!$B$22+Kirish!$B$23)</f>
        <v>0</v>
      </c>
      <c r="CO29" s="46">
        <f>CO26*(Kirish!$B$22+Kirish!$B$23)</f>
        <v>0</v>
      </c>
      <c r="CP29" s="46">
        <f>CP26*(Kirish!$B$22+Kirish!$B$23)</f>
        <v>0</v>
      </c>
      <c r="CQ29" s="46">
        <f>CQ26*(Kirish!$B$22+Kirish!$B$23)</f>
        <v>0</v>
      </c>
      <c r="CR29" s="46">
        <f>CR26*(Kirish!$B$22+Kirish!$B$23)</f>
        <v>0</v>
      </c>
      <c r="CS29" s="46">
        <f>CS26*(Kirish!$B$22+Kirish!$B$23)</f>
        <v>0</v>
      </c>
      <c r="CT29" s="46">
        <f>CT26*(Kirish!$B$22+Kirish!$B$23)</f>
        <v>0</v>
      </c>
      <c r="CU29" s="46">
        <f>CU26*(Kirish!$B$22+Kirish!$B$23)</f>
        <v>0</v>
      </c>
      <c r="CV29" s="46">
        <f>CV26*(Kirish!$B$22+Kirish!$B$23)</f>
        <v>0</v>
      </c>
      <c r="CW29" s="46">
        <f>CW26*(Kirish!$B$22+Kirish!$B$23)</f>
        <v>0</v>
      </c>
      <c r="CX29" s="46">
        <f>CX26*(Kirish!$B$22+Kirish!$B$23)</f>
        <v>0</v>
      </c>
      <c r="CY29" s="46">
        <f>CY26*(Kirish!$B$22+Kirish!$B$23)</f>
        <v>0</v>
      </c>
      <c r="CZ29" s="46">
        <f>CZ26*(Kirish!$B$22+Kirish!$B$23)</f>
        <v>0</v>
      </c>
      <c r="DA29" s="46">
        <f>DA26*(Kirish!$B$22+Kirish!$B$23)</f>
        <v>0</v>
      </c>
      <c r="DB29" s="46">
        <f>DB26*(Kirish!$B$22+Kirish!$B$23)</f>
        <v>0</v>
      </c>
      <c r="DC29" s="46">
        <f>DC26*(Kirish!$B$22+Kirish!$B$23)</f>
        <v>0</v>
      </c>
      <c r="DD29" s="46">
        <f>DD26*(Kirish!$B$22+Kirish!$B$23)</f>
        <v>0</v>
      </c>
      <c r="DE29" s="46">
        <f>DE26*(Kirish!$B$22+Kirish!$B$23)</f>
        <v>0</v>
      </c>
      <c r="DF29" s="46">
        <f>DF26*(Kirish!$B$22+Kirish!$B$23)</f>
        <v>0</v>
      </c>
      <c r="DG29" s="46">
        <f>DG26*(Kirish!$B$22+Kirish!$B$23)</f>
        <v>0</v>
      </c>
      <c r="DH29" s="46">
        <f>DH26*(Kirish!$B$22+Kirish!$B$23)</f>
        <v>0</v>
      </c>
      <c r="DI29" s="46">
        <f>DI26*(Kirish!$B$22+Kirish!$B$23)</f>
        <v>0</v>
      </c>
      <c r="DJ29" s="46">
        <f>DJ26*(Kirish!$B$22+Kirish!$B$23)</f>
        <v>0</v>
      </c>
      <c r="DK29" s="46">
        <f>DK26*(Kirish!$B$22+Kirish!$B$23)</f>
        <v>0</v>
      </c>
      <c r="DL29" s="46">
        <f>DL26*(Kirish!$B$22+Kirish!$B$23)</f>
        <v>0</v>
      </c>
      <c r="DM29" s="46">
        <f>DM26*(Kirish!$B$22+Kirish!$B$23)</f>
        <v>0</v>
      </c>
      <c r="DN29" s="46">
        <f>DN26*(Kirish!$B$22+Kirish!$B$23)</f>
        <v>0</v>
      </c>
      <c r="DO29" s="46">
        <f>DO26*(Kirish!$B$22+Kirish!$B$23)</f>
        <v>0</v>
      </c>
      <c r="DP29" s="46">
        <f>DP26*(Kirish!$B$22+Kirish!$B$23)</f>
        <v>0</v>
      </c>
      <c r="DQ29" s="46">
        <f>DQ26*(Kirish!$B$22+Kirish!$B$23)</f>
        <v>0</v>
      </c>
      <c r="DR29" s="46">
        <f>DR26*(Kirish!$B$22+Kirish!$B$23)</f>
        <v>0</v>
      </c>
      <c r="DS29" s="46">
        <f>DS26*(Kirish!$B$22+Kirish!$B$23)</f>
        <v>0</v>
      </c>
      <c r="DT29" s="46">
        <f>DT26*(Kirish!$B$22+Kirish!$B$23)</f>
        <v>0</v>
      </c>
      <c r="DU29" s="46">
        <f>DU26*(Kirish!$B$22+Kirish!$B$23)</f>
        <v>0</v>
      </c>
      <c r="DV29" s="46">
        <f>DV26*(Kirish!$B$22+Kirish!$B$23)</f>
        <v>0</v>
      </c>
      <c r="DW29" s="46">
        <f>DW26*(Kirish!$B$22+Kirish!$B$23)</f>
        <v>0</v>
      </c>
      <c r="DX29" s="46">
        <f>DX26*(Kirish!$B$22+Kirish!$B$23)</f>
        <v>0</v>
      </c>
      <c r="DY29" s="46">
        <f>DY26*(Kirish!$B$22+Kirish!$B$23)</f>
        <v>0</v>
      </c>
      <c r="DZ29" s="46">
        <f>DZ26*(Kirish!$B$22+Kirish!$B$23)</f>
        <v>0</v>
      </c>
      <c r="EA29" s="46">
        <f>EA26*(Kirish!$B$22+Kirish!$B$23)</f>
        <v>0</v>
      </c>
      <c r="EB29" s="46">
        <f>EB26*(Kirish!$B$22+Kirish!$B$23)</f>
        <v>0</v>
      </c>
      <c r="EC29" s="46">
        <f>EC26*(Kirish!$B$22+Kirish!$B$23)</f>
        <v>0</v>
      </c>
      <c r="ED29" s="46">
        <f>ED26*(Kirish!$B$22+Kirish!$B$23)</f>
        <v>0</v>
      </c>
      <c r="EE29" s="46">
        <f>EE26*(Kirish!$B$22+Kirish!$B$23)</f>
        <v>0</v>
      </c>
      <c r="EF29" s="46">
        <f>EF26*(Kirish!$B$22+Kirish!$B$23)</f>
        <v>0</v>
      </c>
      <c r="EG29" s="46">
        <f>EG26*(Kirish!$B$22+Kirish!$B$23)</f>
        <v>0</v>
      </c>
      <c r="EH29" s="46">
        <f>EH26*(Kirish!$B$22+Kirish!$B$23)</f>
        <v>0</v>
      </c>
      <c r="EI29" s="46">
        <f>EI26*(Kirish!$B$22+Kirish!$B$23)</f>
        <v>0</v>
      </c>
      <c r="EJ29" s="46">
        <f>EJ26*(Kirish!$B$22+Kirish!$B$23)</f>
        <v>0</v>
      </c>
      <c r="EK29" s="46">
        <f>EK26*(Kirish!$B$22+Kirish!$B$23)</f>
        <v>0</v>
      </c>
      <c r="EL29" s="46">
        <f>EL26*(Kirish!$B$22+Kirish!$B$23)</f>
        <v>0</v>
      </c>
      <c r="EM29" s="46">
        <f>EM26*(Kirish!$B$22+Kirish!$B$23)</f>
        <v>0</v>
      </c>
      <c r="EN29" s="46">
        <f>EN26*(Kirish!$B$22+Kirish!$B$23)</f>
        <v>0</v>
      </c>
      <c r="EO29" s="46">
        <f>EO26*(Kirish!$B$22+Kirish!$B$23)</f>
        <v>0</v>
      </c>
      <c r="EP29" s="46">
        <f>EP26*(Kirish!$B$22+Kirish!$B$23)</f>
        <v>0</v>
      </c>
      <c r="EQ29" s="46">
        <f>EQ26*(Kirish!$B$22+Kirish!$B$23)</f>
        <v>0</v>
      </c>
      <c r="ER29" s="46">
        <f>ER26*(Kirish!$B$22+Kirish!$B$23)</f>
        <v>0</v>
      </c>
      <c r="ES29" s="46">
        <f>ES26*(Kirish!$B$22+Kirish!$B$23)</f>
        <v>0</v>
      </c>
      <c r="ET29" s="46">
        <f>ET26*(Kirish!$B$22+Kirish!$B$23)</f>
        <v>0</v>
      </c>
      <c r="EU29" s="46">
        <f>EU26*(Kirish!$B$22+Kirish!$B$23)</f>
        <v>0</v>
      </c>
      <c r="EV29" s="46">
        <f>EV26*(Kirish!$B$22+Kirish!$B$23)</f>
        <v>0</v>
      </c>
      <c r="EW29" s="46">
        <f>EW26*(Kirish!$B$22+Kirish!$B$23)</f>
        <v>0</v>
      </c>
      <c r="EX29" s="46">
        <f>EX26*(Kirish!$B$22+Kirish!$B$23)</f>
        <v>0</v>
      </c>
      <c r="EY29" s="46">
        <f>EY26*(Kirish!$B$22+Kirish!$B$23)</f>
        <v>0</v>
      </c>
      <c r="EZ29" s="46">
        <f>EZ26*(Kirish!$B$22+Kirish!$B$23)</f>
        <v>0</v>
      </c>
      <c r="FA29" s="46">
        <f>FA26*(Kirish!$B$22+Kirish!$B$23)</f>
        <v>0</v>
      </c>
      <c r="FB29" s="46">
        <f>FB26*(Kirish!$B$22+Kirish!$B$23)</f>
        <v>0</v>
      </c>
      <c r="FC29" s="46">
        <f>FC26*(Kirish!$B$22+Kirish!$B$23)</f>
        <v>0</v>
      </c>
      <c r="FD29" s="46">
        <f>FD26*(Kirish!$B$22+Kirish!$B$23)</f>
        <v>0</v>
      </c>
      <c r="FE29" s="46">
        <f>FE26*(Kirish!$B$22+Kirish!$B$23)</f>
        <v>0</v>
      </c>
      <c r="FF29" s="46">
        <f>FF26*(Kirish!$B$22+Kirish!$B$23)</f>
        <v>0</v>
      </c>
      <c r="FG29" s="46">
        <f>FG26*(Kirish!$B$22+Kirish!$B$23)</f>
        <v>0</v>
      </c>
      <c r="FH29" s="46">
        <f>FH26*(Kirish!$B$22+Kirish!$B$23)</f>
        <v>0</v>
      </c>
      <c r="FI29" s="46">
        <f>FI26*(Kirish!$B$22+Kirish!$B$23)</f>
        <v>0</v>
      </c>
      <c r="FJ29" s="46">
        <f>FJ26*(Kirish!$B$22+Kirish!$B$23)</f>
        <v>0</v>
      </c>
      <c r="FK29" s="46">
        <f>FK26*(Kirish!$B$22+Kirish!$B$23)</f>
        <v>0</v>
      </c>
      <c r="FL29" s="46">
        <f>FL26*(Kirish!$B$22+Kirish!$B$23)</f>
        <v>0</v>
      </c>
      <c r="FM29" s="46">
        <f>FM26*(Kirish!$B$22+Kirish!$B$23)</f>
        <v>0</v>
      </c>
      <c r="FN29" s="46">
        <f>FN26*(Kirish!$B$22+Kirish!$B$23)</f>
        <v>0</v>
      </c>
      <c r="FO29" s="46">
        <f>FO26*(Kirish!$B$22+Kirish!$B$23)</f>
        <v>0</v>
      </c>
      <c r="FP29" s="46">
        <f>FP26*(Kirish!$B$22+Kirish!$B$23)</f>
        <v>0</v>
      </c>
    </row>
    <row r="30" spans="1:172" x14ac:dyDescent="0.2">
      <c r="A30" s="35" t="s">
        <v>244</v>
      </c>
      <c r="C30" s="45">
        <f t="shared" si="13"/>
        <v>0</v>
      </c>
      <c r="D30" s="46">
        <f t="shared" ref="D30:AI30" si="20">D26-D27-D28-D29</f>
        <v>0</v>
      </c>
      <c r="E30" s="46">
        <f t="shared" si="20"/>
        <v>0</v>
      </c>
      <c r="F30" s="46">
        <f t="shared" si="20"/>
        <v>0</v>
      </c>
      <c r="G30" s="46">
        <f t="shared" si="20"/>
        <v>0</v>
      </c>
      <c r="H30" s="46">
        <f t="shared" si="20"/>
        <v>0</v>
      </c>
      <c r="I30" s="46">
        <f t="shared" si="20"/>
        <v>0</v>
      </c>
      <c r="J30" s="46">
        <f t="shared" si="20"/>
        <v>0</v>
      </c>
      <c r="K30" s="46">
        <f t="shared" si="20"/>
        <v>0</v>
      </c>
      <c r="L30" s="46">
        <f t="shared" si="20"/>
        <v>0</v>
      </c>
      <c r="M30" s="46">
        <f t="shared" si="20"/>
        <v>0</v>
      </c>
      <c r="N30" s="46">
        <f t="shared" si="20"/>
        <v>0</v>
      </c>
      <c r="O30" s="46">
        <f t="shared" si="20"/>
        <v>0</v>
      </c>
      <c r="P30" s="46">
        <f t="shared" si="20"/>
        <v>0</v>
      </c>
      <c r="Q30" s="46">
        <f t="shared" si="20"/>
        <v>0</v>
      </c>
      <c r="R30" s="46">
        <f t="shared" si="20"/>
        <v>0</v>
      </c>
      <c r="S30" s="46">
        <f t="shared" si="20"/>
        <v>0</v>
      </c>
      <c r="T30" s="46">
        <f t="shared" si="20"/>
        <v>0</v>
      </c>
      <c r="U30" s="46">
        <f t="shared" si="20"/>
        <v>0</v>
      </c>
      <c r="V30" s="46">
        <f t="shared" si="20"/>
        <v>0</v>
      </c>
      <c r="W30" s="46">
        <f t="shared" si="20"/>
        <v>0</v>
      </c>
      <c r="X30" s="46">
        <f t="shared" si="20"/>
        <v>0</v>
      </c>
      <c r="Y30" s="46">
        <f t="shared" si="20"/>
        <v>0</v>
      </c>
      <c r="Z30" s="46">
        <f t="shared" si="20"/>
        <v>0</v>
      </c>
      <c r="AA30" s="46">
        <f t="shared" si="20"/>
        <v>0</v>
      </c>
      <c r="AB30" s="46">
        <f t="shared" si="20"/>
        <v>0</v>
      </c>
      <c r="AC30" s="46">
        <f t="shared" si="20"/>
        <v>0</v>
      </c>
      <c r="AD30" s="46">
        <f t="shared" si="20"/>
        <v>0</v>
      </c>
      <c r="AE30" s="46">
        <f t="shared" si="20"/>
        <v>0</v>
      </c>
      <c r="AF30" s="46">
        <f t="shared" si="20"/>
        <v>0</v>
      </c>
      <c r="AG30" s="46">
        <f t="shared" si="20"/>
        <v>0</v>
      </c>
      <c r="AH30" s="46">
        <f t="shared" si="20"/>
        <v>0</v>
      </c>
      <c r="AI30" s="46">
        <f t="shared" si="20"/>
        <v>0</v>
      </c>
      <c r="AJ30" s="46">
        <f t="shared" ref="AJ30:BO30" si="21">AJ26-AJ27-AJ28-AJ29</f>
        <v>0</v>
      </c>
      <c r="AK30" s="46">
        <f t="shared" si="21"/>
        <v>0</v>
      </c>
      <c r="AL30" s="46">
        <f t="shared" si="21"/>
        <v>0</v>
      </c>
      <c r="AM30" s="46">
        <f t="shared" si="21"/>
        <v>0</v>
      </c>
      <c r="AN30" s="46">
        <f t="shared" si="21"/>
        <v>0</v>
      </c>
      <c r="AO30" s="46">
        <f t="shared" si="21"/>
        <v>0</v>
      </c>
      <c r="AP30" s="46">
        <f t="shared" si="21"/>
        <v>0</v>
      </c>
      <c r="AQ30" s="46">
        <f t="shared" si="21"/>
        <v>0</v>
      </c>
      <c r="AR30" s="46">
        <f t="shared" si="21"/>
        <v>0</v>
      </c>
      <c r="AS30" s="46">
        <f t="shared" si="21"/>
        <v>0</v>
      </c>
      <c r="AT30" s="46">
        <f t="shared" si="21"/>
        <v>0</v>
      </c>
      <c r="AU30" s="46">
        <f t="shared" si="21"/>
        <v>0</v>
      </c>
      <c r="AV30" s="46">
        <f t="shared" si="21"/>
        <v>0</v>
      </c>
      <c r="AW30" s="46">
        <f t="shared" si="21"/>
        <v>0</v>
      </c>
      <c r="AX30" s="46">
        <f t="shared" si="21"/>
        <v>0</v>
      </c>
      <c r="AY30" s="46">
        <f t="shared" si="21"/>
        <v>0</v>
      </c>
      <c r="AZ30" s="46">
        <f t="shared" si="21"/>
        <v>0</v>
      </c>
      <c r="BA30" s="46">
        <f t="shared" si="21"/>
        <v>0</v>
      </c>
      <c r="BB30" s="46">
        <f t="shared" si="21"/>
        <v>0</v>
      </c>
      <c r="BC30" s="46">
        <f t="shared" si="21"/>
        <v>0</v>
      </c>
      <c r="BD30" s="46">
        <f t="shared" si="21"/>
        <v>0</v>
      </c>
      <c r="BE30" s="46">
        <f t="shared" si="21"/>
        <v>0</v>
      </c>
      <c r="BF30" s="46">
        <f t="shared" si="21"/>
        <v>0</v>
      </c>
      <c r="BG30" s="46">
        <f t="shared" si="21"/>
        <v>0</v>
      </c>
      <c r="BH30" s="46">
        <f t="shared" si="21"/>
        <v>0</v>
      </c>
      <c r="BI30" s="46">
        <f t="shared" si="21"/>
        <v>0</v>
      </c>
      <c r="BJ30" s="46">
        <f t="shared" si="21"/>
        <v>0</v>
      </c>
      <c r="BK30" s="46">
        <f t="shared" si="21"/>
        <v>0</v>
      </c>
      <c r="BL30" s="46">
        <f t="shared" si="21"/>
        <v>0</v>
      </c>
      <c r="BM30" s="46">
        <f t="shared" si="21"/>
        <v>0</v>
      </c>
      <c r="BN30" s="46">
        <f t="shared" si="21"/>
        <v>0</v>
      </c>
      <c r="BO30" s="46">
        <f t="shared" si="21"/>
        <v>0</v>
      </c>
      <c r="BP30" s="46">
        <f t="shared" ref="BP30:CU30" si="22">BP26-BP27-BP28-BP29</f>
        <v>0</v>
      </c>
      <c r="BQ30" s="46">
        <f t="shared" si="22"/>
        <v>0</v>
      </c>
      <c r="BR30" s="46">
        <f t="shared" si="22"/>
        <v>0</v>
      </c>
      <c r="BS30" s="46">
        <f t="shared" si="22"/>
        <v>0</v>
      </c>
      <c r="BT30" s="46">
        <f t="shared" si="22"/>
        <v>0</v>
      </c>
      <c r="BU30" s="46">
        <f t="shared" si="22"/>
        <v>0</v>
      </c>
      <c r="BV30" s="46">
        <f t="shared" si="22"/>
        <v>0</v>
      </c>
      <c r="BW30" s="46">
        <f t="shared" si="22"/>
        <v>0</v>
      </c>
      <c r="BX30" s="46">
        <f t="shared" si="22"/>
        <v>0</v>
      </c>
      <c r="BY30" s="46">
        <f t="shared" si="22"/>
        <v>0</v>
      </c>
      <c r="BZ30" s="46">
        <f t="shared" si="22"/>
        <v>0</v>
      </c>
      <c r="CA30" s="46">
        <f t="shared" si="22"/>
        <v>0</v>
      </c>
      <c r="CB30" s="46">
        <f t="shared" si="22"/>
        <v>0</v>
      </c>
      <c r="CC30" s="46">
        <f t="shared" si="22"/>
        <v>0</v>
      </c>
      <c r="CD30" s="46">
        <f t="shared" si="22"/>
        <v>0</v>
      </c>
      <c r="CE30" s="46">
        <f t="shared" si="22"/>
        <v>0</v>
      </c>
      <c r="CF30" s="46">
        <f t="shared" si="22"/>
        <v>0</v>
      </c>
      <c r="CG30" s="46">
        <f t="shared" si="22"/>
        <v>0</v>
      </c>
      <c r="CH30" s="46">
        <f t="shared" si="22"/>
        <v>0</v>
      </c>
      <c r="CI30" s="46">
        <f t="shared" si="22"/>
        <v>0</v>
      </c>
      <c r="CJ30" s="46">
        <f t="shared" si="22"/>
        <v>0</v>
      </c>
      <c r="CK30" s="46">
        <f t="shared" si="22"/>
        <v>0</v>
      </c>
      <c r="CL30" s="46">
        <f t="shared" si="22"/>
        <v>0</v>
      </c>
      <c r="CM30" s="46">
        <f t="shared" si="22"/>
        <v>0</v>
      </c>
      <c r="CN30" s="46">
        <f t="shared" si="22"/>
        <v>0</v>
      </c>
      <c r="CO30" s="46">
        <f t="shared" si="22"/>
        <v>0</v>
      </c>
      <c r="CP30" s="46">
        <f t="shared" si="22"/>
        <v>0</v>
      </c>
      <c r="CQ30" s="46">
        <f t="shared" si="22"/>
        <v>0</v>
      </c>
      <c r="CR30" s="46">
        <f t="shared" si="22"/>
        <v>0</v>
      </c>
      <c r="CS30" s="46">
        <f t="shared" si="22"/>
        <v>0</v>
      </c>
      <c r="CT30" s="46">
        <f t="shared" si="22"/>
        <v>0</v>
      </c>
      <c r="CU30" s="46">
        <f t="shared" si="22"/>
        <v>0</v>
      </c>
      <c r="CV30" s="46">
        <f t="shared" ref="CV30:EA30" si="23">CV26-CV27-CV28-CV29</f>
        <v>0</v>
      </c>
      <c r="CW30" s="46">
        <f t="shared" si="23"/>
        <v>0</v>
      </c>
      <c r="CX30" s="46">
        <f t="shared" si="23"/>
        <v>0</v>
      </c>
      <c r="CY30" s="46">
        <f t="shared" si="23"/>
        <v>0</v>
      </c>
      <c r="CZ30" s="46">
        <f t="shared" si="23"/>
        <v>0</v>
      </c>
      <c r="DA30" s="46">
        <f t="shared" si="23"/>
        <v>0</v>
      </c>
      <c r="DB30" s="46">
        <f t="shared" si="23"/>
        <v>0</v>
      </c>
      <c r="DC30" s="46">
        <f t="shared" si="23"/>
        <v>0</v>
      </c>
      <c r="DD30" s="46">
        <f t="shared" si="23"/>
        <v>0</v>
      </c>
      <c r="DE30" s="46">
        <f t="shared" si="23"/>
        <v>0</v>
      </c>
      <c r="DF30" s="46">
        <f t="shared" si="23"/>
        <v>0</v>
      </c>
      <c r="DG30" s="46">
        <f t="shared" si="23"/>
        <v>0</v>
      </c>
      <c r="DH30" s="46">
        <f t="shared" si="23"/>
        <v>0</v>
      </c>
      <c r="DI30" s="46">
        <f t="shared" si="23"/>
        <v>0</v>
      </c>
      <c r="DJ30" s="46">
        <f t="shared" si="23"/>
        <v>0</v>
      </c>
      <c r="DK30" s="46">
        <f t="shared" si="23"/>
        <v>0</v>
      </c>
      <c r="DL30" s="46">
        <f t="shared" si="23"/>
        <v>0</v>
      </c>
      <c r="DM30" s="46">
        <f t="shared" si="23"/>
        <v>0</v>
      </c>
      <c r="DN30" s="46">
        <f t="shared" si="23"/>
        <v>0</v>
      </c>
      <c r="DO30" s="46">
        <f t="shared" si="23"/>
        <v>0</v>
      </c>
      <c r="DP30" s="46">
        <f t="shared" si="23"/>
        <v>0</v>
      </c>
      <c r="DQ30" s="46">
        <f t="shared" si="23"/>
        <v>0</v>
      </c>
      <c r="DR30" s="46">
        <f t="shared" si="23"/>
        <v>0</v>
      </c>
      <c r="DS30" s="46">
        <f t="shared" si="23"/>
        <v>0</v>
      </c>
      <c r="DT30" s="46">
        <f t="shared" si="23"/>
        <v>0</v>
      </c>
      <c r="DU30" s="46">
        <f t="shared" si="23"/>
        <v>0</v>
      </c>
      <c r="DV30" s="46">
        <f t="shared" si="23"/>
        <v>0</v>
      </c>
      <c r="DW30" s="46">
        <f t="shared" si="23"/>
        <v>0</v>
      </c>
      <c r="DX30" s="46">
        <f t="shared" si="23"/>
        <v>0</v>
      </c>
      <c r="DY30" s="46">
        <f t="shared" si="23"/>
        <v>0</v>
      </c>
      <c r="DZ30" s="46">
        <f t="shared" si="23"/>
        <v>0</v>
      </c>
      <c r="EA30" s="46">
        <f t="shared" si="23"/>
        <v>0</v>
      </c>
      <c r="EB30" s="46">
        <f t="shared" ref="EB30:FG30" si="24">EB26-EB27-EB28-EB29</f>
        <v>0</v>
      </c>
      <c r="EC30" s="46">
        <f t="shared" si="24"/>
        <v>0</v>
      </c>
      <c r="ED30" s="46">
        <f t="shared" si="24"/>
        <v>0</v>
      </c>
      <c r="EE30" s="46">
        <f t="shared" si="24"/>
        <v>0</v>
      </c>
      <c r="EF30" s="46">
        <f t="shared" si="24"/>
        <v>0</v>
      </c>
      <c r="EG30" s="46">
        <f t="shared" si="24"/>
        <v>0</v>
      </c>
      <c r="EH30" s="46">
        <f t="shared" si="24"/>
        <v>0</v>
      </c>
      <c r="EI30" s="46">
        <f t="shared" si="24"/>
        <v>0</v>
      </c>
      <c r="EJ30" s="46">
        <f t="shared" si="24"/>
        <v>0</v>
      </c>
      <c r="EK30" s="46">
        <f t="shared" si="24"/>
        <v>0</v>
      </c>
      <c r="EL30" s="46">
        <f t="shared" si="24"/>
        <v>0</v>
      </c>
      <c r="EM30" s="46">
        <f t="shared" si="24"/>
        <v>0</v>
      </c>
      <c r="EN30" s="46">
        <f t="shared" si="24"/>
        <v>0</v>
      </c>
      <c r="EO30" s="46">
        <f t="shared" si="24"/>
        <v>0</v>
      </c>
      <c r="EP30" s="46">
        <f t="shared" si="24"/>
        <v>0</v>
      </c>
      <c r="EQ30" s="46">
        <f t="shared" si="24"/>
        <v>0</v>
      </c>
      <c r="ER30" s="46">
        <f t="shared" si="24"/>
        <v>0</v>
      </c>
      <c r="ES30" s="46">
        <f t="shared" si="24"/>
        <v>0</v>
      </c>
      <c r="ET30" s="46">
        <f t="shared" si="24"/>
        <v>0</v>
      </c>
      <c r="EU30" s="46">
        <f t="shared" si="24"/>
        <v>0</v>
      </c>
      <c r="EV30" s="46">
        <f t="shared" si="24"/>
        <v>0</v>
      </c>
      <c r="EW30" s="46">
        <f t="shared" si="24"/>
        <v>0</v>
      </c>
      <c r="EX30" s="46">
        <f t="shared" si="24"/>
        <v>0</v>
      </c>
      <c r="EY30" s="46">
        <f t="shared" si="24"/>
        <v>0</v>
      </c>
      <c r="EZ30" s="46">
        <f t="shared" si="24"/>
        <v>0</v>
      </c>
      <c r="FA30" s="46">
        <f t="shared" si="24"/>
        <v>0</v>
      </c>
      <c r="FB30" s="46">
        <f t="shared" si="24"/>
        <v>0</v>
      </c>
      <c r="FC30" s="46">
        <f t="shared" si="24"/>
        <v>0</v>
      </c>
      <c r="FD30" s="46">
        <f t="shared" si="24"/>
        <v>0</v>
      </c>
      <c r="FE30" s="46">
        <f t="shared" si="24"/>
        <v>0</v>
      </c>
      <c r="FF30" s="46">
        <f t="shared" si="24"/>
        <v>0</v>
      </c>
      <c r="FG30" s="46">
        <f t="shared" si="24"/>
        <v>0</v>
      </c>
      <c r="FH30" s="46">
        <f t="shared" ref="FH30:GM30" si="25">FH26-FH27-FH28-FH29</f>
        <v>0</v>
      </c>
      <c r="FI30" s="46">
        <f t="shared" si="25"/>
        <v>0</v>
      </c>
      <c r="FJ30" s="46">
        <f t="shared" si="25"/>
        <v>0</v>
      </c>
      <c r="FK30" s="46">
        <f t="shared" si="25"/>
        <v>0</v>
      </c>
      <c r="FL30" s="46">
        <f t="shared" si="25"/>
        <v>0</v>
      </c>
      <c r="FM30" s="46">
        <f t="shared" si="25"/>
        <v>0</v>
      </c>
      <c r="FN30" s="46">
        <f t="shared" si="25"/>
        <v>0</v>
      </c>
      <c r="FO30" s="46">
        <f t="shared" si="25"/>
        <v>0</v>
      </c>
      <c r="FP30" s="46">
        <f t="shared" si="25"/>
        <v>0</v>
      </c>
    </row>
    <row r="31" spans="1:172" x14ac:dyDescent="0.2">
      <c r="A31" s="42" t="s">
        <v>245</v>
      </c>
      <c r="C31" s="45">
        <f t="shared" si="13"/>
        <v>0</v>
      </c>
      <c r="D31" s="46">
        <f>IF(D21=1,Parametrlar!$B$24*Kirish!$B$27/12,0)</f>
        <v>0</v>
      </c>
      <c r="E31" s="46">
        <f>IF(E21=1,Parametrlar!$B$24*Kirish!$B$27/12,0)</f>
        <v>0</v>
      </c>
      <c r="F31" s="46">
        <f>IF(F21=1,Parametrlar!$B$24*Kirish!$B$27/12,0)</f>
        <v>0</v>
      </c>
      <c r="G31" s="46">
        <f>IF(G21=1,Parametrlar!$B$24*Kirish!$B$27/12,0)</f>
        <v>0</v>
      </c>
      <c r="H31" s="46">
        <f>IF(H21=1,Parametrlar!$B$24*Kirish!$B$27/12,0)</f>
        <v>0</v>
      </c>
      <c r="I31" s="46">
        <f>IF(I21=1,Parametrlar!$B$24*Kirish!$B$27/12,0)</f>
        <v>0</v>
      </c>
      <c r="J31" s="46">
        <f>IF(J21=1,Parametrlar!$B$24*Kirish!$B$27/12,0)</f>
        <v>0</v>
      </c>
      <c r="K31" s="46">
        <f>IF(K21=1,Parametrlar!$B$24*Kirish!$B$27/12,0)</f>
        <v>0</v>
      </c>
      <c r="L31" s="46">
        <f>IF(L21=1,Parametrlar!$B$24*Kirish!$B$27/12,0)</f>
        <v>0</v>
      </c>
      <c r="M31" s="46">
        <f>IF(M21=1,Parametrlar!$B$24*Kirish!$B$27/12,0)</f>
        <v>0</v>
      </c>
      <c r="N31" s="46">
        <f>IF(N21=1,Parametrlar!$B$24*Kirish!$B$27/12,0)</f>
        <v>0</v>
      </c>
      <c r="O31" s="46">
        <f>IF(O21=1,Parametrlar!$B$24*Kirish!$B$27/12,0)</f>
        <v>0</v>
      </c>
      <c r="P31" s="46">
        <f>IF(P21=1,Parametrlar!$B$24*Kirish!$B$27/12,0)</f>
        <v>0</v>
      </c>
      <c r="Q31" s="46">
        <f>IF(Q21=1,Parametrlar!$B$24*Kirish!$B$27/12,0)</f>
        <v>0</v>
      </c>
      <c r="R31" s="46">
        <f>IF(R21=1,Parametrlar!$B$24*Kirish!$B$27/12,0)</f>
        <v>0</v>
      </c>
      <c r="S31" s="46">
        <f>IF(S21=1,Parametrlar!$B$24*Kirish!$B$27/12,0)</f>
        <v>0</v>
      </c>
      <c r="T31" s="46">
        <f>IF(T21=1,Parametrlar!$B$24*Kirish!$B$27/12,0)</f>
        <v>0</v>
      </c>
      <c r="U31" s="46">
        <f>IF(U21=1,Parametrlar!$B$24*Kirish!$B$27/12,0)</f>
        <v>0</v>
      </c>
      <c r="V31" s="46">
        <f>IF(V21=1,Parametrlar!$B$24*Kirish!$B$27/12,0)</f>
        <v>0</v>
      </c>
      <c r="W31" s="46">
        <f>IF(W21=1,Parametrlar!$B$24*Kirish!$B$27/12,0)</f>
        <v>0</v>
      </c>
      <c r="X31" s="46">
        <f>IF(X21=1,Parametrlar!$B$24*Kirish!$B$27/12,0)</f>
        <v>0</v>
      </c>
      <c r="Y31" s="46">
        <f>IF(Y21=1,Parametrlar!$B$24*Kirish!$B$27/12,0)</f>
        <v>0</v>
      </c>
      <c r="Z31" s="46">
        <f>IF(Z21=1,Parametrlar!$B$24*Kirish!$B$27/12,0)</f>
        <v>0</v>
      </c>
      <c r="AA31" s="46">
        <f>IF(AA21=1,Parametrlar!$B$24*Kirish!$B$27/12,0)</f>
        <v>0</v>
      </c>
      <c r="AB31" s="46">
        <f>IF(AB21=1,Parametrlar!$B$24*Kirish!$B$27/12,0)</f>
        <v>0</v>
      </c>
      <c r="AC31" s="46">
        <f>IF(AC21=1,Parametrlar!$B$24*Kirish!$B$27/12,0)</f>
        <v>0</v>
      </c>
      <c r="AD31" s="46">
        <f>IF(AD21=1,Parametrlar!$B$24*Kirish!$B$27/12,0)</f>
        <v>0</v>
      </c>
      <c r="AE31" s="46">
        <f>IF(AE21=1,Parametrlar!$B$24*Kirish!$B$27/12,0)</f>
        <v>0</v>
      </c>
      <c r="AF31" s="46">
        <f>IF(AF21=1,Parametrlar!$B$24*Kirish!$B$27/12,0)</f>
        <v>0</v>
      </c>
      <c r="AG31" s="46">
        <f>IF(AG21=1,Parametrlar!$B$24*Kirish!$B$27/12,0)</f>
        <v>0</v>
      </c>
      <c r="AH31" s="46">
        <f>IF(AH21=1,Parametrlar!$B$24*Kirish!$B$27/12,0)</f>
        <v>0</v>
      </c>
      <c r="AI31" s="46">
        <f>IF(AI21=1,Parametrlar!$B$24*Kirish!$B$27/12,0)</f>
        <v>0</v>
      </c>
      <c r="AJ31" s="46">
        <f>IF(AJ21=1,Parametrlar!$B$24*Kirish!$B$27/12,0)</f>
        <v>0</v>
      </c>
      <c r="AK31" s="46">
        <f>IF(AK21=1,Parametrlar!$B$24*Kirish!$B$27/12,0)</f>
        <v>0</v>
      </c>
      <c r="AL31" s="46">
        <f>IF(AL21=1,Parametrlar!$B$24*Kirish!$B$27/12,0)</f>
        <v>0</v>
      </c>
      <c r="AM31" s="46">
        <f>IF(AM21=1,Parametrlar!$B$24*Kirish!$B$27/12,0)</f>
        <v>0</v>
      </c>
      <c r="AN31" s="46">
        <f>IF(AN21=1,Parametrlar!$B$24*Kirish!$B$27/12,0)</f>
        <v>0</v>
      </c>
      <c r="AO31" s="46">
        <f>IF(AO21=1,Parametrlar!$B$24*Kirish!$B$27/12,0)</f>
        <v>0</v>
      </c>
      <c r="AP31" s="46">
        <f>IF(AP21=1,Parametrlar!$B$24*Kirish!$B$27/12,0)</f>
        <v>0</v>
      </c>
      <c r="AQ31" s="46">
        <f>IF(AQ21=1,Parametrlar!$B$24*Kirish!$B$27/12,0)</f>
        <v>0</v>
      </c>
      <c r="AR31" s="46">
        <f>IF(AR21=1,Parametrlar!$B$24*Kirish!$B$27/12,0)</f>
        <v>0</v>
      </c>
      <c r="AS31" s="46">
        <f>IF(AS21=1,Parametrlar!$B$24*Kirish!$B$27/12,0)</f>
        <v>0</v>
      </c>
      <c r="AT31" s="46">
        <f>IF(AT21=1,Parametrlar!$B$24*Kirish!$B$27/12,0)</f>
        <v>0</v>
      </c>
      <c r="AU31" s="46">
        <f>IF(AU21=1,Parametrlar!$B$24*Kirish!$B$27/12,0)</f>
        <v>0</v>
      </c>
      <c r="AV31" s="46">
        <f>IF(AV21=1,Parametrlar!$B$24*Kirish!$B$27/12,0)</f>
        <v>0</v>
      </c>
      <c r="AW31" s="46">
        <f>IF(AW21=1,Parametrlar!$B$24*Kirish!$B$27/12,0)</f>
        <v>0</v>
      </c>
      <c r="AX31" s="46">
        <f>IF(AX21=1,Parametrlar!$B$24*Kirish!$B$27/12,0)</f>
        <v>0</v>
      </c>
      <c r="AY31" s="46">
        <f>IF(AY21=1,Parametrlar!$B$24*Kirish!$B$27/12,0)</f>
        <v>0</v>
      </c>
      <c r="AZ31" s="46">
        <f>IF(AZ21=1,Parametrlar!$B$24*Kirish!$B$27/12,0)</f>
        <v>0</v>
      </c>
      <c r="BA31" s="46">
        <f>IF(BA21=1,Parametrlar!$B$24*Kirish!$B$27/12,0)</f>
        <v>0</v>
      </c>
      <c r="BB31" s="46">
        <f>IF(BB21=1,Parametrlar!$B$24*Kirish!$B$27/12,0)</f>
        <v>0</v>
      </c>
      <c r="BC31" s="46">
        <f>IF(BC21=1,Parametrlar!$B$24*Kirish!$B$27/12,0)</f>
        <v>0</v>
      </c>
      <c r="BD31" s="46">
        <f>IF(BD21=1,Parametrlar!$B$24*Kirish!$B$27/12,0)</f>
        <v>0</v>
      </c>
      <c r="BE31" s="46">
        <f>IF(BE21=1,Parametrlar!$B$24*Kirish!$B$27/12,0)</f>
        <v>0</v>
      </c>
      <c r="BF31" s="46">
        <f>IF(BF21=1,Parametrlar!$B$24*Kirish!$B$27/12,0)</f>
        <v>0</v>
      </c>
      <c r="BG31" s="46">
        <f>IF(BG21=1,Parametrlar!$B$24*Kirish!$B$27/12,0)</f>
        <v>0</v>
      </c>
      <c r="BH31" s="46">
        <f>IF(BH21=1,Parametrlar!$B$24*Kirish!$B$27/12,0)</f>
        <v>0</v>
      </c>
      <c r="BI31" s="46">
        <f>IF(BI21=1,Parametrlar!$B$24*Kirish!$B$27/12,0)</f>
        <v>0</v>
      </c>
      <c r="BJ31" s="46">
        <f>IF(BJ21=1,Parametrlar!$B$24*Kirish!$B$27/12,0)</f>
        <v>0</v>
      </c>
      <c r="BK31" s="46">
        <f>IF(BK21=1,Parametrlar!$B$24*Kirish!$B$27/12,0)</f>
        <v>0</v>
      </c>
      <c r="BL31" s="46">
        <f>IF(BL21=1,Parametrlar!$B$24*Kirish!$B$27/12,0)</f>
        <v>0</v>
      </c>
      <c r="BM31" s="46">
        <f>IF(BM21=1,Parametrlar!$B$24*Kirish!$B$27/12,0)</f>
        <v>0</v>
      </c>
      <c r="BN31" s="46">
        <f>IF(BN21=1,Parametrlar!$B$24*Kirish!$B$27/12,0)</f>
        <v>0</v>
      </c>
      <c r="BO31" s="46">
        <f>IF(BO21=1,Parametrlar!$B$24*Kirish!$B$27/12,0)</f>
        <v>0</v>
      </c>
      <c r="BP31" s="46">
        <f>IF(BP21=1,Parametrlar!$B$24*Kirish!$B$27/12,0)</f>
        <v>0</v>
      </c>
      <c r="BQ31" s="46">
        <f>IF(BQ21=1,Parametrlar!$B$24*Kirish!$B$27/12,0)</f>
        <v>0</v>
      </c>
      <c r="BR31" s="46">
        <f>IF(BR21=1,Parametrlar!$B$24*Kirish!$B$27/12,0)</f>
        <v>0</v>
      </c>
      <c r="BS31" s="46">
        <f>IF(BS21=1,Parametrlar!$B$24*Kirish!$B$27/12,0)</f>
        <v>0</v>
      </c>
      <c r="BT31" s="46">
        <f>IF(BT21=1,Parametrlar!$B$24*Kirish!$B$27/12,0)</f>
        <v>0</v>
      </c>
      <c r="BU31" s="46">
        <f>IF(BU21=1,Parametrlar!$B$24*Kirish!$B$27/12,0)</f>
        <v>0</v>
      </c>
      <c r="BV31" s="46">
        <f>IF(BV21=1,Parametrlar!$B$24*Kirish!$B$27/12,0)</f>
        <v>0</v>
      </c>
      <c r="BW31" s="46">
        <f>IF(BW21=1,Parametrlar!$B$24*Kirish!$B$27/12,0)</f>
        <v>0</v>
      </c>
      <c r="BX31" s="46">
        <f>IF(BX21=1,Parametrlar!$B$24*Kirish!$B$27/12,0)</f>
        <v>0</v>
      </c>
      <c r="BY31" s="46">
        <f>IF(BY21=1,Parametrlar!$B$24*Kirish!$B$27/12,0)</f>
        <v>0</v>
      </c>
      <c r="BZ31" s="46">
        <f>IF(BZ21=1,Parametrlar!$B$24*Kirish!$B$27/12,0)</f>
        <v>0</v>
      </c>
      <c r="CA31" s="46">
        <f>IF(CA21=1,Parametrlar!$B$24*Kirish!$B$27/12,0)</f>
        <v>0</v>
      </c>
      <c r="CB31" s="46">
        <f>IF(CB21=1,Parametrlar!$B$24*Kirish!$B$27/12,0)</f>
        <v>0</v>
      </c>
      <c r="CC31" s="46">
        <f>IF(CC21=1,Parametrlar!$B$24*Kirish!$B$27/12,0)</f>
        <v>0</v>
      </c>
      <c r="CD31" s="46">
        <f>IF(CD21=1,Parametrlar!$B$24*Kirish!$B$27/12,0)</f>
        <v>0</v>
      </c>
      <c r="CE31" s="46">
        <f>IF(CE21=1,Parametrlar!$B$24*Kirish!$B$27/12,0)</f>
        <v>0</v>
      </c>
      <c r="CF31" s="46">
        <f>IF(CF21=1,Parametrlar!$B$24*Kirish!$B$27/12,0)</f>
        <v>0</v>
      </c>
      <c r="CG31" s="46">
        <f>IF(CG21=1,Parametrlar!$B$24*Kirish!$B$27/12,0)</f>
        <v>0</v>
      </c>
      <c r="CH31" s="46">
        <f>IF(CH21=1,Parametrlar!$B$24*Kirish!$B$27/12,0)</f>
        <v>0</v>
      </c>
      <c r="CI31" s="46">
        <f>IF(CI21=1,Parametrlar!$B$24*Kirish!$B$27/12,0)</f>
        <v>0</v>
      </c>
      <c r="CJ31" s="46">
        <f>IF(CJ21=1,Parametrlar!$B$24*Kirish!$B$27/12,0)</f>
        <v>0</v>
      </c>
      <c r="CK31" s="46">
        <f>IF(CK21=1,Parametrlar!$B$24*Kirish!$B$27/12,0)</f>
        <v>0</v>
      </c>
      <c r="CL31" s="46">
        <f>IF(CL21=1,Parametrlar!$B$24*Kirish!$B$27/12,0)</f>
        <v>0</v>
      </c>
      <c r="CM31" s="46">
        <f>IF(CM21=1,Parametrlar!$B$24*Kirish!$B$27/12,0)</f>
        <v>0</v>
      </c>
      <c r="CN31" s="46">
        <f>IF(CN21=1,Parametrlar!$B$24*Kirish!$B$27/12,0)</f>
        <v>0</v>
      </c>
      <c r="CO31" s="46">
        <f>IF(CO21=1,Parametrlar!$B$24*Kirish!$B$27/12,0)</f>
        <v>0</v>
      </c>
      <c r="CP31" s="46">
        <f>IF(CP21=1,Parametrlar!$B$24*Kirish!$B$27/12,0)</f>
        <v>0</v>
      </c>
      <c r="CQ31" s="46">
        <f>IF(CQ21=1,Parametrlar!$B$24*Kirish!$B$27/12,0)</f>
        <v>0</v>
      </c>
      <c r="CR31" s="46">
        <f>IF(CR21=1,Parametrlar!$B$24*Kirish!$B$27/12,0)</f>
        <v>0</v>
      </c>
      <c r="CS31" s="46">
        <f>IF(CS21=1,Parametrlar!$B$24*Kirish!$B$27/12,0)</f>
        <v>0</v>
      </c>
      <c r="CT31" s="46">
        <f>IF(CT21=1,Parametrlar!$B$24*Kirish!$B$27/12,0)</f>
        <v>0</v>
      </c>
      <c r="CU31" s="46">
        <f>IF(CU21=1,Parametrlar!$B$24*Kirish!$B$27/12,0)</f>
        <v>0</v>
      </c>
      <c r="CV31" s="46">
        <f>IF(CV21=1,Parametrlar!$B$24*Kirish!$B$27/12,0)</f>
        <v>0</v>
      </c>
      <c r="CW31" s="46">
        <f>IF(CW21=1,Parametrlar!$B$24*Kirish!$B$27/12,0)</f>
        <v>0</v>
      </c>
      <c r="CX31" s="46">
        <f>IF(CX21=1,Parametrlar!$B$24*Kirish!$B$27/12,0)</f>
        <v>0</v>
      </c>
      <c r="CY31" s="46">
        <f>IF(CY21=1,Parametrlar!$B$24*Kirish!$B$27/12,0)</f>
        <v>0</v>
      </c>
      <c r="CZ31" s="46">
        <f>IF(CZ21=1,Parametrlar!$B$24*Kirish!$B$27/12,0)</f>
        <v>0</v>
      </c>
      <c r="DA31" s="46">
        <f>IF(DA21=1,Parametrlar!$B$24*Kirish!$B$27/12,0)</f>
        <v>0</v>
      </c>
      <c r="DB31" s="46">
        <f>IF(DB21=1,Parametrlar!$B$24*Kirish!$B$27/12,0)</f>
        <v>0</v>
      </c>
      <c r="DC31" s="46">
        <f>IF(DC21=1,Parametrlar!$B$24*Kirish!$B$27/12,0)</f>
        <v>0</v>
      </c>
      <c r="DD31" s="46">
        <f>IF(DD21=1,Parametrlar!$B$24*Kirish!$B$27/12,0)</f>
        <v>0</v>
      </c>
      <c r="DE31" s="46">
        <f>IF(DE21=1,Parametrlar!$B$24*Kirish!$B$27/12,0)</f>
        <v>0</v>
      </c>
      <c r="DF31" s="46">
        <f>IF(DF21=1,Parametrlar!$B$24*Kirish!$B$27/12,0)</f>
        <v>0</v>
      </c>
      <c r="DG31" s="46">
        <f>IF(DG21=1,Parametrlar!$B$24*Kirish!$B$27/12,0)</f>
        <v>0</v>
      </c>
      <c r="DH31" s="46">
        <f>IF(DH21=1,Parametrlar!$B$24*Kirish!$B$27/12,0)</f>
        <v>0</v>
      </c>
      <c r="DI31" s="46">
        <f>IF(DI21=1,Parametrlar!$B$24*Kirish!$B$27/12,0)</f>
        <v>0</v>
      </c>
      <c r="DJ31" s="46">
        <f>IF(DJ21=1,Parametrlar!$B$24*Kirish!$B$27/12,0)</f>
        <v>0</v>
      </c>
      <c r="DK31" s="46">
        <f>IF(DK21=1,Parametrlar!$B$24*Kirish!$B$27/12,0)</f>
        <v>0</v>
      </c>
      <c r="DL31" s="46">
        <f>IF(DL21=1,Parametrlar!$B$24*Kirish!$B$27/12,0)</f>
        <v>0</v>
      </c>
      <c r="DM31" s="46">
        <f>IF(DM21=1,Parametrlar!$B$24*Kirish!$B$27/12,0)</f>
        <v>0</v>
      </c>
      <c r="DN31" s="46">
        <f>IF(DN21=1,Parametrlar!$B$24*Kirish!$B$27/12,0)</f>
        <v>0</v>
      </c>
      <c r="DO31" s="46">
        <f>IF(DO21=1,Parametrlar!$B$24*Kirish!$B$27/12,0)</f>
        <v>0</v>
      </c>
      <c r="DP31" s="46">
        <f>IF(DP21=1,Parametrlar!$B$24*Kirish!$B$27/12,0)</f>
        <v>0</v>
      </c>
      <c r="DQ31" s="46">
        <f>IF(DQ21=1,Parametrlar!$B$24*Kirish!$B$27/12,0)</f>
        <v>0</v>
      </c>
      <c r="DR31" s="46">
        <f>IF(DR21=1,Parametrlar!$B$24*Kirish!$B$27/12,0)</f>
        <v>0</v>
      </c>
      <c r="DS31" s="46">
        <f>IF(DS21=1,Parametrlar!$B$24*Kirish!$B$27/12,0)</f>
        <v>0</v>
      </c>
      <c r="DT31" s="46">
        <f>IF(DT21=1,Parametrlar!$B$24*Kirish!$B$27/12,0)</f>
        <v>0</v>
      </c>
      <c r="DU31" s="46">
        <f>IF(DU21=1,Parametrlar!$B$24*Kirish!$B$27/12,0)</f>
        <v>0</v>
      </c>
      <c r="DV31" s="46">
        <f>IF(DV21=1,Parametrlar!$B$24*Kirish!$B$27/12,0)</f>
        <v>0</v>
      </c>
      <c r="DW31" s="46">
        <f>IF(DW21=1,Parametrlar!$B$24*Kirish!$B$27/12,0)</f>
        <v>0</v>
      </c>
      <c r="DX31" s="46">
        <f>IF(DX21=1,Parametrlar!$B$24*Kirish!$B$27/12,0)</f>
        <v>0</v>
      </c>
      <c r="DY31" s="46">
        <f>IF(DY21=1,Parametrlar!$B$24*Kirish!$B$27/12,0)</f>
        <v>0</v>
      </c>
      <c r="DZ31" s="46">
        <f>IF(DZ21=1,Parametrlar!$B$24*Kirish!$B$27/12,0)</f>
        <v>0</v>
      </c>
      <c r="EA31" s="46">
        <f>IF(EA21=1,Parametrlar!$B$24*Kirish!$B$27/12,0)</f>
        <v>0</v>
      </c>
      <c r="EB31" s="46">
        <f>IF(EB21=1,Parametrlar!$B$24*Kirish!$B$27/12,0)</f>
        <v>0</v>
      </c>
      <c r="EC31" s="46">
        <f>IF(EC21=1,Parametrlar!$B$24*Kirish!$B$27/12,0)</f>
        <v>0</v>
      </c>
      <c r="ED31" s="46">
        <f>IF(ED21=1,Parametrlar!$B$24*Kirish!$B$27/12,0)</f>
        <v>0</v>
      </c>
      <c r="EE31" s="46">
        <f>IF(EE21=1,Parametrlar!$B$24*Kirish!$B$27/12,0)</f>
        <v>0</v>
      </c>
      <c r="EF31" s="46">
        <f>IF(EF21=1,Parametrlar!$B$24*Kirish!$B$27/12,0)</f>
        <v>0</v>
      </c>
      <c r="EG31" s="46">
        <f>IF(EG21=1,Parametrlar!$B$24*Kirish!$B$27/12,0)</f>
        <v>0</v>
      </c>
      <c r="EH31" s="46">
        <f>IF(EH21=1,Parametrlar!$B$24*Kirish!$B$27/12,0)</f>
        <v>0</v>
      </c>
      <c r="EI31" s="46">
        <f>IF(EI21=1,Parametrlar!$B$24*Kirish!$B$27/12,0)</f>
        <v>0</v>
      </c>
      <c r="EJ31" s="46">
        <f>IF(EJ21=1,Parametrlar!$B$24*Kirish!$B$27/12,0)</f>
        <v>0</v>
      </c>
      <c r="EK31" s="46">
        <f>IF(EK21=1,Parametrlar!$B$24*Kirish!$B$27/12,0)</f>
        <v>0</v>
      </c>
      <c r="EL31" s="46">
        <f>IF(EL21=1,Parametrlar!$B$24*Kirish!$B$27/12,0)</f>
        <v>0</v>
      </c>
      <c r="EM31" s="46">
        <f>IF(EM21=1,Parametrlar!$B$24*Kirish!$B$27/12,0)</f>
        <v>0</v>
      </c>
      <c r="EN31" s="46">
        <f>IF(EN21=1,Parametrlar!$B$24*Kirish!$B$27/12,0)</f>
        <v>0</v>
      </c>
      <c r="EO31" s="46">
        <f>IF(EO21=1,Parametrlar!$B$24*Kirish!$B$27/12,0)</f>
        <v>0</v>
      </c>
      <c r="EP31" s="46">
        <f>IF(EP21=1,Parametrlar!$B$24*Kirish!$B$27/12,0)</f>
        <v>0</v>
      </c>
      <c r="EQ31" s="46">
        <f>IF(EQ21=1,Parametrlar!$B$24*Kirish!$B$27/12,0)</f>
        <v>0</v>
      </c>
      <c r="ER31" s="46">
        <f>IF(ER21=1,Parametrlar!$B$24*Kirish!$B$27/12,0)</f>
        <v>0</v>
      </c>
      <c r="ES31" s="46">
        <f>IF(ES21=1,Parametrlar!$B$24*Kirish!$B$27/12,0)</f>
        <v>0</v>
      </c>
      <c r="ET31" s="46">
        <f>IF(ET21=1,Parametrlar!$B$24*Kirish!$B$27/12,0)</f>
        <v>0</v>
      </c>
      <c r="EU31" s="46">
        <f>IF(EU21=1,Parametrlar!$B$24*Kirish!$B$27/12,0)</f>
        <v>0</v>
      </c>
      <c r="EV31" s="46">
        <f>IF(EV21=1,Parametrlar!$B$24*Kirish!$B$27/12,0)</f>
        <v>0</v>
      </c>
      <c r="EW31" s="46">
        <f>IF(EW21=1,Parametrlar!$B$24*Kirish!$B$27/12,0)</f>
        <v>0</v>
      </c>
      <c r="EX31" s="46">
        <f>IF(EX21=1,Parametrlar!$B$24*Kirish!$B$27/12,0)</f>
        <v>0</v>
      </c>
      <c r="EY31" s="46">
        <f>IF(EY21=1,Parametrlar!$B$24*Kirish!$B$27/12,0)</f>
        <v>0</v>
      </c>
      <c r="EZ31" s="46">
        <f>IF(EZ21=1,Parametrlar!$B$24*Kirish!$B$27/12,0)</f>
        <v>0</v>
      </c>
      <c r="FA31" s="46">
        <f>IF(FA21=1,Parametrlar!$B$24*Kirish!$B$27/12,0)</f>
        <v>0</v>
      </c>
      <c r="FB31" s="46">
        <f>IF(FB21=1,Parametrlar!$B$24*Kirish!$B$27/12,0)</f>
        <v>0</v>
      </c>
      <c r="FC31" s="46">
        <f>IF(FC21=1,Parametrlar!$B$24*Kirish!$B$27/12,0)</f>
        <v>0</v>
      </c>
      <c r="FD31" s="46">
        <f>IF(FD21=1,Parametrlar!$B$24*Kirish!$B$27/12,0)</f>
        <v>0</v>
      </c>
      <c r="FE31" s="46">
        <f>IF(FE21=1,Parametrlar!$B$24*Kirish!$B$27/12,0)</f>
        <v>0</v>
      </c>
      <c r="FF31" s="46">
        <f>IF(FF21=1,Parametrlar!$B$24*Kirish!$B$27/12,0)</f>
        <v>0</v>
      </c>
      <c r="FG31" s="46">
        <f>IF(FG21=1,Parametrlar!$B$24*Kirish!$B$27/12,0)</f>
        <v>0</v>
      </c>
      <c r="FH31" s="46">
        <f>IF(FH21=1,Parametrlar!$B$24*Kirish!$B$27/12,0)</f>
        <v>0</v>
      </c>
      <c r="FI31" s="46">
        <f>IF(FI21=1,Parametrlar!$B$24*Kirish!$B$27/12,0)</f>
        <v>0</v>
      </c>
      <c r="FJ31" s="46">
        <f>IF(FJ21=1,Parametrlar!$B$24*Kirish!$B$27/12,0)</f>
        <v>0</v>
      </c>
      <c r="FK31" s="46">
        <f>IF(FK21=1,Parametrlar!$B$24*Kirish!$B$27/12,0)</f>
        <v>0</v>
      </c>
      <c r="FL31" s="46">
        <f>IF(FL21=1,Parametrlar!$B$24*Kirish!$B$27/12,0)</f>
        <v>0</v>
      </c>
      <c r="FM31" s="46">
        <f>IF(FM21=1,Parametrlar!$B$24*Kirish!$B$27/12,0)</f>
        <v>0</v>
      </c>
      <c r="FN31" s="46">
        <f>IF(FN21=1,Parametrlar!$B$24*Kirish!$B$27/12,0)</f>
        <v>0</v>
      </c>
      <c r="FO31" s="46">
        <f>IF(FO21=1,Parametrlar!$B$24*Kirish!$B$27/12,0)</f>
        <v>0</v>
      </c>
      <c r="FP31" s="46">
        <f>IF(FP21=1,Parametrlar!$B$24*Kirish!$B$27/12,0)</f>
        <v>0</v>
      </c>
    </row>
    <row r="32" spans="1:172" x14ac:dyDescent="0.2">
      <c r="A32" s="42" t="s">
        <v>246</v>
      </c>
      <c r="C32" s="45">
        <f t="shared" si="13"/>
        <v>0</v>
      </c>
      <c r="D32" s="46">
        <f>MAX(0,D30-D31)*Kirish!$B$28</f>
        <v>0</v>
      </c>
      <c r="E32" s="46">
        <f>MAX(0,E30-E31)*Kirish!$B$28</f>
        <v>0</v>
      </c>
      <c r="F32" s="46">
        <f>MAX(0,F30-F31)*Kirish!$B$28</f>
        <v>0</v>
      </c>
      <c r="G32" s="46">
        <f>MAX(0,G30-G31)*Kirish!$B$28</f>
        <v>0</v>
      </c>
      <c r="H32" s="46">
        <f>MAX(0,H30-H31)*Kirish!$B$28</f>
        <v>0</v>
      </c>
      <c r="I32" s="46">
        <f>MAX(0,I30-I31)*Kirish!$B$28</f>
        <v>0</v>
      </c>
      <c r="J32" s="46">
        <f>MAX(0,J30-J31)*Kirish!$B$28</f>
        <v>0</v>
      </c>
      <c r="K32" s="46">
        <f>MAX(0,K30-K31)*Kirish!$B$28</f>
        <v>0</v>
      </c>
      <c r="L32" s="46">
        <f>MAX(0,L30-L31)*Kirish!$B$28</f>
        <v>0</v>
      </c>
      <c r="M32" s="46">
        <f>MAX(0,M30-M31)*Kirish!$B$28</f>
        <v>0</v>
      </c>
      <c r="N32" s="46">
        <f>MAX(0,N30-N31)*Kirish!$B$28</f>
        <v>0</v>
      </c>
      <c r="O32" s="46">
        <f>MAX(0,O30-O31)*Kirish!$B$28</f>
        <v>0</v>
      </c>
      <c r="P32" s="46">
        <f>MAX(0,P30-P31)*Kirish!$B$28</f>
        <v>0</v>
      </c>
      <c r="Q32" s="46">
        <f>MAX(0,Q30-Q31)*Kirish!$B$28</f>
        <v>0</v>
      </c>
      <c r="R32" s="46">
        <f>MAX(0,R30-R31)*Kirish!$B$28</f>
        <v>0</v>
      </c>
      <c r="S32" s="46">
        <f>MAX(0,S30-S31)*Kirish!$B$28</f>
        <v>0</v>
      </c>
      <c r="T32" s="46">
        <f>MAX(0,T30-T31)*Kirish!$B$28</f>
        <v>0</v>
      </c>
      <c r="U32" s="46">
        <f>MAX(0,U30-U31)*Kirish!$B$28</f>
        <v>0</v>
      </c>
      <c r="V32" s="46">
        <f>MAX(0,V30-V31)*Kirish!$B$28</f>
        <v>0</v>
      </c>
      <c r="W32" s="46">
        <f>MAX(0,W30-W31)*Kirish!$B$28</f>
        <v>0</v>
      </c>
      <c r="X32" s="46">
        <f>MAX(0,X30-X31)*Kirish!$B$28</f>
        <v>0</v>
      </c>
      <c r="Y32" s="46">
        <f>MAX(0,Y30-Y31)*Kirish!$B$28</f>
        <v>0</v>
      </c>
      <c r="Z32" s="46">
        <f>MAX(0,Z30-Z31)*Kirish!$B$28</f>
        <v>0</v>
      </c>
      <c r="AA32" s="46">
        <f>MAX(0,AA30-AA31)*Kirish!$B$28</f>
        <v>0</v>
      </c>
      <c r="AB32" s="46">
        <f>MAX(0,AB30-AB31)*Kirish!$B$28</f>
        <v>0</v>
      </c>
      <c r="AC32" s="46">
        <f>MAX(0,AC30-AC31)*Kirish!$B$28</f>
        <v>0</v>
      </c>
      <c r="AD32" s="46">
        <f>MAX(0,AD30-AD31)*Kirish!$B$28</f>
        <v>0</v>
      </c>
      <c r="AE32" s="46">
        <f>MAX(0,AE30-AE31)*Kirish!$B$28</f>
        <v>0</v>
      </c>
      <c r="AF32" s="46">
        <f>MAX(0,AF30-AF31)*Kirish!$B$28</f>
        <v>0</v>
      </c>
      <c r="AG32" s="46">
        <f>MAX(0,AG30-AG31)*Kirish!$B$28</f>
        <v>0</v>
      </c>
      <c r="AH32" s="46">
        <f>MAX(0,AH30-AH31)*Kirish!$B$28</f>
        <v>0</v>
      </c>
      <c r="AI32" s="46">
        <f>MAX(0,AI30-AI31)*Kirish!$B$28</f>
        <v>0</v>
      </c>
      <c r="AJ32" s="46">
        <f>MAX(0,AJ30-AJ31)*Kirish!$B$28</f>
        <v>0</v>
      </c>
      <c r="AK32" s="46">
        <f>MAX(0,AK30-AK31)*Kirish!$B$28</f>
        <v>0</v>
      </c>
      <c r="AL32" s="46">
        <f>MAX(0,AL30-AL31)*Kirish!$B$28</f>
        <v>0</v>
      </c>
      <c r="AM32" s="46">
        <f>MAX(0,AM30-AM31)*Kirish!$B$28</f>
        <v>0</v>
      </c>
      <c r="AN32" s="46">
        <f>MAX(0,AN30-AN31)*Kirish!$B$28</f>
        <v>0</v>
      </c>
      <c r="AO32" s="46">
        <f>MAX(0,AO30-AO31)*Kirish!$B$28</f>
        <v>0</v>
      </c>
      <c r="AP32" s="46">
        <f>MAX(0,AP30-AP31)*Kirish!$B$28</f>
        <v>0</v>
      </c>
      <c r="AQ32" s="46">
        <f>MAX(0,AQ30-AQ31)*Kirish!$B$28</f>
        <v>0</v>
      </c>
      <c r="AR32" s="46">
        <f>MAX(0,AR30-AR31)*Kirish!$B$28</f>
        <v>0</v>
      </c>
      <c r="AS32" s="46">
        <f>MAX(0,AS30-AS31)*Kirish!$B$28</f>
        <v>0</v>
      </c>
      <c r="AT32" s="46">
        <f>MAX(0,AT30-AT31)*Kirish!$B$28</f>
        <v>0</v>
      </c>
      <c r="AU32" s="46">
        <f>MAX(0,AU30-AU31)*Kirish!$B$28</f>
        <v>0</v>
      </c>
      <c r="AV32" s="46">
        <f>MAX(0,AV30-AV31)*Kirish!$B$28</f>
        <v>0</v>
      </c>
      <c r="AW32" s="46">
        <f>MAX(0,AW30-AW31)*Kirish!$B$28</f>
        <v>0</v>
      </c>
      <c r="AX32" s="46">
        <f>MAX(0,AX30-AX31)*Kirish!$B$28</f>
        <v>0</v>
      </c>
      <c r="AY32" s="46">
        <f>MAX(0,AY30-AY31)*Kirish!$B$28</f>
        <v>0</v>
      </c>
      <c r="AZ32" s="46">
        <f>MAX(0,AZ30-AZ31)*Kirish!$B$28</f>
        <v>0</v>
      </c>
      <c r="BA32" s="46">
        <f>MAX(0,BA30-BA31)*Kirish!$B$28</f>
        <v>0</v>
      </c>
      <c r="BB32" s="46">
        <f>MAX(0,BB30-BB31)*Kirish!$B$28</f>
        <v>0</v>
      </c>
      <c r="BC32" s="46">
        <f>MAX(0,BC30-BC31)*Kirish!$B$28</f>
        <v>0</v>
      </c>
      <c r="BD32" s="46">
        <f>MAX(0,BD30-BD31)*Kirish!$B$28</f>
        <v>0</v>
      </c>
      <c r="BE32" s="46">
        <f>MAX(0,BE30-BE31)*Kirish!$B$28</f>
        <v>0</v>
      </c>
      <c r="BF32" s="46">
        <f>MAX(0,BF30-BF31)*Kirish!$B$28</f>
        <v>0</v>
      </c>
      <c r="BG32" s="46">
        <f>MAX(0,BG30-BG31)*Kirish!$B$28</f>
        <v>0</v>
      </c>
      <c r="BH32" s="46">
        <f>MAX(0,BH30-BH31)*Kirish!$B$28</f>
        <v>0</v>
      </c>
      <c r="BI32" s="46">
        <f>MAX(0,BI30-BI31)*Kirish!$B$28</f>
        <v>0</v>
      </c>
      <c r="BJ32" s="46">
        <f>MAX(0,BJ30-BJ31)*Kirish!$B$28</f>
        <v>0</v>
      </c>
      <c r="BK32" s="46">
        <f>MAX(0,BK30-BK31)*Kirish!$B$28</f>
        <v>0</v>
      </c>
      <c r="BL32" s="46">
        <f>MAX(0,BL30-BL31)*Kirish!$B$28</f>
        <v>0</v>
      </c>
      <c r="BM32" s="46">
        <f>MAX(0,BM30-BM31)*Kirish!$B$28</f>
        <v>0</v>
      </c>
      <c r="BN32" s="46">
        <f>MAX(0,BN30-BN31)*Kirish!$B$28</f>
        <v>0</v>
      </c>
      <c r="BO32" s="46">
        <f>MAX(0,BO30-BO31)*Kirish!$B$28</f>
        <v>0</v>
      </c>
      <c r="BP32" s="46">
        <f>MAX(0,BP30-BP31)*Kirish!$B$28</f>
        <v>0</v>
      </c>
      <c r="BQ32" s="46">
        <f>MAX(0,BQ30-BQ31)*Kirish!$B$28</f>
        <v>0</v>
      </c>
      <c r="BR32" s="46">
        <f>MAX(0,BR30-BR31)*Kirish!$B$28</f>
        <v>0</v>
      </c>
      <c r="BS32" s="46">
        <f>MAX(0,BS30-BS31)*Kirish!$B$28</f>
        <v>0</v>
      </c>
      <c r="BT32" s="46">
        <f>MAX(0,BT30-BT31)*Kirish!$B$28</f>
        <v>0</v>
      </c>
      <c r="BU32" s="46">
        <f>MAX(0,BU30-BU31)*Kirish!$B$28</f>
        <v>0</v>
      </c>
      <c r="BV32" s="46">
        <f>MAX(0,BV30-BV31)*Kirish!$B$28</f>
        <v>0</v>
      </c>
      <c r="BW32" s="46">
        <f>MAX(0,BW30-BW31)*Kirish!$B$28</f>
        <v>0</v>
      </c>
      <c r="BX32" s="46">
        <f>MAX(0,BX30-BX31)*Kirish!$B$28</f>
        <v>0</v>
      </c>
      <c r="BY32" s="46">
        <f>MAX(0,BY30-BY31)*Kirish!$B$28</f>
        <v>0</v>
      </c>
      <c r="BZ32" s="46">
        <f>MAX(0,BZ30-BZ31)*Kirish!$B$28</f>
        <v>0</v>
      </c>
      <c r="CA32" s="46">
        <f>MAX(0,CA30-CA31)*Kirish!$B$28</f>
        <v>0</v>
      </c>
      <c r="CB32" s="46">
        <f>MAX(0,CB30-CB31)*Kirish!$B$28</f>
        <v>0</v>
      </c>
      <c r="CC32" s="46">
        <f>MAX(0,CC30-CC31)*Kirish!$B$28</f>
        <v>0</v>
      </c>
      <c r="CD32" s="46">
        <f>MAX(0,CD30-CD31)*Kirish!$B$28</f>
        <v>0</v>
      </c>
      <c r="CE32" s="46">
        <f>MAX(0,CE30-CE31)*Kirish!$B$28</f>
        <v>0</v>
      </c>
      <c r="CF32" s="46">
        <f>MAX(0,CF30-CF31)*Kirish!$B$28</f>
        <v>0</v>
      </c>
      <c r="CG32" s="46">
        <f>MAX(0,CG30-CG31)*Kirish!$B$28</f>
        <v>0</v>
      </c>
      <c r="CH32" s="46">
        <f>MAX(0,CH30-CH31)*Kirish!$B$28</f>
        <v>0</v>
      </c>
      <c r="CI32" s="46">
        <f>MAX(0,CI30-CI31)*Kirish!$B$28</f>
        <v>0</v>
      </c>
      <c r="CJ32" s="46">
        <f>MAX(0,CJ30-CJ31)*Kirish!$B$28</f>
        <v>0</v>
      </c>
      <c r="CK32" s="46">
        <f>MAX(0,CK30-CK31)*Kirish!$B$28</f>
        <v>0</v>
      </c>
      <c r="CL32" s="46">
        <f>MAX(0,CL30-CL31)*Kirish!$B$28</f>
        <v>0</v>
      </c>
      <c r="CM32" s="46">
        <f>MAX(0,CM30-CM31)*Kirish!$B$28</f>
        <v>0</v>
      </c>
      <c r="CN32" s="46">
        <f>MAX(0,CN30-CN31)*Kirish!$B$28</f>
        <v>0</v>
      </c>
      <c r="CO32" s="46">
        <f>MAX(0,CO30-CO31)*Kirish!$B$28</f>
        <v>0</v>
      </c>
      <c r="CP32" s="46">
        <f>MAX(0,CP30-CP31)*Kirish!$B$28</f>
        <v>0</v>
      </c>
      <c r="CQ32" s="46">
        <f>MAX(0,CQ30-CQ31)*Kirish!$B$28</f>
        <v>0</v>
      </c>
      <c r="CR32" s="46">
        <f>MAX(0,CR30-CR31)*Kirish!$B$28</f>
        <v>0</v>
      </c>
      <c r="CS32" s="46">
        <f>MAX(0,CS30-CS31)*Kirish!$B$28</f>
        <v>0</v>
      </c>
      <c r="CT32" s="46">
        <f>MAX(0,CT30-CT31)*Kirish!$B$28</f>
        <v>0</v>
      </c>
      <c r="CU32" s="46">
        <f>MAX(0,CU30-CU31)*Kirish!$B$28</f>
        <v>0</v>
      </c>
      <c r="CV32" s="46">
        <f>MAX(0,CV30-CV31)*Kirish!$B$28</f>
        <v>0</v>
      </c>
      <c r="CW32" s="46">
        <f>MAX(0,CW30-CW31)*Kirish!$B$28</f>
        <v>0</v>
      </c>
      <c r="CX32" s="46">
        <f>MAX(0,CX30-CX31)*Kirish!$B$28</f>
        <v>0</v>
      </c>
      <c r="CY32" s="46">
        <f>MAX(0,CY30-CY31)*Kirish!$B$28</f>
        <v>0</v>
      </c>
      <c r="CZ32" s="46">
        <f>MAX(0,CZ30-CZ31)*Kirish!$B$28</f>
        <v>0</v>
      </c>
      <c r="DA32" s="46">
        <f>MAX(0,DA30-DA31)*Kirish!$B$28</f>
        <v>0</v>
      </c>
      <c r="DB32" s="46">
        <f>MAX(0,DB30-DB31)*Kirish!$B$28</f>
        <v>0</v>
      </c>
      <c r="DC32" s="46">
        <f>MAX(0,DC30-DC31)*Kirish!$B$28</f>
        <v>0</v>
      </c>
      <c r="DD32" s="46">
        <f>MAX(0,DD30-DD31)*Kirish!$B$28</f>
        <v>0</v>
      </c>
      <c r="DE32" s="46">
        <f>MAX(0,DE30-DE31)*Kirish!$B$28</f>
        <v>0</v>
      </c>
      <c r="DF32" s="46">
        <f>MAX(0,DF30-DF31)*Kirish!$B$28</f>
        <v>0</v>
      </c>
      <c r="DG32" s="46">
        <f>MAX(0,DG30-DG31)*Kirish!$B$28</f>
        <v>0</v>
      </c>
      <c r="DH32" s="46">
        <f>MAX(0,DH30-DH31)*Kirish!$B$28</f>
        <v>0</v>
      </c>
      <c r="DI32" s="46">
        <f>MAX(0,DI30-DI31)*Kirish!$B$28</f>
        <v>0</v>
      </c>
      <c r="DJ32" s="46">
        <f>MAX(0,DJ30-DJ31)*Kirish!$B$28</f>
        <v>0</v>
      </c>
      <c r="DK32" s="46">
        <f>MAX(0,DK30-DK31)*Kirish!$B$28</f>
        <v>0</v>
      </c>
      <c r="DL32" s="46">
        <f>MAX(0,DL30-DL31)*Kirish!$B$28</f>
        <v>0</v>
      </c>
      <c r="DM32" s="46">
        <f>MAX(0,DM30-DM31)*Kirish!$B$28</f>
        <v>0</v>
      </c>
      <c r="DN32" s="46">
        <f>MAX(0,DN30-DN31)*Kirish!$B$28</f>
        <v>0</v>
      </c>
      <c r="DO32" s="46">
        <f>MAX(0,DO30-DO31)*Kirish!$B$28</f>
        <v>0</v>
      </c>
      <c r="DP32" s="46">
        <f>MAX(0,DP30-DP31)*Kirish!$B$28</f>
        <v>0</v>
      </c>
      <c r="DQ32" s="46">
        <f>MAX(0,DQ30-DQ31)*Kirish!$B$28</f>
        <v>0</v>
      </c>
      <c r="DR32" s="46">
        <f>MAX(0,DR30-DR31)*Kirish!$B$28</f>
        <v>0</v>
      </c>
      <c r="DS32" s="46">
        <f>MAX(0,DS30-DS31)*Kirish!$B$28</f>
        <v>0</v>
      </c>
      <c r="DT32" s="46">
        <f>MAX(0,DT30-DT31)*Kirish!$B$28</f>
        <v>0</v>
      </c>
      <c r="DU32" s="46">
        <f>MAX(0,DU30-DU31)*Kirish!$B$28</f>
        <v>0</v>
      </c>
      <c r="DV32" s="46">
        <f>MAX(0,DV30-DV31)*Kirish!$B$28</f>
        <v>0</v>
      </c>
      <c r="DW32" s="46">
        <f>MAX(0,DW30-DW31)*Kirish!$B$28</f>
        <v>0</v>
      </c>
      <c r="DX32" s="46">
        <f>MAX(0,DX30-DX31)*Kirish!$B$28</f>
        <v>0</v>
      </c>
      <c r="DY32" s="46">
        <f>MAX(0,DY30-DY31)*Kirish!$B$28</f>
        <v>0</v>
      </c>
      <c r="DZ32" s="46">
        <f>MAX(0,DZ30-DZ31)*Kirish!$B$28</f>
        <v>0</v>
      </c>
      <c r="EA32" s="46">
        <f>MAX(0,EA30-EA31)*Kirish!$B$28</f>
        <v>0</v>
      </c>
      <c r="EB32" s="46">
        <f>MAX(0,EB30-EB31)*Kirish!$B$28</f>
        <v>0</v>
      </c>
      <c r="EC32" s="46">
        <f>MAX(0,EC30-EC31)*Kirish!$B$28</f>
        <v>0</v>
      </c>
      <c r="ED32" s="46">
        <f>MAX(0,ED30-ED31)*Kirish!$B$28</f>
        <v>0</v>
      </c>
      <c r="EE32" s="46">
        <f>MAX(0,EE30-EE31)*Kirish!$B$28</f>
        <v>0</v>
      </c>
      <c r="EF32" s="46">
        <f>MAX(0,EF30-EF31)*Kirish!$B$28</f>
        <v>0</v>
      </c>
      <c r="EG32" s="46">
        <f>MAX(0,EG30-EG31)*Kirish!$B$28</f>
        <v>0</v>
      </c>
      <c r="EH32" s="46">
        <f>MAX(0,EH30-EH31)*Kirish!$B$28</f>
        <v>0</v>
      </c>
      <c r="EI32" s="46">
        <f>MAX(0,EI30-EI31)*Kirish!$B$28</f>
        <v>0</v>
      </c>
      <c r="EJ32" s="46">
        <f>MAX(0,EJ30-EJ31)*Kirish!$B$28</f>
        <v>0</v>
      </c>
      <c r="EK32" s="46">
        <f>MAX(0,EK30-EK31)*Kirish!$B$28</f>
        <v>0</v>
      </c>
      <c r="EL32" s="46">
        <f>MAX(0,EL30-EL31)*Kirish!$B$28</f>
        <v>0</v>
      </c>
      <c r="EM32" s="46">
        <f>MAX(0,EM30-EM31)*Kirish!$B$28</f>
        <v>0</v>
      </c>
      <c r="EN32" s="46">
        <f>MAX(0,EN30-EN31)*Kirish!$B$28</f>
        <v>0</v>
      </c>
      <c r="EO32" s="46">
        <f>MAX(0,EO30-EO31)*Kirish!$B$28</f>
        <v>0</v>
      </c>
      <c r="EP32" s="46">
        <f>MAX(0,EP30-EP31)*Kirish!$B$28</f>
        <v>0</v>
      </c>
      <c r="EQ32" s="46">
        <f>MAX(0,EQ30-EQ31)*Kirish!$B$28</f>
        <v>0</v>
      </c>
      <c r="ER32" s="46">
        <f>MAX(0,ER30-ER31)*Kirish!$B$28</f>
        <v>0</v>
      </c>
      <c r="ES32" s="46">
        <f>MAX(0,ES30-ES31)*Kirish!$B$28</f>
        <v>0</v>
      </c>
      <c r="ET32" s="46">
        <f>MAX(0,ET30-ET31)*Kirish!$B$28</f>
        <v>0</v>
      </c>
      <c r="EU32" s="46">
        <f>MAX(0,EU30-EU31)*Kirish!$B$28</f>
        <v>0</v>
      </c>
      <c r="EV32" s="46">
        <f>MAX(0,EV30-EV31)*Kirish!$B$28</f>
        <v>0</v>
      </c>
      <c r="EW32" s="46">
        <f>MAX(0,EW30-EW31)*Kirish!$B$28</f>
        <v>0</v>
      </c>
      <c r="EX32" s="46">
        <f>MAX(0,EX30-EX31)*Kirish!$B$28</f>
        <v>0</v>
      </c>
      <c r="EY32" s="46">
        <f>MAX(0,EY30-EY31)*Kirish!$B$28</f>
        <v>0</v>
      </c>
      <c r="EZ32" s="46">
        <f>MAX(0,EZ30-EZ31)*Kirish!$B$28</f>
        <v>0</v>
      </c>
      <c r="FA32" s="46">
        <f>MAX(0,FA30-FA31)*Kirish!$B$28</f>
        <v>0</v>
      </c>
      <c r="FB32" s="46">
        <f>MAX(0,FB30-FB31)*Kirish!$B$28</f>
        <v>0</v>
      </c>
      <c r="FC32" s="46">
        <f>MAX(0,FC30-FC31)*Kirish!$B$28</f>
        <v>0</v>
      </c>
      <c r="FD32" s="46">
        <f>MAX(0,FD30-FD31)*Kirish!$B$28</f>
        <v>0</v>
      </c>
      <c r="FE32" s="46">
        <f>MAX(0,FE30-FE31)*Kirish!$B$28</f>
        <v>0</v>
      </c>
      <c r="FF32" s="46">
        <f>MAX(0,FF30-FF31)*Kirish!$B$28</f>
        <v>0</v>
      </c>
      <c r="FG32" s="46">
        <f>MAX(0,FG30-FG31)*Kirish!$B$28</f>
        <v>0</v>
      </c>
      <c r="FH32" s="46">
        <f>MAX(0,FH30-FH31)*Kirish!$B$28</f>
        <v>0</v>
      </c>
      <c r="FI32" s="46">
        <f>MAX(0,FI30-FI31)*Kirish!$B$28</f>
        <v>0</v>
      </c>
      <c r="FJ32" s="46">
        <f>MAX(0,FJ30-FJ31)*Kirish!$B$28</f>
        <v>0</v>
      </c>
      <c r="FK32" s="46">
        <f>MAX(0,FK30-FK31)*Kirish!$B$28</f>
        <v>0</v>
      </c>
      <c r="FL32" s="46">
        <f>MAX(0,FL30-FL31)*Kirish!$B$28</f>
        <v>0</v>
      </c>
      <c r="FM32" s="46">
        <f>MAX(0,FM30-FM31)*Kirish!$B$28</f>
        <v>0</v>
      </c>
      <c r="FN32" s="46">
        <f>MAX(0,FN30-FN31)*Kirish!$B$28</f>
        <v>0</v>
      </c>
      <c r="FO32" s="46">
        <f>MAX(0,FO30-FO31)*Kirish!$B$28</f>
        <v>0</v>
      </c>
      <c r="FP32" s="46">
        <f>MAX(0,FP30-FP31)*Kirish!$B$28</f>
        <v>0</v>
      </c>
    </row>
    <row r="33" spans="1:172" x14ac:dyDescent="0.2">
      <c r="A33" s="42" t="s">
        <v>247</v>
      </c>
      <c r="C33" s="45">
        <f t="shared" si="13"/>
        <v>0</v>
      </c>
      <c r="D33" s="46">
        <f t="shared" ref="D33:AI33" si="26">D30-D32</f>
        <v>0</v>
      </c>
      <c r="E33" s="46">
        <f t="shared" si="26"/>
        <v>0</v>
      </c>
      <c r="F33" s="46">
        <f t="shared" si="26"/>
        <v>0</v>
      </c>
      <c r="G33" s="46">
        <f t="shared" si="26"/>
        <v>0</v>
      </c>
      <c r="H33" s="46">
        <f t="shared" si="26"/>
        <v>0</v>
      </c>
      <c r="I33" s="46">
        <f t="shared" si="26"/>
        <v>0</v>
      </c>
      <c r="J33" s="46">
        <f t="shared" si="26"/>
        <v>0</v>
      </c>
      <c r="K33" s="46">
        <f t="shared" si="26"/>
        <v>0</v>
      </c>
      <c r="L33" s="46">
        <f t="shared" si="26"/>
        <v>0</v>
      </c>
      <c r="M33" s="46">
        <f t="shared" si="26"/>
        <v>0</v>
      </c>
      <c r="N33" s="46">
        <f t="shared" si="26"/>
        <v>0</v>
      </c>
      <c r="O33" s="46">
        <f t="shared" si="26"/>
        <v>0</v>
      </c>
      <c r="P33" s="46">
        <f t="shared" si="26"/>
        <v>0</v>
      </c>
      <c r="Q33" s="46">
        <f t="shared" si="26"/>
        <v>0</v>
      </c>
      <c r="R33" s="46">
        <f t="shared" si="26"/>
        <v>0</v>
      </c>
      <c r="S33" s="46">
        <f t="shared" si="26"/>
        <v>0</v>
      </c>
      <c r="T33" s="46">
        <f t="shared" si="26"/>
        <v>0</v>
      </c>
      <c r="U33" s="46">
        <f t="shared" si="26"/>
        <v>0</v>
      </c>
      <c r="V33" s="46">
        <f t="shared" si="26"/>
        <v>0</v>
      </c>
      <c r="W33" s="46">
        <f t="shared" si="26"/>
        <v>0</v>
      </c>
      <c r="X33" s="46">
        <f t="shared" si="26"/>
        <v>0</v>
      </c>
      <c r="Y33" s="46">
        <f t="shared" si="26"/>
        <v>0</v>
      </c>
      <c r="Z33" s="46">
        <f t="shared" si="26"/>
        <v>0</v>
      </c>
      <c r="AA33" s="46">
        <f t="shared" si="26"/>
        <v>0</v>
      </c>
      <c r="AB33" s="46">
        <f t="shared" si="26"/>
        <v>0</v>
      </c>
      <c r="AC33" s="46">
        <f t="shared" si="26"/>
        <v>0</v>
      </c>
      <c r="AD33" s="46">
        <f t="shared" si="26"/>
        <v>0</v>
      </c>
      <c r="AE33" s="46">
        <f t="shared" si="26"/>
        <v>0</v>
      </c>
      <c r="AF33" s="46">
        <f t="shared" si="26"/>
        <v>0</v>
      </c>
      <c r="AG33" s="46">
        <f t="shared" si="26"/>
        <v>0</v>
      </c>
      <c r="AH33" s="46">
        <f t="shared" si="26"/>
        <v>0</v>
      </c>
      <c r="AI33" s="46">
        <f t="shared" si="26"/>
        <v>0</v>
      </c>
      <c r="AJ33" s="46">
        <f t="shared" ref="AJ33:BO33" si="27">AJ30-AJ32</f>
        <v>0</v>
      </c>
      <c r="AK33" s="46">
        <f t="shared" si="27"/>
        <v>0</v>
      </c>
      <c r="AL33" s="46">
        <f t="shared" si="27"/>
        <v>0</v>
      </c>
      <c r="AM33" s="46">
        <f t="shared" si="27"/>
        <v>0</v>
      </c>
      <c r="AN33" s="46">
        <f t="shared" si="27"/>
        <v>0</v>
      </c>
      <c r="AO33" s="46">
        <f t="shared" si="27"/>
        <v>0</v>
      </c>
      <c r="AP33" s="46">
        <f t="shared" si="27"/>
        <v>0</v>
      </c>
      <c r="AQ33" s="46">
        <f t="shared" si="27"/>
        <v>0</v>
      </c>
      <c r="AR33" s="46">
        <f t="shared" si="27"/>
        <v>0</v>
      </c>
      <c r="AS33" s="46">
        <f t="shared" si="27"/>
        <v>0</v>
      </c>
      <c r="AT33" s="46">
        <f t="shared" si="27"/>
        <v>0</v>
      </c>
      <c r="AU33" s="46">
        <f t="shared" si="27"/>
        <v>0</v>
      </c>
      <c r="AV33" s="46">
        <f t="shared" si="27"/>
        <v>0</v>
      </c>
      <c r="AW33" s="46">
        <f t="shared" si="27"/>
        <v>0</v>
      </c>
      <c r="AX33" s="46">
        <f t="shared" si="27"/>
        <v>0</v>
      </c>
      <c r="AY33" s="46">
        <f t="shared" si="27"/>
        <v>0</v>
      </c>
      <c r="AZ33" s="46">
        <f t="shared" si="27"/>
        <v>0</v>
      </c>
      <c r="BA33" s="46">
        <f t="shared" si="27"/>
        <v>0</v>
      </c>
      <c r="BB33" s="46">
        <f t="shared" si="27"/>
        <v>0</v>
      </c>
      <c r="BC33" s="46">
        <f t="shared" si="27"/>
        <v>0</v>
      </c>
      <c r="BD33" s="46">
        <f t="shared" si="27"/>
        <v>0</v>
      </c>
      <c r="BE33" s="46">
        <f t="shared" si="27"/>
        <v>0</v>
      </c>
      <c r="BF33" s="46">
        <f t="shared" si="27"/>
        <v>0</v>
      </c>
      <c r="BG33" s="46">
        <f t="shared" si="27"/>
        <v>0</v>
      </c>
      <c r="BH33" s="46">
        <f t="shared" si="27"/>
        <v>0</v>
      </c>
      <c r="BI33" s="46">
        <f t="shared" si="27"/>
        <v>0</v>
      </c>
      <c r="BJ33" s="46">
        <f t="shared" si="27"/>
        <v>0</v>
      </c>
      <c r="BK33" s="46">
        <f t="shared" si="27"/>
        <v>0</v>
      </c>
      <c r="BL33" s="46">
        <f t="shared" si="27"/>
        <v>0</v>
      </c>
      <c r="BM33" s="46">
        <f t="shared" si="27"/>
        <v>0</v>
      </c>
      <c r="BN33" s="46">
        <f t="shared" si="27"/>
        <v>0</v>
      </c>
      <c r="BO33" s="46">
        <f t="shared" si="27"/>
        <v>0</v>
      </c>
      <c r="BP33" s="46">
        <f t="shared" ref="BP33:CU33" si="28">BP30-BP32</f>
        <v>0</v>
      </c>
      <c r="BQ33" s="46">
        <f t="shared" si="28"/>
        <v>0</v>
      </c>
      <c r="BR33" s="46">
        <f t="shared" si="28"/>
        <v>0</v>
      </c>
      <c r="BS33" s="46">
        <f t="shared" si="28"/>
        <v>0</v>
      </c>
      <c r="BT33" s="46">
        <f t="shared" si="28"/>
        <v>0</v>
      </c>
      <c r="BU33" s="46">
        <f t="shared" si="28"/>
        <v>0</v>
      </c>
      <c r="BV33" s="46">
        <f t="shared" si="28"/>
        <v>0</v>
      </c>
      <c r="BW33" s="46">
        <f t="shared" si="28"/>
        <v>0</v>
      </c>
      <c r="BX33" s="46">
        <f t="shared" si="28"/>
        <v>0</v>
      </c>
      <c r="BY33" s="46">
        <f t="shared" si="28"/>
        <v>0</v>
      </c>
      <c r="BZ33" s="46">
        <f t="shared" si="28"/>
        <v>0</v>
      </c>
      <c r="CA33" s="46">
        <f t="shared" si="28"/>
        <v>0</v>
      </c>
      <c r="CB33" s="46">
        <f t="shared" si="28"/>
        <v>0</v>
      </c>
      <c r="CC33" s="46">
        <f t="shared" si="28"/>
        <v>0</v>
      </c>
      <c r="CD33" s="46">
        <f t="shared" si="28"/>
        <v>0</v>
      </c>
      <c r="CE33" s="46">
        <f t="shared" si="28"/>
        <v>0</v>
      </c>
      <c r="CF33" s="46">
        <f t="shared" si="28"/>
        <v>0</v>
      </c>
      <c r="CG33" s="46">
        <f t="shared" si="28"/>
        <v>0</v>
      </c>
      <c r="CH33" s="46">
        <f t="shared" si="28"/>
        <v>0</v>
      </c>
      <c r="CI33" s="46">
        <f t="shared" si="28"/>
        <v>0</v>
      </c>
      <c r="CJ33" s="46">
        <f t="shared" si="28"/>
        <v>0</v>
      </c>
      <c r="CK33" s="46">
        <f t="shared" si="28"/>
        <v>0</v>
      </c>
      <c r="CL33" s="46">
        <f t="shared" si="28"/>
        <v>0</v>
      </c>
      <c r="CM33" s="46">
        <f t="shared" si="28"/>
        <v>0</v>
      </c>
      <c r="CN33" s="46">
        <f t="shared" si="28"/>
        <v>0</v>
      </c>
      <c r="CO33" s="46">
        <f t="shared" si="28"/>
        <v>0</v>
      </c>
      <c r="CP33" s="46">
        <f t="shared" si="28"/>
        <v>0</v>
      </c>
      <c r="CQ33" s="46">
        <f t="shared" si="28"/>
        <v>0</v>
      </c>
      <c r="CR33" s="46">
        <f t="shared" si="28"/>
        <v>0</v>
      </c>
      <c r="CS33" s="46">
        <f t="shared" si="28"/>
        <v>0</v>
      </c>
      <c r="CT33" s="46">
        <f t="shared" si="28"/>
        <v>0</v>
      </c>
      <c r="CU33" s="46">
        <f t="shared" si="28"/>
        <v>0</v>
      </c>
      <c r="CV33" s="46">
        <f t="shared" ref="CV33:EA33" si="29">CV30-CV32</f>
        <v>0</v>
      </c>
      <c r="CW33" s="46">
        <f t="shared" si="29"/>
        <v>0</v>
      </c>
      <c r="CX33" s="46">
        <f t="shared" si="29"/>
        <v>0</v>
      </c>
      <c r="CY33" s="46">
        <f t="shared" si="29"/>
        <v>0</v>
      </c>
      <c r="CZ33" s="46">
        <f t="shared" si="29"/>
        <v>0</v>
      </c>
      <c r="DA33" s="46">
        <f t="shared" si="29"/>
        <v>0</v>
      </c>
      <c r="DB33" s="46">
        <f t="shared" si="29"/>
        <v>0</v>
      </c>
      <c r="DC33" s="46">
        <f t="shared" si="29"/>
        <v>0</v>
      </c>
      <c r="DD33" s="46">
        <f t="shared" si="29"/>
        <v>0</v>
      </c>
      <c r="DE33" s="46">
        <f t="shared" si="29"/>
        <v>0</v>
      </c>
      <c r="DF33" s="46">
        <f t="shared" si="29"/>
        <v>0</v>
      </c>
      <c r="DG33" s="46">
        <f t="shared" si="29"/>
        <v>0</v>
      </c>
      <c r="DH33" s="46">
        <f t="shared" si="29"/>
        <v>0</v>
      </c>
      <c r="DI33" s="46">
        <f t="shared" si="29"/>
        <v>0</v>
      </c>
      <c r="DJ33" s="46">
        <f t="shared" si="29"/>
        <v>0</v>
      </c>
      <c r="DK33" s="46">
        <f t="shared" si="29"/>
        <v>0</v>
      </c>
      <c r="DL33" s="46">
        <f t="shared" si="29"/>
        <v>0</v>
      </c>
      <c r="DM33" s="46">
        <f t="shared" si="29"/>
        <v>0</v>
      </c>
      <c r="DN33" s="46">
        <f t="shared" si="29"/>
        <v>0</v>
      </c>
      <c r="DO33" s="46">
        <f t="shared" si="29"/>
        <v>0</v>
      </c>
      <c r="DP33" s="46">
        <f t="shared" si="29"/>
        <v>0</v>
      </c>
      <c r="DQ33" s="46">
        <f t="shared" si="29"/>
        <v>0</v>
      </c>
      <c r="DR33" s="46">
        <f t="shared" si="29"/>
        <v>0</v>
      </c>
      <c r="DS33" s="46">
        <f t="shared" si="29"/>
        <v>0</v>
      </c>
      <c r="DT33" s="46">
        <f t="shared" si="29"/>
        <v>0</v>
      </c>
      <c r="DU33" s="46">
        <f t="shared" si="29"/>
        <v>0</v>
      </c>
      <c r="DV33" s="46">
        <f t="shared" si="29"/>
        <v>0</v>
      </c>
      <c r="DW33" s="46">
        <f t="shared" si="29"/>
        <v>0</v>
      </c>
      <c r="DX33" s="46">
        <f t="shared" si="29"/>
        <v>0</v>
      </c>
      <c r="DY33" s="46">
        <f t="shared" si="29"/>
        <v>0</v>
      </c>
      <c r="DZ33" s="46">
        <f t="shared" si="29"/>
        <v>0</v>
      </c>
      <c r="EA33" s="46">
        <f t="shared" si="29"/>
        <v>0</v>
      </c>
      <c r="EB33" s="46">
        <f t="shared" ref="EB33:FG33" si="30">EB30-EB32</f>
        <v>0</v>
      </c>
      <c r="EC33" s="46">
        <f t="shared" si="30"/>
        <v>0</v>
      </c>
      <c r="ED33" s="46">
        <f t="shared" si="30"/>
        <v>0</v>
      </c>
      <c r="EE33" s="46">
        <f t="shared" si="30"/>
        <v>0</v>
      </c>
      <c r="EF33" s="46">
        <f t="shared" si="30"/>
        <v>0</v>
      </c>
      <c r="EG33" s="46">
        <f t="shared" si="30"/>
        <v>0</v>
      </c>
      <c r="EH33" s="46">
        <f t="shared" si="30"/>
        <v>0</v>
      </c>
      <c r="EI33" s="46">
        <f t="shared" si="30"/>
        <v>0</v>
      </c>
      <c r="EJ33" s="46">
        <f t="shared" si="30"/>
        <v>0</v>
      </c>
      <c r="EK33" s="46">
        <f t="shared" si="30"/>
        <v>0</v>
      </c>
      <c r="EL33" s="46">
        <f t="shared" si="30"/>
        <v>0</v>
      </c>
      <c r="EM33" s="46">
        <f t="shared" si="30"/>
        <v>0</v>
      </c>
      <c r="EN33" s="46">
        <f t="shared" si="30"/>
        <v>0</v>
      </c>
      <c r="EO33" s="46">
        <f t="shared" si="30"/>
        <v>0</v>
      </c>
      <c r="EP33" s="46">
        <f t="shared" si="30"/>
        <v>0</v>
      </c>
      <c r="EQ33" s="46">
        <f t="shared" si="30"/>
        <v>0</v>
      </c>
      <c r="ER33" s="46">
        <f t="shared" si="30"/>
        <v>0</v>
      </c>
      <c r="ES33" s="46">
        <f t="shared" si="30"/>
        <v>0</v>
      </c>
      <c r="ET33" s="46">
        <f t="shared" si="30"/>
        <v>0</v>
      </c>
      <c r="EU33" s="46">
        <f t="shared" si="30"/>
        <v>0</v>
      </c>
      <c r="EV33" s="46">
        <f t="shared" si="30"/>
        <v>0</v>
      </c>
      <c r="EW33" s="46">
        <f t="shared" si="30"/>
        <v>0</v>
      </c>
      <c r="EX33" s="46">
        <f t="shared" si="30"/>
        <v>0</v>
      </c>
      <c r="EY33" s="46">
        <f t="shared" si="30"/>
        <v>0</v>
      </c>
      <c r="EZ33" s="46">
        <f t="shared" si="30"/>
        <v>0</v>
      </c>
      <c r="FA33" s="46">
        <f t="shared" si="30"/>
        <v>0</v>
      </c>
      <c r="FB33" s="46">
        <f t="shared" si="30"/>
        <v>0</v>
      </c>
      <c r="FC33" s="46">
        <f t="shared" si="30"/>
        <v>0</v>
      </c>
      <c r="FD33" s="46">
        <f t="shared" si="30"/>
        <v>0</v>
      </c>
      <c r="FE33" s="46">
        <f t="shared" si="30"/>
        <v>0</v>
      </c>
      <c r="FF33" s="46">
        <f t="shared" si="30"/>
        <v>0</v>
      </c>
      <c r="FG33" s="46">
        <f t="shared" si="30"/>
        <v>0</v>
      </c>
      <c r="FH33" s="46">
        <f t="shared" ref="FH33:GM33" si="31">FH30-FH32</f>
        <v>0</v>
      </c>
      <c r="FI33" s="46">
        <f t="shared" si="31"/>
        <v>0</v>
      </c>
      <c r="FJ33" s="46">
        <f t="shared" si="31"/>
        <v>0</v>
      </c>
      <c r="FK33" s="46">
        <f t="shared" si="31"/>
        <v>0</v>
      </c>
      <c r="FL33" s="46">
        <f t="shared" si="31"/>
        <v>0</v>
      </c>
      <c r="FM33" s="46">
        <f t="shared" si="31"/>
        <v>0</v>
      </c>
      <c r="FN33" s="46">
        <f t="shared" si="31"/>
        <v>0</v>
      </c>
      <c r="FO33" s="46">
        <f t="shared" si="31"/>
        <v>0</v>
      </c>
      <c r="FP33" s="46">
        <f t="shared" si="31"/>
        <v>0</v>
      </c>
    </row>
    <row r="34" spans="1:172" x14ac:dyDescent="0.2">
      <c r="A34" s="42" t="s">
        <v>248</v>
      </c>
      <c r="D34" s="46">
        <f>IF(AND(D21=1,D$4=Parametrlar!$B$8),D26*12*(1+Kirish!$B$53)/Kirish!$B$54*(1-Kirish!$B$29),0)</f>
        <v>0</v>
      </c>
      <c r="E34" s="46">
        <f>IF(AND(E21=1,E$4=Parametrlar!$B$8),E26*12*(1+Kirish!$B$53)/Kirish!$B$54*(1-Kirish!$B$29),0)</f>
        <v>0</v>
      </c>
      <c r="F34" s="46">
        <f>IF(AND(F21=1,F$4=Parametrlar!$B$8),F26*12*(1+Kirish!$B$53)/Kirish!$B$54*(1-Kirish!$B$29),0)</f>
        <v>0</v>
      </c>
      <c r="G34" s="46">
        <f>IF(AND(G21=1,G$4=Parametrlar!$B$8),G26*12*(1+Kirish!$B$53)/Kirish!$B$54*(1-Kirish!$B$29),0)</f>
        <v>0</v>
      </c>
      <c r="H34" s="46">
        <f>IF(AND(H21=1,H$4=Parametrlar!$B$8),H26*12*(1+Kirish!$B$53)/Kirish!$B$54*(1-Kirish!$B$29),0)</f>
        <v>0</v>
      </c>
      <c r="I34" s="46">
        <f>IF(AND(I21=1,I$4=Parametrlar!$B$8),I26*12*(1+Kirish!$B$53)/Kirish!$B$54*(1-Kirish!$B$29),0)</f>
        <v>0</v>
      </c>
      <c r="J34" s="46">
        <f>IF(AND(J21=1,J$4=Parametrlar!$B$8),J26*12*(1+Kirish!$B$53)/Kirish!$B$54*(1-Kirish!$B$29),0)</f>
        <v>0</v>
      </c>
      <c r="K34" s="46">
        <f>IF(AND(K21=1,K$4=Parametrlar!$B$8),K26*12*(1+Kirish!$B$53)/Kirish!$B$54*(1-Kirish!$B$29),0)</f>
        <v>0</v>
      </c>
      <c r="L34" s="46">
        <f>IF(AND(L21=1,L$4=Parametrlar!$B$8),L26*12*(1+Kirish!$B$53)/Kirish!$B$54*(1-Kirish!$B$29),0)</f>
        <v>0</v>
      </c>
      <c r="M34" s="46">
        <f>IF(AND(M21=1,M$4=Parametrlar!$B$8),M26*12*(1+Kirish!$B$53)/Kirish!$B$54*(1-Kirish!$B$29),0)</f>
        <v>0</v>
      </c>
      <c r="N34" s="46">
        <f>IF(AND(N21=1,N$4=Parametrlar!$B$8),N26*12*(1+Kirish!$B$53)/Kirish!$B$54*(1-Kirish!$B$29),0)</f>
        <v>0</v>
      </c>
      <c r="O34" s="46">
        <f>IF(AND(O21=1,O$4=Parametrlar!$B$8),O26*12*(1+Kirish!$B$53)/Kirish!$B$54*(1-Kirish!$B$29),0)</f>
        <v>0</v>
      </c>
      <c r="P34" s="46">
        <f>IF(AND(P21=1,P$4=Parametrlar!$B$8),P26*12*(1+Kirish!$B$53)/Kirish!$B$54*(1-Kirish!$B$29),0)</f>
        <v>0</v>
      </c>
      <c r="Q34" s="46">
        <f>IF(AND(Q21=1,Q$4=Parametrlar!$B$8),Q26*12*(1+Kirish!$B$53)/Kirish!$B$54*(1-Kirish!$B$29),0)</f>
        <v>0</v>
      </c>
      <c r="R34" s="46">
        <f>IF(AND(R21=1,R$4=Parametrlar!$B$8),R26*12*(1+Kirish!$B$53)/Kirish!$B$54*(1-Kirish!$B$29),0)</f>
        <v>0</v>
      </c>
      <c r="S34" s="46">
        <f>IF(AND(S21=1,S$4=Parametrlar!$B$8),S26*12*(1+Kirish!$B$53)/Kirish!$B$54*(1-Kirish!$B$29),0)</f>
        <v>0</v>
      </c>
      <c r="T34" s="46">
        <f>IF(AND(T21=1,T$4=Parametrlar!$B$8),T26*12*(1+Kirish!$B$53)/Kirish!$B$54*(1-Kirish!$B$29),0)</f>
        <v>0</v>
      </c>
      <c r="U34" s="46">
        <f>IF(AND(U21=1,U$4=Parametrlar!$B$8),U26*12*(1+Kirish!$B$53)/Kirish!$B$54*(1-Kirish!$B$29),0)</f>
        <v>0</v>
      </c>
      <c r="V34" s="46">
        <f>IF(AND(V21=1,V$4=Parametrlar!$B$8),V26*12*(1+Kirish!$B$53)/Kirish!$B$54*(1-Kirish!$B$29),0)</f>
        <v>0</v>
      </c>
      <c r="W34" s="46">
        <f>IF(AND(W21=1,W$4=Parametrlar!$B$8),W26*12*(1+Kirish!$B$53)/Kirish!$B$54*(1-Kirish!$B$29),0)</f>
        <v>0</v>
      </c>
      <c r="X34" s="46">
        <f>IF(AND(X21=1,X$4=Parametrlar!$B$8),X26*12*(1+Kirish!$B$53)/Kirish!$B$54*(1-Kirish!$B$29),0)</f>
        <v>0</v>
      </c>
      <c r="Y34" s="46">
        <f>IF(AND(Y21=1,Y$4=Parametrlar!$B$8),Y26*12*(1+Kirish!$B$53)/Kirish!$B$54*(1-Kirish!$B$29),0)</f>
        <v>0</v>
      </c>
      <c r="Z34" s="46">
        <f>IF(AND(Z21=1,Z$4=Parametrlar!$B$8),Z26*12*(1+Kirish!$B$53)/Kirish!$B$54*(1-Kirish!$B$29),0)</f>
        <v>0</v>
      </c>
      <c r="AA34" s="46">
        <f>IF(AND(AA21=1,AA$4=Parametrlar!$B$8),AA26*12*(1+Kirish!$B$53)/Kirish!$B$54*(1-Kirish!$B$29),0)</f>
        <v>0</v>
      </c>
      <c r="AB34" s="46">
        <f>IF(AND(AB21=1,AB$4=Parametrlar!$B$8),AB26*12*(1+Kirish!$B$53)/Kirish!$B$54*(1-Kirish!$B$29),0)</f>
        <v>0</v>
      </c>
      <c r="AC34" s="46">
        <f>IF(AND(AC21=1,AC$4=Parametrlar!$B$8),AC26*12*(1+Kirish!$B$53)/Kirish!$B$54*(1-Kirish!$B$29),0)</f>
        <v>0</v>
      </c>
      <c r="AD34" s="46">
        <f>IF(AND(AD21=1,AD$4=Parametrlar!$B$8),AD26*12*(1+Kirish!$B$53)/Kirish!$B$54*(1-Kirish!$B$29),0)</f>
        <v>0</v>
      </c>
      <c r="AE34" s="46">
        <f>IF(AND(AE21=1,AE$4=Parametrlar!$B$8),AE26*12*(1+Kirish!$B$53)/Kirish!$B$54*(1-Kirish!$B$29),0)</f>
        <v>0</v>
      </c>
      <c r="AF34" s="46">
        <f>IF(AND(AF21=1,AF$4=Parametrlar!$B$8),AF26*12*(1+Kirish!$B$53)/Kirish!$B$54*(1-Kirish!$B$29),0)</f>
        <v>0</v>
      </c>
      <c r="AG34" s="46">
        <f>IF(AND(AG21=1,AG$4=Parametrlar!$B$8),AG26*12*(1+Kirish!$B$53)/Kirish!$B$54*(1-Kirish!$B$29),0)</f>
        <v>0</v>
      </c>
      <c r="AH34" s="46">
        <f>IF(AND(AH21=1,AH$4=Parametrlar!$B$8),AH26*12*(1+Kirish!$B$53)/Kirish!$B$54*(1-Kirish!$B$29),0)</f>
        <v>0</v>
      </c>
      <c r="AI34" s="46">
        <f>IF(AND(AI21=1,AI$4=Parametrlar!$B$8),AI26*12*(1+Kirish!$B$53)/Kirish!$B$54*(1-Kirish!$B$29),0)</f>
        <v>0</v>
      </c>
      <c r="AJ34" s="46">
        <f>IF(AND(AJ21=1,AJ$4=Parametrlar!$B$8),AJ26*12*(1+Kirish!$B$53)/Kirish!$B$54*(1-Kirish!$B$29),0)</f>
        <v>0</v>
      </c>
      <c r="AK34" s="46">
        <f>IF(AND(AK21=1,AK$4=Parametrlar!$B$8),AK26*12*(1+Kirish!$B$53)/Kirish!$B$54*(1-Kirish!$B$29),0)</f>
        <v>0</v>
      </c>
      <c r="AL34" s="46">
        <f>IF(AND(AL21=1,AL$4=Parametrlar!$B$8),AL26*12*(1+Kirish!$B$53)/Kirish!$B$54*(1-Kirish!$B$29),0)</f>
        <v>0</v>
      </c>
      <c r="AM34" s="46">
        <f>IF(AND(AM21=1,AM$4=Parametrlar!$B$8),AM26*12*(1+Kirish!$B$53)/Kirish!$B$54*(1-Kirish!$B$29),0)</f>
        <v>0</v>
      </c>
      <c r="AN34" s="46">
        <f>IF(AND(AN21=1,AN$4=Parametrlar!$B$8),AN26*12*(1+Kirish!$B$53)/Kirish!$B$54*(1-Kirish!$B$29),0)</f>
        <v>0</v>
      </c>
      <c r="AO34" s="46">
        <f>IF(AND(AO21=1,AO$4=Parametrlar!$B$8),AO26*12*(1+Kirish!$B$53)/Kirish!$B$54*(1-Kirish!$B$29),0)</f>
        <v>0</v>
      </c>
      <c r="AP34" s="46">
        <f>IF(AND(AP21=1,AP$4=Parametrlar!$B$8),AP26*12*(1+Kirish!$B$53)/Kirish!$B$54*(1-Kirish!$B$29),0)</f>
        <v>0</v>
      </c>
      <c r="AQ34" s="46">
        <f>IF(AND(AQ21=1,AQ$4=Parametrlar!$B$8),AQ26*12*(1+Kirish!$B$53)/Kirish!$B$54*(1-Kirish!$B$29),0)</f>
        <v>0</v>
      </c>
      <c r="AR34" s="46">
        <f>IF(AND(AR21=1,AR$4=Parametrlar!$B$8),AR26*12*(1+Kirish!$B$53)/Kirish!$B$54*(1-Kirish!$B$29),0)</f>
        <v>0</v>
      </c>
      <c r="AS34" s="46">
        <f>IF(AND(AS21=1,AS$4=Parametrlar!$B$8),AS26*12*(1+Kirish!$B$53)/Kirish!$B$54*(1-Kirish!$B$29),0)</f>
        <v>0</v>
      </c>
      <c r="AT34" s="46">
        <f>IF(AND(AT21=1,AT$4=Parametrlar!$B$8),AT26*12*(1+Kirish!$B$53)/Kirish!$B$54*(1-Kirish!$B$29),0)</f>
        <v>0</v>
      </c>
      <c r="AU34" s="46">
        <f>IF(AND(AU21=1,AU$4=Parametrlar!$B$8),AU26*12*(1+Kirish!$B$53)/Kirish!$B$54*(1-Kirish!$B$29),0)</f>
        <v>0</v>
      </c>
      <c r="AV34" s="46">
        <f>IF(AND(AV21=1,AV$4=Parametrlar!$B$8),AV26*12*(1+Kirish!$B$53)/Kirish!$B$54*(1-Kirish!$B$29),0)</f>
        <v>0</v>
      </c>
      <c r="AW34" s="46">
        <f>IF(AND(AW21=1,AW$4=Parametrlar!$B$8),AW26*12*(1+Kirish!$B$53)/Kirish!$B$54*(1-Kirish!$B$29),0)</f>
        <v>0</v>
      </c>
      <c r="AX34" s="46">
        <f>IF(AND(AX21=1,AX$4=Parametrlar!$B$8),AX26*12*(1+Kirish!$B$53)/Kirish!$B$54*(1-Kirish!$B$29),0)</f>
        <v>0</v>
      </c>
      <c r="AY34" s="46">
        <f>IF(AND(AY21=1,AY$4=Parametrlar!$B$8),AY26*12*(1+Kirish!$B$53)/Kirish!$B$54*(1-Kirish!$B$29),0)</f>
        <v>0</v>
      </c>
      <c r="AZ34" s="46">
        <f>IF(AND(AZ21=1,AZ$4=Parametrlar!$B$8),AZ26*12*(1+Kirish!$B$53)/Kirish!$B$54*(1-Kirish!$B$29),0)</f>
        <v>0</v>
      </c>
      <c r="BA34" s="46">
        <f>IF(AND(BA21=1,BA$4=Parametrlar!$B$8),BA26*12*(1+Kirish!$B$53)/Kirish!$B$54*(1-Kirish!$B$29),0)</f>
        <v>0</v>
      </c>
      <c r="BB34" s="46">
        <f>IF(AND(BB21=1,BB$4=Parametrlar!$B$8),BB26*12*(1+Kirish!$B$53)/Kirish!$B$54*(1-Kirish!$B$29),0)</f>
        <v>0</v>
      </c>
      <c r="BC34" s="46">
        <f>IF(AND(BC21=1,BC$4=Parametrlar!$B$8),BC26*12*(1+Kirish!$B$53)/Kirish!$B$54*(1-Kirish!$B$29),0)</f>
        <v>0</v>
      </c>
      <c r="BD34" s="46">
        <f>IF(AND(BD21=1,BD$4=Parametrlar!$B$8),BD26*12*(1+Kirish!$B$53)/Kirish!$B$54*(1-Kirish!$B$29),0)</f>
        <v>0</v>
      </c>
      <c r="BE34" s="46">
        <f>IF(AND(BE21=1,BE$4=Parametrlar!$B$8),BE26*12*(1+Kirish!$B$53)/Kirish!$B$54*(1-Kirish!$B$29),0)</f>
        <v>0</v>
      </c>
      <c r="BF34" s="46">
        <f>IF(AND(BF21=1,BF$4=Parametrlar!$B$8),BF26*12*(1+Kirish!$B$53)/Kirish!$B$54*(1-Kirish!$B$29),0)</f>
        <v>0</v>
      </c>
      <c r="BG34" s="46">
        <f>IF(AND(BG21=1,BG$4=Parametrlar!$B$8),BG26*12*(1+Kirish!$B$53)/Kirish!$B$54*(1-Kirish!$B$29),0)</f>
        <v>0</v>
      </c>
      <c r="BH34" s="46">
        <f>IF(AND(BH21=1,BH$4=Parametrlar!$B$8),BH26*12*(1+Kirish!$B$53)/Kirish!$B$54*(1-Kirish!$B$29),0)</f>
        <v>0</v>
      </c>
      <c r="BI34" s="46">
        <f>IF(AND(BI21=1,BI$4=Parametrlar!$B$8),BI26*12*(1+Kirish!$B$53)/Kirish!$B$54*(1-Kirish!$B$29),0)</f>
        <v>0</v>
      </c>
      <c r="BJ34" s="46">
        <f>IF(AND(BJ21=1,BJ$4=Parametrlar!$B$8),BJ26*12*(1+Kirish!$B$53)/Kirish!$B$54*(1-Kirish!$B$29),0)</f>
        <v>0</v>
      </c>
      <c r="BK34" s="46">
        <f>IF(AND(BK21=1,BK$4=Parametrlar!$B$8),BK26*12*(1+Kirish!$B$53)/Kirish!$B$54*(1-Kirish!$B$29),0)</f>
        <v>0</v>
      </c>
      <c r="BL34" s="46">
        <f>IF(AND(BL21=1,BL$4=Parametrlar!$B$8),BL26*12*(1+Kirish!$B$53)/Kirish!$B$54*(1-Kirish!$B$29),0)</f>
        <v>0</v>
      </c>
      <c r="BM34" s="46">
        <f>IF(AND(BM21=1,BM$4=Parametrlar!$B$8),BM26*12*(1+Kirish!$B$53)/Kirish!$B$54*(1-Kirish!$B$29),0)</f>
        <v>0</v>
      </c>
      <c r="BN34" s="46">
        <f>IF(AND(BN21=1,BN$4=Parametrlar!$B$8),BN26*12*(1+Kirish!$B$53)/Kirish!$B$54*(1-Kirish!$B$29),0)</f>
        <v>0</v>
      </c>
      <c r="BO34" s="46">
        <f>IF(AND(BO21=1,BO$4=Parametrlar!$B$8),BO26*12*(1+Kirish!$B$53)/Kirish!$B$54*(1-Kirish!$B$29),0)</f>
        <v>0</v>
      </c>
      <c r="BP34" s="46">
        <f>IF(AND(BP21=1,BP$4=Parametrlar!$B$8),BP26*12*(1+Kirish!$B$53)/Kirish!$B$54*(1-Kirish!$B$29),0)</f>
        <v>0</v>
      </c>
      <c r="BQ34" s="46">
        <f>IF(AND(BQ21=1,BQ$4=Parametrlar!$B$8),BQ26*12*(1+Kirish!$B$53)/Kirish!$B$54*(1-Kirish!$B$29),0)</f>
        <v>0</v>
      </c>
      <c r="BR34" s="46">
        <f>IF(AND(BR21=1,BR$4=Parametrlar!$B$8),BR26*12*(1+Kirish!$B$53)/Kirish!$B$54*(1-Kirish!$B$29),0)</f>
        <v>0</v>
      </c>
      <c r="BS34" s="46">
        <f>IF(AND(BS21=1,BS$4=Parametrlar!$B$8),BS26*12*(1+Kirish!$B$53)/Kirish!$B$54*(1-Kirish!$B$29),0)</f>
        <v>0</v>
      </c>
      <c r="BT34" s="46">
        <f>IF(AND(BT21=1,BT$4=Parametrlar!$B$8),BT26*12*(1+Kirish!$B$53)/Kirish!$B$54*(1-Kirish!$B$29),0)</f>
        <v>0</v>
      </c>
      <c r="BU34" s="46">
        <f>IF(AND(BU21=1,BU$4=Parametrlar!$B$8),BU26*12*(1+Kirish!$B$53)/Kirish!$B$54*(1-Kirish!$B$29),0)</f>
        <v>0</v>
      </c>
      <c r="BV34" s="46">
        <f>IF(AND(BV21=1,BV$4=Parametrlar!$B$8),BV26*12*(1+Kirish!$B$53)/Kirish!$B$54*(1-Kirish!$B$29),0)</f>
        <v>0</v>
      </c>
      <c r="BW34" s="46">
        <f>IF(AND(BW21=1,BW$4=Parametrlar!$B$8),BW26*12*(1+Kirish!$B$53)/Kirish!$B$54*(1-Kirish!$B$29),0)</f>
        <v>0</v>
      </c>
      <c r="BX34" s="46">
        <f>IF(AND(BX21=1,BX$4=Parametrlar!$B$8),BX26*12*(1+Kirish!$B$53)/Kirish!$B$54*(1-Kirish!$B$29),0)</f>
        <v>0</v>
      </c>
      <c r="BY34" s="46">
        <f>IF(AND(BY21=1,BY$4=Parametrlar!$B$8),BY26*12*(1+Kirish!$B$53)/Kirish!$B$54*(1-Kirish!$B$29),0)</f>
        <v>0</v>
      </c>
      <c r="BZ34" s="46">
        <f>IF(AND(BZ21=1,BZ$4=Parametrlar!$B$8),BZ26*12*(1+Kirish!$B$53)/Kirish!$B$54*(1-Kirish!$B$29),0)</f>
        <v>0</v>
      </c>
      <c r="CA34" s="46">
        <f>IF(AND(CA21=1,CA$4=Parametrlar!$B$8),CA26*12*(1+Kirish!$B$53)/Kirish!$B$54*(1-Kirish!$B$29),0)</f>
        <v>0</v>
      </c>
      <c r="CB34" s="46">
        <f>IF(AND(CB21=1,CB$4=Parametrlar!$B$8),CB26*12*(1+Kirish!$B$53)/Kirish!$B$54*(1-Kirish!$B$29),0)</f>
        <v>0</v>
      </c>
      <c r="CC34" s="46">
        <f>IF(AND(CC21=1,CC$4=Parametrlar!$B$8),CC26*12*(1+Kirish!$B$53)/Kirish!$B$54*(1-Kirish!$B$29),0)</f>
        <v>0</v>
      </c>
      <c r="CD34" s="46">
        <f>IF(AND(CD21=1,CD$4=Parametrlar!$B$8),CD26*12*(1+Kirish!$B$53)/Kirish!$B$54*(1-Kirish!$B$29),0)</f>
        <v>0</v>
      </c>
      <c r="CE34" s="46">
        <f>IF(AND(CE21=1,CE$4=Parametrlar!$B$8),CE26*12*(1+Kirish!$B$53)/Kirish!$B$54*(1-Kirish!$B$29),0)</f>
        <v>0</v>
      </c>
      <c r="CF34" s="46">
        <f>IF(AND(CF21=1,CF$4=Parametrlar!$B$8),CF26*12*(1+Kirish!$B$53)/Kirish!$B$54*(1-Kirish!$B$29),0)</f>
        <v>0</v>
      </c>
      <c r="CG34" s="46">
        <f>IF(AND(CG21=1,CG$4=Parametrlar!$B$8),CG26*12*(1+Kirish!$B$53)/Kirish!$B$54*(1-Kirish!$B$29),0)</f>
        <v>0</v>
      </c>
      <c r="CH34" s="46">
        <f>IF(AND(CH21=1,CH$4=Parametrlar!$B$8),CH26*12*(1+Kirish!$B$53)/Kirish!$B$54*(1-Kirish!$B$29),0)</f>
        <v>0</v>
      </c>
      <c r="CI34" s="46">
        <f>IF(AND(CI21=1,CI$4=Parametrlar!$B$8),CI26*12*(1+Kirish!$B$53)/Kirish!$B$54*(1-Kirish!$B$29),0)</f>
        <v>0</v>
      </c>
      <c r="CJ34" s="46">
        <f>IF(AND(CJ21=1,CJ$4=Parametrlar!$B$8),CJ26*12*(1+Kirish!$B$53)/Kirish!$B$54*(1-Kirish!$B$29),0)</f>
        <v>0</v>
      </c>
      <c r="CK34" s="46">
        <f>IF(AND(CK21=1,CK$4=Parametrlar!$B$8),CK26*12*(1+Kirish!$B$53)/Kirish!$B$54*(1-Kirish!$B$29),0)</f>
        <v>0</v>
      </c>
      <c r="CL34" s="46">
        <f>IF(AND(CL21=1,CL$4=Parametrlar!$B$8),CL26*12*(1+Kirish!$B$53)/Kirish!$B$54*(1-Kirish!$B$29),0)</f>
        <v>0</v>
      </c>
      <c r="CM34" s="46">
        <f>IF(AND(CM21=1,CM$4=Parametrlar!$B$8),CM26*12*(1+Kirish!$B$53)/Kirish!$B$54*(1-Kirish!$B$29),0)</f>
        <v>0</v>
      </c>
      <c r="CN34" s="46">
        <f>IF(AND(CN21=1,CN$4=Parametrlar!$B$8),CN26*12*(1+Kirish!$B$53)/Kirish!$B$54*(1-Kirish!$B$29),0)</f>
        <v>0</v>
      </c>
      <c r="CO34" s="46">
        <f>IF(AND(CO21=1,CO$4=Parametrlar!$B$8),CO26*12*(1+Kirish!$B$53)/Kirish!$B$54*(1-Kirish!$B$29),0)</f>
        <v>0</v>
      </c>
      <c r="CP34" s="46">
        <f>IF(AND(CP21=1,CP$4=Parametrlar!$B$8),CP26*12*(1+Kirish!$B$53)/Kirish!$B$54*(1-Kirish!$B$29),0)</f>
        <v>0</v>
      </c>
      <c r="CQ34" s="46">
        <f>IF(AND(CQ21=1,CQ$4=Parametrlar!$B$8),CQ26*12*(1+Kirish!$B$53)/Kirish!$B$54*(1-Kirish!$B$29),0)</f>
        <v>0</v>
      </c>
      <c r="CR34" s="46">
        <f>IF(AND(CR21=1,CR$4=Parametrlar!$B$8),CR26*12*(1+Kirish!$B$53)/Kirish!$B$54*(1-Kirish!$B$29),0)</f>
        <v>0</v>
      </c>
      <c r="CS34" s="46">
        <f>IF(AND(CS21=1,CS$4=Parametrlar!$B$8),CS26*12*(1+Kirish!$B$53)/Kirish!$B$54*(1-Kirish!$B$29),0)</f>
        <v>0</v>
      </c>
      <c r="CT34" s="46">
        <f>IF(AND(CT21=1,CT$4=Parametrlar!$B$8),CT26*12*(1+Kirish!$B$53)/Kirish!$B$54*(1-Kirish!$B$29),0)</f>
        <v>0</v>
      </c>
      <c r="CU34" s="46">
        <f>IF(AND(CU21=1,CU$4=Parametrlar!$B$8),CU26*12*(1+Kirish!$B$53)/Kirish!$B$54*(1-Kirish!$B$29),0)</f>
        <v>0</v>
      </c>
      <c r="CV34" s="46">
        <f>IF(AND(CV21=1,CV$4=Parametrlar!$B$8),CV26*12*(1+Kirish!$B$53)/Kirish!$B$54*(1-Kirish!$B$29),0)</f>
        <v>0</v>
      </c>
      <c r="CW34" s="46">
        <f>IF(AND(CW21=1,CW$4=Parametrlar!$B$8),CW26*12*(1+Kirish!$B$53)/Kirish!$B$54*(1-Kirish!$B$29),0)</f>
        <v>0</v>
      </c>
      <c r="CX34" s="46">
        <f>IF(AND(CX21=1,CX$4=Parametrlar!$B$8),CX26*12*(1+Kirish!$B$53)/Kirish!$B$54*(1-Kirish!$B$29),0)</f>
        <v>0</v>
      </c>
      <c r="CY34" s="46">
        <f>IF(AND(CY21=1,CY$4=Parametrlar!$B$8),CY26*12*(1+Kirish!$B$53)/Kirish!$B$54*(1-Kirish!$B$29),0)</f>
        <v>0</v>
      </c>
      <c r="CZ34" s="46">
        <f>IF(AND(CZ21=1,CZ$4=Parametrlar!$B$8),CZ26*12*(1+Kirish!$B$53)/Kirish!$B$54*(1-Kirish!$B$29),0)</f>
        <v>0</v>
      </c>
      <c r="DA34" s="46">
        <f>IF(AND(DA21=1,DA$4=Parametrlar!$B$8),DA26*12*(1+Kirish!$B$53)/Kirish!$B$54*(1-Kirish!$B$29),0)</f>
        <v>0</v>
      </c>
      <c r="DB34" s="46">
        <f>IF(AND(DB21=1,DB$4=Parametrlar!$B$8),DB26*12*(1+Kirish!$B$53)/Kirish!$B$54*(1-Kirish!$B$29),0)</f>
        <v>0</v>
      </c>
      <c r="DC34" s="46">
        <f>IF(AND(DC21=1,DC$4=Parametrlar!$B$8),DC26*12*(1+Kirish!$B$53)/Kirish!$B$54*(1-Kirish!$B$29),0)</f>
        <v>0</v>
      </c>
      <c r="DD34" s="46">
        <f>IF(AND(DD21=1,DD$4=Parametrlar!$B$8),DD26*12*(1+Kirish!$B$53)/Kirish!$B$54*(1-Kirish!$B$29),0)</f>
        <v>0</v>
      </c>
      <c r="DE34" s="46">
        <f>IF(AND(DE21=1,DE$4=Parametrlar!$B$8),DE26*12*(1+Kirish!$B$53)/Kirish!$B$54*(1-Kirish!$B$29),0)</f>
        <v>0</v>
      </c>
      <c r="DF34" s="46">
        <f>IF(AND(DF21=1,DF$4=Parametrlar!$B$8),DF26*12*(1+Kirish!$B$53)/Kirish!$B$54*(1-Kirish!$B$29),0)</f>
        <v>0</v>
      </c>
      <c r="DG34" s="46">
        <f>IF(AND(DG21=1,DG$4=Parametrlar!$B$8),DG26*12*(1+Kirish!$B$53)/Kirish!$B$54*(1-Kirish!$B$29),0)</f>
        <v>0</v>
      </c>
      <c r="DH34" s="46">
        <f>IF(AND(DH21=1,DH$4=Parametrlar!$B$8),DH26*12*(1+Kirish!$B$53)/Kirish!$B$54*(1-Kirish!$B$29),0)</f>
        <v>0</v>
      </c>
      <c r="DI34" s="46">
        <f>IF(AND(DI21=1,DI$4=Parametrlar!$B$8),DI26*12*(1+Kirish!$B$53)/Kirish!$B$54*(1-Kirish!$B$29),0)</f>
        <v>0</v>
      </c>
      <c r="DJ34" s="46">
        <f>IF(AND(DJ21=1,DJ$4=Parametrlar!$B$8),DJ26*12*(1+Kirish!$B$53)/Kirish!$B$54*(1-Kirish!$B$29),0)</f>
        <v>0</v>
      </c>
      <c r="DK34" s="46">
        <f>IF(AND(DK21=1,DK$4=Parametrlar!$B$8),DK26*12*(1+Kirish!$B$53)/Kirish!$B$54*(1-Kirish!$B$29),0)</f>
        <v>0</v>
      </c>
      <c r="DL34" s="46">
        <f>IF(AND(DL21=1,DL$4=Parametrlar!$B$8),DL26*12*(1+Kirish!$B$53)/Kirish!$B$54*(1-Kirish!$B$29),0)</f>
        <v>0</v>
      </c>
      <c r="DM34" s="46">
        <f>IF(AND(DM21=1,DM$4=Parametrlar!$B$8),DM26*12*(1+Kirish!$B$53)/Kirish!$B$54*(1-Kirish!$B$29),0)</f>
        <v>0</v>
      </c>
      <c r="DN34" s="46">
        <f>IF(AND(DN21=1,DN$4=Parametrlar!$B$8),DN26*12*(1+Kirish!$B$53)/Kirish!$B$54*(1-Kirish!$B$29),0)</f>
        <v>0</v>
      </c>
      <c r="DO34" s="46">
        <f>IF(AND(DO21=1,DO$4=Parametrlar!$B$8),DO26*12*(1+Kirish!$B$53)/Kirish!$B$54*(1-Kirish!$B$29),0)</f>
        <v>0</v>
      </c>
      <c r="DP34" s="46">
        <f>IF(AND(DP21=1,DP$4=Parametrlar!$B$8),DP26*12*(1+Kirish!$B$53)/Kirish!$B$54*(1-Kirish!$B$29),0)</f>
        <v>0</v>
      </c>
      <c r="DQ34" s="46">
        <f>IF(AND(DQ21=1,DQ$4=Parametrlar!$B$8),DQ26*12*(1+Kirish!$B$53)/Kirish!$B$54*(1-Kirish!$B$29),0)</f>
        <v>0</v>
      </c>
      <c r="DR34" s="46">
        <f>IF(AND(DR21=1,DR$4=Parametrlar!$B$8),DR26*12*(1+Kirish!$B$53)/Kirish!$B$54*(1-Kirish!$B$29),0)</f>
        <v>0</v>
      </c>
      <c r="DS34" s="46">
        <f>IF(AND(DS21=1,DS$4=Parametrlar!$B$8),DS26*12*(1+Kirish!$B$53)/Kirish!$B$54*(1-Kirish!$B$29),0)</f>
        <v>0</v>
      </c>
      <c r="DT34" s="46">
        <f>IF(AND(DT21=1,DT$4=Parametrlar!$B$8),DT26*12*(1+Kirish!$B$53)/Kirish!$B$54*(1-Kirish!$B$29),0)</f>
        <v>0</v>
      </c>
      <c r="DU34" s="46">
        <f>IF(AND(DU21=1,DU$4=Parametrlar!$B$8),DU26*12*(1+Kirish!$B$53)/Kirish!$B$54*(1-Kirish!$B$29),0)</f>
        <v>0</v>
      </c>
      <c r="DV34" s="46">
        <f>IF(AND(DV21=1,DV$4=Parametrlar!$B$8),DV26*12*(1+Kirish!$B$53)/Kirish!$B$54*(1-Kirish!$B$29),0)</f>
        <v>0</v>
      </c>
      <c r="DW34" s="46">
        <f>IF(AND(DW21=1,DW$4=Parametrlar!$B$8),DW26*12*(1+Kirish!$B$53)/Kirish!$B$54*(1-Kirish!$B$29),0)</f>
        <v>0</v>
      </c>
      <c r="DX34" s="46">
        <f>IF(AND(DX21=1,DX$4=Parametrlar!$B$8),DX26*12*(1+Kirish!$B$53)/Kirish!$B$54*(1-Kirish!$B$29),0)</f>
        <v>0</v>
      </c>
      <c r="DY34" s="46">
        <f>IF(AND(DY21=1,DY$4=Parametrlar!$B$8),DY26*12*(1+Kirish!$B$53)/Kirish!$B$54*(1-Kirish!$B$29),0)</f>
        <v>0</v>
      </c>
      <c r="DZ34" s="46">
        <f>IF(AND(DZ21=1,DZ$4=Parametrlar!$B$8),DZ26*12*(1+Kirish!$B$53)/Kirish!$B$54*(1-Kirish!$B$29),0)</f>
        <v>0</v>
      </c>
      <c r="EA34" s="46">
        <f>IF(AND(EA21=1,EA$4=Parametrlar!$B$8),EA26*12*(1+Kirish!$B$53)/Kirish!$B$54*(1-Kirish!$B$29),0)</f>
        <v>0</v>
      </c>
      <c r="EB34" s="46">
        <f>IF(AND(EB21=1,EB$4=Parametrlar!$B$8),EB26*12*(1+Kirish!$B$53)/Kirish!$B$54*(1-Kirish!$B$29),0)</f>
        <v>0</v>
      </c>
      <c r="EC34" s="46">
        <f>IF(AND(EC21=1,EC$4=Parametrlar!$B$8),EC26*12*(1+Kirish!$B$53)/Kirish!$B$54*(1-Kirish!$B$29),0)</f>
        <v>0</v>
      </c>
      <c r="ED34" s="46">
        <f>IF(AND(ED21=1,ED$4=Parametrlar!$B$8),ED26*12*(1+Kirish!$B$53)/Kirish!$B$54*(1-Kirish!$B$29),0)</f>
        <v>0</v>
      </c>
      <c r="EE34" s="46">
        <f>IF(AND(EE21=1,EE$4=Parametrlar!$B$8),EE26*12*(1+Kirish!$B$53)/Kirish!$B$54*(1-Kirish!$B$29),0)</f>
        <v>0</v>
      </c>
      <c r="EF34" s="46">
        <f>IF(AND(EF21=1,EF$4=Parametrlar!$B$8),EF26*12*(1+Kirish!$B$53)/Kirish!$B$54*(1-Kirish!$B$29),0)</f>
        <v>0</v>
      </c>
      <c r="EG34" s="46">
        <f>IF(AND(EG21=1,EG$4=Parametrlar!$B$8),EG26*12*(1+Kirish!$B$53)/Kirish!$B$54*(1-Kirish!$B$29),0)</f>
        <v>0</v>
      </c>
      <c r="EH34" s="46">
        <f>IF(AND(EH21=1,EH$4=Parametrlar!$B$8),EH26*12*(1+Kirish!$B$53)/Kirish!$B$54*(1-Kirish!$B$29),0)</f>
        <v>0</v>
      </c>
      <c r="EI34" s="46">
        <f>IF(AND(EI21=1,EI$4=Parametrlar!$B$8),EI26*12*(1+Kirish!$B$53)/Kirish!$B$54*(1-Kirish!$B$29),0)</f>
        <v>0</v>
      </c>
      <c r="EJ34" s="46">
        <f>IF(AND(EJ21=1,EJ$4=Parametrlar!$B$8),EJ26*12*(1+Kirish!$B$53)/Kirish!$B$54*(1-Kirish!$B$29),0)</f>
        <v>0</v>
      </c>
      <c r="EK34" s="46">
        <f>IF(AND(EK21=1,EK$4=Parametrlar!$B$8),EK26*12*(1+Kirish!$B$53)/Kirish!$B$54*(1-Kirish!$B$29),0)</f>
        <v>0</v>
      </c>
      <c r="EL34" s="46">
        <f>IF(AND(EL21=1,EL$4=Parametrlar!$B$8),EL26*12*(1+Kirish!$B$53)/Kirish!$B$54*(1-Kirish!$B$29),0)</f>
        <v>0</v>
      </c>
      <c r="EM34" s="46">
        <f>IF(AND(EM21=1,EM$4=Parametrlar!$B$8),EM26*12*(1+Kirish!$B$53)/Kirish!$B$54*(1-Kirish!$B$29),0)</f>
        <v>0</v>
      </c>
      <c r="EN34" s="46">
        <f>IF(AND(EN21=1,EN$4=Parametrlar!$B$8),EN26*12*(1+Kirish!$B$53)/Kirish!$B$54*(1-Kirish!$B$29),0)</f>
        <v>0</v>
      </c>
      <c r="EO34" s="46">
        <f>IF(AND(EO21=1,EO$4=Parametrlar!$B$8),EO26*12*(1+Kirish!$B$53)/Kirish!$B$54*(1-Kirish!$B$29),0)</f>
        <v>0</v>
      </c>
      <c r="EP34" s="46">
        <f>IF(AND(EP21=1,EP$4=Parametrlar!$B$8),EP26*12*(1+Kirish!$B$53)/Kirish!$B$54*(1-Kirish!$B$29),0)</f>
        <v>0</v>
      </c>
      <c r="EQ34" s="46">
        <f>IF(AND(EQ21=1,EQ$4=Parametrlar!$B$8),EQ26*12*(1+Kirish!$B$53)/Kirish!$B$54*(1-Kirish!$B$29),0)</f>
        <v>0</v>
      </c>
      <c r="ER34" s="46">
        <f>IF(AND(ER21=1,ER$4=Parametrlar!$B$8),ER26*12*(1+Kirish!$B$53)/Kirish!$B$54*(1-Kirish!$B$29),0)</f>
        <v>0</v>
      </c>
      <c r="ES34" s="46">
        <f>IF(AND(ES21=1,ES$4=Parametrlar!$B$8),ES26*12*(1+Kirish!$B$53)/Kirish!$B$54*(1-Kirish!$B$29),0)</f>
        <v>0</v>
      </c>
      <c r="ET34" s="46">
        <f>IF(AND(ET21=1,ET$4=Parametrlar!$B$8),ET26*12*(1+Kirish!$B$53)/Kirish!$B$54*(1-Kirish!$B$29),0)</f>
        <v>0</v>
      </c>
      <c r="EU34" s="46">
        <f>IF(AND(EU21=1,EU$4=Parametrlar!$B$8),EU26*12*(1+Kirish!$B$53)/Kirish!$B$54*(1-Kirish!$B$29),0)</f>
        <v>0</v>
      </c>
      <c r="EV34" s="46">
        <f>IF(AND(EV21=1,EV$4=Parametrlar!$B$8),EV26*12*(1+Kirish!$B$53)/Kirish!$B$54*(1-Kirish!$B$29),0)</f>
        <v>0</v>
      </c>
      <c r="EW34" s="46">
        <f>IF(AND(EW21=1,EW$4=Parametrlar!$B$8),EW26*12*(1+Kirish!$B$53)/Kirish!$B$54*(1-Kirish!$B$29),0)</f>
        <v>0</v>
      </c>
      <c r="EX34" s="46">
        <f>IF(AND(EX21=1,EX$4=Parametrlar!$B$8),EX26*12*(1+Kirish!$B$53)/Kirish!$B$54*(1-Kirish!$B$29),0)</f>
        <v>0</v>
      </c>
      <c r="EY34" s="46">
        <f>IF(AND(EY21=1,EY$4=Parametrlar!$B$8),EY26*12*(1+Kirish!$B$53)/Kirish!$B$54*(1-Kirish!$B$29),0)</f>
        <v>0</v>
      </c>
      <c r="EZ34" s="46">
        <f>IF(AND(EZ21=1,EZ$4=Parametrlar!$B$8),EZ26*12*(1+Kirish!$B$53)/Kirish!$B$54*(1-Kirish!$B$29),0)</f>
        <v>0</v>
      </c>
      <c r="FA34" s="46">
        <f>IF(AND(FA21=1,FA$4=Parametrlar!$B$8),FA26*12*(1+Kirish!$B$53)/Kirish!$B$54*(1-Kirish!$B$29),0)</f>
        <v>0</v>
      </c>
      <c r="FB34" s="46">
        <f>IF(AND(FB21=1,FB$4=Parametrlar!$B$8),FB26*12*(1+Kirish!$B$53)/Kirish!$B$54*(1-Kirish!$B$29),0)</f>
        <v>0</v>
      </c>
      <c r="FC34" s="46">
        <f>IF(AND(FC21=1,FC$4=Parametrlar!$B$8),FC26*12*(1+Kirish!$B$53)/Kirish!$B$54*(1-Kirish!$B$29),0)</f>
        <v>0</v>
      </c>
      <c r="FD34" s="46">
        <f>IF(AND(FD21=1,FD$4=Parametrlar!$B$8),FD26*12*(1+Kirish!$B$53)/Kirish!$B$54*(1-Kirish!$B$29),0)</f>
        <v>0</v>
      </c>
      <c r="FE34" s="46">
        <f>IF(AND(FE21=1,FE$4=Parametrlar!$B$8),FE26*12*(1+Kirish!$B$53)/Kirish!$B$54*(1-Kirish!$B$29),0)</f>
        <v>0</v>
      </c>
      <c r="FF34" s="46">
        <f>IF(AND(FF21=1,FF$4=Parametrlar!$B$8),FF26*12*(1+Kirish!$B$53)/Kirish!$B$54*(1-Kirish!$B$29),0)</f>
        <v>0</v>
      </c>
      <c r="FG34" s="46">
        <f>IF(AND(FG21=1,FG$4=Parametrlar!$B$8),FG26*12*(1+Kirish!$B$53)/Kirish!$B$54*(1-Kirish!$B$29),0)</f>
        <v>0</v>
      </c>
      <c r="FH34" s="46">
        <f>IF(AND(FH21=1,FH$4=Parametrlar!$B$8),FH26*12*(1+Kirish!$B$53)/Kirish!$B$54*(1-Kirish!$B$29),0)</f>
        <v>0</v>
      </c>
      <c r="FI34" s="46">
        <f>IF(AND(FI21=1,FI$4=Parametrlar!$B$8),FI26*12*(1+Kirish!$B$53)/Kirish!$B$54*(1-Kirish!$B$29),0)</f>
        <v>0</v>
      </c>
      <c r="FJ34" s="46">
        <f>IF(AND(FJ21=1,FJ$4=Parametrlar!$B$8),FJ26*12*(1+Kirish!$B$53)/Kirish!$B$54*(1-Kirish!$B$29),0)</f>
        <v>0</v>
      </c>
      <c r="FK34" s="46">
        <f>IF(AND(FK21=1,FK$4=Parametrlar!$B$8),FK26*12*(1+Kirish!$B$53)/Kirish!$B$54*(1-Kirish!$B$29),0)</f>
        <v>0</v>
      </c>
      <c r="FL34" s="46">
        <f>IF(AND(FL21=1,FL$4=Parametrlar!$B$8),FL26*12*(1+Kirish!$B$53)/Kirish!$B$54*(1-Kirish!$B$29),0)</f>
        <v>0</v>
      </c>
      <c r="FM34" s="46">
        <f>IF(AND(FM21=1,FM$4=Parametrlar!$B$8),FM26*12*(1+Kirish!$B$53)/Kirish!$B$54*(1-Kirish!$B$29),0)</f>
        <v>0</v>
      </c>
      <c r="FN34" s="46">
        <f>IF(AND(FN21=1,FN$4=Parametrlar!$B$8),FN26*12*(1+Kirish!$B$53)/Kirish!$B$54*(1-Kirish!$B$29),0)</f>
        <v>0</v>
      </c>
      <c r="FO34" s="46">
        <f>IF(AND(FO21=1,FO$4=Parametrlar!$B$8),FO26*12*(1+Kirish!$B$53)/Kirish!$B$54*(1-Kirish!$B$29),0)</f>
        <v>0</v>
      </c>
      <c r="FP34" s="46">
        <f>IF(AND(FP21=1,FP$4=Parametrlar!$B$8),FP26*12*(1+Kirish!$B$53)/Kirish!$B$54*(1-Kirish!$B$29),0)</f>
        <v>0</v>
      </c>
    </row>
    <row r="35" spans="1:172" x14ac:dyDescent="0.2">
      <c r="A35" s="42" t="s">
        <v>16</v>
      </c>
      <c r="C35" s="45">
        <f>SUM(D35:FP35)</f>
        <v>0</v>
      </c>
      <c r="D35" s="46">
        <f>IF(AND(D21=1,D$4=Parametrlar!$B$8),D34-MAX(0,D34-(Parametrlar!$B$23-SUM($D31:D31)))*Kirish!$B$28,0)</f>
        <v>0</v>
      </c>
      <c r="E35" s="46">
        <f>IF(AND(E21=1,E$4=Parametrlar!$B$8),E34-MAX(0,E34-(Parametrlar!$B$23-SUM($D31:E31)))*Kirish!$B$28,0)</f>
        <v>0</v>
      </c>
      <c r="F35" s="46">
        <f>IF(AND(F21=1,F$4=Parametrlar!$B$8),F34-MAX(0,F34-(Parametrlar!$B$23-SUM($D31:F31)))*Kirish!$B$28,0)</f>
        <v>0</v>
      </c>
      <c r="G35" s="46">
        <f>IF(AND(G21=1,G$4=Parametrlar!$B$8),G34-MAX(0,G34-(Parametrlar!$B$23-SUM($D31:G31)))*Kirish!$B$28,0)</f>
        <v>0</v>
      </c>
      <c r="H35" s="46">
        <f>IF(AND(H21=1,H$4=Parametrlar!$B$8),H34-MAX(0,H34-(Parametrlar!$B$23-SUM($D31:H31)))*Kirish!$B$28,0)</f>
        <v>0</v>
      </c>
      <c r="I35" s="46">
        <f>IF(AND(I21=1,I$4=Parametrlar!$B$8),I34-MAX(0,I34-(Parametrlar!$B$23-SUM($D31:I31)))*Kirish!$B$28,0)</f>
        <v>0</v>
      </c>
      <c r="J35" s="46">
        <f>IF(AND(J21=1,J$4=Parametrlar!$B$8),J34-MAX(0,J34-(Parametrlar!$B$23-SUM($D31:J31)))*Kirish!$B$28,0)</f>
        <v>0</v>
      </c>
      <c r="K35" s="46">
        <f>IF(AND(K21=1,K$4=Parametrlar!$B$8),K34-MAX(0,K34-(Parametrlar!$B$23-SUM($D31:K31)))*Kirish!$B$28,0)</f>
        <v>0</v>
      </c>
      <c r="L35" s="46">
        <f>IF(AND(L21=1,L$4=Parametrlar!$B$8),L34-MAX(0,L34-(Parametrlar!$B$23-SUM($D31:L31)))*Kirish!$B$28,0)</f>
        <v>0</v>
      </c>
      <c r="M35" s="46">
        <f>IF(AND(M21=1,M$4=Parametrlar!$B$8),M34-MAX(0,M34-(Parametrlar!$B$23-SUM($D31:M31)))*Kirish!$B$28,0)</f>
        <v>0</v>
      </c>
      <c r="N35" s="46">
        <f>IF(AND(N21=1,N$4=Parametrlar!$B$8),N34-MAX(0,N34-(Parametrlar!$B$23-SUM($D31:N31)))*Kirish!$B$28,0)</f>
        <v>0</v>
      </c>
      <c r="O35" s="46">
        <f>IF(AND(O21=1,O$4=Parametrlar!$B$8),O34-MAX(0,O34-(Parametrlar!$B$23-SUM($D31:O31)))*Kirish!$B$28,0)</f>
        <v>0</v>
      </c>
      <c r="P35" s="46">
        <f>IF(AND(P21=1,P$4=Parametrlar!$B$8),P34-MAX(0,P34-(Parametrlar!$B$23-SUM($D31:P31)))*Kirish!$B$28,0)</f>
        <v>0</v>
      </c>
      <c r="Q35" s="46">
        <f>IF(AND(Q21=1,Q$4=Parametrlar!$B$8),Q34-MAX(0,Q34-(Parametrlar!$B$23-SUM($D31:Q31)))*Kirish!$B$28,0)</f>
        <v>0</v>
      </c>
      <c r="R35" s="46">
        <f>IF(AND(R21=1,R$4=Parametrlar!$B$8),R34-MAX(0,R34-(Parametrlar!$B$23-SUM($D31:R31)))*Kirish!$B$28,0)</f>
        <v>0</v>
      </c>
      <c r="S35" s="46">
        <f>IF(AND(S21=1,S$4=Parametrlar!$B$8),S34-MAX(0,S34-(Parametrlar!$B$23-SUM($D31:S31)))*Kirish!$B$28,0)</f>
        <v>0</v>
      </c>
      <c r="T35" s="46">
        <f>IF(AND(T21=1,T$4=Parametrlar!$B$8),T34-MAX(0,T34-(Parametrlar!$B$23-SUM($D31:T31)))*Kirish!$B$28,0)</f>
        <v>0</v>
      </c>
      <c r="U35" s="46">
        <f>IF(AND(U21=1,U$4=Parametrlar!$B$8),U34-MAX(0,U34-(Parametrlar!$B$23-SUM($D31:U31)))*Kirish!$B$28,0)</f>
        <v>0</v>
      </c>
      <c r="V35" s="46">
        <f>IF(AND(V21=1,V$4=Parametrlar!$B$8),V34-MAX(0,V34-(Parametrlar!$B$23-SUM($D31:V31)))*Kirish!$B$28,0)</f>
        <v>0</v>
      </c>
      <c r="W35" s="46">
        <f>IF(AND(W21=1,W$4=Parametrlar!$B$8),W34-MAX(0,W34-(Parametrlar!$B$23-SUM($D31:W31)))*Kirish!$B$28,0)</f>
        <v>0</v>
      </c>
      <c r="X35" s="46">
        <f>IF(AND(X21=1,X$4=Parametrlar!$B$8),X34-MAX(0,X34-(Parametrlar!$B$23-SUM($D31:X31)))*Kirish!$B$28,0)</f>
        <v>0</v>
      </c>
      <c r="Y35" s="46">
        <f>IF(AND(Y21=1,Y$4=Parametrlar!$B$8),Y34-MAX(0,Y34-(Parametrlar!$B$23-SUM($D31:Y31)))*Kirish!$B$28,0)</f>
        <v>0</v>
      </c>
      <c r="Z35" s="46">
        <f>IF(AND(Z21=1,Z$4=Parametrlar!$B$8),Z34-MAX(0,Z34-(Parametrlar!$B$23-SUM($D31:Z31)))*Kirish!$B$28,0)</f>
        <v>0</v>
      </c>
      <c r="AA35" s="46">
        <f>IF(AND(AA21=1,AA$4=Parametrlar!$B$8),AA34-MAX(0,AA34-(Parametrlar!$B$23-SUM($D31:AA31)))*Kirish!$B$28,0)</f>
        <v>0</v>
      </c>
      <c r="AB35" s="46">
        <f>IF(AND(AB21=1,AB$4=Parametrlar!$B$8),AB34-MAX(0,AB34-(Parametrlar!$B$23-SUM($D31:AB31)))*Kirish!$B$28,0)</f>
        <v>0</v>
      </c>
      <c r="AC35" s="46">
        <f>IF(AND(AC21=1,AC$4=Parametrlar!$B$8),AC34-MAX(0,AC34-(Parametrlar!$B$23-SUM($D31:AC31)))*Kirish!$B$28,0)</f>
        <v>0</v>
      </c>
      <c r="AD35" s="46">
        <f>IF(AND(AD21=1,AD$4=Parametrlar!$B$8),AD34-MAX(0,AD34-(Parametrlar!$B$23-SUM($D31:AD31)))*Kirish!$B$28,0)</f>
        <v>0</v>
      </c>
      <c r="AE35" s="46">
        <f>IF(AND(AE21=1,AE$4=Parametrlar!$B$8),AE34-MAX(0,AE34-(Parametrlar!$B$23-SUM($D31:AE31)))*Kirish!$B$28,0)</f>
        <v>0</v>
      </c>
      <c r="AF35" s="46">
        <f>IF(AND(AF21=1,AF$4=Parametrlar!$B$8),AF34-MAX(0,AF34-(Parametrlar!$B$23-SUM($D31:AF31)))*Kirish!$B$28,0)</f>
        <v>0</v>
      </c>
      <c r="AG35" s="46">
        <f>IF(AND(AG21=1,AG$4=Parametrlar!$B$8),AG34-MAX(0,AG34-(Parametrlar!$B$23-SUM($D31:AG31)))*Kirish!$B$28,0)</f>
        <v>0</v>
      </c>
      <c r="AH35" s="46">
        <f>IF(AND(AH21=1,AH$4=Parametrlar!$B$8),AH34-MAX(0,AH34-(Parametrlar!$B$23-SUM($D31:AH31)))*Kirish!$B$28,0)</f>
        <v>0</v>
      </c>
      <c r="AI35" s="46">
        <f>IF(AND(AI21=1,AI$4=Parametrlar!$B$8),AI34-MAX(0,AI34-(Parametrlar!$B$23-SUM($D31:AI31)))*Kirish!$B$28,0)</f>
        <v>0</v>
      </c>
      <c r="AJ35" s="46">
        <f>IF(AND(AJ21=1,AJ$4=Parametrlar!$B$8),AJ34-MAX(0,AJ34-(Parametrlar!$B$23-SUM($D31:AJ31)))*Kirish!$B$28,0)</f>
        <v>0</v>
      </c>
      <c r="AK35" s="46">
        <f>IF(AND(AK21=1,AK$4=Parametrlar!$B$8),AK34-MAX(0,AK34-(Parametrlar!$B$23-SUM($D31:AK31)))*Kirish!$B$28,0)</f>
        <v>0</v>
      </c>
      <c r="AL35" s="46">
        <f>IF(AND(AL21=1,AL$4=Parametrlar!$B$8),AL34-MAX(0,AL34-(Parametrlar!$B$23-SUM($D31:AL31)))*Kirish!$B$28,0)</f>
        <v>0</v>
      </c>
      <c r="AM35" s="46">
        <f>IF(AND(AM21=1,AM$4=Parametrlar!$B$8),AM34-MAX(0,AM34-(Parametrlar!$B$23-SUM($D31:AM31)))*Kirish!$B$28,0)</f>
        <v>0</v>
      </c>
      <c r="AN35" s="46">
        <f>IF(AND(AN21=1,AN$4=Parametrlar!$B$8),AN34-MAX(0,AN34-(Parametrlar!$B$23-SUM($D31:AN31)))*Kirish!$B$28,0)</f>
        <v>0</v>
      </c>
      <c r="AO35" s="46">
        <f>IF(AND(AO21=1,AO$4=Parametrlar!$B$8),AO34-MAX(0,AO34-(Parametrlar!$B$23-SUM($D31:AO31)))*Kirish!$B$28,0)</f>
        <v>0</v>
      </c>
      <c r="AP35" s="46">
        <f>IF(AND(AP21=1,AP$4=Parametrlar!$B$8),AP34-MAX(0,AP34-(Parametrlar!$B$23-SUM($D31:AP31)))*Kirish!$B$28,0)</f>
        <v>0</v>
      </c>
      <c r="AQ35" s="46">
        <f>IF(AND(AQ21=1,AQ$4=Parametrlar!$B$8),AQ34-MAX(0,AQ34-(Parametrlar!$B$23-SUM($D31:AQ31)))*Kirish!$B$28,0)</f>
        <v>0</v>
      </c>
      <c r="AR35" s="46">
        <f>IF(AND(AR21=1,AR$4=Parametrlar!$B$8),AR34-MAX(0,AR34-(Parametrlar!$B$23-SUM($D31:AR31)))*Kirish!$B$28,0)</f>
        <v>0</v>
      </c>
      <c r="AS35" s="46">
        <f>IF(AND(AS21=1,AS$4=Parametrlar!$B$8),AS34-MAX(0,AS34-(Parametrlar!$B$23-SUM($D31:AS31)))*Kirish!$B$28,0)</f>
        <v>0</v>
      </c>
      <c r="AT35" s="46">
        <f>IF(AND(AT21=1,AT$4=Parametrlar!$B$8),AT34-MAX(0,AT34-(Parametrlar!$B$23-SUM($D31:AT31)))*Kirish!$B$28,0)</f>
        <v>0</v>
      </c>
      <c r="AU35" s="46">
        <f>IF(AND(AU21=1,AU$4=Parametrlar!$B$8),AU34-MAX(0,AU34-(Parametrlar!$B$23-SUM($D31:AU31)))*Kirish!$B$28,0)</f>
        <v>0</v>
      </c>
      <c r="AV35" s="46">
        <f>IF(AND(AV21=1,AV$4=Parametrlar!$B$8),AV34-MAX(0,AV34-(Parametrlar!$B$23-SUM($D31:AV31)))*Kirish!$B$28,0)</f>
        <v>0</v>
      </c>
      <c r="AW35" s="46">
        <f>IF(AND(AW21=1,AW$4=Parametrlar!$B$8),AW34-MAX(0,AW34-(Parametrlar!$B$23-SUM($D31:AW31)))*Kirish!$B$28,0)</f>
        <v>0</v>
      </c>
      <c r="AX35" s="46">
        <f>IF(AND(AX21=1,AX$4=Parametrlar!$B$8),AX34-MAX(0,AX34-(Parametrlar!$B$23-SUM($D31:AX31)))*Kirish!$B$28,0)</f>
        <v>0</v>
      </c>
      <c r="AY35" s="46">
        <f>IF(AND(AY21=1,AY$4=Parametrlar!$B$8),AY34-MAX(0,AY34-(Parametrlar!$B$23-SUM($D31:AY31)))*Kirish!$B$28,0)</f>
        <v>0</v>
      </c>
      <c r="AZ35" s="46">
        <f>IF(AND(AZ21=1,AZ$4=Parametrlar!$B$8),AZ34-MAX(0,AZ34-(Parametrlar!$B$23-SUM($D31:AZ31)))*Kirish!$B$28,0)</f>
        <v>0</v>
      </c>
      <c r="BA35" s="46">
        <f>IF(AND(BA21=1,BA$4=Parametrlar!$B$8),BA34-MAX(0,BA34-(Parametrlar!$B$23-SUM($D31:BA31)))*Kirish!$B$28,0)</f>
        <v>0</v>
      </c>
      <c r="BB35" s="46">
        <f>IF(AND(BB21=1,BB$4=Parametrlar!$B$8),BB34-MAX(0,BB34-(Parametrlar!$B$23-SUM($D31:BB31)))*Kirish!$B$28,0)</f>
        <v>0</v>
      </c>
      <c r="BC35" s="46">
        <f>IF(AND(BC21=1,BC$4=Parametrlar!$B$8),BC34-MAX(0,BC34-(Parametrlar!$B$23-SUM($D31:BC31)))*Kirish!$B$28,0)</f>
        <v>0</v>
      </c>
      <c r="BD35" s="46">
        <f>IF(AND(BD21=1,BD$4=Parametrlar!$B$8),BD34-MAX(0,BD34-(Parametrlar!$B$23-SUM($D31:BD31)))*Kirish!$B$28,0)</f>
        <v>0</v>
      </c>
      <c r="BE35" s="46">
        <f>IF(AND(BE21=1,BE$4=Parametrlar!$B$8),BE34-MAX(0,BE34-(Parametrlar!$B$23-SUM($D31:BE31)))*Kirish!$B$28,0)</f>
        <v>0</v>
      </c>
      <c r="BF35" s="46">
        <f>IF(AND(BF21=1,BF$4=Parametrlar!$B$8),BF34-MAX(0,BF34-(Parametrlar!$B$23-SUM($D31:BF31)))*Kirish!$B$28,0)</f>
        <v>0</v>
      </c>
      <c r="BG35" s="46">
        <f>IF(AND(BG21=1,BG$4=Parametrlar!$B$8),BG34-MAX(0,BG34-(Parametrlar!$B$23-SUM($D31:BG31)))*Kirish!$B$28,0)</f>
        <v>0</v>
      </c>
      <c r="BH35" s="46">
        <f>IF(AND(BH21=1,BH$4=Parametrlar!$B$8),BH34-MAX(0,BH34-(Parametrlar!$B$23-SUM($D31:BH31)))*Kirish!$B$28,0)</f>
        <v>0</v>
      </c>
      <c r="BI35" s="46">
        <f>IF(AND(BI21=1,BI$4=Parametrlar!$B$8),BI34-MAX(0,BI34-(Parametrlar!$B$23-SUM($D31:BI31)))*Kirish!$B$28,0)</f>
        <v>0</v>
      </c>
      <c r="BJ35" s="46">
        <f>IF(AND(BJ21=1,BJ$4=Parametrlar!$B$8),BJ34-MAX(0,BJ34-(Parametrlar!$B$23-SUM($D31:BJ31)))*Kirish!$B$28,0)</f>
        <v>0</v>
      </c>
      <c r="BK35" s="46">
        <f>IF(AND(BK21=1,BK$4=Parametrlar!$B$8),BK34-MAX(0,BK34-(Parametrlar!$B$23-SUM($D31:BK31)))*Kirish!$B$28,0)</f>
        <v>0</v>
      </c>
      <c r="BL35" s="46">
        <f>IF(AND(BL21=1,BL$4=Parametrlar!$B$8),BL34-MAX(0,BL34-(Parametrlar!$B$23-SUM($D31:BL31)))*Kirish!$B$28,0)</f>
        <v>0</v>
      </c>
      <c r="BM35" s="46">
        <f>IF(AND(BM21=1,BM$4=Parametrlar!$B$8),BM34-MAX(0,BM34-(Parametrlar!$B$23-SUM($D31:BM31)))*Kirish!$B$28,0)</f>
        <v>0</v>
      </c>
      <c r="BN35" s="46">
        <f>IF(AND(BN21=1,BN$4=Parametrlar!$B$8),BN34-MAX(0,BN34-(Parametrlar!$B$23-SUM($D31:BN31)))*Kirish!$B$28,0)</f>
        <v>0</v>
      </c>
      <c r="BO35" s="46">
        <f>IF(AND(BO21=1,BO$4=Parametrlar!$B$8),BO34-MAX(0,BO34-(Parametrlar!$B$23-SUM($D31:BO31)))*Kirish!$B$28,0)</f>
        <v>0</v>
      </c>
      <c r="BP35" s="46">
        <f>IF(AND(BP21=1,BP$4=Parametrlar!$B$8),BP34-MAX(0,BP34-(Parametrlar!$B$23-SUM($D31:BP31)))*Kirish!$B$28,0)</f>
        <v>0</v>
      </c>
      <c r="BQ35" s="46">
        <f>IF(AND(BQ21=1,BQ$4=Parametrlar!$B$8),BQ34-MAX(0,BQ34-(Parametrlar!$B$23-SUM($D31:BQ31)))*Kirish!$B$28,0)</f>
        <v>0</v>
      </c>
      <c r="BR35" s="46">
        <f>IF(AND(BR21=1,BR$4=Parametrlar!$B$8),BR34-MAX(0,BR34-(Parametrlar!$B$23-SUM($D31:BR31)))*Kirish!$B$28,0)</f>
        <v>0</v>
      </c>
      <c r="BS35" s="46">
        <f>IF(AND(BS21=1,BS$4=Parametrlar!$B$8),BS34-MAX(0,BS34-(Parametrlar!$B$23-SUM($D31:BS31)))*Kirish!$B$28,0)</f>
        <v>0</v>
      </c>
      <c r="BT35" s="46">
        <f>IF(AND(BT21=1,BT$4=Parametrlar!$B$8),BT34-MAX(0,BT34-(Parametrlar!$B$23-SUM($D31:BT31)))*Kirish!$B$28,0)</f>
        <v>0</v>
      </c>
      <c r="BU35" s="46">
        <f>IF(AND(BU21=1,BU$4=Parametrlar!$B$8),BU34-MAX(0,BU34-(Parametrlar!$B$23-SUM($D31:BU31)))*Kirish!$B$28,0)</f>
        <v>0</v>
      </c>
      <c r="BV35" s="46">
        <f>IF(AND(BV21=1,BV$4=Parametrlar!$B$8),BV34-MAX(0,BV34-(Parametrlar!$B$23-SUM($D31:BV31)))*Kirish!$B$28,0)</f>
        <v>0</v>
      </c>
      <c r="BW35" s="46">
        <f>IF(AND(BW21=1,BW$4=Parametrlar!$B$8),BW34-MAX(0,BW34-(Parametrlar!$B$23-SUM($D31:BW31)))*Kirish!$B$28,0)</f>
        <v>0</v>
      </c>
      <c r="BX35" s="46">
        <f>IF(AND(BX21=1,BX$4=Parametrlar!$B$8),BX34-MAX(0,BX34-(Parametrlar!$B$23-SUM($D31:BX31)))*Kirish!$B$28,0)</f>
        <v>0</v>
      </c>
      <c r="BY35" s="46">
        <f>IF(AND(BY21=1,BY$4=Parametrlar!$B$8),BY34-MAX(0,BY34-(Parametrlar!$B$23-SUM($D31:BY31)))*Kirish!$B$28,0)</f>
        <v>0</v>
      </c>
      <c r="BZ35" s="46">
        <f>IF(AND(BZ21=1,BZ$4=Parametrlar!$B$8),BZ34-MAX(0,BZ34-(Parametrlar!$B$23-SUM($D31:BZ31)))*Kirish!$B$28,0)</f>
        <v>0</v>
      </c>
      <c r="CA35" s="46">
        <f>IF(AND(CA21=1,CA$4=Parametrlar!$B$8),CA34-MAX(0,CA34-(Parametrlar!$B$23-SUM($D31:CA31)))*Kirish!$B$28,0)</f>
        <v>0</v>
      </c>
      <c r="CB35" s="46">
        <f>IF(AND(CB21=1,CB$4=Parametrlar!$B$8),CB34-MAX(0,CB34-(Parametrlar!$B$23-SUM($D31:CB31)))*Kirish!$B$28,0)</f>
        <v>0</v>
      </c>
      <c r="CC35" s="46">
        <f>IF(AND(CC21=1,CC$4=Parametrlar!$B$8),CC34-MAX(0,CC34-(Parametrlar!$B$23-SUM($D31:CC31)))*Kirish!$B$28,0)</f>
        <v>0</v>
      </c>
      <c r="CD35" s="46">
        <f>IF(AND(CD21=1,CD$4=Parametrlar!$B$8),CD34-MAX(0,CD34-(Parametrlar!$B$23-SUM($D31:CD31)))*Kirish!$B$28,0)</f>
        <v>0</v>
      </c>
      <c r="CE35" s="46">
        <f>IF(AND(CE21=1,CE$4=Parametrlar!$B$8),CE34-MAX(0,CE34-(Parametrlar!$B$23-SUM($D31:CE31)))*Kirish!$B$28,0)</f>
        <v>0</v>
      </c>
      <c r="CF35" s="46">
        <f>IF(AND(CF21=1,CF$4=Parametrlar!$B$8),CF34-MAX(0,CF34-(Parametrlar!$B$23-SUM($D31:CF31)))*Kirish!$B$28,0)</f>
        <v>0</v>
      </c>
      <c r="CG35" s="46">
        <f>IF(AND(CG21=1,CG$4=Parametrlar!$B$8),CG34-MAX(0,CG34-(Parametrlar!$B$23-SUM($D31:CG31)))*Kirish!$B$28,0)</f>
        <v>0</v>
      </c>
      <c r="CH35" s="46">
        <f>IF(AND(CH21=1,CH$4=Parametrlar!$B$8),CH34-MAX(0,CH34-(Parametrlar!$B$23-SUM($D31:CH31)))*Kirish!$B$28,0)</f>
        <v>0</v>
      </c>
      <c r="CI35" s="46">
        <f>IF(AND(CI21=1,CI$4=Parametrlar!$B$8),CI34-MAX(0,CI34-(Parametrlar!$B$23-SUM($D31:CI31)))*Kirish!$B$28,0)</f>
        <v>0</v>
      </c>
      <c r="CJ35" s="46">
        <f>IF(AND(CJ21=1,CJ$4=Parametrlar!$B$8),CJ34-MAX(0,CJ34-(Parametrlar!$B$23-SUM($D31:CJ31)))*Kirish!$B$28,0)</f>
        <v>0</v>
      </c>
      <c r="CK35" s="46">
        <f>IF(AND(CK21=1,CK$4=Parametrlar!$B$8),CK34-MAX(0,CK34-(Parametrlar!$B$23-SUM($D31:CK31)))*Kirish!$B$28,0)</f>
        <v>0</v>
      </c>
      <c r="CL35" s="46">
        <f>IF(AND(CL21=1,CL$4=Parametrlar!$B$8),CL34-MAX(0,CL34-(Parametrlar!$B$23-SUM($D31:CL31)))*Kirish!$B$28,0)</f>
        <v>0</v>
      </c>
      <c r="CM35" s="46">
        <f>IF(AND(CM21=1,CM$4=Parametrlar!$B$8),CM34-MAX(0,CM34-(Parametrlar!$B$23-SUM($D31:CM31)))*Kirish!$B$28,0)</f>
        <v>0</v>
      </c>
      <c r="CN35" s="46">
        <f>IF(AND(CN21=1,CN$4=Parametrlar!$B$8),CN34-MAX(0,CN34-(Parametrlar!$B$23-SUM($D31:CN31)))*Kirish!$B$28,0)</f>
        <v>0</v>
      </c>
      <c r="CO35" s="46">
        <f>IF(AND(CO21=1,CO$4=Parametrlar!$B$8),CO34-MAX(0,CO34-(Parametrlar!$B$23-SUM($D31:CO31)))*Kirish!$B$28,0)</f>
        <v>0</v>
      </c>
      <c r="CP35" s="46">
        <f>IF(AND(CP21=1,CP$4=Parametrlar!$B$8),CP34-MAX(0,CP34-(Parametrlar!$B$23-SUM($D31:CP31)))*Kirish!$B$28,0)</f>
        <v>0</v>
      </c>
      <c r="CQ35" s="46">
        <f>IF(AND(CQ21=1,CQ$4=Parametrlar!$B$8),CQ34-MAX(0,CQ34-(Parametrlar!$B$23-SUM($D31:CQ31)))*Kirish!$B$28,0)</f>
        <v>0</v>
      </c>
      <c r="CR35" s="46">
        <f>IF(AND(CR21=1,CR$4=Parametrlar!$B$8),CR34-MAX(0,CR34-(Parametrlar!$B$23-SUM($D31:CR31)))*Kirish!$B$28,0)</f>
        <v>0</v>
      </c>
      <c r="CS35" s="46">
        <f>IF(AND(CS21=1,CS$4=Parametrlar!$B$8),CS34-MAX(0,CS34-(Parametrlar!$B$23-SUM($D31:CS31)))*Kirish!$B$28,0)</f>
        <v>0</v>
      </c>
      <c r="CT35" s="46">
        <f>IF(AND(CT21=1,CT$4=Parametrlar!$B$8),CT34-MAX(0,CT34-(Parametrlar!$B$23-SUM($D31:CT31)))*Kirish!$B$28,0)</f>
        <v>0</v>
      </c>
      <c r="CU35" s="46">
        <f>IF(AND(CU21=1,CU$4=Parametrlar!$B$8),CU34-MAX(0,CU34-(Parametrlar!$B$23-SUM($D31:CU31)))*Kirish!$B$28,0)</f>
        <v>0</v>
      </c>
      <c r="CV35" s="46">
        <f>IF(AND(CV21=1,CV$4=Parametrlar!$B$8),CV34-MAX(0,CV34-(Parametrlar!$B$23-SUM($D31:CV31)))*Kirish!$B$28,0)</f>
        <v>0</v>
      </c>
      <c r="CW35" s="46">
        <f>IF(AND(CW21=1,CW$4=Parametrlar!$B$8),CW34-MAX(0,CW34-(Parametrlar!$B$23-SUM($D31:CW31)))*Kirish!$B$28,0)</f>
        <v>0</v>
      </c>
      <c r="CX35" s="46">
        <f>IF(AND(CX21=1,CX$4=Parametrlar!$B$8),CX34-MAX(0,CX34-(Parametrlar!$B$23-SUM($D31:CX31)))*Kirish!$B$28,0)</f>
        <v>0</v>
      </c>
      <c r="CY35" s="46">
        <f>IF(AND(CY21=1,CY$4=Parametrlar!$B$8),CY34-MAX(0,CY34-(Parametrlar!$B$23-SUM($D31:CY31)))*Kirish!$B$28,0)</f>
        <v>0</v>
      </c>
      <c r="CZ35" s="46">
        <f>IF(AND(CZ21=1,CZ$4=Parametrlar!$B$8),CZ34-MAX(0,CZ34-(Parametrlar!$B$23-SUM($D31:CZ31)))*Kirish!$B$28,0)</f>
        <v>0</v>
      </c>
      <c r="DA35" s="46">
        <f>IF(AND(DA21=1,DA$4=Parametrlar!$B$8),DA34-MAX(0,DA34-(Parametrlar!$B$23-SUM($D31:DA31)))*Kirish!$B$28,0)</f>
        <v>0</v>
      </c>
      <c r="DB35" s="46">
        <f>IF(AND(DB21=1,DB$4=Parametrlar!$B$8),DB34-MAX(0,DB34-(Parametrlar!$B$23-SUM($D31:DB31)))*Kirish!$B$28,0)</f>
        <v>0</v>
      </c>
      <c r="DC35" s="46">
        <f>IF(AND(DC21=1,DC$4=Parametrlar!$B$8),DC34-MAX(0,DC34-(Parametrlar!$B$23-SUM($D31:DC31)))*Kirish!$B$28,0)</f>
        <v>0</v>
      </c>
      <c r="DD35" s="46">
        <f>IF(AND(DD21=1,DD$4=Parametrlar!$B$8),DD34-MAX(0,DD34-(Parametrlar!$B$23-SUM($D31:DD31)))*Kirish!$B$28,0)</f>
        <v>0</v>
      </c>
      <c r="DE35" s="46">
        <f>IF(AND(DE21=1,DE$4=Parametrlar!$B$8),DE34-MAX(0,DE34-(Parametrlar!$B$23-SUM($D31:DE31)))*Kirish!$B$28,0)</f>
        <v>0</v>
      </c>
      <c r="DF35" s="46">
        <f>IF(AND(DF21=1,DF$4=Parametrlar!$B$8),DF34-MAX(0,DF34-(Parametrlar!$B$23-SUM($D31:DF31)))*Kirish!$B$28,0)</f>
        <v>0</v>
      </c>
      <c r="DG35" s="46">
        <f>IF(AND(DG21=1,DG$4=Parametrlar!$B$8),DG34-MAX(0,DG34-(Parametrlar!$B$23-SUM($D31:DG31)))*Kirish!$B$28,0)</f>
        <v>0</v>
      </c>
      <c r="DH35" s="46">
        <f>IF(AND(DH21=1,DH$4=Parametrlar!$B$8),DH34-MAX(0,DH34-(Parametrlar!$B$23-SUM($D31:DH31)))*Kirish!$B$28,0)</f>
        <v>0</v>
      </c>
      <c r="DI35" s="46">
        <f>IF(AND(DI21=1,DI$4=Parametrlar!$B$8),DI34-MAX(0,DI34-(Parametrlar!$B$23-SUM($D31:DI31)))*Kirish!$B$28,0)</f>
        <v>0</v>
      </c>
      <c r="DJ35" s="46">
        <f>IF(AND(DJ21=1,DJ$4=Parametrlar!$B$8),DJ34-MAX(0,DJ34-(Parametrlar!$B$23-SUM($D31:DJ31)))*Kirish!$B$28,0)</f>
        <v>0</v>
      </c>
      <c r="DK35" s="46">
        <f>IF(AND(DK21=1,DK$4=Parametrlar!$B$8),DK34-MAX(0,DK34-(Parametrlar!$B$23-SUM($D31:DK31)))*Kirish!$B$28,0)</f>
        <v>0</v>
      </c>
      <c r="DL35" s="46">
        <f>IF(AND(DL21=1,DL$4=Parametrlar!$B$8),DL34-MAX(0,DL34-(Parametrlar!$B$23-SUM($D31:DL31)))*Kirish!$B$28,0)</f>
        <v>0</v>
      </c>
      <c r="DM35" s="46">
        <f>IF(AND(DM21=1,DM$4=Parametrlar!$B$8),DM34-MAX(0,DM34-(Parametrlar!$B$23-SUM($D31:DM31)))*Kirish!$B$28,0)</f>
        <v>0</v>
      </c>
      <c r="DN35" s="46">
        <f>IF(AND(DN21=1,DN$4=Parametrlar!$B$8),DN34-MAX(0,DN34-(Parametrlar!$B$23-SUM($D31:DN31)))*Kirish!$B$28,0)</f>
        <v>0</v>
      </c>
      <c r="DO35" s="46">
        <f>IF(AND(DO21=1,DO$4=Parametrlar!$B$8),DO34-MAX(0,DO34-(Parametrlar!$B$23-SUM($D31:DO31)))*Kirish!$B$28,0)</f>
        <v>0</v>
      </c>
      <c r="DP35" s="46">
        <f>IF(AND(DP21=1,DP$4=Parametrlar!$B$8),DP34-MAX(0,DP34-(Parametrlar!$B$23-SUM($D31:DP31)))*Kirish!$B$28,0)</f>
        <v>0</v>
      </c>
      <c r="DQ35" s="46">
        <f>IF(AND(DQ21=1,DQ$4=Parametrlar!$B$8),DQ34-MAX(0,DQ34-(Parametrlar!$B$23-SUM($D31:DQ31)))*Kirish!$B$28,0)</f>
        <v>0</v>
      </c>
      <c r="DR35" s="46">
        <f>IF(AND(DR21=1,DR$4=Parametrlar!$B$8),DR34-MAX(0,DR34-(Parametrlar!$B$23-SUM($D31:DR31)))*Kirish!$B$28,0)</f>
        <v>0</v>
      </c>
      <c r="DS35" s="46">
        <f>IF(AND(DS21=1,DS$4=Parametrlar!$B$8),DS34-MAX(0,DS34-(Parametrlar!$B$23-SUM($D31:DS31)))*Kirish!$B$28,0)</f>
        <v>0</v>
      </c>
      <c r="DT35" s="46">
        <f>IF(AND(DT21=1,DT$4=Parametrlar!$B$8),DT34-MAX(0,DT34-(Parametrlar!$B$23-SUM($D31:DT31)))*Kirish!$B$28,0)</f>
        <v>0</v>
      </c>
      <c r="DU35" s="46">
        <f>IF(AND(DU21=1,DU$4=Parametrlar!$B$8),DU34-MAX(0,DU34-(Parametrlar!$B$23-SUM($D31:DU31)))*Kirish!$B$28,0)</f>
        <v>0</v>
      </c>
      <c r="DV35" s="46">
        <f>IF(AND(DV21=1,DV$4=Parametrlar!$B$8),DV34-MAX(0,DV34-(Parametrlar!$B$23-SUM($D31:DV31)))*Kirish!$B$28,0)</f>
        <v>0</v>
      </c>
      <c r="DW35" s="46">
        <f>IF(AND(DW21=1,DW$4=Parametrlar!$B$8),DW34-MAX(0,DW34-(Parametrlar!$B$23-SUM($D31:DW31)))*Kirish!$B$28,0)</f>
        <v>0</v>
      </c>
      <c r="DX35" s="46">
        <f>IF(AND(DX21=1,DX$4=Parametrlar!$B$8),DX34-MAX(0,DX34-(Parametrlar!$B$23-SUM($D31:DX31)))*Kirish!$B$28,0)</f>
        <v>0</v>
      </c>
      <c r="DY35" s="46">
        <f>IF(AND(DY21=1,DY$4=Parametrlar!$B$8),DY34-MAX(0,DY34-(Parametrlar!$B$23-SUM($D31:DY31)))*Kirish!$B$28,0)</f>
        <v>0</v>
      </c>
      <c r="DZ35" s="46">
        <f>IF(AND(DZ21=1,DZ$4=Parametrlar!$B$8),DZ34-MAX(0,DZ34-(Parametrlar!$B$23-SUM($D31:DZ31)))*Kirish!$B$28,0)</f>
        <v>0</v>
      </c>
      <c r="EA35" s="46">
        <f>IF(AND(EA21=1,EA$4=Parametrlar!$B$8),EA34-MAX(0,EA34-(Parametrlar!$B$23-SUM($D31:EA31)))*Kirish!$B$28,0)</f>
        <v>0</v>
      </c>
      <c r="EB35" s="46">
        <f>IF(AND(EB21=1,EB$4=Parametrlar!$B$8),EB34-MAX(0,EB34-(Parametrlar!$B$23-SUM($D31:EB31)))*Kirish!$B$28,0)</f>
        <v>0</v>
      </c>
      <c r="EC35" s="46">
        <f>IF(AND(EC21=1,EC$4=Parametrlar!$B$8),EC34-MAX(0,EC34-(Parametrlar!$B$23-SUM($D31:EC31)))*Kirish!$B$28,0)</f>
        <v>0</v>
      </c>
      <c r="ED35" s="46">
        <f>IF(AND(ED21=1,ED$4=Parametrlar!$B$8),ED34-MAX(0,ED34-(Parametrlar!$B$23-SUM($D31:ED31)))*Kirish!$B$28,0)</f>
        <v>0</v>
      </c>
      <c r="EE35" s="46">
        <f>IF(AND(EE21=1,EE$4=Parametrlar!$B$8),EE34-MAX(0,EE34-(Parametrlar!$B$23-SUM($D31:EE31)))*Kirish!$B$28,0)</f>
        <v>0</v>
      </c>
      <c r="EF35" s="46">
        <f>IF(AND(EF21=1,EF$4=Parametrlar!$B$8),EF34-MAX(0,EF34-(Parametrlar!$B$23-SUM($D31:EF31)))*Kirish!$B$28,0)</f>
        <v>0</v>
      </c>
      <c r="EG35" s="46">
        <f>IF(AND(EG21=1,EG$4=Parametrlar!$B$8),EG34-MAX(0,EG34-(Parametrlar!$B$23-SUM($D31:EG31)))*Kirish!$B$28,0)</f>
        <v>0</v>
      </c>
      <c r="EH35" s="46">
        <f>IF(AND(EH21=1,EH$4=Parametrlar!$B$8),EH34-MAX(0,EH34-(Parametrlar!$B$23-SUM($D31:EH31)))*Kirish!$B$28,0)</f>
        <v>0</v>
      </c>
      <c r="EI35" s="46">
        <f>IF(AND(EI21=1,EI$4=Parametrlar!$B$8),EI34-MAX(0,EI34-(Parametrlar!$B$23-SUM($D31:EI31)))*Kirish!$B$28,0)</f>
        <v>0</v>
      </c>
      <c r="EJ35" s="46">
        <f>IF(AND(EJ21=1,EJ$4=Parametrlar!$B$8),EJ34-MAX(0,EJ34-(Parametrlar!$B$23-SUM($D31:EJ31)))*Kirish!$B$28,0)</f>
        <v>0</v>
      </c>
      <c r="EK35" s="46">
        <f>IF(AND(EK21=1,EK$4=Parametrlar!$B$8),EK34-MAX(0,EK34-(Parametrlar!$B$23-SUM($D31:EK31)))*Kirish!$B$28,0)</f>
        <v>0</v>
      </c>
      <c r="EL35" s="46">
        <f>IF(AND(EL21=1,EL$4=Parametrlar!$B$8),EL34-MAX(0,EL34-(Parametrlar!$B$23-SUM($D31:EL31)))*Kirish!$B$28,0)</f>
        <v>0</v>
      </c>
      <c r="EM35" s="46">
        <f>IF(AND(EM21=1,EM$4=Parametrlar!$B$8),EM34-MAX(0,EM34-(Parametrlar!$B$23-SUM($D31:EM31)))*Kirish!$B$28,0)</f>
        <v>0</v>
      </c>
      <c r="EN35" s="46">
        <f>IF(AND(EN21=1,EN$4=Parametrlar!$B$8),EN34-MAX(0,EN34-(Parametrlar!$B$23-SUM($D31:EN31)))*Kirish!$B$28,0)</f>
        <v>0</v>
      </c>
      <c r="EO35" s="46">
        <f>IF(AND(EO21=1,EO$4=Parametrlar!$B$8),EO34-MAX(0,EO34-(Parametrlar!$B$23-SUM($D31:EO31)))*Kirish!$B$28,0)</f>
        <v>0</v>
      </c>
      <c r="EP35" s="46">
        <f>IF(AND(EP21=1,EP$4=Parametrlar!$B$8),EP34-MAX(0,EP34-(Parametrlar!$B$23-SUM($D31:EP31)))*Kirish!$B$28,0)</f>
        <v>0</v>
      </c>
      <c r="EQ35" s="46">
        <f>IF(AND(EQ21=1,EQ$4=Parametrlar!$B$8),EQ34-MAX(0,EQ34-(Parametrlar!$B$23-SUM($D31:EQ31)))*Kirish!$B$28,0)</f>
        <v>0</v>
      </c>
      <c r="ER35" s="46">
        <f>IF(AND(ER21=1,ER$4=Parametrlar!$B$8),ER34-MAX(0,ER34-(Parametrlar!$B$23-SUM($D31:ER31)))*Kirish!$B$28,0)</f>
        <v>0</v>
      </c>
      <c r="ES35" s="46">
        <f>IF(AND(ES21=1,ES$4=Parametrlar!$B$8),ES34-MAX(0,ES34-(Parametrlar!$B$23-SUM($D31:ES31)))*Kirish!$B$28,0)</f>
        <v>0</v>
      </c>
      <c r="ET35" s="46">
        <f>IF(AND(ET21=1,ET$4=Parametrlar!$B$8),ET34-MAX(0,ET34-(Parametrlar!$B$23-SUM($D31:ET31)))*Kirish!$B$28,0)</f>
        <v>0</v>
      </c>
      <c r="EU35" s="46">
        <f>IF(AND(EU21=1,EU$4=Parametrlar!$B$8),EU34-MAX(0,EU34-(Parametrlar!$B$23-SUM($D31:EU31)))*Kirish!$B$28,0)</f>
        <v>0</v>
      </c>
      <c r="EV35" s="46">
        <f>IF(AND(EV21=1,EV$4=Parametrlar!$B$8),EV34-MAX(0,EV34-(Parametrlar!$B$23-SUM($D31:EV31)))*Kirish!$B$28,0)</f>
        <v>0</v>
      </c>
      <c r="EW35" s="46">
        <f>IF(AND(EW21=1,EW$4=Parametrlar!$B$8),EW34-MAX(0,EW34-(Parametrlar!$B$23-SUM($D31:EW31)))*Kirish!$B$28,0)</f>
        <v>0</v>
      </c>
      <c r="EX35" s="46">
        <f>IF(AND(EX21=1,EX$4=Parametrlar!$B$8),EX34-MAX(0,EX34-(Parametrlar!$B$23-SUM($D31:EX31)))*Kirish!$B$28,0)</f>
        <v>0</v>
      </c>
      <c r="EY35" s="46">
        <f>IF(AND(EY21=1,EY$4=Parametrlar!$B$8),EY34-MAX(0,EY34-(Parametrlar!$B$23-SUM($D31:EY31)))*Kirish!$B$28,0)</f>
        <v>0</v>
      </c>
      <c r="EZ35" s="46">
        <f>IF(AND(EZ21=1,EZ$4=Parametrlar!$B$8),EZ34-MAX(0,EZ34-(Parametrlar!$B$23-SUM($D31:EZ31)))*Kirish!$B$28,0)</f>
        <v>0</v>
      </c>
      <c r="FA35" s="46">
        <f>IF(AND(FA21=1,FA$4=Parametrlar!$B$8),FA34-MAX(0,FA34-(Parametrlar!$B$23-SUM($D31:FA31)))*Kirish!$B$28,0)</f>
        <v>0</v>
      </c>
      <c r="FB35" s="46">
        <f>IF(AND(FB21=1,FB$4=Parametrlar!$B$8),FB34-MAX(0,FB34-(Parametrlar!$B$23-SUM($D31:FB31)))*Kirish!$B$28,0)</f>
        <v>0</v>
      </c>
      <c r="FC35" s="46">
        <f>IF(AND(FC21=1,FC$4=Parametrlar!$B$8),FC34-MAX(0,FC34-(Parametrlar!$B$23-SUM($D31:FC31)))*Kirish!$B$28,0)</f>
        <v>0</v>
      </c>
      <c r="FD35" s="46">
        <f>IF(AND(FD21=1,FD$4=Parametrlar!$B$8),FD34-MAX(0,FD34-(Parametrlar!$B$23-SUM($D31:FD31)))*Kirish!$B$28,0)</f>
        <v>0</v>
      </c>
      <c r="FE35" s="46">
        <f>IF(AND(FE21=1,FE$4=Parametrlar!$B$8),FE34-MAX(0,FE34-(Parametrlar!$B$23-SUM($D31:FE31)))*Kirish!$B$28,0)</f>
        <v>0</v>
      </c>
      <c r="FF35" s="46">
        <f>IF(AND(FF21=1,FF$4=Parametrlar!$B$8),FF34-MAX(0,FF34-(Parametrlar!$B$23-SUM($D31:FF31)))*Kirish!$B$28,0)</f>
        <v>0</v>
      </c>
      <c r="FG35" s="46">
        <f>IF(AND(FG21=1,FG$4=Parametrlar!$B$8),FG34-MAX(0,FG34-(Parametrlar!$B$23-SUM($D31:FG31)))*Kirish!$B$28,0)</f>
        <v>0</v>
      </c>
      <c r="FH35" s="46">
        <f>IF(AND(FH21=1,FH$4=Parametrlar!$B$8),FH34-MAX(0,FH34-(Parametrlar!$B$23-SUM($D31:FH31)))*Kirish!$B$28,0)</f>
        <v>0</v>
      </c>
      <c r="FI35" s="46">
        <f>IF(AND(FI21=1,FI$4=Parametrlar!$B$8),FI34-MAX(0,FI34-(Parametrlar!$B$23-SUM($D31:FI31)))*Kirish!$B$28,0)</f>
        <v>0</v>
      </c>
      <c r="FJ35" s="46">
        <f>IF(AND(FJ21=1,FJ$4=Parametrlar!$B$8),FJ34-MAX(0,FJ34-(Parametrlar!$B$23-SUM($D31:FJ31)))*Kirish!$B$28,0)</f>
        <v>0</v>
      </c>
      <c r="FK35" s="46">
        <f>IF(AND(FK21=1,FK$4=Parametrlar!$B$8),FK34-MAX(0,FK34-(Parametrlar!$B$23-SUM($D31:FK31)))*Kirish!$B$28,0)</f>
        <v>0</v>
      </c>
      <c r="FL35" s="46">
        <f>IF(AND(FL21=1,FL$4=Parametrlar!$B$8),FL34-MAX(0,FL34-(Parametrlar!$B$23-SUM($D31:FL31)))*Kirish!$B$28,0)</f>
        <v>0</v>
      </c>
      <c r="FM35" s="46">
        <f>IF(AND(FM21=1,FM$4=Parametrlar!$B$8),FM34-MAX(0,FM34-(Parametrlar!$B$23-SUM($D31:FM31)))*Kirish!$B$28,0)</f>
        <v>0</v>
      </c>
      <c r="FN35" s="46">
        <f>IF(AND(FN21=1,FN$4=Parametrlar!$B$8),FN34-MAX(0,FN34-(Parametrlar!$B$23-SUM($D31:FN31)))*Kirish!$B$28,0)</f>
        <v>0</v>
      </c>
      <c r="FO35" s="46">
        <f>IF(AND(FO21=1,FO$4=Parametrlar!$B$8),FO34-MAX(0,FO34-(Parametrlar!$B$23-SUM($D31:FO31)))*Kirish!$B$28,0)</f>
        <v>0</v>
      </c>
      <c r="FP35" s="46">
        <f>IF(AND(FP21=1,FP$4=Parametrlar!$B$8),FP34-MAX(0,FP34-(Parametrlar!$B$23-SUM($D31:FP31)))*Kirish!$B$28,0)</f>
        <v>0</v>
      </c>
    </row>
    <row r="36" spans="1:172" x14ac:dyDescent="0.2">
      <c r="A36" s="35" t="s">
        <v>249</v>
      </c>
      <c r="C36" s="45">
        <f>SUM(D36:FP36)</f>
        <v>-1319531.9076237564</v>
      </c>
      <c r="D36" s="45">
        <f t="shared" ref="D36:AI36" si="32">-D19-D16-D17-D18+D13-D14-D15+D33+D35</f>
        <v>-800000</v>
      </c>
      <c r="E36" s="45">
        <f t="shared" si="32"/>
        <v>-86223.314108796316</v>
      </c>
      <c r="F36" s="45">
        <f t="shared" si="32"/>
        <v>-72538.061947808848</v>
      </c>
      <c r="G36" s="45">
        <f t="shared" si="32"/>
        <v>-58802.829497720515</v>
      </c>
      <c r="H36" s="45">
        <f t="shared" si="32"/>
        <v>-45017.621586212066</v>
      </c>
      <c r="I36" s="45">
        <f t="shared" si="32"/>
        <v>-31182.443056768909</v>
      </c>
      <c r="J36" s="45">
        <f t="shared" si="32"/>
        <v>-31241.592267961154</v>
      </c>
      <c r="K36" s="45">
        <f t="shared" si="32"/>
        <v>-31302.235553372044</v>
      </c>
      <c r="L36" s="45">
        <f t="shared" si="32"/>
        <v>-31364.377804211668</v>
      </c>
      <c r="M36" s="45">
        <f t="shared" si="32"/>
        <v>-31428.023927702925</v>
      </c>
      <c r="N36" s="45">
        <f t="shared" si="32"/>
        <v>-31493.178847133513</v>
      </c>
      <c r="O36" s="45">
        <f t="shared" si="32"/>
        <v>-31559.847501908705</v>
      </c>
      <c r="P36" s="45">
        <f t="shared" si="32"/>
        <v>-31628.0348476041</v>
      </c>
      <c r="Q36" s="45">
        <f t="shared" si="32"/>
        <v>-31697.74585601857</v>
      </c>
      <c r="R36" s="45">
        <f t="shared" si="32"/>
        <v>-31768.985515227392</v>
      </c>
      <c r="S36" s="45">
        <f t="shared" si="32"/>
        <v>-31841.758829635481</v>
      </c>
      <c r="T36" s="45">
        <f t="shared" si="32"/>
        <v>-31916.070820030902</v>
      </c>
      <c r="U36" s="45">
        <f t="shared" si="32"/>
        <v>-31991.926523638456</v>
      </c>
      <c r="V36" s="45">
        <f t="shared" si="32"/>
        <v>-32069.330994173455</v>
      </c>
      <c r="W36" s="45">
        <f t="shared" si="32"/>
        <v>-32148.289301895795</v>
      </c>
      <c r="X36" s="45">
        <f t="shared" si="32"/>
        <v>-32228.806533664101</v>
      </c>
      <c r="Y36" s="45">
        <f t="shared" si="32"/>
        <v>-32310.887792990081</v>
      </c>
      <c r="Z36" s="45">
        <f t="shared" si="32"/>
        <v>-32394.538200092902</v>
      </c>
      <c r="AA36" s="45">
        <f t="shared" si="32"/>
        <v>-32479.762891954186</v>
      </c>
      <c r="AB36" s="45">
        <f t="shared" si="32"/>
        <v>-32566.567022372474</v>
      </c>
      <c r="AC36" s="45">
        <f t="shared" si="32"/>
        <v>-41729.125792733568</v>
      </c>
      <c r="AD36" s="45">
        <f t="shared" si="32"/>
        <v>-42191.164145549505</v>
      </c>
      <c r="AE36" s="45">
        <f t="shared" si="32"/>
        <v>-42656.015526794763</v>
      </c>
      <c r="AF36" s="45">
        <f t="shared" si="32"/>
        <v>117669.25515046297</v>
      </c>
      <c r="AG36" s="45">
        <f t="shared" si="32"/>
        <v>117823.62002314813</v>
      </c>
      <c r="AH36" s="45">
        <f t="shared" si="32"/>
        <v>117926.52993827156</v>
      </c>
      <c r="AI36" s="45">
        <f t="shared" si="32"/>
        <v>61128.489583333256</v>
      </c>
      <c r="AJ36" s="45">
        <f t="shared" ref="AJ36:BO36" si="33">-AJ19-AJ16-AJ17-AJ18+AJ13-AJ14-AJ15+AJ33+AJ35</f>
        <v>45846.367187499942</v>
      </c>
      <c r="AK36" s="45">
        <f t="shared" si="33"/>
        <v>30564.244791666628</v>
      </c>
      <c r="AL36" s="45">
        <f t="shared" si="33"/>
        <v>15282.122395833314</v>
      </c>
      <c r="AM36" s="45">
        <f t="shared" si="33"/>
        <v>0</v>
      </c>
      <c r="AN36" s="45">
        <f t="shared" si="33"/>
        <v>0</v>
      </c>
      <c r="AO36" s="45">
        <f t="shared" si="33"/>
        <v>0</v>
      </c>
      <c r="AP36" s="45">
        <f t="shared" si="33"/>
        <v>0</v>
      </c>
      <c r="AQ36" s="45">
        <f t="shared" si="33"/>
        <v>0</v>
      </c>
      <c r="AR36" s="45">
        <f t="shared" si="33"/>
        <v>0</v>
      </c>
      <c r="AS36" s="45">
        <f t="shared" si="33"/>
        <v>0</v>
      </c>
      <c r="AT36" s="45">
        <f t="shared" si="33"/>
        <v>0</v>
      </c>
      <c r="AU36" s="45">
        <f t="shared" si="33"/>
        <v>0</v>
      </c>
      <c r="AV36" s="45">
        <f t="shared" si="33"/>
        <v>0</v>
      </c>
      <c r="AW36" s="45">
        <f t="shared" si="33"/>
        <v>0</v>
      </c>
      <c r="AX36" s="45">
        <f t="shared" si="33"/>
        <v>0</v>
      </c>
      <c r="AY36" s="45">
        <f t="shared" si="33"/>
        <v>0</v>
      </c>
      <c r="AZ36" s="45">
        <f t="shared" si="33"/>
        <v>0</v>
      </c>
      <c r="BA36" s="45">
        <f t="shared" si="33"/>
        <v>0</v>
      </c>
      <c r="BB36" s="45">
        <f t="shared" si="33"/>
        <v>0</v>
      </c>
      <c r="BC36" s="45">
        <f t="shared" si="33"/>
        <v>0</v>
      </c>
      <c r="BD36" s="45">
        <f t="shared" si="33"/>
        <v>0</v>
      </c>
      <c r="BE36" s="45">
        <f t="shared" si="33"/>
        <v>0</v>
      </c>
      <c r="BF36" s="45">
        <f t="shared" si="33"/>
        <v>0</v>
      </c>
      <c r="BG36" s="45">
        <f t="shared" si="33"/>
        <v>0</v>
      </c>
      <c r="BH36" s="45">
        <f t="shared" si="33"/>
        <v>0</v>
      </c>
      <c r="BI36" s="45">
        <f t="shared" si="33"/>
        <v>0</v>
      </c>
      <c r="BJ36" s="45">
        <f t="shared" si="33"/>
        <v>0</v>
      </c>
      <c r="BK36" s="45">
        <f t="shared" si="33"/>
        <v>0</v>
      </c>
      <c r="BL36" s="45">
        <f t="shared" si="33"/>
        <v>0</v>
      </c>
      <c r="BM36" s="45">
        <f t="shared" si="33"/>
        <v>0</v>
      </c>
      <c r="BN36" s="45">
        <f t="shared" si="33"/>
        <v>0</v>
      </c>
      <c r="BO36" s="45">
        <f t="shared" si="33"/>
        <v>0</v>
      </c>
      <c r="BP36" s="45">
        <f t="shared" ref="BP36:CU36" si="34">-BP19-BP16-BP17-BP18+BP13-BP14-BP15+BP33+BP35</f>
        <v>0</v>
      </c>
      <c r="BQ36" s="45">
        <f t="shared" si="34"/>
        <v>0</v>
      </c>
      <c r="BR36" s="45">
        <f t="shared" si="34"/>
        <v>0</v>
      </c>
      <c r="BS36" s="45">
        <f t="shared" si="34"/>
        <v>0</v>
      </c>
      <c r="BT36" s="45">
        <f t="shared" si="34"/>
        <v>0</v>
      </c>
      <c r="BU36" s="45">
        <f t="shared" si="34"/>
        <v>0</v>
      </c>
      <c r="BV36" s="45">
        <f t="shared" si="34"/>
        <v>0</v>
      </c>
      <c r="BW36" s="45">
        <f t="shared" si="34"/>
        <v>0</v>
      </c>
      <c r="BX36" s="45">
        <f t="shared" si="34"/>
        <v>0</v>
      </c>
      <c r="BY36" s="45">
        <f t="shared" si="34"/>
        <v>0</v>
      </c>
      <c r="BZ36" s="45">
        <f t="shared" si="34"/>
        <v>0</v>
      </c>
      <c r="CA36" s="45">
        <f t="shared" si="34"/>
        <v>0</v>
      </c>
      <c r="CB36" s="45">
        <f t="shared" si="34"/>
        <v>0</v>
      </c>
      <c r="CC36" s="45">
        <f t="shared" si="34"/>
        <v>0</v>
      </c>
      <c r="CD36" s="45">
        <f t="shared" si="34"/>
        <v>0</v>
      </c>
      <c r="CE36" s="45">
        <f t="shared" si="34"/>
        <v>0</v>
      </c>
      <c r="CF36" s="45">
        <f t="shared" si="34"/>
        <v>0</v>
      </c>
      <c r="CG36" s="45">
        <f t="shared" si="34"/>
        <v>0</v>
      </c>
      <c r="CH36" s="45">
        <f t="shared" si="34"/>
        <v>0</v>
      </c>
      <c r="CI36" s="45">
        <f t="shared" si="34"/>
        <v>0</v>
      </c>
      <c r="CJ36" s="45">
        <f t="shared" si="34"/>
        <v>0</v>
      </c>
      <c r="CK36" s="45">
        <f t="shared" si="34"/>
        <v>0</v>
      </c>
      <c r="CL36" s="45">
        <f t="shared" si="34"/>
        <v>0</v>
      </c>
      <c r="CM36" s="45">
        <f t="shared" si="34"/>
        <v>0</v>
      </c>
      <c r="CN36" s="45">
        <f t="shared" si="34"/>
        <v>0</v>
      </c>
      <c r="CO36" s="45">
        <f t="shared" si="34"/>
        <v>0</v>
      </c>
      <c r="CP36" s="45">
        <f t="shared" si="34"/>
        <v>0</v>
      </c>
      <c r="CQ36" s="45">
        <f t="shared" si="34"/>
        <v>0</v>
      </c>
      <c r="CR36" s="45">
        <f t="shared" si="34"/>
        <v>0</v>
      </c>
      <c r="CS36" s="45">
        <f t="shared" si="34"/>
        <v>0</v>
      </c>
      <c r="CT36" s="45">
        <f t="shared" si="34"/>
        <v>0</v>
      </c>
      <c r="CU36" s="45">
        <f t="shared" si="34"/>
        <v>0</v>
      </c>
      <c r="CV36" s="45">
        <f t="shared" ref="CV36:EA36" si="35">-CV19-CV16-CV17-CV18+CV13-CV14-CV15+CV33+CV35</f>
        <v>0</v>
      </c>
      <c r="CW36" s="45">
        <f t="shared" si="35"/>
        <v>0</v>
      </c>
      <c r="CX36" s="45">
        <f t="shared" si="35"/>
        <v>0</v>
      </c>
      <c r="CY36" s="45">
        <f t="shared" si="35"/>
        <v>0</v>
      </c>
      <c r="CZ36" s="45">
        <f t="shared" si="35"/>
        <v>0</v>
      </c>
      <c r="DA36" s="45">
        <f t="shared" si="35"/>
        <v>0</v>
      </c>
      <c r="DB36" s="45">
        <f t="shared" si="35"/>
        <v>0</v>
      </c>
      <c r="DC36" s="45">
        <f t="shared" si="35"/>
        <v>0</v>
      </c>
      <c r="DD36" s="45">
        <f t="shared" si="35"/>
        <v>0</v>
      </c>
      <c r="DE36" s="45">
        <f t="shared" si="35"/>
        <v>0</v>
      </c>
      <c r="DF36" s="45">
        <f t="shared" si="35"/>
        <v>0</v>
      </c>
      <c r="DG36" s="45">
        <f t="shared" si="35"/>
        <v>0</v>
      </c>
      <c r="DH36" s="45">
        <f t="shared" si="35"/>
        <v>0</v>
      </c>
      <c r="DI36" s="45">
        <f t="shared" si="35"/>
        <v>0</v>
      </c>
      <c r="DJ36" s="45">
        <f t="shared" si="35"/>
        <v>0</v>
      </c>
      <c r="DK36" s="45">
        <f t="shared" si="35"/>
        <v>0</v>
      </c>
      <c r="DL36" s="45">
        <f t="shared" si="35"/>
        <v>0</v>
      </c>
      <c r="DM36" s="45">
        <f t="shared" si="35"/>
        <v>0</v>
      </c>
      <c r="DN36" s="45">
        <f t="shared" si="35"/>
        <v>0</v>
      </c>
      <c r="DO36" s="45">
        <f t="shared" si="35"/>
        <v>0</v>
      </c>
      <c r="DP36" s="45">
        <f t="shared" si="35"/>
        <v>0</v>
      </c>
      <c r="DQ36" s="45">
        <f t="shared" si="35"/>
        <v>0</v>
      </c>
      <c r="DR36" s="45">
        <f t="shared" si="35"/>
        <v>0</v>
      </c>
      <c r="DS36" s="45">
        <f t="shared" si="35"/>
        <v>0</v>
      </c>
      <c r="DT36" s="45">
        <f t="shared" si="35"/>
        <v>0</v>
      </c>
      <c r="DU36" s="45">
        <f t="shared" si="35"/>
        <v>0</v>
      </c>
      <c r="DV36" s="45">
        <f t="shared" si="35"/>
        <v>0</v>
      </c>
      <c r="DW36" s="45">
        <f t="shared" si="35"/>
        <v>0</v>
      </c>
      <c r="DX36" s="45">
        <f t="shared" si="35"/>
        <v>0</v>
      </c>
      <c r="DY36" s="45">
        <f t="shared" si="35"/>
        <v>0</v>
      </c>
      <c r="DZ36" s="45">
        <f t="shared" si="35"/>
        <v>0</v>
      </c>
      <c r="EA36" s="45">
        <f t="shared" si="35"/>
        <v>0</v>
      </c>
      <c r="EB36" s="45">
        <f t="shared" ref="EB36:FG36" si="36">-EB19-EB16-EB17-EB18+EB13-EB14-EB15+EB33+EB35</f>
        <v>0</v>
      </c>
      <c r="EC36" s="45">
        <f t="shared" si="36"/>
        <v>0</v>
      </c>
      <c r="ED36" s="45">
        <f t="shared" si="36"/>
        <v>0</v>
      </c>
      <c r="EE36" s="45">
        <f t="shared" si="36"/>
        <v>0</v>
      </c>
      <c r="EF36" s="45">
        <f t="shared" si="36"/>
        <v>0</v>
      </c>
      <c r="EG36" s="45">
        <f t="shared" si="36"/>
        <v>0</v>
      </c>
      <c r="EH36" s="45">
        <f t="shared" si="36"/>
        <v>0</v>
      </c>
      <c r="EI36" s="45">
        <f t="shared" si="36"/>
        <v>0</v>
      </c>
      <c r="EJ36" s="45">
        <f t="shared" si="36"/>
        <v>0</v>
      </c>
      <c r="EK36" s="45">
        <f t="shared" si="36"/>
        <v>0</v>
      </c>
      <c r="EL36" s="45">
        <f t="shared" si="36"/>
        <v>0</v>
      </c>
      <c r="EM36" s="45">
        <f t="shared" si="36"/>
        <v>0</v>
      </c>
      <c r="EN36" s="45">
        <f t="shared" si="36"/>
        <v>0</v>
      </c>
      <c r="EO36" s="45">
        <f t="shared" si="36"/>
        <v>0</v>
      </c>
      <c r="EP36" s="45">
        <f t="shared" si="36"/>
        <v>0</v>
      </c>
      <c r="EQ36" s="45">
        <f t="shared" si="36"/>
        <v>0</v>
      </c>
      <c r="ER36" s="45">
        <f t="shared" si="36"/>
        <v>0</v>
      </c>
      <c r="ES36" s="45">
        <f t="shared" si="36"/>
        <v>0</v>
      </c>
      <c r="ET36" s="45">
        <f t="shared" si="36"/>
        <v>0</v>
      </c>
      <c r="EU36" s="45">
        <f t="shared" si="36"/>
        <v>0</v>
      </c>
      <c r="EV36" s="45">
        <f t="shared" si="36"/>
        <v>0</v>
      </c>
      <c r="EW36" s="45">
        <f t="shared" si="36"/>
        <v>0</v>
      </c>
      <c r="EX36" s="45">
        <f t="shared" si="36"/>
        <v>0</v>
      </c>
      <c r="EY36" s="45">
        <f t="shared" si="36"/>
        <v>0</v>
      </c>
      <c r="EZ36" s="45">
        <f t="shared" si="36"/>
        <v>0</v>
      </c>
      <c r="FA36" s="45">
        <f t="shared" si="36"/>
        <v>0</v>
      </c>
      <c r="FB36" s="45">
        <f t="shared" si="36"/>
        <v>0</v>
      </c>
      <c r="FC36" s="45">
        <f t="shared" si="36"/>
        <v>0</v>
      </c>
      <c r="FD36" s="45">
        <f t="shared" si="36"/>
        <v>0</v>
      </c>
      <c r="FE36" s="45">
        <f t="shared" si="36"/>
        <v>0</v>
      </c>
      <c r="FF36" s="45">
        <f t="shared" si="36"/>
        <v>0</v>
      </c>
      <c r="FG36" s="45">
        <f t="shared" si="36"/>
        <v>0</v>
      </c>
      <c r="FH36" s="45">
        <f t="shared" ref="FH36:GM36" si="37">-FH19-FH16-FH17-FH18+FH13-FH14-FH15+FH33+FH35</f>
        <v>0</v>
      </c>
      <c r="FI36" s="45">
        <f t="shared" si="37"/>
        <v>0</v>
      </c>
      <c r="FJ36" s="45">
        <f t="shared" si="37"/>
        <v>0</v>
      </c>
      <c r="FK36" s="45">
        <f t="shared" si="37"/>
        <v>0</v>
      </c>
      <c r="FL36" s="45">
        <f t="shared" si="37"/>
        <v>0</v>
      </c>
      <c r="FM36" s="45">
        <f t="shared" si="37"/>
        <v>0</v>
      </c>
      <c r="FN36" s="45">
        <f t="shared" si="37"/>
        <v>0</v>
      </c>
      <c r="FO36" s="45">
        <f t="shared" si="37"/>
        <v>0</v>
      </c>
      <c r="FP36" s="45">
        <f t="shared" si="37"/>
        <v>0</v>
      </c>
    </row>
    <row r="37" spans="1:172" x14ac:dyDescent="0.2">
      <c r="A37" s="42" t="s">
        <v>250</v>
      </c>
      <c r="D37" s="46">
        <f>D36</f>
        <v>-800000</v>
      </c>
      <c r="E37" s="46">
        <f t="shared" ref="E37:AJ37" si="38">D37+E36</f>
        <v>-886223.3141087963</v>
      </c>
      <c r="F37" s="46">
        <f t="shared" si="38"/>
        <v>-958761.37605660514</v>
      </c>
      <c r="G37" s="46">
        <f t="shared" si="38"/>
        <v>-1017564.2055543256</v>
      </c>
      <c r="H37" s="46">
        <f t="shared" si="38"/>
        <v>-1062581.8271405376</v>
      </c>
      <c r="I37" s="46">
        <f t="shared" si="38"/>
        <v>-1093764.2701973065</v>
      </c>
      <c r="J37" s="46">
        <f t="shared" si="38"/>
        <v>-1125005.8624652678</v>
      </c>
      <c r="K37" s="46">
        <f t="shared" si="38"/>
        <v>-1156308.0980186397</v>
      </c>
      <c r="L37" s="46">
        <f t="shared" si="38"/>
        <v>-1187672.4758228513</v>
      </c>
      <c r="M37" s="46">
        <f t="shared" si="38"/>
        <v>-1219100.4997505543</v>
      </c>
      <c r="N37" s="46">
        <f t="shared" si="38"/>
        <v>-1250593.6785976877</v>
      </c>
      <c r="O37" s="46">
        <f t="shared" si="38"/>
        <v>-1282153.5260995964</v>
      </c>
      <c r="P37" s="46">
        <f t="shared" si="38"/>
        <v>-1313781.5609472005</v>
      </c>
      <c r="Q37" s="46">
        <f t="shared" si="38"/>
        <v>-1345479.306803219</v>
      </c>
      <c r="R37" s="46">
        <f t="shared" si="38"/>
        <v>-1377248.2923184463</v>
      </c>
      <c r="S37" s="46">
        <f t="shared" si="38"/>
        <v>-1409090.0511480819</v>
      </c>
      <c r="T37" s="46">
        <f t="shared" si="38"/>
        <v>-1441006.1219681129</v>
      </c>
      <c r="U37" s="46">
        <f t="shared" si="38"/>
        <v>-1472998.0484917513</v>
      </c>
      <c r="V37" s="46">
        <f t="shared" si="38"/>
        <v>-1505067.3794859247</v>
      </c>
      <c r="W37" s="46">
        <f t="shared" si="38"/>
        <v>-1537215.6687878205</v>
      </c>
      <c r="X37" s="46">
        <f t="shared" si="38"/>
        <v>-1569444.4753214845</v>
      </c>
      <c r="Y37" s="46">
        <f t="shared" si="38"/>
        <v>-1601755.3631144746</v>
      </c>
      <c r="Z37" s="46">
        <f t="shared" si="38"/>
        <v>-1634149.9013145675</v>
      </c>
      <c r="AA37" s="46">
        <f t="shared" si="38"/>
        <v>-1666629.6642065218</v>
      </c>
      <c r="AB37" s="46">
        <f t="shared" si="38"/>
        <v>-1699196.2312288943</v>
      </c>
      <c r="AC37" s="46">
        <f t="shared" si="38"/>
        <v>-1740925.3570216279</v>
      </c>
      <c r="AD37" s="46">
        <f t="shared" si="38"/>
        <v>-1783116.5211671775</v>
      </c>
      <c r="AE37" s="46">
        <f t="shared" si="38"/>
        <v>-1825772.5366939723</v>
      </c>
      <c r="AF37" s="46">
        <f t="shared" si="38"/>
        <v>-1708103.2815435093</v>
      </c>
      <c r="AG37" s="46">
        <f t="shared" si="38"/>
        <v>-1590279.6615203612</v>
      </c>
      <c r="AH37" s="46">
        <f t="shared" si="38"/>
        <v>-1472353.1315820897</v>
      </c>
      <c r="AI37" s="46">
        <f t="shared" si="38"/>
        <v>-1411224.6419987564</v>
      </c>
      <c r="AJ37" s="46">
        <f t="shared" si="38"/>
        <v>-1365378.2748112564</v>
      </c>
      <c r="AK37" s="46">
        <f t="shared" ref="AK37:BP37" si="39">AJ37+AK36</f>
        <v>-1334814.0300195897</v>
      </c>
      <c r="AL37" s="46">
        <f t="shared" si="39"/>
        <v>-1319531.9076237564</v>
      </c>
      <c r="AM37" s="46">
        <f t="shared" si="39"/>
        <v>-1319531.9076237564</v>
      </c>
      <c r="AN37" s="46">
        <f t="shared" si="39"/>
        <v>-1319531.9076237564</v>
      </c>
      <c r="AO37" s="46">
        <f t="shared" si="39"/>
        <v>-1319531.9076237564</v>
      </c>
      <c r="AP37" s="46">
        <f t="shared" si="39"/>
        <v>-1319531.9076237564</v>
      </c>
      <c r="AQ37" s="46">
        <f t="shared" si="39"/>
        <v>-1319531.9076237564</v>
      </c>
      <c r="AR37" s="46">
        <f t="shared" si="39"/>
        <v>-1319531.9076237564</v>
      </c>
      <c r="AS37" s="46">
        <f t="shared" si="39"/>
        <v>-1319531.9076237564</v>
      </c>
      <c r="AT37" s="46">
        <f t="shared" si="39"/>
        <v>-1319531.9076237564</v>
      </c>
      <c r="AU37" s="46">
        <f t="shared" si="39"/>
        <v>-1319531.9076237564</v>
      </c>
      <c r="AV37" s="46">
        <f t="shared" si="39"/>
        <v>-1319531.9076237564</v>
      </c>
      <c r="AW37" s="46">
        <f t="shared" si="39"/>
        <v>-1319531.9076237564</v>
      </c>
      <c r="AX37" s="46">
        <f t="shared" si="39"/>
        <v>-1319531.9076237564</v>
      </c>
      <c r="AY37" s="46">
        <f t="shared" si="39"/>
        <v>-1319531.9076237564</v>
      </c>
      <c r="AZ37" s="46">
        <f t="shared" si="39"/>
        <v>-1319531.9076237564</v>
      </c>
      <c r="BA37" s="46">
        <f t="shared" si="39"/>
        <v>-1319531.9076237564</v>
      </c>
      <c r="BB37" s="46">
        <f t="shared" si="39"/>
        <v>-1319531.9076237564</v>
      </c>
      <c r="BC37" s="46">
        <f t="shared" si="39"/>
        <v>-1319531.9076237564</v>
      </c>
      <c r="BD37" s="46">
        <f t="shared" si="39"/>
        <v>-1319531.9076237564</v>
      </c>
      <c r="BE37" s="46">
        <f t="shared" si="39"/>
        <v>-1319531.9076237564</v>
      </c>
      <c r="BF37" s="46">
        <f t="shared" si="39"/>
        <v>-1319531.9076237564</v>
      </c>
      <c r="BG37" s="46">
        <f t="shared" si="39"/>
        <v>-1319531.9076237564</v>
      </c>
      <c r="BH37" s="46">
        <f t="shared" si="39"/>
        <v>-1319531.9076237564</v>
      </c>
      <c r="BI37" s="46">
        <f t="shared" si="39"/>
        <v>-1319531.9076237564</v>
      </c>
      <c r="BJ37" s="46">
        <f t="shared" si="39"/>
        <v>-1319531.9076237564</v>
      </c>
      <c r="BK37" s="46">
        <f t="shared" si="39"/>
        <v>-1319531.9076237564</v>
      </c>
      <c r="BL37" s="46">
        <f t="shared" si="39"/>
        <v>-1319531.9076237564</v>
      </c>
      <c r="BM37" s="46">
        <f t="shared" si="39"/>
        <v>-1319531.9076237564</v>
      </c>
      <c r="BN37" s="46">
        <f t="shared" si="39"/>
        <v>-1319531.9076237564</v>
      </c>
      <c r="BO37" s="46">
        <f t="shared" si="39"/>
        <v>-1319531.9076237564</v>
      </c>
      <c r="BP37" s="46">
        <f t="shared" si="39"/>
        <v>-1319531.9076237564</v>
      </c>
      <c r="BQ37" s="46">
        <f t="shared" ref="BQ37:CV37" si="40">BP37+BQ36</f>
        <v>-1319531.9076237564</v>
      </c>
      <c r="BR37" s="46">
        <f t="shared" si="40"/>
        <v>-1319531.9076237564</v>
      </c>
      <c r="BS37" s="46">
        <f t="shared" si="40"/>
        <v>-1319531.9076237564</v>
      </c>
      <c r="BT37" s="46">
        <f t="shared" si="40"/>
        <v>-1319531.9076237564</v>
      </c>
      <c r="BU37" s="46">
        <f t="shared" si="40"/>
        <v>-1319531.9076237564</v>
      </c>
      <c r="BV37" s="46">
        <f t="shared" si="40"/>
        <v>-1319531.9076237564</v>
      </c>
      <c r="BW37" s="46">
        <f t="shared" si="40"/>
        <v>-1319531.9076237564</v>
      </c>
      <c r="BX37" s="46">
        <f t="shared" si="40"/>
        <v>-1319531.9076237564</v>
      </c>
      <c r="BY37" s="46">
        <f t="shared" si="40"/>
        <v>-1319531.9076237564</v>
      </c>
      <c r="BZ37" s="46">
        <f t="shared" si="40"/>
        <v>-1319531.9076237564</v>
      </c>
      <c r="CA37" s="46">
        <f t="shared" si="40"/>
        <v>-1319531.9076237564</v>
      </c>
      <c r="CB37" s="46">
        <f t="shared" si="40"/>
        <v>-1319531.9076237564</v>
      </c>
      <c r="CC37" s="46">
        <f t="shared" si="40"/>
        <v>-1319531.9076237564</v>
      </c>
      <c r="CD37" s="46">
        <f t="shared" si="40"/>
        <v>-1319531.9076237564</v>
      </c>
      <c r="CE37" s="46">
        <f t="shared" si="40"/>
        <v>-1319531.9076237564</v>
      </c>
      <c r="CF37" s="46">
        <f t="shared" si="40"/>
        <v>-1319531.9076237564</v>
      </c>
      <c r="CG37" s="46">
        <f t="shared" si="40"/>
        <v>-1319531.9076237564</v>
      </c>
      <c r="CH37" s="46">
        <f t="shared" si="40"/>
        <v>-1319531.9076237564</v>
      </c>
      <c r="CI37" s="46">
        <f t="shared" si="40"/>
        <v>-1319531.9076237564</v>
      </c>
      <c r="CJ37" s="46">
        <f t="shared" si="40"/>
        <v>-1319531.9076237564</v>
      </c>
      <c r="CK37" s="46">
        <f t="shared" si="40"/>
        <v>-1319531.9076237564</v>
      </c>
      <c r="CL37" s="46">
        <f t="shared" si="40"/>
        <v>-1319531.9076237564</v>
      </c>
      <c r="CM37" s="46">
        <f t="shared" si="40"/>
        <v>-1319531.9076237564</v>
      </c>
      <c r="CN37" s="46">
        <f t="shared" si="40"/>
        <v>-1319531.9076237564</v>
      </c>
      <c r="CO37" s="46">
        <f t="shared" si="40"/>
        <v>-1319531.9076237564</v>
      </c>
      <c r="CP37" s="46">
        <f t="shared" si="40"/>
        <v>-1319531.9076237564</v>
      </c>
      <c r="CQ37" s="46">
        <f t="shared" si="40"/>
        <v>-1319531.9076237564</v>
      </c>
      <c r="CR37" s="46">
        <f t="shared" si="40"/>
        <v>-1319531.9076237564</v>
      </c>
      <c r="CS37" s="46">
        <f t="shared" si="40"/>
        <v>-1319531.9076237564</v>
      </c>
      <c r="CT37" s="46">
        <f t="shared" si="40"/>
        <v>-1319531.9076237564</v>
      </c>
      <c r="CU37" s="46">
        <f t="shared" si="40"/>
        <v>-1319531.9076237564</v>
      </c>
      <c r="CV37" s="46">
        <f t="shared" si="40"/>
        <v>-1319531.9076237564</v>
      </c>
      <c r="CW37" s="46">
        <f t="shared" ref="CW37:EB37" si="41">CV37+CW36</f>
        <v>-1319531.9076237564</v>
      </c>
      <c r="CX37" s="46">
        <f t="shared" si="41"/>
        <v>-1319531.9076237564</v>
      </c>
      <c r="CY37" s="46">
        <f t="shared" si="41"/>
        <v>-1319531.9076237564</v>
      </c>
      <c r="CZ37" s="46">
        <f t="shared" si="41"/>
        <v>-1319531.9076237564</v>
      </c>
      <c r="DA37" s="46">
        <f t="shared" si="41"/>
        <v>-1319531.9076237564</v>
      </c>
      <c r="DB37" s="46">
        <f t="shared" si="41"/>
        <v>-1319531.9076237564</v>
      </c>
      <c r="DC37" s="46">
        <f t="shared" si="41"/>
        <v>-1319531.9076237564</v>
      </c>
      <c r="DD37" s="46">
        <f t="shared" si="41"/>
        <v>-1319531.9076237564</v>
      </c>
      <c r="DE37" s="46">
        <f t="shared" si="41"/>
        <v>-1319531.9076237564</v>
      </c>
      <c r="DF37" s="46">
        <f t="shared" si="41"/>
        <v>-1319531.9076237564</v>
      </c>
      <c r="DG37" s="46">
        <f t="shared" si="41"/>
        <v>-1319531.9076237564</v>
      </c>
      <c r="DH37" s="46">
        <f t="shared" si="41"/>
        <v>-1319531.9076237564</v>
      </c>
      <c r="DI37" s="46">
        <f t="shared" si="41"/>
        <v>-1319531.9076237564</v>
      </c>
      <c r="DJ37" s="46">
        <f t="shared" si="41"/>
        <v>-1319531.9076237564</v>
      </c>
      <c r="DK37" s="46">
        <f t="shared" si="41"/>
        <v>-1319531.9076237564</v>
      </c>
      <c r="DL37" s="46">
        <f t="shared" si="41"/>
        <v>-1319531.9076237564</v>
      </c>
      <c r="DM37" s="46">
        <f t="shared" si="41"/>
        <v>-1319531.9076237564</v>
      </c>
      <c r="DN37" s="46">
        <f t="shared" si="41"/>
        <v>-1319531.9076237564</v>
      </c>
      <c r="DO37" s="46">
        <f t="shared" si="41"/>
        <v>-1319531.9076237564</v>
      </c>
      <c r="DP37" s="46">
        <f t="shared" si="41"/>
        <v>-1319531.9076237564</v>
      </c>
      <c r="DQ37" s="46">
        <f t="shared" si="41"/>
        <v>-1319531.9076237564</v>
      </c>
      <c r="DR37" s="46">
        <f t="shared" si="41"/>
        <v>-1319531.9076237564</v>
      </c>
      <c r="DS37" s="46">
        <f t="shared" si="41"/>
        <v>-1319531.9076237564</v>
      </c>
      <c r="DT37" s="46">
        <f t="shared" si="41"/>
        <v>-1319531.9076237564</v>
      </c>
      <c r="DU37" s="46">
        <f t="shared" si="41"/>
        <v>-1319531.9076237564</v>
      </c>
      <c r="DV37" s="46">
        <f t="shared" si="41"/>
        <v>-1319531.9076237564</v>
      </c>
      <c r="DW37" s="46">
        <f t="shared" si="41"/>
        <v>-1319531.9076237564</v>
      </c>
      <c r="DX37" s="46">
        <f t="shared" si="41"/>
        <v>-1319531.9076237564</v>
      </c>
      <c r="DY37" s="46">
        <f t="shared" si="41"/>
        <v>-1319531.9076237564</v>
      </c>
      <c r="DZ37" s="46">
        <f t="shared" si="41"/>
        <v>-1319531.9076237564</v>
      </c>
      <c r="EA37" s="46">
        <f t="shared" si="41"/>
        <v>-1319531.9076237564</v>
      </c>
      <c r="EB37" s="46">
        <f t="shared" si="41"/>
        <v>-1319531.9076237564</v>
      </c>
      <c r="EC37" s="46">
        <f t="shared" ref="EC37:FH37" si="42">EB37+EC36</f>
        <v>-1319531.9076237564</v>
      </c>
      <c r="ED37" s="46">
        <f t="shared" si="42"/>
        <v>-1319531.9076237564</v>
      </c>
      <c r="EE37" s="46">
        <f t="shared" si="42"/>
        <v>-1319531.9076237564</v>
      </c>
      <c r="EF37" s="46">
        <f t="shared" si="42"/>
        <v>-1319531.9076237564</v>
      </c>
      <c r="EG37" s="46">
        <f t="shared" si="42"/>
        <v>-1319531.9076237564</v>
      </c>
      <c r="EH37" s="46">
        <f t="shared" si="42"/>
        <v>-1319531.9076237564</v>
      </c>
      <c r="EI37" s="46">
        <f t="shared" si="42"/>
        <v>-1319531.9076237564</v>
      </c>
      <c r="EJ37" s="46">
        <f t="shared" si="42"/>
        <v>-1319531.9076237564</v>
      </c>
      <c r="EK37" s="46">
        <f t="shared" si="42"/>
        <v>-1319531.9076237564</v>
      </c>
      <c r="EL37" s="46">
        <f t="shared" si="42"/>
        <v>-1319531.9076237564</v>
      </c>
      <c r="EM37" s="46">
        <f t="shared" si="42"/>
        <v>-1319531.9076237564</v>
      </c>
      <c r="EN37" s="46">
        <f t="shared" si="42"/>
        <v>-1319531.9076237564</v>
      </c>
      <c r="EO37" s="46">
        <f t="shared" si="42"/>
        <v>-1319531.9076237564</v>
      </c>
      <c r="EP37" s="46">
        <f t="shared" si="42"/>
        <v>-1319531.9076237564</v>
      </c>
      <c r="EQ37" s="46">
        <f t="shared" si="42"/>
        <v>-1319531.9076237564</v>
      </c>
      <c r="ER37" s="46">
        <f t="shared" si="42"/>
        <v>-1319531.9076237564</v>
      </c>
      <c r="ES37" s="46">
        <f t="shared" si="42"/>
        <v>-1319531.9076237564</v>
      </c>
      <c r="ET37" s="46">
        <f t="shared" si="42"/>
        <v>-1319531.9076237564</v>
      </c>
      <c r="EU37" s="46">
        <f t="shared" si="42"/>
        <v>-1319531.9076237564</v>
      </c>
      <c r="EV37" s="46">
        <f t="shared" si="42"/>
        <v>-1319531.9076237564</v>
      </c>
      <c r="EW37" s="46">
        <f t="shared" si="42"/>
        <v>-1319531.9076237564</v>
      </c>
      <c r="EX37" s="46">
        <f t="shared" si="42"/>
        <v>-1319531.9076237564</v>
      </c>
      <c r="EY37" s="46">
        <f t="shared" si="42"/>
        <v>-1319531.9076237564</v>
      </c>
      <c r="EZ37" s="46">
        <f t="shared" si="42"/>
        <v>-1319531.9076237564</v>
      </c>
      <c r="FA37" s="46">
        <f t="shared" si="42"/>
        <v>-1319531.9076237564</v>
      </c>
      <c r="FB37" s="46">
        <f t="shared" si="42"/>
        <v>-1319531.9076237564</v>
      </c>
      <c r="FC37" s="46">
        <f t="shared" si="42"/>
        <v>-1319531.9076237564</v>
      </c>
      <c r="FD37" s="46">
        <f t="shared" si="42"/>
        <v>-1319531.9076237564</v>
      </c>
      <c r="FE37" s="46">
        <f t="shared" si="42"/>
        <v>-1319531.9076237564</v>
      </c>
      <c r="FF37" s="46">
        <f t="shared" si="42"/>
        <v>-1319531.9076237564</v>
      </c>
      <c r="FG37" s="46">
        <f t="shared" si="42"/>
        <v>-1319531.9076237564</v>
      </c>
      <c r="FH37" s="46">
        <f t="shared" si="42"/>
        <v>-1319531.9076237564</v>
      </c>
      <c r="FI37" s="46">
        <f t="shared" ref="FI37:GN37" si="43">FH37+FI36</f>
        <v>-1319531.9076237564</v>
      </c>
      <c r="FJ37" s="46">
        <f t="shared" si="43"/>
        <v>-1319531.9076237564</v>
      </c>
      <c r="FK37" s="46">
        <f t="shared" si="43"/>
        <v>-1319531.9076237564</v>
      </c>
      <c r="FL37" s="46">
        <f t="shared" si="43"/>
        <v>-1319531.9076237564</v>
      </c>
      <c r="FM37" s="46">
        <f t="shared" si="43"/>
        <v>-1319531.9076237564</v>
      </c>
      <c r="FN37" s="46">
        <f t="shared" si="43"/>
        <v>-1319531.9076237564</v>
      </c>
      <c r="FO37" s="46">
        <f t="shared" si="43"/>
        <v>-1319531.9076237564</v>
      </c>
      <c r="FP37" s="46">
        <f t="shared" si="43"/>
        <v>-1319531.9076237564</v>
      </c>
    </row>
    <row r="38" spans="1:172" x14ac:dyDescent="0.2">
      <c r="A38" s="42" t="s">
        <v>251</v>
      </c>
      <c r="C38" s="45">
        <f>SUM(D38:FP38)</f>
        <v>-1330171.3509370086</v>
      </c>
      <c r="D38" s="46">
        <f>D36/(1+Kirish!$B$32)^(D$4/12)</f>
        <v>-800000</v>
      </c>
      <c r="E38" s="46">
        <f>E36/(1+Kirish!$B$32)^(E$4/12)</f>
        <v>-85349.603501717167</v>
      </c>
      <c r="F38" s="46">
        <f>F36/(1+Kirish!$B$32)^(F$4/12)</f>
        <v>-71075.43736084686</v>
      </c>
      <c r="G38" s="46">
        <f>G36/(1+Kirish!$B$32)^(G$4/12)</f>
        <v>-57033.31474305041</v>
      </c>
      <c r="H38" s="46">
        <f>H36/(1+Kirish!$B$32)^(H$4/12)</f>
        <v>-43220.494523326422</v>
      </c>
      <c r="I38" s="46">
        <f>I36/(1+Kirish!$B$32)^(I$4/12)</f>
        <v>-29634.262246253063</v>
      </c>
      <c r="J38" s="46">
        <f>J36/(1+Kirish!$B$32)^(J$4/12)</f>
        <v>-29389.617808002698</v>
      </c>
      <c r="K38" s="46">
        <f>K36/(1+Kirish!$B$32)^(K$4/12)</f>
        <v>-29148.27980840881</v>
      </c>
      <c r="L38" s="46">
        <f>L36/(1+Kirish!$B$32)^(L$4/12)</f>
        <v>-28910.196769167185</v>
      </c>
      <c r="M38" s="46">
        <f>M36/(1+Kirish!$B$32)^(M$4/12)</f>
        <v>-28675.317981834858</v>
      </c>
      <c r="N38" s="46">
        <f>N36/(1+Kirish!$B$32)^(N$4/12)</f>
        <v>-28443.593497057718</v>
      </c>
      <c r="O38" s="46">
        <f>O36/(1+Kirish!$B$32)^(O$4/12)</f>
        <v>-28214.974113941178</v>
      </c>
      <c r="P38" s="46">
        <f>P36/(1+Kirish!$B$32)^(P$4/12)</f>
        <v>-27989.411369561152</v>
      </c>
      <c r="Q38" s="46">
        <f>Q36/(1+Kirish!$B$32)^(Q$4/12)</f>
        <v>-27766.857528613986</v>
      </c>
      <c r="R38" s="46">
        <f>R36/(1+Kirish!$B$32)^(R$4/12)</f>
        <v>-27547.265573203345</v>
      </c>
      <c r="S38" s="46">
        <f>S36/(1+Kirish!$B$32)^(S$4/12)</f>
        <v>-27330.589192762433</v>
      </c>
      <c r="T38" s="46">
        <f>T36/(1+Kirish!$B$32)^(T$4/12)</f>
        <v>-27116.782774109884</v>
      </c>
      <c r="U38" s="46">
        <f>U36/(1+Kirish!$B$32)^(U$4/12)</f>
        <v>-26905.801391637502</v>
      </c>
      <c r="V38" s="46">
        <f>V36/(1+Kirish!$B$32)^(V$4/12)</f>
        <v>-26697.600797628202</v>
      </c>
      <c r="W38" s="46">
        <f>W36/(1+Kirish!$B$32)^(W$4/12)</f>
        <v>-26492.137412702712</v>
      </c>
      <c r="X38" s="46">
        <f>X36/(1+Kirish!$B$32)^(X$4/12)</f>
        <v>-26289.368316393095</v>
      </c>
      <c r="Y38" s="46">
        <f>Y36/(1+Kirish!$B$32)^(Y$4/12)</f>
        <v>-26089.251237841654</v>
      </c>
      <c r="Z38" s="46">
        <f>Z36/(1+Kirish!$B$32)^(Z$4/12)</f>
        <v>-25891.744546623464</v>
      </c>
      <c r="AA38" s="46">
        <f>AA36/(1+Kirish!$B$32)^(AA$4/12)</f>
        <v>-25696.807243691441</v>
      </c>
      <c r="AB38" s="46">
        <f>AB36/(1+Kirish!$B$32)^(AB$4/12)</f>
        <v>-25504.398952441446</v>
      </c>
      <c r="AC38" s="46">
        <f>AC36/(1+Kirish!$B$32)^(AC$4/12)</f>
        <v>-32348.876055326902</v>
      </c>
      <c r="AD38" s="46">
        <f>AD36/(1+Kirish!$B$32)^(AD$4/12)</f>
        <v>-32375.628979819259</v>
      </c>
      <c r="AE38" s="46">
        <f>AE36/(1+Kirish!$B$32)^(AE$4/12)</f>
        <v>-32400.654861441806</v>
      </c>
      <c r="AF38" s="46">
        <f>AF36/(1+Kirish!$B$32)^(AF$4/12)</f>
        <v>88473.519284260226</v>
      </c>
      <c r="AG38" s="46">
        <f>AG36/(1+Kirish!$B$32)^(AG$4/12)</f>
        <v>87691.895332643355</v>
      </c>
      <c r="AH38" s="46">
        <f>AH36/(1+Kirish!$B$32)^(AH$4/12)</f>
        <v>86879.119468239587</v>
      </c>
      <c r="AI38" s="46">
        <f>AI36/(1+Kirish!$B$32)^(AI$4/12)</f>
        <v>44578.387257086782</v>
      </c>
      <c r="AJ38" s="46">
        <f>AJ36/(1+Kirish!$B$32)^(AJ$4/12)</f>
        <v>33095.002057716716</v>
      </c>
      <c r="AK38" s="46">
        <f>AK36/(1+Kirish!$B$32)^(AK$4/12)</f>
        <v>21839.764435795998</v>
      </c>
      <c r="AL38" s="46">
        <f>AL36/(1+Kirish!$B$32)^(AL$4/12)</f>
        <v>10809.22981465363</v>
      </c>
      <c r="AM38" s="46">
        <f>AM36/(1+Kirish!$B$32)^(AM$4/12)</f>
        <v>0</v>
      </c>
      <c r="AN38" s="46">
        <f>AN36/(1+Kirish!$B$32)^(AN$4/12)</f>
        <v>0</v>
      </c>
      <c r="AO38" s="46">
        <f>AO36/(1+Kirish!$B$32)^(AO$4/12)</f>
        <v>0</v>
      </c>
      <c r="AP38" s="46">
        <f>AP36/(1+Kirish!$B$32)^(AP$4/12)</f>
        <v>0</v>
      </c>
      <c r="AQ38" s="46">
        <f>AQ36/(1+Kirish!$B$32)^(AQ$4/12)</f>
        <v>0</v>
      </c>
      <c r="AR38" s="46">
        <f>AR36/(1+Kirish!$B$32)^(AR$4/12)</f>
        <v>0</v>
      </c>
      <c r="AS38" s="46">
        <f>AS36/(1+Kirish!$B$32)^(AS$4/12)</f>
        <v>0</v>
      </c>
      <c r="AT38" s="46">
        <f>AT36/(1+Kirish!$B$32)^(AT$4/12)</f>
        <v>0</v>
      </c>
      <c r="AU38" s="46">
        <f>AU36/(1+Kirish!$B$32)^(AU$4/12)</f>
        <v>0</v>
      </c>
      <c r="AV38" s="46">
        <f>AV36/(1+Kirish!$B$32)^(AV$4/12)</f>
        <v>0</v>
      </c>
      <c r="AW38" s="46">
        <f>AW36/(1+Kirish!$B$32)^(AW$4/12)</f>
        <v>0</v>
      </c>
      <c r="AX38" s="46">
        <f>AX36/(1+Kirish!$B$32)^(AX$4/12)</f>
        <v>0</v>
      </c>
      <c r="AY38" s="46">
        <f>AY36/(1+Kirish!$B$32)^(AY$4/12)</f>
        <v>0</v>
      </c>
      <c r="AZ38" s="46">
        <f>AZ36/(1+Kirish!$B$32)^(AZ$4/12)</f>
        <v>0</v>
      </c>
      <c r="BA38" s="46">
        <f>BA36/(1+Kirish!$B$32)^(BA$4/12)</f>
        <v>0</v>
      </c>
      <c r="BB38" s="46">
        <f>BB36/(1+Kirish!$B$32)^(BB$4/12)</f>
        <v>0</v>
      </c>
      <c r="BC38" s="46">
        <f>BC36/(1+Kirish!$B$32)^(BC$4/12)</f>
        <v>0</v>
      </c>
      <c r="BD38" s="46">
        <f>BD36/(1+Kirish!$B$32)^(BD$4/12)</f>
        <v>0</v>
      </c>
      <c r="BE38" s="46">
        <f>BE36/(1+Kirish!$B$32)^(BE$4/12)</f>
        <v>0</v>
      </c>
      <c r="BF38" s="46">
        <f>BF36/(1+Kirish!$B$32)^(BF$4/12)</f>
        <v>0</v>
      </c>
      <c r="BG38" s="46">
        <f>BG36/(1+Kirish!$B$32)^(BG$4/12)</f>
        <v>0</v>
      </c>
      <c r="BH38" s="46">
        <f>BH36/(1+Kirish!$B$32)^(BH$4/12)</f>
        <v>0</v>
      </c>
      <c r="BI38" s="46">
        <f>BI36/(1+Kirish!$B$32)^(BI$4/12)</f>
        <v>0</v>
      </c>
      <c r="BJ38" s="46">
        <f>BJ36/(1+Kirish!$B$32)^(BJ$4/12)</f>
        <v>0</v>
      </c>
      <c r="BK38" s="46">
        <f>BK36/(1+Kirish!$B$32)^(BK$4/12)</f>
        <v>0</v>
      </c>
      <c r="BL38" s="46">
        <f>BL36/(1+Kirish!$B$32)^(BL$4/12)</f>
        <v>0</v>
      </c>
      <c r="BM38" s="46">
        <f>BM36/(1+Kirish!$B$32)^(BM$4/12)</f>
        <v>0</v>
      </c>
      <c r="BN38" s="46">
        <f>BN36/(1+Kirish!$B$32)^(BN$4/12)</f>
        <v>0</v>
      </c>
      <c r="BO38" s="46">
        <f>BO36/(1+Kirish!$B$32)^(BO$4/12)</f>
        <v>0</v>
      </c>
      <c r="BP38" s="46">
        <f>BP36/(1+Kirish!$B$32)^(BP$4/12)</f>
        <v>0</v>
      </c>
      <c r="BQ38" s="46">
        <f>BQ36/(1+Kirish!$B$32)^(BQ$4/12)</f>
        <v>0</v>
      </c>
      <c r="BR38" s="46">
        <f>BR36/(1+Kirish!$B$32)^(BR$4/12)</f>
        <v>0</v>
      </c>
      <c r="BS38" s="46">
        <f>BS36/(1+Kirish!$B$32)^(BS$4/12)</f>
        <v>0</v>
      </c>
      <c r="BT38" s="46">
        <f>BT36/(1+Kirish!$B$32)^(BT$4/12)</f>
        <v>0</v>
      </c>
      <c r="BU38" s="46">
        <f>BU36/(1+Kirish!$B$32)^(BU$4/12)</f>
        <v>0</v>
      </c>
      <c r="BV38" s="46">
        <f>BV36/(1+Kirish!$B$32)^(BV$4/12)</f>
        <v>0</v>
      </c>
      <c r="BW38" s="46">
        <f>BW36/(1+Kirish!$B$32)^(BW$4/12)</f>
        <v>0</v>
      </c>
      <c r="BX38" s="46">
        <f>BX36/(1+Kirish!$B$32)^(BX$4/12)</f>
        <v>0</v>
      </c>
      <c r="BY38" s="46">
        <f>BY36/(1+Kirish!$B$32)^(BY$4/12)</f>
        <v>0</v>
      </c>
      <c r="BZ38" s="46">
        <f>BZ36/(1+Kirish!$B$32)^(BZ$4/12)</f>
        <v>0</v>
      </c>
      <c r="CA38" s="46">
        <f>CA36/(1+Kirish!$B$32)^(CA$4/12)</f>
        <v>0</v>
      </c>
      <c r="CB38" s="46">
        <f>CB36/(1+Kirish!$B$32)^(CB$4/12)</f>
        <v>0</v>
      </c>
      <c r="CC38" s="46">
        <f>CC36/(1+Kirish!$B$32)^(CC$4/12)</f>
        <v>0</v>
      </c>
      <c r="CD38" s="46">
        <f>CD36/(1+Kirish!$B$32)^(CD$4/12)</f>
        <v>0</v>
      </c>
      <c r="CE38" s="46">
        <f>CE36/(1+Kirish!$B$32)^(CE$4/12)</f>
        <v>0</v>
      </c>
      <c r="CF38" s="46">
        <f>CF36/(1+Kirish!$B$32)^(CF$4/12)</f>
        <v>0</v>
      </c>
      <c r="CG38" s="46">
        <f>CG36/(1+Kirish!$B$32)^(CG$4/12)</f>
        <v>0</v>
      </c>
      <c r="CH38" s="46">
        <f>CH36/(1+Kirish!$B$32)^(CH$4/12)</f>
        <v>0</v>
      </c>
      <c r="CI38" s="46">
        <f>CI36/(1+Kirish!$B$32)^(CI$4/12)</f>
        <v>0</v>
      </c>
      <c r="CJ38" s="46">
        <f>CJ36/(1+Kirish!$B$32)^(CJ$4/12)</f>
        <v>0</v>
      </c>
      <c r="CK38" s="46">
        <f>CK36/(1+Kirish!$B$32)^(CK$4/12)</f>
        <v>0</v>
      </c>
      <c r="CL38" s="46">
        <f>CL36/(1+Kirish!$B$32)^(CL$4/12)</f>
        <v>0</v>
      </c>
      <c r="CM38" s="46">
        <f>CM36/(1+Kirish!$B$32)^(CM$4/12)</f>
        <v>0</v>
      </c>
      <c r="CN38" s="46">
        <f>CN36/(1+Kirish!$B$32)^(CN$4/12)</f>
        <v>0</v>
      </c>
      <c r="CO38" s="46">
        <f>CO36/(1+Kirish!$B$32)^(CO$4/12)</f>
        <v>0</v>
      </c>
      <c r="CP38" s="46">
        <f>CP36/(1+Kirish!$B$32)^(CP$4/12)</f>
        <v>0</v>
      </c>
      <c r="CQ38" s="46">
        <f>CQ36/(1+Kirish!$B$32)^(CQ$4/12)</f>
        <v>0</v>
      </c>
      <c r="CR38" s="46">
        <f>CR36/(1+Kirish!$B$32)^(CR$4/12)</f>
        <v>0</v>
      </c>
      <c r="CS38" s="46">
        <f>CS36/(1+Kirish!$B$32)^(CS$4/12)</f>
        <v>0</v>
      </c>
      <c r="CT38" s="46">
        <f>CT36/(1+Kirish!$B$32)^(CT$4/12)</f>
        <v>0</v>
      </c>
      <c r="CU38" s="46">
        <f>CU36/(1+Kirish!$B$32)^(CU$4/12)</f>
        <v>0</v>
      </c>
      <c r="CV38" s="46">
        <f>CV36/(1+Kirish!$B$32)^(CV$4/12)</f>
        <v>0</v>
      </c>
      <c r="CW38" s="46">
        <f>CW36/(1+Kirish!$B$32)^(CW$4/12)</f>
        <v>0</v>
      </c>
      <c r="CX38" s="46">
        <f>CX36/(1+Kirish!$B$32)^(CX$4/12)</f>
        <v>0</v>
      </c>
      <c r="CY38" s="46">
        <f>CY36/(1+Kirish!$B$32)^(CY$4/12)</f>
        <v>0</v>
      </c>
      <c r="CZ38" s="46">
        <f>CZ36/(1+Kirish!$B$32)^(CZ$4/12)</f>
        <v>0</v>
      </c>
      <c r="DA38" s="46">
        <f>DA36/(1+Kirish!$B$32)^(DA$4/12)</f>
        <v>0</v>
      </c>
      <c r="DB38" s="46">
        <f>DB36/(1+Kirish!$B$32)^(DB$4/12)</f>
        <v>0</v>
      </c>
      <c r="DC38" s="46">
        <f>DC36/(1+Kirish!$B$32)^(DC$4/12)</f>
        <v>0</v>
      </c>
      <c r="DD38" s="46">
        <f>DD36/(1+Kirish!$B$32)^(DD$4/12)</f>
        <v>0</v>
      </c>
      <c r="DE38" s="46">
        <f>DE36/(1+Kirish!$B$32)^(DE$4/12)</f>
        <v>0</v>
      </c>
      <c r="DF38" s="46">
        <f>DF36/(1+Kirish!$B$32)^(DF$4/12)</f>
        <v>0</v>
      </c>
      <c r="DG38" s="46">
        <f>DG36/(1+Kirish!$B$32)^(DG$4/12)</f>
        <v>0</v>
      </c>
      <c r="DH38" s="46">
        <f>DH36/(1+Kirish!$B$32)^(DH$4/12)</f>
        <v>0</v>
      </c>
      <c r="DI38" s="46">
        <f>DI36/(1+Kirish!$B$32)^(DI$4/12)</f>
        <v>0</v>
      </c>
      <c r="DJ38" s="46">
        <f>DJ36/(1+Kirish!$B$32)^(DJ$4/12)</f>
        <v>0</v>
      </c>
      <c r="DK38" s="46">
        <f>DK36/(1+Kirish!$B$32)^(DK$4/12)</f>
        <v>0</v>
      </c>
      <c r="DL38" s="46">
        <f>DL36/(1+Kirish!$B$32)^(DL$4/12)</f>
        <v>0</v>
      </c>
      <c r="DM38" s="46">
        <f>DM36/(1+Kirish!$B$32)^(DM$4/12)</f>
        <v>0</v>
      </c>
      <c r="DN38" s="46">
        <f>DN36/(1+Kirish!$B$32)^(DN$4/12)</f>
        <v>0</v>
      </c>
      <c r="DO38" s="46">
        <f>DO36/(1+Kirish!$B$32)^(DO$4/12)</f>
        <v>0</v>
      </c>
      <c r="DP38" s="46">
        <f>DP36/(1+Kirish!$B$32)^(DP$4/12)</f>
        <v>0</v>
      </c>
      <c r="DQ38" s="46">
        <f>DQ36/(1+Kirish!$B$32)^(DQ$4/12)</f>
        <v>0</v>
      </c>
      <c r="DR38" s="46">
        <f>DR36/(1+Kirish!$B$32)^(DR$4/12)</f>
        <v>0</v>
      </c>
      <c r="DS38" s="46">
        <f>DS36/(1+Kirish!$B$32)^(DS$4/12)</f>
        <v>0</v>
      </c>
      <c r="DT38" s="46">
        <f>DT36/(1+Kirish!$B$32)^(DT$4/12)</f>
        <v>0</v>
      </c>
      <c r="DU38" s="46">
        <f>DU36/(1+Kirish!$B$32)^(DU$4/12)</f>
        <v>0</v>
      </c>
      <c r="DV38" s="46">
        <f>DV36/(1+Kirish!$B$32)^(DV$4/12)</f>
        <v>0</v>
      </c>
      <c r="DW38" s="46">
        <f>DW36/(1+Kirish!$B$32)^(DW$4/12)</f>
        <v>0</v>
      </c>
      <c r="DX38" s="46">
        <f>DX36/(1+Kirish!$B$32)^(DX$4/12)</f>
        <v>0</v>
      </c>
      <c r="DY38" s="46">
        <f>DY36/(1+Kirish!$B$32)^(DY$4/12)</f>
        <v>0</v>
      </c>
      <c r="DZ38" s="46">
        <f>DZ36/(1+Kirish!$B$32)^(DZ$4/12)</f>
        <v>0</v>
      </c>
      <c r="EA38" s="46">
        <f>EA36/(1+Kirish!$B$32)^(EA$4/12)</f>
        <v>0</v>
      </c>
      <c r="EB38" s="46">
        <f>EB36/(1+Kirish!$B$32)^(EB$4/12)</f>
        <v>0</v>
      </c>
      <c r="EC38" s="46">
        <f>EC36/(1+Kirish!$B$32)^(EC$4/12)</f>
        <v>0</v>
      </c>
      <c r="ED38" s="46">
        <f>ED36/(1+Kirish!$B$32)^(ED$4/12)</f>
        <v>0</v>
      </c>
      <c r="EE38" s="46">
        <f>EE36/(1+Kirish!$B$32)^(EE$4/12)</f>
        <v>0</v>
      </c>
      <c r="EF38" s="46">
        <f>EF36/(1+Kirish!$B$32)^(EF$4/12)</f>
        <v>0</v>
      </c>
      <c r="EG38" s="46">
        <f>EG36/(1+Kirish!$B$32)^(EG$4/12)</f>
        <v>0</v>
      </c>
      <c r="EH38" s="46">
        <f>EH36/(1+Kirish!$B$32)^(EH$4/12)</f>
        <v>0</v>
      </c>
      <c r="EI38" s="46">
        <f>EI36/(1+Kirish!$B$32)^(EI$4/12)</f>
        <v>0</v>
      </c>
      <c r="EJ38" s="46">
        <f>EJ36/(1+Kirish!$B$32)^(EJ$4/12)</f>
        <v>0</v>
      </c>
      <c r="EK38" s="46">
        <f>EK36/(1+Kirish!$B$32)^(EK$4/12)</f>
        <v>0</v>
      </c>
      <c r="EL38" s="46">
        <f>EL36/(1+Kirish!$B$32)^(EL$4/12)</f>
        <v>0</v>
      </c>
      <c r="EM38" s="46">
        <f>EM36/(1+Kirish!$B$32)^(EM$4/12)</f>
        <v>0</v>
      </c>
      <c r="EN38" s="46">
        <f>EN36/(1+Kirish!$B$32)^(EN$4/12)</f>
        <v>0</v>
      </c>
      <c r="EO38" s="46">
        <f>EO36/(1+Kirish!$B$32)^(EO$4/12)</f>
        <v>0</v>
      </c>
      <c r="EP38" s="46">
        <f>EP36/(1+Kirish!$B$32)^(EP$4/12)</f>
        <v>0</v>
      </c>
      <c r="EQ38" s="46">
        <f>EQ36/(1+Kirish!$B$32)^(EQ$4/12)</f>
        <v>0</v>
      </c>
      <c r="ER38" s="46">
        <f>ER36/(1+Kirish!$B$32)^(ER$4/12)</f>
        <v>0</v>
      </c>
      <c r="ES38" s="46">
        <f>ES36/(1+Kirish!$B$32)^(ES$4/12)</f>
        <v>0</v>
      </c>
      <c r="ET38" s="46">
        <f>ET36/(1+Kirish!$B$32)^(ET$4/12)</f>
        <v>0</v>
      </c>
      <c r="EU38" s="46">
        <f>EU36/(1+Kirish!$B$32)^(EU$4/12)</f>
        <v>0</v>
      </c>
      <c r="EV38" s="46">
        <f>EV36/(1+Kirish!$B$32)^(EV$4/12)</f>
        <v>0</v>
      </c>
      <c r="EW38" s="46">
        <f>EW36/(1+Kirish!$B$32)^(EW$4/12)</f>
        <v>0</v>
      </c>
      <c r="EX38" s="46">
        <f>EX36/(1+Kirish!$B$32)^(EX$4/12)</f>
        <v>0</v>
      </c>
      <c r="EY38" s="46">
        <f>EY36/(1+Kirish!$B$32)^(EY$4/12)</f>
        <v>0</v>
      </c>
      <c r="EZ38" s="46">
        <f>EZ36/(1+Kirish!$B$32)^(EZ$4/12)</f>
        <v>0</v>
      </c>
      <c r="FA38" s="46">
        <f>FA36/(1+Kirish!$B$32)^(FA$4/12)</f>
        <v>0</v>
      </c>
      <c r="FB38" s="46">
        <f>FB36/(1+Kirish!$B$32)^(FB$4/12)</f>
        <v>0</v>
      </c>
      <c r="FC38" s="46">
        <f>FC36/(1+Kirish!$B$32)^(FC$4/12)</f>
        <v>0</v>
      </c>
      <c r="FD38" s="46">
        <f>FD36/(1+Kirish!$B$32)^(FD$4/12)</f>
        <v>0</v>
      </c>
      <c r="FE38" s="46">
        <f>FE36/(1+Kirish!$B$32)^(FE$4/12)</f>
        <v>0</v>
      </c>
      <c r="FF38" s="46">
        <f>FF36/(1+Kirish!$B$32)^(FF$4/12)</f>
        <v>0</v>
      </c>
      <c r="FG38" s="46">
        <f>FG36/(1+Kirish!$B$32)^(FG$4/12)</f>
        <v>0</v>
      </c>
      <c r="FH38" s="46">
        <f>FH36/(1+Kirish!$B$32)^(FH$4/12)</f>
        <v>0</v>
      </c>
      <c r="FI38" s="46">
        <f>FI36/(1+Kirish!$B$32)^(FI$4/12)</f>
        <v>0</v>
      </c>
      <c r="FJ38" s="46">
        <f>FJ36/(1+Kirish!$B$32)^(FJ$4/12)</f>
        <v>0</v>
      </c>
      <c r="FK38" s="46">
        <f>FK36/(1+Kirish!$B$32)^(FK$4/12)</f>
        <v>0</v>
      </c>
      <c r="FL38" s="46">
        <f>FL36/(1+Kirish!$B$32)^(FL$4/12)</f>
        <v>0</v>
      </c>
      <c r="FM38" s="46">
        <f>FM36/(1+Kirish!$B$32)^(FM$4/12)</f>
        <v>0</v>
      </c>
      <c r="FN38" s="46">
        <f>FN36/(1+Kirish!$B$32)^(FN$4/12)</f>
        <v>0</v>
      </c>
      <c r="FO38" s="46">
        <f>FO36/(1+Kirish!$B$32)^(FO$4/12)</f>
        <v>0</v>
      </c>
      <c r="FP38" s="46">
        <f>FP36/(1+Kirish!$B$32)^(FP$4/12)</f>
        <v>0</v>
      </c>
    </row>
    <row r="39" spans="1:172" x14ac:dyDescent="0.2">
      <c r="A39" s="42" t="s">
        <v>252</v>
      </c>
      <c r="D39" s="47">
        <f t="shared" ref="D39:AI39" si="44">IF(D37&lt;-0.000001,D$4,-1)</f>
        <v>0</v>
      </c>
      <c r="E39" s="47">
        <f t="shared" si="44"/>
        <v>1</v>
      </c>
      <c r="F39" s="47">
        <f t="shared" si="44"/>
        <v>2</v>
      </c>
      <c r="G39" s="47">
        <f t="shared" si="44"/>
        <v>3</v>
      </c>
      <c r="H39" s="47">
        <f t="shared" si="44"/>
        <v>4</v>
      </c>
      <c r="I39" s="47">
        <f t="shared" si="44"/>
        <v>5</v>
      </c>
      <c r="J39" s="47">
        <f t="shared" si="44"/>
        <v>6</v>
      </c>
      <c r="K39" s="47">
        <f t="shared" si="44"/>
        <v>7</v>
      </c>
      <c r="L39" s="47">
        <f t="shared" si="44"/>
        <v>8</v>
      </c>
      <c r="M39" s="47">
        <f t="shared" si="44"/>
        <v>9</v>
      </c>
      <c r="N39" s="47">
        <f t="shared" si="44"/>
        <v>10</v>
      </c>
      <c r="O39" s="47">
        <f t="shared" si="44"/>
        <v>11</v>
      </c>
      <c r="P39" s="47">
        <f t="shared" si="44"/>
        <v>12</v>
      </c>
      <c r="Q39" s="47">
        <f t="shared" si="44"/>
        <v>13</v>
      </c>
      <c r="R39" s="47">
        <f t="shared" si="44"/>
        <v>14</v>
      </c>
      <c r="S39" s="47">
        <f t="shared" si="44"/>
        <v>15</v>
      </c>
      <c r="T39" s="47">
        <f t="shared" si="44"/>
        <v>16</v>
      </c>
      <c r="U39" s="47">
        <f t="shared" si="44"/>
        <v>17</v>
      </c>
      <c r="V39" s="47">
        <f t="shared" si="44"/>
        <v>18</v>
      </c>
      <c r="W39" s="47">
        <f t="shared" si="44"/>
        <v>19</v>
      </c>
      <c r="X39" s="47">
        <f t="shared" si="44"/>
        <v>20</v>
      </c>
      <c r="Y39" s="47">
        <f t="shared" si="44"/>
        <v>21</v>
      </c>
      <c r="Z39" s="47">
        <f t="shared" si="44"/>
        <v>22</v>
      </c>
      <c r="AA39" s="47">
        <f t="shared" si="44"/>
        <v>23</v>
      </c>
      <c r="AB39" s="47">
        <f t="shared" si="44"/>
        <v>24</v>
      </c>
      <c r="AC39" s="47">
        <f t="shared" si="44"/>
        <v>25</v>
      </c>
      <c r="AD39" s="47">
        <f t="shared" si="44"/>
        <v>26</v>
      </c>
      <c r="AE39" s="47">
        <f t="shared" si="44"/>
        <v>27</v>
      </c>
      <c r="AF39" s="47">
        <f t="shared" si="44"/>
        <v>28</v>
      </c>
      <c r="AG39" s="47">
        <f t="shared" si="44"/>
        <v>29</v>
      </c>
      <c r="AH39" s="47">
        <f t="shared" si="44"/>
        <v>30</v>
      </c>
      <c r="AI39" s="47">
        <f t="shared" si="44"/>
        <v>31</v>
      </c>
      <c r="AJ39" s="47">
        <f t="shared" ref="AJ39:BO39" si="45">IF(AJ37&lt;-0.000001,AJ$4,-1)</f>
        <v>32</v>
      </c>
      <c r="AK39" s="47">
        <f t="shared" si="45"/>
        <v>33</v>
      </c>
      <c r="AL39" s="47">
        <f t="shared" si="45"/>
        <v>34</v>
      </c>
      <c r="AM39" s="47">
        <f t="shared" si="45"/>
        <v>35</v>
      </c>
      <c r="AN39" s="47">
        <f t="shared" si="45"/>
        <v>36</v>
      </c>
      <c r="AO39" s="47">
        <f t="shared" si="45"/>
        <v>37</v>
      </c>
      <c r="AP39" s="47">
        <f t="shared" si="45"/>
        <v>38</v>
      </c>
      <c r="AQ39" s="47">
        <f t="shared" si="45"/>
        <v>39</v>
      </c>
      <c r="AR39" s="47">
        <f t="shared" si="45"/>
        <v>40</v>
      </c>
      <c r="AS39" s="47">
        <f t="shared" si="45"/>
        <v>41</v>
      </c>
      <c r="AT39" s="47">
        <f t="shared" si="45"/>
        <v>42</v>
      </c>
      <c r="AU39" s="47">
        <f t="shared" si="45"/>
        <v>43</v>
      </c>
      <c r="AV39" s="47">
        <f t="shared" si="45"/>
        <v>44</v>
      </c>
      <c r="AW39" s="47">
        <f t="shared" si="45"/>
        <v>45</v>
      </c>
      <c r="AX39" s="47">
        <f t="shared" si="45"/>
        <v>46</v>
      </c>
      <c r="AY39" s="47">
        <f t="shared" si="45"/>
        <v>47</v>
      </c>
      <c r="AZ39" s="47">
        <f t="shared" si="45"/>
        <v>48</v>
      </c>
      <c r="BA39" s="47">
        <f t="shared" si="45"/>
        <v>49</v>
      </c>
      <c r="BB39" s="47">
        <f t="shared" si="45"/>
        <v>50</v>
      </c>
      <c r="BC39" s="47">
        <f t="shared" si="45"/>
        <v>51</v>
      </c>
      <c r="BD39" s="47">
        <f t="shared" si="45"/>
        <v>52</v>
      </c>
      <c r="BE39" s="47">
        <f t="shared" si="45"/>
        <v>53</v>
      </c>
      <c r="BF39" s="47">
        <f t="shared" si="45"/>
        <v>54</v>
      </c>
      <c r="BG39" s="47">
        <f t="shared" si="45"/>
        <v>55</v>
      </c>
      <c r="BH39" s="47">
        <f t="shared" si="45"/>
        <v>56</v>
      </c>
      <c r="BI39" s="47">
        <f t="shared" si="45"/>
        <v>57</v>
      </c>
      <c r="BJ39" s="47">
        <f t="shared" si="45"/>
        <v>58</v>
      </c>
      <c r="BK39" s="47">
        <f t="shared" si="45"/>
        <v>59</v>
      </c>
      <c r="BL39" s="47">
        <f t="shared" si="45"/>
        <v>60</v>
      </c>
      <c r="BM39" s="47">
        <f t="shared" si="45"/>
        <v>61</v>
      </c>
      <c r="BN39" s="47">
        <f t="shared" si="45"/>
        <v>62</v>
      </c>
      <c r="BO39" s="47">
        <f t="shared" si="45"/>
        <v>63</v>
      </c>
      <c r="BP39" s="47">
        <f t="shared" ref="BP39:CU39" si="46">IF(BP37&lt;-0.000001,BP$4,-1)</f>
        <v>64</v>
      </c>
      <c r="BQ39" s="47">
        <f t="shared" si="46"/>
        <v>65</v>
      </c>
      <c r="BR39" s="47">
        <f t="shared" si="46"/>
        <v>66</v>
      </c>
      <c r="BS39" s="47">
        <f t="shared" si="46"/>
        <v>67</v>
      </c>
      <c r="BT39" s="47">
        <f t="shared" si="46"/>
        <v>68</v>
      </c>
      <c r="BU39" s="47">
        <f t="shared" si="46"/>
        <v>69</v>
      </c>
      <c r="BV39" s="47">
        <f t="shared" si="46"/>
        <v>70</v>
      </c>
      <c r="BW39" s="47">
        <f t="shared" si="46"/>
        <v>71</v>
      </c>
      <c r="BX39" s="47">
        <f t="shared" si="46"/>
        <v>72</v>
      </c>
      <c r="BY39" s="47">
        <f t="shared" si="46"/>
        <v>73</v>
      </c>
      <c r="BZ39" s="47">
        <f t="shared" si="46"/>
        <v>74</v>
      </c>
      <c r="CA39" s="47">
        <f t="shared" si="46"/>
        <v>75</v>
      </c>
      <c r="CB39" s="47">
        <f t="shared" si="46"/>
        <v>76</v>
      </c>
      <c r="CC39" s="47">
        <f t="shared" si="46"/>
        <v>77</v>
      </c>
      <c r="CD39" s="47">
        <f t="shared" si="46"/>
        <v>78</v>
      </c>
      <c r="CE39" s="47">
        <f t="shared" si="46"/>
        <v>79</v>
      </c>
      <c r="CF39" s="47">
        <f t="shared" si="46"/>
        <v>80</v>
      </c>
      <c r="CG39" s="47">
        <f t="shared" si="46"/>
        <v>81</v>
      </c>
      <c r="CH39" s="47">
        <f t="shared" si="46"/>
        <v>82</v>
      </c>
      <c r="CI39" s="47">
        <f t="shared" si="46"/>
        <v>83</v>
      </c>
      <c r="CJ39" s="47">
        <f t="shared" si="46"/>
        <v>84</v>
      </c>
      <c r="CK39" s="47">
        <f t="shared" si="46"/>
        <v>85</v>
      </c>
      <c r="CL39" s="47">
        <f t="shared" si="46"/>
        <v>86</v>
      </c>
      <c r="CM39" s="47">
        <f t="shared" si="46"/>
        <v>87</v>
      </c>
      <c r="CN39" s="47">
        <f t="shared" si="46"/>
        <v>88</v>
      </c>
      <c r="CO39" s="47">
        <f t="shared" si="46"/>
        <v>89</v>
      </c>
      <c r="CP39" s="47">
        <f t="shared" si="46"/>
        <v>90</v>
      </c>
      <c r="CQ39" s="47">
        <f t="shared" si="46"/>
        <v>91</v>
      </c>
      <c r="CR39" s="47">
        <f t="shared" si="46"/>
        <v>92</v>
      </c>
      <c r="CS39" s="47">
        <f t="shared" si="46"/>
        <v>93</v>
      </c>
      <c r="CT39" s="47">
        <f t="shared" si="46"/>
        <v>94</v>
      </c>
      <c r="CU39" s="47">
        <f t="shared" si="46"/>
        <v>95</v>
      </c>
      <c r="CV39" s="47">
        <f t="shared" ref="CV39:EA39" si="47">IF(CV37&lt;-0.000001,CV$4,-1)</f>
        <v>96</v>
      </c>
      <c r="CW39" s="47">
        <f t="shared" si="47"/>
        <v>97</v>
      </c>
      <c r="CX39" s="47">
        <f t="shared" si="47"/>
        <v>98</v>
      </c>
      <c r="CY39" s="47">
        <f t="shared" si="47"/>
        <v>99</v>
      </c>
      <c r="CZ39" s="47">
        <f t="shared" si="47"/>
        <v>100</v>
      </c>
      <c r="DA39" s="47">
        <f t="shared" si="47"/>
        <v>101</v>
      </c>
      <c r="DB39" s="47">
        <f t="shared" si="47"/>
        <v>102</v>
      </c>
      <c r="DC39" s="47">
        <f t="shared" si="47"/>
        <v>103</v>
      </c>
      <c r="DD39" s="47">
        <f t="shared" si="47"/>
        <v>104</v>
      </c>
      <c r="DE39" s="47">
        <f t="shared" si="47"/>
        <v>105</v>
      </c>
      <c r="DF39" s="47">
        <f t="shared" si="47"/>
        <v>106</v>
      </c>
      <c r="DG39" s="47">
        <f t="shared" si="47"/>
        <v>107</v>
      </c>
      <c r="DH39" s="47">
        <f t="shared" si="47"/>
        <v>108</v>
      </c>
      <c r="DI39" s="47">
        <f t="shared" si="47"/>
        <v>109</v>
      </c>
      <c r="DJ39" s="47">
        <f t="shared" si="47"/>
        <v>110</v>
      </c>
      <c r="DK39" s="47">
        <f t="shared" si="47"/>
        <v>111</v>
      </c>
      <c r="DL39" s="47">
        <f t="shared" si="47"/>
        <v>112</v>
      </c>
      <c r="DM39" s="47">
        <f t="shared" si="47"/>
        <v>113</v>
      </c>
      <c r="DN39" s="47">
        <f t="shared" si="47"/>
        <v>114</v>
      </c>
      <c r="DO39" s="47">
        <f t="shared" si="47"/>
        <v>115</v>
      </c>
      <c r="DP39" s="47">
        <f t="shared" si="47"/>
        <v>116</v>
      </c>
      <c r="DQ39" s="47">
        <f t="shared" si="47"/>
        <v>117</v>
      </c>
      <c r="DR39" s="47">
        <f t="shared" si="47"/>
        <v>118</v>
      </c>
      <c r="DS39" s="47">
        <f t="shared" si="47"/>
        <v>119</v>
      </c>
      <c r="DT39" s="47">
        <f t="shared" si="47"/>
        <v>120</v>
      </c>
      <c r="DU39" s="47">
        <f t="shared" si="47"/>
        <v>121</v>
      </c>
      <c r="DV39" s="47">
        <f t="shared" si="47"/>
        <v>122</v>
      </c>
      <c r="DW39" s="47">
        <f t="shared" si="47"/>
        <v>123</v>
      </c>
      <c r="DX39" s="47">
        <f t="shared" si="47"/>
        <v>124</v>
      </c>
      <c r="DY39" s="47">
        <f t="shared" si="47"/>
        <v>125</v>
      </c>
      <c r="DZ39" s="47">
        <f t="shared" si="47"/>
        <v>126</v>
      </c>
      <c r="EA39" s="47">
        <f t="shared" si="47"/>
        <v>127</v>
      </c>
      <c r="EB39" s="47">
        <f t="shared" ref="EB39:FG39" si="48">IF(EB37&lt;-0.000001,EB$4,-1)</f>
        <v>128</v>
      </c>
      <c r="EC39" s="47">
        <f t="shared" si="48"/>
        <v>129</v>
      </c>
      <c r="ED39" s="47">
        <f t="shared" si="48"/>
        <v>130</v>
      </c>
      <c r="EE39" s="47">
        <f t="shared" si="48"/>
        <v>131</v>
      </c>
      <c r="EF39" s="47">
        <f t="shared" si="48"/>
        <v>132</v>
      </c>
      <c r="EG39" s="47">
        <f t="shared" si="48"/>
        <v>133</v>
      </c>
      <c r="EH39" s="47">
        <f t="shared" si="48"/>
        <v>134</v>
      </c>
      <c r="EI39" s="47">
        <f t="shared" si="48"/>
        <v>135</v>
      </c>
      <c r="EJ39" s="47">
        <f t="shared" si="48"/>
        <v>136</v>
      </c>
      <c r="EK39" s="47">
        <f t="shared" si="48"/>
        <v>137</v>
      </c>
      <c r="EL39" s="47">
        <f t="shared" si="48"/>
        <v>138</v>
      </c>
      <c r="EM39" s="47">
        <f t="shared" si="48"/>
        <v>139</v>
      </c>
      <c r="EN39" s="47">
        <f t="shared" si="48"/>
        <v>140</v>
      </c>
      <c r="EO39" s="47">
        <f t="shared" si="48"/>
        <v>141</v>
      </c>
      <c r="EP39" s="47">
        <f t="shared" si="48"/>
        <v>142</v>
      </c>
      <c r="EQ39" s="47">
        <f t="shared" si="48"/>
        <v>143</v>
      </c>
      <c r="ER39" s="47">
        <f t="shared" si="48"/>
        <v>144</v>
      </c>
      <c r="ES39" s="47">
        <f t="shared" si="48"/>
        <v>145</v>
      </c>
      <c r="ET39" s="47">
        <f t="shared" si="48"/>
        <v>146</v>
      </c>
      <c r="EU39" s="47">
        <f t="shared" si="48"/>
        <v>147</v>
      </c>
      <c r="EV39" s="47">
        <f t="shared" si="48"/>
        <v>148</v>
      </c>
      <c r="EW39" s="47">
        <f t="shared" si="48"/>
        <v>149</v>
      </c>
      <c r="EX39" s="47">
        <f t="shared" si="48"/>
        <v>150</v>
      </c>
      <c r="EY39" s="47">
        <f t="shared" si="48"/>
        <v>151</v>
      </c>
      <c r="EZ39" s="47">
        <f t="shared" si="48"/>
        <v>152</v>
      </c>
      <c r="FA39" s="47">
        <f t="shared" si="48"/>
        <v>153</v>
      </c>
      <c r="FB39" s="47">
        <f t="shared" si="48"/>
        <v>154</v>
      </c>
      <c r="FC39" s="47">
        <f t="shared" si="48"/>
        <v>155</v>
      </c>
      <c r="FD39" s="47">
        <f t="shared" si="48"/>
        <v>156</v>
      </c>
      <c r="FE39" s="47">
        <f t="shared" si="48"/>
        <v>157</v>
      </c>
      <c r="FF39" s="47">
        <f t="shared" si="48"/>
        <v>158</v>
      </c>
      <c r="FG39" s="47">
        <f t="shared" si="48"/>
        <v>159</v>
      </c>
      <c r="FH39" s="47">
        <f t="shared" ref="FH39:FP39" si="49">IF(FH37&lt;-0.000001,FH$4,-1)</f>
        <v>160</v>
      </c>
      <c r="FI39" s="47">
        <f t="shared" si="49"/>
        <v>161</v>
      </c>
      <c r="FJ39" s="47">
        <f t="shared" si="49"/>
        <v>162</v>
      </c>
      <c r="FK39" s="47">
        <f t="shared" si="49"/>
        <v>163</v>
      </c>
      <c r="FL39" s="47">
        <f t="shared" si="49"/>
        <v>164</v>
      </c>
      <c r="FM39" s="47">
        <f t="shared" si="49"/>
        <v>165</v>
      </c>
      <c r="FN39" s="47">
        <f t="shared" si="49"/>
        <v>166</v>
      </c>
      <c r="FO39" s="47">
        <f t="shared" si="49"/>
        <v>167</v>
      </c>
      <c r="FP39" s="47">
        <f t="shared" si="49"/>
        <v>168</v>
      </c>
    </row>
    <row r="41" spans="1:172" x14ac:dyDescent="0.2">
      <c r="A41" s="40" t="s">
        <v>253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1"/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1"/>
      <c r="FG41" s="41"/>
      <c r="FH41" s="41"/>
      <c r="FI41" s="41"/>
      <c r="FJ41" s="41"/>
      <c r="FK41" s="41"/>
      <c r="FL41" s="41"/>
      <c r="FM41" s="41"/>
      <c r="FN41" s="41"/>
      <c r="FO41" s="41"/>
      <c r="FP41" s="41"/>
    </row>
    <row r="42" spans="1:172" x14ac:dyDescent="0.2">
      <c r="A42" s="42" t="s">
        <v>223</v>
      </c>
      <c r="D42" s="43">
        <f>IF(D$4&lt;=Parametrlar!$C$4,1+Kirish!$C$44*D$4/Parametrlar!$C$4,(1+Kirish!$C$44)*(1+Kirish!$C$45)^((D$4-Parametrlar!$C$4)/12))</f>
        <v>1</v>
      </c>
      <c r="E42" s="43">
        <f>IF(E$4&lt;=Parametrlar!$C$4,1+Kirish!$C$44*E$4/Parametrlar!$C$4,(1+Kirish!$C$44)*(1+Kirish!$C$45)^((E$4-Parametrlar!$C$4)/12))</f>
        <v>1.0089999999999999</v>
      </c>
      <c r="F42" s="43">
        <f>IF(F$4&lt;=Parametrlar!$C$4,1+Kirish!$C$44*F$4/Parametrlar!$C$4,(1+Kirish!$C$44)*(1+Kirish!$C$45)^((F$4-Parametrlar!$C$4)/12))</f>
        <v>1.018</v>
      </c>
      <c r="G42" s="43">
        <f>IF(G$4&lt;=Parametrlar!$C$4,1+Kirish!$C$44*G$4/Parametrlar!$C$4,(1+Kirish!$C$44)*(1+Kirish!$C$45)^((G$4-Parametrlar!$C$4)/12))</f>
        <v>1.0269999999999999</v>
      </c>
      <c r="H42" s="43">
        <f>IF(H$4&lt;=Parametrlar!$C$4,1+Kirish!$C$44*H$4/Parametrlar!$C$4,(1+Kirish!$C$44)*(1+Kirish!$C$45)^((H$4-Parametrlar!$C$4)/12))</f>
        <v>1.036</v>
      </c>
      <c r="I42" s="43">
        <f>IF(I$4&lt;=Parametrlar!$C$4,1+Kirish!$C$44*I$4/Parametrlar!$C$4,(1+Kirish!$C$44)*(1+Kirish!$C$45)^((I$4-Parametrlar!$C$4)/12))</f>
        <v>1.0449999999999999</v>
      </c>
      <c r="J42" s="43">
        <f>IF(J$4&lt;=Parametrlar!$C$4,1+Kirish!$C$44*J$4/Parametrlar!$C$4,(1+Kirish!$C$44)*(1+Kirish!$C$45)^((J$4-Parametrlar!$C$4)/12))</f>
        <v>1.054</v>
      </c>
      <c r="K42" s="43">
        <f>IF(K$4&lt;=Parametrlar!$C$4,1+Kirish!$C$44*K$4/Parametrlar!$C$4,(1+Kirish!$C$44)*(1+Kirish!$C$45)^((K$4-Parametrlar!$C$4)/12))</f>
        <v>1.0629999999999999</v>
      </c>
      <c r="L42" s="43">
        <f>IF(L$4&lt;=Parametrlar!$C$4,1+Kirish!$C$44*L$4/Parametrlar!$C$4,(1+Kirish!$C$44)*(1+Kirish!$C$45)^((L$4-Parametrlar!$C$4)/12))</f>
        <v>1.0720000000000001</v>
      </c>
      <c r="M42" s="43">
        <f>IF(M$4&lt;=Parametrlar!$C$4,1+Kirish!$C$44*M$4/Parametrlar!$C$4,(1+Kirish!$C$44)*(1+Kirish!$C$45)^((M$4-Parametrlar!$C$4)/12))</f>
        <v>1.081</v>
      </c>
      <c r="N42" s="43">
        <f>IF(N$4&lt;=Parametrlar!$C$4,1+Kirish!$C$44*N$4/Parametrlar!$C$4,(1+Kirish!$C$44)*(1+Kirish!$C$45)^((N$4-Parametrlar!$C$4)/12))</f>
        <v>1.0900000000000001</v>
      </c>
      <c r="O42" s="43">
        <f>IF(O$4&lt;=Parametrlar!$C$4,1+Kirish!$C$44*O$4/Parametrlar!$C$4,(1+Kirish!$C$44)*(1+Kirish!$C$45)^((O$4-Parametrlar!$C$4)/12))</f>
        <v>1.099</v>
      </c>
      <c r="P42" s="43">
        <f>IF(P$4&lt;=Parametrlar!$C$4,1+Kirish!$C$44*P$4/Parametrlar!$C$4,(1+Kirish!$C$44)*(1+Kirish!$C$45)^((P$4-Parametrlar!$C$4)/12))</f>
        <v>1.1080000000000001</v>
      </c>
      <c r="Q42" s="43">
        <f>IF(Q$4&lt;=Parametrlar!$C$4,1+Kirish!$C$44*Q$4/Parametrlar!$C$4,(1+Kirish!$C$44)*(1+Kirish!$C$45)^((Q$4-Parametrlar!$C$4)/12))</f>
        <v>1.117</v>
      </c>
      <c r="R42" s="43">
        <f>IF(R$4&lt;=Parametrlar!$C$4,1+Kirish!$C$44*R$4/Parametrlar!$C$4,(1+Kirish!$C$44)*(1+Kirish!$C$45)^((R$4-Parametrlar!$C$4)/12))</f>
        <v>1.1259999999999999</v>
      </c>
      <c r="S42" s="43">
        <f>IF(S$4&lt;=Parametrlar!$C$4,1+Kirish!$C$44*S$4/Parametrlar!$C$4,(1+Kirish!$C$44)*(1+Kirish!$C$45)^((S$4-Parametrlar!$C$4)/12))</f>
        <v>1.135</v>
      </c>
      <c r="T42" s="43">
        <f>IF(T$4&lt;=Parametrlar!$C$4,1+Kirish!$C$44*T$4/Parametrlar!$C$4,(1+Kirish!$C$44)*(1+Kirish!$C$45)^((T$4-Parametrlar!$C$4)/12))</f>
        <v>1.1439999999999999</v>
      </c>
      <c r="U42" s="43">
        <f>IF(U$4&lt;=Parametrlar!$C$4,1+Kirish!$C$44*U$4/Parametrlar!$C$4,(1+Kirish!$C$44)*(1+Kirish!$C$45)^((U$4-Parametrlar!$C$4)/12))</f>
        <v>1.153</v>
      </c>
      <c r="V42" s="43">
        <f>IF(V$4&lt;=Parametrlar!$C$4,1+Kirish!$C$44*V$4/Parametrlar!$C$4,(1+Kirish!$C$44)*(1+Kirish!$C$45)^((V$4-Parametrlar!$C$4)/12))</f>
        <v>1.1619999999999999</v>
      </c>
      <c r="W42" s="43">
        <f>IF(W$4&lt;=Parametrlar!$C$4,1+Kirish!$C$44*W$4/Parametrlar!$C$4,(1+Kirish!$C$44)*(1+Kirish!$C$45)^((W$4-Parametrlar!$C$4)/12))</f>
        <v>1.171</v>
      </c>
      <c r="X42" s="43">
        <f>IF(X$4&lt;=Parametrlar!$C$4,1+Kirish!$C$44*X$4/Parametrlar!$C$4,(1+Kirish!$C$44)*(1+Kirish!$C$45)^((X$4-Parametrlar!$C$4)/12))</f>
        <v>1.18</v>
      </c>
      <c r="Y42" s="43">
        <f>IF(Y$4&lt;=Parametrlar!$C$4,1+Kirish!$C$44*Y$4/Parametrlar!$C$4,(1+Kirish!$C$44)*(1+Kirish!$C$45)^((Y$4-Parametrlar!$C$4)/12))</f>
        <v>1.1819488659362658</v>
      </c>
      <c r="Z42" s="43">
        <f>IF(Z$4&lt;=Parametrlar!$C$4,1+Kirish!$C$44*Z$4/Parametrlar!$C$4,(1+Kirish!$C$44)*(1+Kirish!$C$45)^((Z$4-Parametrlar!$C$4)/12))</f>
        <v>1.183900950583072</v>
      </c>
      <c r="AA42" s="43">
        <f>IF(AA$4&lt;=Parametrlar!$C$4,1+Kirish!$C$44*AA$4/Parametrlar!$C$4,(1+Kirish!$C$44)*(1+Kirish!$C$45)^((AA$4-Parametrlar!$C$4)/12))</f>
        <v>1.1858562592563804</v>
      </c>
      <c r="AB42" s="43">
        <f>IF(AB$4&lt;=Parametrlar!$C$4,1+Kirish!$C$44*AB$4/Parametrlar!$C$4,(1+Kirish!$C$44)*(1+Kirish!$C$45)^((AB$4-Parametrlar!$C$4)/12))</f>
        <v>1.1878147972809332</v>
      </c>
      <c r="AC42" s="43">
        <f>IF(AC$4&lt;=Parametrlar!$C$4,1+Kirish!$C$44*AC$4/Parametrlar!$C$4,(1+Kirish!$C$44)*(1+Kirish!$C$45)^((AC$4-Parametrlar!$C$4)/12))</f>
        <v>1.1897765699902665</v>
      </c>
      <c r="AD42" s="43">
        <f>IF(AD$4&lt;=Parametrlar!$C$4,1+Kirish!$C$44*AD$4/Parametrlar!$C$4,(1+Kirish!$C$44)*(1+Kirish!$C$45)^((AD$4-Parametrlar!$C$4)/12))</f>
        <v>1.1917415827267253</v>
      </c>
      <c r="AE42" s="43">
        <f>IF(AE$4&lt;=Parametrlar!$C$4,1+Kirish!$C$44*AE$4/Parametrlar!$C$4,(1+Kirish!$C$44)*(1+Kirish!$C$45)^((AE$4-Parametrlar!$C$4)/12))</f>
        <v>1.1937098408414775</v>
      </c>
      <c r="AF42" s="43">
        <f>IF(AF$4&lt;=Parametrlar!$C$4,1+Kirish!$C$44*AF$4/Parametrlar!$C$4,(1+Kirish!$C$44)*(1+Kirish!$C$45)^((AF$4-Parametrlar!$C$4)/12))</f>
        <v>1.1956813496945293</v>
      </c>
      <c r="AG42" s="43">
        <f>IF(AG$4&lt;=Parametrlar!$C$4,1+Kirish!$C$44*AG$4/Parametrlar!$C$4,(1+Kirish!$C$44)*(1+Kirish!$C$45)^((AG$4-Parametrlar!$C$4)/12))</f>
        <v>1.1976561146547395</v>
      </c>
      <c r="AH42" s="43">
        <f>IF(AH$4&lt;=Parametrlar!$C$4,1+Kirish!$C$44*AH$4/Parametrlar!$C$4,(1+Kirish!$C$44)*(1+Kirish!$C$45)^((AH$4-Parametrlar!$C$4)/12))</f>
        <v>1.1996341410998335</v>
      </c>
      <c r="AI42" s="43">
        <f>IF(AI$4&lt;=Parametrlar!$C$4,1+Kirish!$C$44*AI$4/Parametrlar!$C$4,(1+Kirish!$C$44)*(1+Kirish!$C$45)^((AI$4-Parametrlar!$C$4)/12))</f>
        <v>1.2016154344164192</v>
      </c>
      <c r="AJ42" s="43">
        <f>IF(AJ$4&lt;=Parametrlar!$C$4,1+Kirish!$C$44*AJ$4/Parametrlar!$C$4,(1+Kirish!$C$44)*(1+Kirish!$C$45)^((AJ$4-Parametrlar!$C$4)/12))</f>
        <v>1.2036</v>
      </c>
      <c r="AK42" s="43">
        <f>IF(AK$4&lt;=Parametrlar!$C$4,1+Kirish!$C$44*AK$4/Parametrlar!$C$4,(1+Kirish!$C$44)*(1+Kirish!$C$45)^((AK$4-Parametrlar!$C$4)/12))</f>
        <v>1.2055878432549911</v>
      </c>
      <c r="AL42" s="43">
        <f>IF(AL$4&lt;=Parametrlar!$C$4,1+Kirish!$C$44*AL$4/Parametrlar!$C$4,(1+Kirish!$C$44)*(1+Kirish!$C$45)^((AL$4-Parametrlar!$C$4)/12))</f>
        <v>1.2075789695947332</v>
      </c>
      <c r="AM42" s="43">
        <f>IF(AM$4&lt;=Parametrlar!$C$4,1+Kirish!$C$44*AM$4/Parametrlar!$C$4,(1+Kirish!$C$44)*(1+Kirish!$C$45)^((AM$4-Parametrlar!$C$4)/12))</f>
        <v>1.2095733844415082</v>
      </c>
      <c r="AN42" s="43">
        <f>IF(AN$4&lt;=Parametrlar!$C$4,1+Kirish!$C$44*AN$4/Parametrlar!$C$4,(1+Kirish!$C$44)*(1+Kirish!$C$45)^((AN$4-Parametrlar!$C$4)/12))</f>
        <v>1.211571093226552</v>
      </c>
      <c r="AO42" s="43">
        <f>IF(AO$4&lt;=Parametrlar!$C$4,1+Kirish!$C$44*AO$4/Parametrlar!$C$4,(1+Kirish!$C$44)*(1+Kirish!$C$45)^((AO$4-Parametrlar!$C$4)/12))</f>
        <v>1.213572101390072</v>
      </c>
      <c r="AP42" s="43">
        <f>IF(AP$4&lt;=Parametrlar!$C$4,1+Kirish!$C$44*AP$4/Parametrlar!$C$4,(1+Kirish!$C$44)*(1+Kirish!$C$45)^((AP$4-Parametrlar!$C$4)/12))</f>
        <v>1.2155764143812597</v>
      </c>
      <c r="AQ42" s="43">
        <f>IF(AQ$4&lt;=Parametrlar!$C$4,1+Kirish!$C$44*AQ$4/Parametrlar!$C$4,(1+Kirish!$C$44)*(1+Kirish!$C$45)^((AQ$4-Parametrlar!$C$4)/12))</f>
        <v>1.2175840376583071</v>
      </c>
      <c r="AR42" s="43">
        <f>IF(AR$4&lt;=Parametrlar!$C$4,1+Kirish!$C$44*AR$4/Parametrlar!$C$4,(1+Kirish!$C$44)*(1+Kirish!$C$45)^((AR$4-Parametrlar!$C$4)/12))</f>
        <v>1.2195949766884198</v>
      </c>
      <c r="AS42" s="43">
        <f>IF(AS$4&lt;=Parametrlar!$C$4,1+Kirish!$C$44*AS$4/Parametrlar!$C$4,(1+Kirish!$C$44)*(1+Kirish!$C$45)^((AS$4-Parametrlar!$C$4)/12))</f>
        <v>1.2216092369478342</v>
      </c>
      <c r="AT42" s="43">
        <f>IF(AT$4&lt;=Parametrlar!$C$4,1+Kirish!$C$44*AT$4/Parametrlar!$C$4,(1+Kirish!$C$44)*(1+Kirish!$C$45)^((AT$4-Parametrlar!$C$4)/12))</f>
        <v>1.2236268239218304</v>
      </c>
      <c r="AU42" s="43">
        <f>IF(AU$4&lt;=Parametrlar!$C$4,1+Kirish!$C$44*AU$4/Parametrlar!$C$4,(1+Kirish!$C$44)*(1+Kirish!$C$45)^((AU$4-Parametrlar!$C$4)/12))</f>
        <v>1.2256477431047477</v>
      </c>
      <c r="AV42" s="43">
        <f>IF(AV$4&lt;=Parametrlar!$C$4,1+Kirish!$C$44*AV$4/Parametrlar!$C$4,(1+Kirish!$C$44)*(1+Kirish!$C$45)^((AV$4-Parametrlar!$C$4)/12))</f>
        <v>1.2276719999999999</v>
      </c>
      <c r="AW42" s="43">
        <f>IF(AW$4&lt;=Parametrlar!$C$4,1+Kirish!$C$44*AW$4/Parametrlar!$C$4,(1+Kirish!$C$44)*(1+Kirish!$C$45)^((AW$4-Parametrlar!$C$4)/12))</f>
        <v>1.2296996001200908</v>
      </c>
      <c r="AX42" s="43">
        <f>IF(AX$4&lt;=Parametrlar!$C$4,1+Kirish!$C$44*AX$4/Parametrlar!$C$4,(1+Kirish!$C$44)*(1+Kirish!$C$45)^((AX$4-Parametrlar!$C$4)/12))</f>
        <v>1.2317305489866279</v>
      </c>
      <c r="AY42" s="43">
        <f>IF(AY$4&lt;=Parametrlar!$C$4,1+Kirish!$C$44*AY$4/Parametrlar!$C$4,(1+Kirish!$C$44)*(1+Kirish!$C$45)^((AY$4-Parametrlar!$C$4)/12))</f>
        <v>1.2337648521303382</v>
      </c>
      <c r="AZ42" s="43">
        <f>IF(AZ$4&lt;=Parametrlar!$C$4,1+Kirish!$C$44*AZ$4/Parametrlar!$C$4,(1+Kirish!$C$44)*(1+Kirish!$C$45)^((AZ$4-Parametrlar!$C$4)/12))</f>
        <v>1.235802515091083</v>
      </c>
      <c r="BA42" s="43">
        <f>IF(BA$4&lt;=Parametrlar!$C$4,1+Kirish!$C$44*BA$4/Parametrlar!$C$4,(1+Kirish!$C$44)*(1+Kirish!$C$45)^((BA$4-Parametrlar!$C$4)/12))</f>
        <v>1.2378435434178734</v>
      </c>
      <c r="BB42" s="43">
        <f>IF(BB$4&lt;=Parametrlar!$C$4,1+Kirish!$C$44*BB$4/Parametrlar!$C$4,(1+Kirish!$C$44)*(1+Kirish!$C$45)^((BB$4-Parametrlar!$C$4)/12))</f>
        <v>1.2398879426688849</v>
      </c>
      <c r="BC42" s="43">
        <f>IF(BC$4&lt;=Parametrlar!$C$4,1+Kirish!$C$44*BC$4/Parametrlar!$C$4,(1+Kirish!$C$44)*(1+Kirish!$C$45)^((BC$4-Parametrlar!$C$4)/12))</f>
        <v>1.2419357184114732</v>
      </c>
      <c r="BD42" s="43">
        <f>IF(BD$4&lt;=Parametrlar!$C$4,1+Kirish!$C$44*BD$4/Parametrlar!$C$4,(1+Kirish!$C$44)*(1+Kirish!$C$45)^((BD$4-Parametrlar!$C$4)/12))</f>
        <v>1.2439868762221882</v>
      </c>
      <c r="BE42" s="43">
        <f>IF(BE$4&lt;=Parametrlar!$C$4,1+Kirish!$C$44*BE$4/Parametrlar!$C$4,(1+Kirish!$C$44)*(1+Kirish!$C$45)^((BE$4-Parametrlar!$C$4)/12))</f>
        <v>1.246041421686791</v>
      </c>
      <c r="BF42" s="43">
        <f>IF(BF$4&lt;=Parametrlar!$C$4,1+Kirish!$C$44*BF$4/Parametrlar!$C$4,(1+Kirish!$C$44)*(1+Kirish!$C$45)^((BF$4-Parametrlar!$C$4)/12))</f>
        <v>1.2480993604002668</v>
      </c>
      <c r="BG42" s="43">
        <f>IF(BG$4&lt;=Parametrlar!$C$4,1+Kirish!$C$44*BG$4/Parametrlar!$C$4,(1+Kirish!$C$44)*(1+Kirish!$C$45)^((BG$4-Parametrlar!$C$4)/12))</f>
        <v>1.2501606979668425</v>
      </c>
      <c r="BH42" s="43">
        <f>IF(BH$4&lt;=Parametrlar!$C$4,1+Kirish!$C$44*BH$4/Parametrlar!$C$4,(1+Kirish!$C$44)*(1+Kirish!$C$45)^((BH$4-Parametrlar!$C$4)/12))</f>
        <v>1.2522254399999999</v>
      </c>
      <c r="BI42" s="43">
        <f>IF(BI$4&lt;=Parametrlar!$C$4,1+Kirish!$C$44*BI$4/Parametrlar!$C$4,(1+Kirish!$C$44)*(1+Kirish!$C$45)^((BI$4-Parametrlar!$C$4)/12))</f>
        <v>1.2542935921224927</v>
      </c>
      <c r="BJ42" s="43">
        <f>IF(BJ$4&lt;=Parametrlar!$C$4,1+Kirish!$C$44*BJ$4/Parametrlar!$C$4,(1+Kirish!$C$44)*(1+Kirish!$C$45)^((BJ$4-Parametrlar!$C$4)/12))</f>
        <v>1.2563651599663606</v>
      </c>
      <c r="BK42" s="43">
        <f>IF(BK$4&lt;=Parametrlar!$C$4,1+Kirish!$C$44*BK$4/Parametrlar!$C$4,(1+Kirish!$C$44)*(1+Kirish!$C$45)^((BK$4-Parametrlar!$C$4)/12))</f>
        <v>1.2584401491729451</v>
      </c>
      <c r="BL42" s="43">
        <f>IF(BL$4&lt;=Parametrlar!$C$4,1+Kirish!$C$44*BL$4/Parametrlar!$C$4,(1+Kirish!$C$44)*(1+Kirish!$C$45)^((BL$4-Parametrlar!$C$4)/12))</f>
        <v>1.2605185653929047</v>
      </c>
      <c r="BM42" s="43">
        <f>IF(BM$4&lt;=Parametrlar!$C$4,1+Kirish!$C$44*BM$4/Parametrlar!$C$4,(1+Kirish!$C$44)*(1+Kirish!$C$45)^((BM$4-Parametrlar!$C$4)/12))</f>
        <v>1.2626004142862308</v>
      </c>
      <c r="BN42" s="43">
        <f>IF(BN$4&lt;=Parametrlar!$C$4,1+Kirish!$C$44*BN$4/Parametrlar!$C$4,(1+Kirish!$C$44)*(1+Kirish!$C$45)^((BN$4-Parametrlar!$C$4)/12))</f>
        <v>1.2646857015222626</v>
      </c>
      <c r="BO42" s="43">
        <f>IF(BO$4&lt;=Parametrlar!$C$4,1+Kirish!$C$44*BO$4/Parametrlar!$C$4,(1+Kirish!$C$44)*(1+Kirish!$C$45)^((BO$4-Parametrlar!$C$4)/12))</f>
        <v>1.2667744327797026</v>
      </c>
      <c r="BP42" s="43">
        <f>IF(BP$4&lt;=Parametrlar!$C$4,1+Kirish!$C$44*BP$4/Parametrlar!$C$4,(1+Kirish!$C$44)*(1+Kirish!$C$45)^((BP$4-Parametrlar!$C$4)/12))</f>
        <v>1.2688666137466322</v>
      </c>
      <c r="BQ42" s="43">
        <f>IF(BQ$4&lt;=Parametrlar!$C$4,1+Kirish!$C$44*BQ$4/Parametrlar!$C$4,(1+Kirish!$C$44)*(1+Kirish!$C$45)^((BQ$4-Parametrlar!$C$4)/12))</f>
        <v>1.2709622501205267</v>
      </c>
      <c r="BR42" s="43">
        <f>IF(BR$4&lt;=Parametrlar!$C$4,1+Kirish!$C$44*BR$4/Parametrlar!$C$4,(1+Kirish!$C$44)*(1+Kirish!$C$45)^((BR$4-Parametrlar!$C$4)/12))</f>
        <v>1.2730613476082724</v>
      </c>
      <c r="BS42" s="43">
        <f>IF(BS$4&lt;=Parametrlar!$C$4,1+Kirish!$C$44*BS$4/Parametrlar!$C$4,(1+Kirish!$C$44)*(1+Kirish!$C$45)^((BS$4-Parametrlar!$C$4)/12))</f>
        <v>1.2751639119261793</v>
      </c>
      <c r="BT42" s="43">
        <f>IF(BT$4&lt;=Parametrlar!$C$4,1+Kirish!$C$44*BT$4/Parametrlar!$C$4,(1+Kirish!$C$44)*(1+Kirish!$C$45)^((BT$4-Parametrlar!$C$4)/12))</f>
        <v>1.2772699487999999</v>
      </c>
      <c r="BU42" s="43">
        <f>IF(BU$4&lt;=Parametrlar!$C$4,1+Kirish!$C$44*BU$4/Parametrlar!$C$4,(1+Kirish!$C$44)*(1+Kirish!$C$45)^((BU$4-Parametrlar!$C$4)/12))</f>
        <v>1.2793794639649427</v>
      </c>
      <c r="BV42" s="43">
        <f>IF(BV$4&lt;=Parametrlar!$C$4,1+Kirish!$C$44*BV$4/Parametrlar!$C$4,(1+Kirish!$C$44)*(1+Kirish!$C$45)^((BV$4-Parametrlar!$C$4)/12))</f>
        <v>1.2814924631656877</v>
      </c>
      <c r="BW42" s="43">
        <f>IF(BW$4&lt;=Parametrlar!$C$4,1+Kirish!$C$44*BW$4/Parametrlar!$C$4,(1+Kirish!$C$44)*(1+Kirish!$C$45)^((BW$4-Parametrlar!$C$4)/12))</f>
        <v>1.2836089521564038</v>
      </c>
      <c r="BX42" s="43">
        <f>IF(BX$4&lt;=Parametrlar!$C$4,1+Kirish!$C$44*BX$4/Parametrlar!$C$4,(1+Kirish!$C$44)*(1+Kirish!$C$45)^((BX$4-Parametrlar!$C$4)/12))</f>
        <v>1.2857289367007627</v>
      </c>
      <c r="BY42" s="43">
        <f>IF(BY$4&lt;=Parametrlar!$C$4,1+Kirish!$C$44*BY$4/Parametrlar!$C$4,(1+Kirish!$C$44)*(1+Kirish!$C$45)^((BY$4-Parametrlar!$C$4)/12))</f>
        <v>1.2878524225719556</v>
      </c>
      <c r="BZ42" s="43">
        <f>IF(BZ$4&lt;=Parametrlar!$C$4,1+Kirish!$C$44*BZ$4/Parametrlar!$C$4,(1+Kirish!$C$44)*(1+Kirish!$C$45)^((BZ$4-Parametrlar!$C$4)/12))</f>
        <v>1.2899794155527078</v>
      </c>
      <c r="CA42" s="43">
        <f>IF(CA$4&lt;=Parametrlar!$C$4,1+Kirish!$C$44*CA$4/Parametrlar!$C$4,(1+Kirish!$C$44)*(1+Kirish!$C$45)^((CA$4-Parametrlar!$C$4)/12))</f>
        <v>1.2921099214352965</v>
      </c>
      <c r="CB42" s="43">
        <f>IF(CB$4&lt;=Parametrlar!$C$4,1+Kirish!$C$44*CB$4/Parametrlar!$C$4,(1+Kirish!$C$44)*(1+Kirish!$C$45)^((CB$4-Parametrlar!$C$4)/12))</f>
        <v>1.2942439460215647</v>
      </c>
      <c r="CC42" s="43">
        <f>IF(CC$4&lt;=Parametrlar!$C$4,1+Kirish!$C$44*CC$4/Parametrlar!$C$4,(1+Kirish!$C$44)*(1+Kirish!$C$45)^((CC$4-Parametrlar!$C$4)/12))</f>
        <v>1.2963814951229373</v>
      </c>
      <c r="CD42" s="43">
        <f>IF(CD$4&lt;=Parametrlar!$C$4,1+Kirish!$C$44*CD$4/Parametrlar!$C$4,(1+Kirish!$C$44)*(1+Kirish!$C$45)^((CD$4-Parametrlar!$C$4)/12))</f>
        <v>1.2985225745604376</v>
      </c>
      <c r="CE42" s="43">
        <f>IF(CE$4&lt;=Parametrlar!$C$4,1+Kirish!$C$44*CE$4/Parametrlar!$C$4,(1+Kirish!$C$44)*(1+Kirish!$C$45)^((CE$4-Parametrlar!$C$4)/12))</f>
        <v>1.3006671901647029</v>
      </c>
      <c r="CF42" s="43">
        <f>IF(CF$4&lt;=Parametrlar!$C$4,1+Kirish!$C$44*CF$4/Parametrlar!$C$4,(1+Kirish!$C$44)*(1+Kirish!$C$45)^((CF$4-Parametrlar!$C$4)/12))</f>
        <v>1.3028153477760001</v>
      </c>
      <c r="CG42" s="43">
        <f>IF(CG$4&lt;=Parametrlar!$C$4,1+Kirish!$C$44*CG$4/Parametrlar!$C$4,(1+Kirish!$C$44)*(1+Kirish!$C$45)^((CG$4-Parametrlar!$C$4)/12))</f>
        <v>1.3049670532442414</v>
      </c>
      <c r="CH42" s="43">
        <f>IF(CH$4&lt;=Parametrlar!$C$4,1+Kirish!$C$44*CH$4/Parametrlar!$C$4,(1+Kirish!$C$44)*(1+Kirish!$C$45)^((CH$4-Parametrlar!$C$4)/12))</f>
        <v>1.3071223124290017</v>
      </c>
      <c r="CI42" s="43">
        <f>IF(CI$4&lt;=Parametrlar!$C$4,1+Kirish!$C$44*CI$4/Parametrlar!$C$4,(1+Kirish!$C$44)*(1+Kirish!$C$45)^((CI$4-Parametrlar!$C$4)/12))</f>
        <v>1.309281131199532</v>
      </c>
      <c r="CJ42" s="43">
        <f>IF(CJ$4&lt;=Parametrlar!$C$4,1+Kirish!$C$44*CJ$4/Parametrlar!$C$4,(1+Kirish!$C$44)*(1+Kirish!$C$45)^((CJ$4-Parametrlar!$C$4)/12))</f>
        <v>1.3114435154347781</v>
      </c>
      <c r="CK42" s="43">
        <f>IF(CK$4&lt;=Parametrlar!$C$4,1+Kirish!$C$44*CK$4/Parametrlar!$C$4,(1+Kirish!$C$44)*(1+Kirish!$C$45)^((CK$4-Parametrlar!$C$4)/12))</f>
        <v>1.3136094710233948</v>
      </c>
      <c r="CL42" s="43">
        <f>IF(CL$4&lt;=Parametrlar!$C$4,1+Kirish!$C$44*CL$4/Parametrlar!$C$4,(1+Kirish!$C$44)*(1+Kirish!$C$45)^((CL$4-Parametrlar!$C$4)/12))</f>
        <v>1.315779003863762</v>
      </c>
      <c r="CM42" s="43">
        <f>IF(CM$4&lt;=Parametrlar!$C$4,1+Kirish!$C$44*CM$4/Parametrlar!$C$4,(1+Kirish!$C$44)*(1+Kirish!$C$45)^((CM$4-Parametrlar!$C$4)/12))</f>
        <v>1.3179521198640027</v>
      </c>
      <c r="CN42" s="43">
        <f>IF(CN$4&lt;=Parametrlar!$C$4,1+Kirish!$C$44*CN$4/Parametrlar!$C$4,(1+Kirish!$C$44)*(1+Kirish!$C$45)^((CN$4-Parametrlar!$C$4)/12))</f>
        <v>1.3201288249419962</v>
      </c>
      <c r="CO42" s="43">
        <f>IF(CO$4&lt;=Parametrlar!$C$4,1+Kirish!$C$44*CO$4/Parametrlar!$C$4,(1+Kirish!$C$44)*(1+Kirish!$C$45)^((CO$4-Parametrlar!$C$4)/12))</f>
        <v>1.3223091250253962</v>
      </c>
      <c r="CP42" s="43">
        <f>IF(CP$4&lt;=Parametrlar!$C$4,1+Kirish!$C$44*CP$4/Parametrlar!$C$4,(1+Kirish!$C$44)*(1+Kirish!$C$45)^((CP$4-Parametrlar!$C$4)/12))</f>
        <v>1.3244930260516465</v>
      </c>
      <c r="CQ42" s="43">
        <f>IF(CQ$4&lt;=Parametrlar!$C$4,1+Kirish!$C$44*CQ$4/Parametrlar!$C$4,(1+Kirish!$C$44)*(1+Kirish!$C$45)^((CQ$4-Parametrlar!$C$4)/12))</f>
        <v>1.326680533967997</v>
      </c>
      <c r="CR42" s="43">
        <f>IF(CR$4&lt;=Parametrlar!$C$4,1+Kirish!$C$44*CR$4/Parametrlar!$C$4,(1+Kirish!$C$44)*(1+Kirish!$C$45)^((CR$4-Parametrlar!$C$4)/12))</f>
        <v>1.32887165473152</v>
      </c>
      <c r="CS42" s="43">
        <f>IF(CS$4&lt;=Parametrlar!$C$4,1+Kirish!$C$44*CS$4/Parametrlar!$C$4,(1+Kirish!$C$44)*(1+Kirish!$C$45)^((CS$4-Parametrlar!$C$4)/12))</f>
        <v>1.3310663943091263</v>
      </c>
      <c r="CT42" s="43">
        <f>IF(CT$4&lt;=Parametrlar!$C$4,1+Kirish!$C$44*CT$4/Parametrlar!$C$4,(1+Kirish!$C$44)*(1+Kirish!$C$45)^((CT$4-Parametrlar!$C$4)/12))</f>
        <v>1.3332647586775817</v>
      </c>
      <c r="CU42" s="43">
        <f>IF(CU$4&lt;=Parametrlar!$C$4,1+Kirish!$C$44*CU$4/Parametrlar!$C$4,(1+Kirish!$C$44)*(1+Kirish!$C$45)^((CU$4-Parametrlar!$C$4)/12))</f>
        <v>1.3354667538235225</v>
      </c>
      <c r="CV42" s="43">
        <f>IF(CV$4&lt;=Parametrlar!$C$4,1+Kirish!$C$44*CV$4/Parametrlar!$C$4,(1+Kirish!$C$44)*(1+Kirish!$C$45)^((CV$4-Parametrlar!$C$4)/12))</f>
        <v>1.3376723857434736</v>
      </c>
      <c r="CW42" s="43">
        <f>IF(CW$4&lt;=Parametrlar!$C$4,1+Kirish!$C$44*CW$4/Parametrlar!$C$4,(1+Kirish!$C$44)*(1+Kirish!$C$45)^((CW$4-Parametrlar!$C$4)/12))</f>
        <v>1.3398816604438624</v>
      </c>
      <c r="CX42" s="43">
        <f>IF(CX$4&lt;=Parametrlar!$C$4,1+Kirish!$C$44*CX$4/Parametrlar!$C$4,(1+Kirish!$C$44)*(1+Kirish!$C$45)^((CX$4-Parametrlar!$C$4)/12))</f>
        <v>1.3420945839410374</v>
      </c>
      <c r="CY42" s="43">
        <f>IF(CY$4&lt;=Parametrlar!$C$4,1+Kirish!$C$44*CY$4/Parametrlar!$C$4,(1+Kirish!$C$44)*(1+Kirish!$C$45)^((CY$4-Parametrlar!$C$4)/12))</f>
        <v>1.3443111622612827</v>
      </c>
      <c r="CZ42" s="43">
        <f>IF(CZ$4&lt;=Parametrlar!$C$4,1+Kirish!$C$44*CZ$4/Parametrlar!$C$4,(1+Kirish!$C$44)*(1+Kirish!$C$45)^((CZ$4-Parametrlar!$C$4)/12))</f>
        <v>1.3465314014408361</v>
      </c>
      <c r="DA42" s="43">
        <f>IF(DA$4&lt;=Parametrlar!$C$4,1+Kirish!$C$44*DA$4/Parametrlar!$C$4,(1+Kirish!$C$44)*(1+Kirish!$C$45)^((DA$4-Parametrlar!$C$4)/12))</f>
        <v>1.348755307525904</v>
      </c>
      <c r="DB42" s="43">
        <f>IF(DB$4&lt;=Parametrlar!$C$4,1+Kirish!$C$44*DB$4/Parametrlar!$C$4,(1+Kirish!$C$44)*(1+Kirish!$C$45)^((DB$4-Parametrlar!$C$4)/12))</f>
        <v>1.3509828865726794</v>
      </c>
      <c r="DC42" s="43">
        <f>IF(DC$4&lt;=Parametrlar!$C$4,1+Kirish!$C$44*DC$4/Parametrlar!$C$4,(1+Kirish!$C$44)*(1+Kirish!$C$45)^((DC$4-Parametrlar!$C$4)/12))</f>
        <v>1.3532141446473569</v>
      </c>
      <c r="DD42" s="43">
        <f>IF(DD$4&lt;=Parametrlar!$C$4,1+Kirish!$C$44*DD$4/Parametrlar!$C$4,(1+Kirish!$C$44)*(1+Kirish!$C$45)^((DD$4-Parametrlar!$C$4)/12))</f>
        <v>1.35544908782615</v>
      </c>
      <c r="DE42" s="43">
        <f>IF(DE$4&lt;=Parametrlar!$C$4,1+Kirish!$C$44*DE$4/Parametrlar!$C$4,(1+Kirish!$C$44)*(1+Kirish!$C$45)^((DE$4-Parametrlar!$C$4)/12))</f>
        <v>1.3576877221953088</v>
      </c>
      <c r="DF42" s="43">
        <f>IF(DF$4&lt;=Parametrlar!$C$4,1+Kirish!$C$44*DF$4/Parametrlar!$C$4,(1+Kirish!$C$44)*(1+Kirish!$C$45)^((DF$4-Parametrlar!$C$4)/12))</f>
        <v>1.3599300538511334</v>
      </c>
      <c r="DG42" s="43">
        <f>IF(DG$4&lt;=Parametrlar!$C$4,1+Kirish!$C$44*DG$4/Parametrlar!$C$4,(1+Kirish!$C$44)*(1+Kirish!$C$45)^((DG$4-Parametrlar!$C$4)/12))</f>
        <v>1.362176088899993</v>
      </c>
      <c r="DH42" s="43">
        <f>IF(DH$4&lt;=Parametrlar!$C$4,1+Kirish!$C$44*DH$4/Parametrlar!$C$4,(1+Kirish!$C$44)*(1+Kirish!$C$45)^((DH$4-Parametrlar!$C$4)/12))</f>
        <v>1.364425833458343</v>
      </c>
      <c r="DI42" s="43">
        <f>IF(DI$4&lt;=Parametrlar!$C$4,1+Kirish!$C$44*DI$4/Parametrlar!$C$4,(1+Kirish!$C$44)*(1+Kirish!$C$45)^((DI$4-Parametrlar!$C$4)/12))</f>
        <v>1.3666792936527397</v>
      </c>
      <c r="DJ42" s="43">
        <f>IF(DJ$4&lt;=Parametrlar!$C$4,1+Kirish!$C$44*DJ$4/Parametrlar!$C$4,(1+Kirish!$C$44)*(1+Kirish!$C$45)^((DJ$4-Parametrlar!$C$4)/12))</f>
        <v>1.3689364756198581</v>
      </c>
      <c r="DK42" s="43">
        <f>IF(DK$4&lt;=Parametrlar!$C$4,1+Kirish!$C$44*DK$4/Parametrlar!$C$4,(1+Kirish!$C$44)*(1+Kirish!$C$45)^((DK$4-Parametrlar!$C$4)/12))</f>
        <v>1.3711973855065083</v>
      </c>
      <c r="DL42" s="43">
        <f>IF(DL$4&lt;=Parametrlar!$C$4,1+Kirish!$C$44*DL$4/Parametrlar!$C$4,(1+Kirish!$C$44)*(1+Kirish!$C$45)^((DL$4-Parametrlar!$C$4)/12))</f>
        <v>1.3734620294696527</v>
      </c>
      <c r="DM42" s="43">
        <f>IF(DM$4&lt;=Parametrlar!$C$4,1+Kirish!$C$44*DM$4/Parametrlar!$C$4,(1+Kirish!$C$44)*(1+Kirish!$C$45)^((DM$4-Parametrlar!$C$4)/12))</f>
        <v>1.3757304136764221</v>
      </c>
      <c r="DN42" s="43">
        <f>IF(DN$4&lt;=Parametrlar!$C$4,1+Kirish!$C$44*DN$4/Parametrlar!$C$4,(1+Kirish!$C$44)*(1+Kirish!$C$45)^((DN$4-Parametrlar!$C$4)/12))</f>
        <v>1.378002544304133</v>
      </c>
      <c r="DO42" s="43">
        <f>IF(DO$4&lt;=Parametrlar!$C$4,1+Kirish!$C$44*DO$4/Parametrlar!$C$4,(1+Kirish!$C$44)*(1+Kirish!$C$45)^((DO$4-Parametrlar!$C$4)/12))</f>
        <v>1.3802784275403042</v>
      </c>
      <c r="DP42" s="43">
        <f>IF(DP$4&lt;=Parametrlar!$C$4,1+Kirish!$C$44*DP$4/Parametrlar!$C$4,(1+Kirish!$C$44)*(1+Kirish!$C$45)^((DP$4-Parametrlar!$C$4)/12))</f>
        <v>1.3825580695826731</v>
      </c>
      <c r="DQ42" s="43">
        <f>IF(DQ$4&lt;=Parametrlar!$C$4,1+Kirish!$C$44*DQ$4/Parametrlar!$C$4,(1+Kirish!$C$44)*(1+Kirish!$C$45)^((DQ$4-Parametrlar!$C$4)/12))</f>
        <v>1.3848414766392152</v>
      </c>
      <c r="DR42" s="43">
        <f>IF(DR$4&lt;=Parametrlar!$C$4,1+Kirish!$C$44*DR$4/Parametrlar!$C$4,(1+Kirish!$C$44)*(1+Kirish!$C$45)^((DR$4-Parametrlar!$C$4)/12))</f>
        <v>1.3871286549281561</v>
      </c>
      <c r="DS42" s="43">
        <f>IF(DS$4&lt;=Parametrlar!$C$4,1+Kirish!$C$44*DS$4/Parametrlar!$C$4,(1+Kirish!$C$44)*(1+Kirish!$C$45)^((DS$4-Parametrlar!$C$4)/12))</f>
        <v>1.389419610677993</v>
      </c>
      <c r="DT42" s="43">
        <f>IF(DT$4&lt;=Parametrlar!$C$4,1+Kirish!$C$44*DT$4/Parametrlar!$C$4,(1+Kirish!$C$44)*(1+Kirish!$C$45)^((DT$4-Parametrlar!$C$4)/12))</f>
        <v>1.3917143501275098</v>
      </c>
      <c r="DU42" s="43">
        <f>IF(DU$4&lt;=Parametrlar!$C$4,1+Kirish!$C$44*DU$4/Parametrlar!$C$4,(1+Kirish!$C$44)*(1+Kirish!$C$45)^((DU$4-Parametrlar!$C$4)/12))</f>
        <v>1.3940128795257944</v>
      </c>
      <c r="DV42" s="43">
        <f>IF(DV$4&lt;=Parametrlar!$C$4,1+Kirish!$C$44*DV$4/Parametrlar!$C$4,(1+Kirish!$C$44)*(1+Kirish!$C$45)^((DV$4-Parametrlar!$C$4)/12))</f>
        <v>1.3963152051322554</v>
      </c>
      <c r="DW42" s="43">
        <f>IF(DW$4&lt;=Parametrlar!$C$4,1+Kirish!$C$44*DW$4/Parametrlar!$C$4,(1+Kirish!$C$44)*(1+Kirish!$C$45)^((DW$4-Parametrlar!$C$4)/12))</f>
        <v>1.3986213332166386</v>
      </c>
      <c r="DX42" s="43">
        <f>IF(DX$4&lt;=Parametrlar!$C$4,1+Kirish!$C$44*DX$4/Parametrlar!$C$4,(1+Kirish!$C$44)*(1+Kirish!$C$45)^((DX$4-Parametrlar!$C$4)/12))</f>
        <v>1.4009312700590457</v>
      </c>
      <c r="DY42" s="43">
        <f>IF(DY$4&lt;=Parametrlar!$C$4,1+Kirish!$C$44*DY$4/Parametrlar!$C$4,(1+Kirish!$C$44)*(1+Kirish!$C$45)^((DY$4-Parametrlar!$C$4)/12))</f>
        <v>1.4032450219499506</v>
      </c>
      <c r="DZ42" s="43">
        <f>IF(DZ$4&lt;=Parametrlar!$C$4,1+Kirish!$C$44*DZ$4/Parametrlar!$C$4,(1+Kirish!$C$44)*(1+Kirish!$C$45)^((DZ$4-Parametrlar!$C$4)/12))</f>
        <v>1.4055625951902158</v>
      </c>
      <c r="EA42" s="43">
        <f>IF(EA$4&lt;=Parametrlar!$C$4,1+Kirish!$C$44*EA$4/Parametrlar!$C$4,(1+Kirish!$C$44)*(1+Kirish!$C$45)^((EA$4-Parametrlar!$C$4)/12))</f>
        <v>1.4078839960911103</v>
      </c>
      <c r="EB42" s="43">
        <f>IF(EB$4&lt;=Parametrlar!$C$4,1+Kirish!$C$44*EB$4/Parametrlar!$C$4,(1+Kirish!$C$44)*(1+Kirish!$C$45)^((EB$4-Parametrlar!$C$4)/12))</f>
        <v>1.4102092309743268</v>
      </c>
      <c r="EC42" s="43">
        <f>IF(EC$4&lt;=Parametrlar!$C$4,1+Kirish!$C$44*EC$4/Parametrlar!$C$4,(1+Kirish!$C$44)*(1+Kirish!$C$45)^((EC$4-Parametrlar!$C$4)/12))</f>
        <v>1.4125383061719994</v>
      </c>
      <c r="ED42" s="43">
        <f>IF(ED$4&lt;=Parametrlar!$C$4,1+Kirish!$C$44*ED$4/Parametrlar!$C$4,(1+Kirish!$C$44)*(1+Kirish!$C$45)^((ED$4-Parametrlar!$C$4)/12))</f>
        <v>1.4148712280267191</v>
      </c>
      <c r="EE42" s="43">
        <f>IF(EE$4&lt;=Parametrlar!$C$4,1+Kirish!$C$44*EE$4/Parametrlar!$C$4,(1+Kirish!$C$44)*(1+Kirish!$C$45)^((EE$4-Parametrlar!$C$4)/12))</f>
        <v>1.4172080028915528</v>
      </c>
      <c r="EF42" s="43">
        <f>IF(EF$4&lt;=Parametrlar!$C$4,1+Kirish!$C$44*EF$4/Parametrlar!$C$4,(1+Kirish!$C$44)*(1+Kirish!$C$45)^((EF$4-Parametrlar!$C$4)/12))</f>
        <v>1.4195486371300603</v>
      </c>
      <c r="EG42" s="43">
        <f>IF(EG$4&lt;=Parametrlar!$C$4,1+Kirish!$C$44*EG$4/Parametrlar!$C$4,(1+Kirish!$C$44)*(1+Kirish!$C$45)^((EG$4-Parametrlar!$C$4)/12))</f>
        <v>1.4218931371163106</v>
      </c>
      <c r="EH42" s="43">
        <f>IF(EH$4&lt;=Parametrlar!$C$4,1+Kirish!$C$44*EH$4/Parametrlar!$C$4,(1+Kirish!$C$44)*(1+Kirish!$C$45)^((EH$4-Parametrlar!$C$4)/12))</f>
        <v>1.4242415092349003</v>
      </c>
      <c r="EI42" s="43">
        <f>IF(EI$4&lt;=Parametrlar!$C$4,1+Kirish!$C$44*EI$4/Parametrlar!$C$4,(1+Kirish!$C$44)*(1+Kirish!$C$45)^((EI$4-Parametrlar!$C$4)/12))</f>
        <v>1.4265937598809715</v>
      </c>
      <c r="EJ42" s="43">
        <f>IF(EJ$4&lt;=Parametrlar!$C$4,1+Kirish!$C$44*EJ$4/Parametrlar!$C$4,(1+Kirish!$C$44)*(1+Kirish!$C$45)^((EJ$4-Parametrlar!$C$4)/12))</f>
        <v>1.4289498954602267</v>
      </c>
      <c r="EK42" s="43">
        <f>IF(EK$4&lt;=Parametrlar!$C$4,1+Kirish!$C$44*EK$4/Parametrlar!$C$4,(1+Kirish!$C$44)*(1+Kirish!$C$45)^((EK$4-Parametrlar!$C$4)/12))</f>
        <v>1.4313099223889496</v>
      </c>
      <c r="EL42" s="43">
        <f>IF(EL$4&lt;=Parametrlar!$C$4,1+Kirish!$C$44*EL$4/Parametrlar!$C$4,(1+Kirish!$C$44)*(1+Kirish!$C$45)^((EL$4-Parametrlar!$C$4)/12))</f>
        <v>1.43367384709402</v>
      </c>
      <c r="EM42" s="43">
        <f>IF(EM$4&lt;=Parametrlar!$C$4,1+Kirish!$C$44*EM$4/Parametrlar!$C$4,(1+Kirish!$C$44)*(1+Kirish!$C$45)^((EM$4-Parametrlar!$C$4)/12))</f>
        <v>1.4360416760129324</v>
      </c>
      <c r="EN42" s="43">
        <f>IF(EN$4&lt;=Parametrlar!$C$4,1+Kirish!$C$44*EN$4/Parametrlar!$C$4,(1+Kirish!$C$44)*(1+Kirish!$C$45)^((EN$4-Parametrlar!$C$4)/12))</f>
        <v>1.4384134155938133</v>
      </c>
      <c r="EO42" s="43">
        <f>IF(EO$4&lt;=Parametrlar!$C$4,1+Kirish!$C$44*EO$4/Parametrlar!$C$4,(1+Kirish!$C$44)*(1+Kirish!$C$45)^((EO$4-Parametrlar!$C$4)/12))</f>
        <v>1.4407890722954395</v>
      </c>
      <c r="EP42" s="43">
        <f>IF(EP$4&lt;=Parametrlar!$C$4,1+Kirish!$C$44*EP$4/Parametrlar!$C$4,(1+Kirish!$C$44)*(1+Kirish!$C$45)^((EP$4-Parametrlar!$C$4)/12))</f>
        <v>1.4431686525872536</v>
      </c>
      <c r="EQ42" s="43">
        <f>IF(EQ$4&lt;=Parametrlar!$C$4,1+Kirish!$C$44*EQ$4/Parametrlar!$C$4,(1+Kirish!$C$44)*(1+Kirish!$C$45)^((EQ$4-Parametrlar!$C$4)/12))</f>
        <v>1.4455521629493839</v>
      </c>
      <c r="ER42" s="43">
        <f>IF(ER$4&lt;=Parametrlar!$C$4,1+Kirish!$C$44*ER$4/Parametrlar!$C$4,(1+Kirish!$C$44)*(1+Kirish!$C$45)^((ER$4-Parametrlar!$C$4)/12))</f>
        <v>1.4479396098726616</v>
      </c>
      <c r="ES42" s="43">
        <f>IF(ES$4&lt;=Parametrlar!$C$4,1+Kirish!$C$44*ES$4/Parametrlar!$C$4,(1+Kirish!$C$44)*(1+Kirish!$C$45)^((ES$4-Parametrlar!$C$4)/12))</f>
        <v>1.4503309998586369</v>
      </c>
      <c r="ET42" s="43">
        <f>IF(ET$4&lt;=Parametrlar!$C$4,1+Kirish!$C$44*ET$4/Parametrlar!$C$4,(1+Kirish!$C$44)*(1+Kirish!$C$45)^((ET$4-Parametrlar!$C$4)/12))</f>
        <v>1.4527263394195986</v>
      </c>
      <c r="EU42" s="43">
        <f>IF(EU$4&lt;=Parametrlar!$C$4,1+Kirish!$C$44*EU$4/Parametrlar!$C$4,(1+Kirish!$C$44)*(1+Kirish!$C$45)^((EU$4-Parametrlar!$C$4)/12))</f>
        <v>1.4551256350785908</v>
      </c>
      <c r="EV42" s="43">
        <f>IF(EV$4&lt;=Parametrlar!$C$4,1+Kirish!$C$44*EV$4/Parametrlar!$C$4,(1+Kirish!$C$44)*(1+Kirish!$C$45)^((EV$4-Parametrlar!$C$4)/12))</f>
        <v>1.4575288933694313</v>
      </c>
      <c r="EW42" s="43">
        <f>IF(EW$4&lt;=Parametrlar!$C$4,1+Kirish!$C$44*EW$4/Parametrlar!$C$4,(1+Kirish!$C$44)*(1+Kirish!$C$45)^((EW$4-Parametrlar!$C$4)/12))</f>
        <v>1.4599361208367285</v>
      </c>
      <c r="EX42" s="43">
        <f>IF(EX$4&lt;=Parametrlar!$C$4,1+Kirish!$C$44*EX$4/Parametrlar!$C$4,(1+Kirish!$C$44)*(1+Kirish!$C$45)^((EX$4-Parametrlar!$C$4)/12))</f>
        <v>1.4623473240359006</v>
      </c>
      <c r="EY42" s="43">
        <f>IF(EY$4&lt;=Parametrlar!$C$4,1+Kirish!$C$44*EY$4/Parametrlar!$C$4,(1+Kirish!$C$44)*(1+Kirish!$C$45)^((EY$4-Parametrlar!$C$4)/12))</f>
        <v>1.4647625095331911</v>
      </c>
      <c r="EZ42" s="43">
        <f>IF(EZ$4&lt;=Parametrlar!$C$4,1+Kirish!$C$44*EZ$4/Parametrlar!$C$4,(1+Kirish!$C$44)*(1+Kirish!$C$45)^((EZ$4-Parametrlar!$C$4)/12))</f>
        <v>1.4671816839056893</v>
      </c>
      <c r="FA42" s="43">
        <f>IF(FA$4&lt;=Parametrlar!$C$4,1+Kirish!$C$44*FA$4/Parametrlar!$C$4,(1+Kirish!$C$44)*(1+Kirish!$C$45)^((FA$4-Parametrlar!$C$4)/12))</f>
        <v>1.4696048537413484</v>
      </c>
      <c r="FB42" s="43">
        <f>IF(FB$4&lt;=Parametrlar!$C$4,1+Kirish!$C$44*FB$4/Parametrlar!$C$4,(1+Kirish!$C$44)*(1+Kirish!$C$45)^((FB$4-Parametrlar!$C$4)/12))</f>
        <v>1.4720320256389985</v>
      </c>
      <c r="FC42" s="43">
        <f>IF(FC$4&lt;=Parametrlar!$C$4,1+Kirish!$C$44*FC$4/Parametrlar!$C$4,(1+Kirish!$C$44)*(1+Kirish!$C$45)^((FC$4-Parametrlar!$C$4)/12))</f>
        <v>1.4744632062083718</v>
      </c>
      <c r="FD42" s="43">
        <f>IF(FD$4&lt;=Parametrlar!$C$4,1+Kirish!$C$44*FD$4/Parametrlar!$C$4,(1+Kirish!$C$44)*(1+Kirish!$C$45)^((FD$4-Parametrlar!$C$4)/12))</f>
        <v>1.4768984020701148</v>
      </c>
      <c r="FE42" s="43">
        <f>IF(FE$4&lt;=Parametrlar!$C$4,1+Kirish!$C$44*FE$4/Parametrlar!$C$4,(1+Kirish!$C$44)*(1+Kirish!$C$45)^((FE$4-Parametrlar!$C$4)/12))</f>
        <v>1.4793376198558095</v>
      </c>
      <c r="FF42" s="43">
        <f>IF(FF$4&lt;=Parametrlar!$C$4,1+Kirish!$C$44*FF$4/Parametrlar!$C$4,(1+Kirish!$C$44)*(1+Kirish!$C$45)^((FF$4-Parametrlar!$C$4)/12))</f>
        <v>1.4817808662079905</v>
      </c>
      <c r="FG42" s="43">
        <f>IF(FG$4&lt;=Parametrlar!$C$4,1+Kirish!$C$44*FG$4/Parametrlar!$C$4,(1+Kirish!$C$44)*(1+Kirish!$C$45)^((FG$4-Parametrlar!$C$4)/12))</f>
        <v>1.4842281477801627</v>
      </c>
      <c r="FH42" s="43">
        <f>IF(FH$4&lt;=Parametrlar!$C$4,1+Kirish!$C$44*FH$4/Parametrlar!$C$4,(1+Kirish!$C$44)*(1+Kirish!$C$45)^((FH$4-Parametrlar!$C$4)/12))</f>
        <v>1.4866794712368201</v>
      </c>
      <c r="FI42" s="43">
        <f>IF(FI$4&lt;=Parametrlar!$C$4,1+Kirish!$C$44*FI$4/Parametrlar!$C$4,(1+Kirish!$C$44)*(1+Kirish!$C$45)^((FI$4-Parametrlar!$C$4)/12))</f>
        <v>1.4891348432534632</v>
      </c>
      <c r="FJ42" s="43">
        <f>IF(FJ$4&lt;=Parametrlar!$C$4,1+Kirish!$C$44*FJ$4/Parametrlar!$C$4,(1+Kirish!$C$44)*(1+Kirish!$C$45)^((FJ$4-Parametrlar!$C$4)/12))</f>
        <v>1.4915942705166185</v>
      </c>
      <c r="FK42" s="43">
        <f>IF(FK$4&lt;=Parametrlar!$C$4,1+Kirish!$C$44*FK$4/Parametrlar!$C$4,(1+Kirish!$C$44)*(1+Kirish!$C$45)^((FK$4-Parametrlar!$C$4)/12))</f>
        <v>1.4940577597238551</v>
      </c>
      <c r="FL42" s="43">
        <f>IF(FL$4&lt;=Parametrlar!$C$4,1+Kirish!$C$44*FL$4/Parametrlar!$C$4,(1+Kirish!$C$44)*(1+Kirish!$C$45)^((FL$4-Parametrlar!$C$4)/12))</f>
        <v>1.4965253175838034</v>
      </c>
      <c r="FM42" s="43">
        <f>IF(FM$4&lt;=Parametrlar!$C$4,1+Kirish!$C$44*FM$4/Parametrlar!$C$4,(1+Kirish!$C$44)*(1+Kirish!$C$45)^((FM$4-Parametrlar!$C$4)/12))</f>
        <v>1.4989969508161753</v>
      </c>
      <c r="FN42" s="43">
        <f>IF(FN$4&lt;=Parametrlar!$C$4,1+Kirish!$C$44*FN$4/Parametrlar!$C$4,(1+Kirish!$C$44)*(1+Kirish!$C$45)^((FN$4-Parametrlar!$C$4)/12))</f>
        <v>1.5014726661517785</v>
      </c>
      <c r="FO42" s="43">
        <f>IF(FO$4&lt;=Parametrlar!$C$4,1+Kirish!$C$44*FO$4/Parametrlar!$C$4,(1+Kirish!$C$44)*(1+Kirish!$C$45)^((FO$4-Parametrlar!$C$4)/12))</f>
        <v>1.5039524703325391</v>
      </c>
      <c r="FP42" s="43">
        <f>IF(FP$4&lt;=Parametrlar!$C$4,1+Kirish!$C$44*FP$4/Parametrlar!$C$4,(1+Kirish!$C$44)*(1+Kirish!$C$45)^((FP$4-Parametrlar!$C$4)/12))</f>
        <v>1.5064363701115171</v>
      </c>
    </row>
    <row r="43" spans="1:172" x14ac:dyDescent="0.2">
      <c r="A43" s="42" t="s">
        <v>224</v>
      </c>
      <c r="D43" s="44">
        <f>IF(AND(D$4&gt;=Parametrlar!$C$7,D$4&lt;Parametrlar!$C$7+Parametrlar!$C$5),1/Parametrlar!$C$5,0)</f>
        <v>0</v>
      </c>
      <c r="E43" s="44">
        <f>IF(AND(E$4&gt;=Parametrlar!$C$7,E$4&lt;Parametrlar!$C$7+Parametrlar!$C$5),1/Parametrlar!$C$5,0)</f>
        <v>0.05</v>
      </c>
      <c r="F43" s="44">
        <f>IF(AND(F$4&gt;=Parametrlar!$C$7,F$4&lt;Parametrlar!$C$7+Parametrlar!$C$5),1/Parametrlar!$C$5,0)</f>
        <v>0.05</v>
      </c>
      <c r="G43" s="44">
        <f>IF(AND(G$4&gt;=Parametrlar!$C$7,G$4&lt;Parametrlar!$C$7+Parametrlar!$C$5),1/Parametrlar!$C$5,0)</f>
        <v>0.05</v>
      </c>
      <c r="H43" s="44">
        <f>IF(AND(H$4&gt;=Parametrlar!$C$7,H$4&lt;Parametrlar!$C$7+Parametrlar!$C$5),1/Parametrlar!$C$5,0)</f>
        <v>0.05</v>
      </c>
      <c r="I43" s="44">
        <f>IF(AND(I$4&gt;=Parametrlar!$C$7,I$4&lt;Parametrlar!$C$7+Parametrlar!$C$5),1/Parametrlar!$C$5,0)</f>
        <v>0.05</v>
      </c>
      <c r="J43" s="44">
        <f>IF(AND(J$4&gt;=Parametrlar!$C$7,J$4&lt;Parametrlar!$C$7+Parametrlar!$C$5),1/Parametrlar!$C$5,0)</f>
        <v>0.05</v>
      </c>
      <c r="K43" s="44">
        <f>IF(AND(K$4&gt;=Parametrlar!$C$7,K$4&lt;Parametrlar!$C$7+Parametrlar!$C$5),1/Parametrlar!$C$5,0)</f>
        <v>0.05</v>
      </c>
      <c r="L43" s="44">
        <f>IF(AND(L$4&gt;=Parametrlar!$C$7,L$4&lt;Parametrlar!$C$7+Parametrlar!$C$5),1/Parametrlar!$C$5,0)</f>
        <v>0.05</v>
      </c>
      <c r="M43" s="44">
        <f>IF(AND(M$4&gt;=Parametrlar!$C$7,M$4&lt;Parametrlar!$C$7+Parametrlar!$C$5),1/Parametrlar!$C$5,0)</f>
        <v>0.05</v>
      </c>
      <c r="N43" s="44">
        <f>IF(AND(N$4&gt;=Parametrlar!$C$7,N$4&lt;Parametrlar!$C$7+Parametrlar!$C$5),1/Parametrlar!$C$5,0)</f>
        <v>0.05</v>
      </c>
      <c r="O43" s="44">
        <f>IF(AND(O$4&gt;=Parametrlar!$C$7,O$4&lt;Parametrlar!$C$7+Parametrlar!$C$5),1/Parametrlar!$C$5,0)</f>
        <v>0.05</v>
      </c>
      <c r="P43" s="44">
        <f>IF(AND(P$4&gt;=Parametrlar!$C$7,P$4&lt;Parametrlar!$C$7+Parametrlar!$C$5),1/Parametrlar!$C$5,0)</f>
        <v>0.05</v>
      </c>
      <c r="Q43" s="44">
        <f>IF(AND(Q$4&gt;=Parametrlar!$C$7,Q$4&lt;Parametrlar!$C$7+Parametrlar!$C$5),1/Parametrlar!$C$5,0)</f>
        <v>0.05</v>
      </c>
      <c r="R43" s="44">
        <f>IF(AND(R$4&gt;=Parametrlar!$C$7,R$4&lt;Parametrlar!$C$7+Parametrlar!$C$5),1/Parametrlar!$C$5,0)</f>
        <v>0.05</v>
      </c>
      <c r="S43" s="44">
        <f>IF(AND(S$4&gt;=Parametrlar!$C$7,S$4&lt;Parametrlar!$C$7+Parametrlar!$C$5),1/Parametrlar!$C$5,0)</f>
        <v>0.05</v>
      </c>
      <c r="T43" s="44">
        <f>IF(AND(T$4&gt;=Parametrlar!$C$7,T$4&lt;Parametrlar!$C$7+Parametrlar!$C$5),1/Parametrlar!$C$5,0)</f>
        <v>0.05</v>
      </c>
      <c r="U43" s="44">
        <f>IF(AND(U$4&gt;=Parametrlar!$C$7,U$4&lt;Parametrlar!$C$7+Parametrlar!$C$5),1/Parametrlar!$C$5,0)</f>
        <v>0.05</v>
      </c>
      <c r="V43" s="44">
        <f>IF(AND(V$4&gt;=Parametrlar!$C$7,V$4&lt;Parametrlar!$C$7+Parametrlar!$C$5),1/Parametrlar!$C$5,0)</f>
        <v>0.05</v>
      </c>
      <c r="W43" s="44">
        <f>IF(AND(W$4&gt;=Parametrlar!$C$7,W$4&lt;Parametrlar!$C$7+Parametrlar!$C$5),1/Parametrlar!$C$5,0)</f>
        <v>0.05</v>
      </c>
      <c r="X43" s="44">
        <f>IF(AND(X$4&gt;=Parametrlar!$C$7,X$4&lt;Parametrlar!$C$7+Parametrlar!$C$5),1/Parametrlar!$C$5,0)</f>
        <v>0.05</v>
      </c>
      <c r="Y43" s="44">
        <f>IF(AND(Y$4&gt;=Parametrlar!$C$7,Y$4&lt;Parametrlar!$C$7+Parametrlar!$C$5),1/Parametrlar!$C$5,0)</f>
        <v>0</v>
      </c>
      <c r="Z43" s="44">
        <f>IF(AND(Z$4&gt;=Parametrlar!$C$7,Z$4&lt;Parametrlar!$C$7+Parametrlar!$C$5),1/Parametrlar!$C$5,0)</f>
        <v>0</v>
      </c>
      <c r="AA43" s="44">
        <f>IF(AND(AA$4&gt;=Parametrlar!$C$7,AA$4&lt;Parametrlar!$C$7+Parametrlar!$C$5),1/Parametrlar!$C$5,0)</f>
        <v>0</v>
      </c>
      <c r="AB43" s="44">
        <f>IF(AND(AB$4&gt;=Parametrlar!$C$7,AB$4&lt;Parametrlar!$C$7+Parametrlar!$C$5),1/Parametrlar!$C$5,0)</f>
        <v>0</v>
      </c>
      <c r="AC43" s="44">
        <f>IF(AND(AC$4&gt;=Parametrlar!$C$7,AC$4&lt;Parametrlar!$C$7+Parametrlar!$C$5),1/Parametrlar!$C$5,0)</f>
        <v>0</v>
      </c>
      <c r="AD43" s="44">
        <f>IF(AND(AD$4&gt;=Parametrlar!$C$7,AD$4&lt;Parametrlar!$C$7+Parametrlar!$C$5),1/Parametrlar!$C$5,0)</f>
        <v>0</v>
      </c>
      <c r="AE43" s="44">
        <f>IF(AND(AE$4&gt;=Parametrlar!$C$7,AE$4&lt;Parametrlar!$C$7+Parametrlar!$C$5),1/Parametrlar!$C$5,0)</f>
        <v>0</v>
      </c>
      <c r="AF43" s="44">
        <f>IF(AND(AF$4&gt;=Parametrlar!$C$7,AF$4&lt;Parametrlar!$C$7+Parametrlar!$C$5),1/Parametrlar!$C$5,0)</f>
        <v>0</v>
      </c>
      <c r="AG43" s="44">
        <f>IF(AND(AG$4&gt;=Parametrlar!$C$7,AG$4&lt;Parametrlar!$C$7+Parametrlar!$C$5),1/Parametrlar!$C$5,0)</f>
        <v>0</v>
      </c>
      <c r="AH43" s="44">
        <f>IF(AND(AH$4&gt;=Parametrlar!$C$7,AH$4&lt;Parametrlar!$C$7+Parametrlar!$C$5),1/Parametrlar!$C$5,0)</f>
        <v>0</v>
      </c>
      <c r="AI43" s="44">
        <f>IF(AND(AI$4&gt;=Parametrlar!$C$7,AI$4&lt;Parametrlar!$C$7+Parametrlar!$C$5),1/Parametrlar!$C$5,0)</f>
        <v>0</v>
      </c>
      <c r="AJ43" s="44">
        <f>IF(AND(AJ$4&gt;=Parametrlar!$C$7,AJ$4&lt;Parametrlar!$C$7+Parametrlar!$C$5),1/Parametrlar!$C$5,0)</f>
        <v>0</v>
      </c>
      <c r="AK43" s="44">
        <f>IF(AND(AK$4&gt;=Parametrlar!$C$7,AK$4&lt;Parametrlar!$C$7+Parametrlar!$C$5),1/Parametrlar!$C$5,0)</f>
        <v>0</v>
      </c>
      <c r="AL43" s="44">
        <f>IF(AND(AL$4&gt;=Parametrlar!$C$7,AL$4&lt;Parametrlar!$C$7+Parametrlar!$C$5),1/Parametrlar!$C$5,0)</f>
        <v>0</v>
      </c>
      <c r="AM43" s="44">
        <f>IF(AND(AM$4&gt;=Parametrlar!$C$7,AM$4&lt;Parametrlar!$C$7+Parametrlar!$C$5),1/Parametrlar!$C$5,0)</f>
        <v>0</v>
      </c>
      <c r="AN43" s="44">
        <f>IF(AND(AN$4&gt;=Parametrlar!$C$7,AN$4&lt;Parametrlar!$C$7+Parametrlar!$C$5),1/Parametrlar!$C$5,0)</f>
        <v>0</v>
      </c>
      <c r="AO43" s="44">
        <f>IF(AND(AO$4&gt;=Parametrlar!$C$7,AO$4&lt;Parametrlar!$C$7+Parametrlar!$C$5),1/Parametrlar!$C$5,0)</f>
        <v>0</v>
      </c>
      <c r="AP43" s="44">
        <f>IF(AND(AP$4&gt;=Parametrlar!$C$7,AP$4&lt;Parametrlar!$C$7+Parametrlar!$C$5),1/Parametrlar!$C$5,0)</f>
        <v>0</v>
      </c>
      <c r="AQ43" s="44">
        <f>IF(AND(AQ$4&gt;=Parametrlar!$C$7,AQ$4&lt;Parametrlar!$C$7+Parametrlar!$C$5),1/Parametrlar!$C$5,0)</f>
        <v>0</v>
      </c>
      <c r="AR43" s="44">
        <f>IF(AND(AR$4&gt;=Parametrlar!$C$7,AR$4&lt;Parametrlar!$C$7+Parametrlar!$C$5),1/Parametrlar!$C$5,0)</f>
        <v>0</v>
      </c>
      <c r="AS43" s="44">
        <f>IF(AND(AS$4&gt;=Parametrlar!$C$7,AS$4&lt;Parametrlar!$C$7+Parametrlar!$C$5),1/Parametrlar!$C$5,0)</f>
        <v>0</v>
      </c>
      <c r="AT43" s="44">
        <f>IF(AND(AT$4&gt;=Parametrlar!$C$7,AT$4&lt;Parametrlar!$C$7+Parametrlar!$C$5),1/Parametrlar!$C$5,0)</f>
        <v>0</v>
      </c>
      <c r="AU43" s="44">
        <f>IF(AND(AU$4&gt;=Parametrlar!$C$7,AU$4&lt;Parametrlar!$C$7+Parametrlar!$C$5),1/Parametrlar!$C$5,0)</f>
        <v>0</v>
      </c>
      <c r="AV43" s="44">
        <f>IF(AND(AV$4&gt;=Parametrlar!$C$7,AV$4&lt;Parametrlar!$C$7+Parametrlar!$C$5),1/Parametrlar!$C$5,0)</f>
        <v>0</v>
      </c>
      <c r="AW43" s="44">
        <f>IF(AND(AW$4&gt;=Parametrlar!$C$7,AW$4&lt;Parametrlar!$C$7+Parametrlar!$C$5),1/Parametrlar!$C$5,0)</f>
        <v>0</v>
      </c>
      <c r="AX43" s="44">
        <f>IF(AND(AX$4&gt;=Parametrlar!$C$7,AX$4&lt;Parametrlar!$C$7+Parametrlar!$C$5),1/Parametrlar!$C$5,0)</f>
        <v>0</v>
      </c>
      <c r="AY43" s="44">
        <f>IF(AND(AY$4&gt;=Parametrlar!$C$7,AY$4&lt;Parametrlar!$C$7+Parametrlar!$C$5),1/Parametrlar!$C$5,0)</f>
        <v>0</v>
      </c>
      <c r="AZ43" s="44">
        <f>IF(AND(AZ$4&gt;=Parametrlar!$C$7,AZ$4&lt;Parametrlar!$C$7+Parametrlar!$C$5),1/Parametrlar!$C$5,0)</f>
        <v>0</v>
      </c>
      <c r="BA43" s="44">
        <f>IF(AND(BA$4&gt;=Parametrlar!$C$7,BA$4&lt;Parametrlar!$C$7+Parametrlar!$C$5),1/Parametrlar!$C$5,0)</f>
        <v>0</v>
      </c>
      <c r="BB43" s="44">
        <f>IF(AND(BB$4&gt;=Parametrlar!$C$7,BB$4&lt;Parametrlar!$C$7+Parametrlar!$C$5),1/Parametrlar!$C$5,0)</f>
        <v>0</v>
      </c>
      <c r="BC43" s="44">
        <f>IF(AND(BC$4&gt;=Parametrlar!$C$7,BC$4&lt;Parametrlar!$C$7+Parametrlar!$C$5),1/Parametrlar!$C$5,0)</f>
        <v>0</v>
      </c>
      <c r="BD43" s="44">
        <f>IF(AND(BD$4&gt;=Parametrlar!$C$7,BD$4&lt;Parametrlar!$C$7+Parametrlar!$C$5),1/Parametrlar!$C$5,0)</f>
        <v>0</v>
      </c>
      <c r="BE43" s="44">
        <f>IF(AND(BE$4&gt;=Parametrlar!$C$7,BE$4&lt;Parametrlar!$C$7+Parametrlar!$C$5),1/Parametrlar!$C$5,0)</f>
        <v>0</v>
      </c>
      <c r="BF43" s="44">
        <f>IF(AND(BF$4&gt;=Parametrlar!$C$7,BF$4&lt;Parametrlar!$C$7+Parametrlar!$C$5),1/Parametrlar!$C$5,0)</f>
        <v>0</v>
      </c>
      <c r="BG43" s="44">
        <f>IF(AND(BG$4&gt;=Parametrlar!$C$7,BG$4&lt;Parametrlar!$C$7+Parametrlar!$C$5),1/Parametrlar!$C$5,0)</f>
        <v>0</v>
      </c>
      <c r="BH43" s="44">
        <f>IF(AND(BH$4&gt;=Parametrlar!$C$7,BH$4&lt;Parametrlar!$C$7+Parametrlar!$C$5),1/Parametrlar!$C$5,0)</f>
        <v>0</v>
      </c>
      <c r="BI43" s="44">
        <f>IF(AND(BI$4&gt;=Parametrlar!$C$7,BI$4&lt;Parametrlar!$C$7+Parametrlar!$C$5),1/Parametrlar!$C$5,0)</f>
        <v>0</v>
      </c>
      <c r="BJ43" s="44">
        <f>IF(AND(BJ$4&gt;=Parametrlar!$C$7,BJ$4&lt;Parametrlar!$C$7+Parametrlar!$C$5),1/Parametrlar!$C$5,0)</f>
        <v>0</v>
      </c>
      <c r="BK43" s="44">
        <f>IF(AND(BK$4&gt;=Parametrlar!$C$7,BK$4&lt;Parametrlar!$C$7+Parametrlar!$C$5),1/Parametrlar!$C$5,0)</f>
        <v>0</v>
      </c>
      <c r="BL43" s="44">
        <f>IF(AND(BL$4&gt;=Parametrlar!$C$7,BL$4&lt;Parametrlar!$C$7+Parametrlar!$C$5),1/Parametrlar!$C$5,0)</f>
        <v>0</v>
      </c>
      <c r="BM43" s="44">
        <f>IF(AND(BM$4&gt;=Parametrlar!$C$7,BM$4&lt;Parametrlar!$C$7+Parametrlar!$C$5),1/Parametrlar!$C$5,0)</f>
        <v>0</v>
      </c>
      <c r="BN43" s="44">
        <f>IF(AND(BN$4&gt;=Parametrlar!$C$7,BN$4&lt;Parametrlar!$C$7+Parametrlar!$C$5),1/Parametrlar!$C$5,0)</f>
        <v>0</v>
      </c>
      <c r="BO43" s="44">
        <f>IF(AND(BO$4&gt;=Parametrlar!$C$7,BO$4&lt;Parametrlar!$C$7+Parametrlar!$C$5),1/Parametrlar!$C$5,0)</f>
        <v>0</v>
      </c>
      <c r="BP43" s="44">
        <f>IF(AND(BP$4&gt;=Parametrlar!$C$7,BP$4&lt;Parametrlar!$C$7+Parametrlar!$C$5),1/Parametrlar!$C$5,0)</f>
        <v>0</v>
      </c>
      <c r="BQ43" s="44">
        <f>IF(AND(BQ$4&gt;=Parametrlar!$C$7,BQ$4&lt;Parametrlar!$C$7+Parametrlar!$C$5),1/Parametrlar!$C$5,0)</f>
        <v>0</v>
      </c>
      <c r="BR43" s="44">
        <f>IF(AND(BR$4&gt;=Parametrlar!$C$7,BR$4&lt;Parametrlar!$C$7+Parametrlar!$C$5),1/Parametrlar!$C$5,0)</f>
        <v>0</v>
      </c>
      <c r="BS43" s="44">
        <f>IF(AND(BS$4&gt;=Parametrlar!$C$7,BS$4&lt;Parametrlar!$C$7+Parametrlar!$C$5),1/Parametrlar!$C$5,0)</f>
        <v>0</v>
      </c>
      <c r="BT43" s="44">
        <f>IF(AND(BT$4&gt;=Parametrlar!$C$7,BT$4&lt;Parametrlar!$C$7+Parametrlar!$C$5),1/Parametrlar!$C$5,0)</f>
        <v>0</v>
      </c>
      <c r="BU43" s="44">
        <f>IF(AND(BU$4&gt;=Parametrlar!$C$7,BU$4&lt;Parametrlar!$C$7+Parametrlar!$C$5),1/Parametrlar!$C$5,0)</f>
        <v>0</v>
      </c>
      <c r="BV43" s="44">
        <f>IF(AND(BV$4&gt;=Parametrlar!$C$7,BV$4&lt;Parametrlar!$C$7+Parametrlar!$C$5),1/Parametrlar!$C$5,0)</f>
        <v>0</v>
      </c>
      <c r="BW43" s="44">
        <f>IF(AND(BW$4&gt;=Parametrlar!$C$7,BW$4&lt;Parametrlar!$C$7+Parametrlar!$C$5),1/Parametrlar!$C$5,0)</f>
        <v>0</v>
      </c>
      <c r="BX43" s="44">
        <f>IF(AND(BX$4&gt;=Parametrlar!$C$7,BX$4&lt;Parametrlar!$C$7+Parametrlar!$C$5),1/Parametrlar!$C$5,0)</f>
        <v>0</v>
      </c>
      <c r="BY43" s="44">
        <f>IF(AND(BY$4&gt;=Parametrlar!$C$7,BY$4&lt;Parametrlar!$C$7+Parametrlar!$C$5),1/Parametrlar!$C$5,0)</f>
        <v>0</v>
      </c>
      <c r="BZ43" s="44">
        <f>IF(AND(BZ$4&gt;=Parametrlar!$C$7,BZ$4&lt;Parametrlar!$C$7+Parametrlar!$C$5),1/Parametrlar!$C$5,0)</f>
        <v>0</v>
      </c>
      <c r="CA43" s="44">
        <f>IF(AND(CA$4&gt;=Parametrlar!$C$7,CA$4&lt;Parametrlar!$C$7+Parametrlar!$C$5),1/Parametrlar!$C$5,0)</f>
        <v>0</v>
      </c>
      <c r="CB43" s="44">
        <f>IF(AND(CB$4&gt;=Parametrlar!$C$7,CB$4&lt;Parametrlar!$C$7+Parametrlar!$C$5),1/Parametrlar!$C$5,0)</f>
        <v>0</v>
      </c>
      <c r="CC43" s="44">
        <f>IF(AND(CC$4&gt;=Parametrlar!$C$7,CC$4&lt;Parametrlar!$C$7+Parametrlar!$C$5),1/Parametrlar!$C$5,0)</f>
        <v>0</v>
      </c>
      <c r="CD43" s="44">
        <f>IF(AND(CD$4&gt;=Parametrlar!$C$7,CD$4&lt;Parametrlar!$C$7+Parametrlar!$C$5),1/Parametrlar!$C$5,0)</f>
        <v>0</v>
      </c>
      <c r="CE43" s="44">
        <f>IF(AND(CE$4&gt;=Parametrlar!$C$7,CE$4&lt;Parametrlar!$C$7+Parametrlar!$C$5),1/Parametrlar!$C$5,0)</f>
        <v>0</v>
      </c>
      <c r="CF43" s="44">
        <f>IF(AND(CF$4&gt;=Parametrlar!$C$7,CF$4&lt;Parametrlar!$C$7+Parametrlar!$C$5),1/Parametrlar!$C$5,0)</f>
        <v>0</v>
      </c>
      <c r="CG43" s="44">
        <f>IF(AND(CG$4&gt;=Parametrlar!$C$7,CG$4&lt;Parametrlar!$C$7+Parametrlar!$C$5),1/Parametrlar!$C$5,0)</f>
        <v>0</v>
      </c>
      <c r="CH43" s="44">
        <f>IF(AND(CH$4&gt;=Parametrlar!$C$7,CH$4&lt;Parametrlar!$C$7+Parametrlar!$C$5),1/Parametrlar!$C$5,0)</f>
        <v>0</v>
      </c>
      <c r="CI43" s="44">
        <f>IF(AND(CI$4&gt;=Parametrlar!$C$7,CI$4&lt;Parametrlar!$C$7+Parametrlar!$C$5),1/Parametrlar!$C$5,0)</f>
        <v>0</v>
      </c>
      <c r="CJ43" s="44">
        <f>IF(AND(CJ$4&gt;=Parametrlar!$C$7,CJ$4&lt;Parametrlar!$C$7+Parametrlar!$C$5),1/Parametrlar!$C$5,0)</f>
        <v>0</v>
      </c>
      <c r="CK43" s="44">
        <f>IF(AND(CK$4&gt;=Parametrlar!$C$7,CK$4&lt;Parametrlar!$C$7+Parametrlar!$C$5),1/Parametrlar!$C$5,0)</f>
        <v>0</v>
      </c>
      <c r="CL43" s="44">
        <f>IF(AND(CL$4&gt;=Parametrlar!$C$7,CL$4&lt;Parametrlar!$C$7+Parametrlar!$C$5),1/Parametrlar!$C$5,0)</f>
        <v>0</v>
      </c>
      <c r="CM43" s="44">
        <f>IF(AND(CM$4&gt;=Parametrlar!$C$7,CM$4&lt;Parametrlar!$C$7+Parametrlar!$C$5),1/Parametrlar!$C$5,0)</f>
        <v>0</v>
      </c>
      <c r="CN43" s="44">
        <f>IF(AND(CN$4&gt;=Parametrlar!$C$7,CN$4&lt;Parametrlar!$C$7+Parametrlar!$C$5),1/Parametrlar!$C$5,0)</f>
        <v>0</v>
      </c>
      <c r="CO43" s="44">
        <f>IF(AND(CO$4&gt;=Parametrlar!$C$7,CO$4&lt;Parametrlar!$C$7+Parametrlar!$C$5),1/Parametrlar!$C$5,0)</f>
        <v>0</v>
      </c>
      <c r="CP43" s="44">
        <f>IF(AND(CP$4&gt;=Parametrlar!$C$7,CP$4&lt;Parametrlar!$C$7+Parametrlar!$C$5),1/Parametrlar!$C$5,0)</f>
        <v>0</v>
      </c>
      <c r="CQ43" s="44">
        <f>IF(AND(CQ$4&gt;=Parametrlar!$C$7,CQ$4&lt;Parametrlar!$C$7+Parametrlar!$C$5),1/Parametrlar!$C$5,0)</f>
        <v>0</v>
      </c>
      <c r="CR43" s="44">
        <f>IF(AND(CR$4&gt;=Parametrlar!$C$7,CR$4&lt;Parametrlar!$C$7+Parametrlar!$C$5),1/Parametrlar!$C$5,0)</f>
        <v>0</v>
      </c>
      <c r="CS43" s="44">
        <f>IF(AND(CS$4&gt;=Parametrlar!$C$7,CS$4&lt;Parametrlar!$C$7+Parametrlar!$C$5),1/Parametrlar!$C$5,0)</f>
        <v>0</v>
      </c>
      <c r="CT43" s="44">
        <f>IF(AND(CT$4&gt;=Parametrlar!$C$7,CT$4&lt;Parametrlar!$C$7+Parametrlar!$C$5),1/Parametrlar!$C$5,0)</f>
        <v>0</v>
      </c>
      <c r="CU43" s="44">
        <f>IF(AND(CU$4&gt;=Parametrlar!$C$7,CU$4&lt;Parametrlar!$C$7+Parametrlar!$C$5),1/Parametrlar!$C$5,0)</f>
        <v>0</v>
      </c>
      <c r="CV43" s="44">
        <f>IF(AND(CV$4&gt;=Parametrlar!$C$7,CV$4&lt;Parametrlar!$C$7+Parametrlar!$C$5),1/Parametrlar!$C$5,0)</f>
        <v>0</v>
      </c>
      <c r="CW43" s="44">
        <f>IF(AND(CW$4&gt;=Parametrlar!$C$7,CW$4&lt;Parametrlar!$C$7+Parametrlar!$C$5),1/Parametrlar!$C$5,0)</f>
        <v>0</v>
      </c>
      <c r="CX43" s="44">
        <f>IF(AND(CX$4&gt;=Parametrlar!$C$7,CX$4&lt;Parametrlar!$C$7+Parametrlar!$C$5),1/Parametrlar!$C$5,0)</f>
        <v>0</v>
      </c>
      <c r="CY43" s="44">
        <f>IF(AND(CY$4&gt;=Parametrlar!$C$7,CY$4&lt;Parametrlar!$C$7+Parametrlar!$C$5),1/Parametrlar!$C$5,0)</f>
        <v>0</v>
      </c>
      <c r="CZ43" s="44">
        <f>IF(AND(CZ$4&gt;=Parametrlar!$C$7,CZ$4&lt;Parametrlar!$C$7+Parametrlar!$C$5),1/Parametrlar!$C$5,0)</f>
        <v>0</v>
      </c>
      <c r="DA43" s="44">
        <f>IF(AND(DA$4&gt;=Parametrlar!$C$7,DA$4&lt;Parametrlar!$C$7+Parametrlar!$C$5),1/Parametrlar!$C$5,0)</f>
        <v>0</v>
      </c>
      <c r="DB43" s="44">
        <f>IF(AND(DB$4&gt;=Parametrlar!$C$7,DB$4&lt;Parametrlar!$C$7+Parametrlar!$C$5),1/Parametrlar!$C$5,0)</f>
        <v>0</v>
      </c>
      <c r="DC43" s="44">
        <f>IF(AND(DC$4&gt;=Parametrlar!$C$7,DC$4&lt;Parametrlar!$C$7+Parametrlar!$C$5),1/Parametrlar!$C$5,0)</f>
        <v>0</v>
      </c>
      <c r="DD43" s="44">
        <f>IF(AND(DD$4&gt;=Parametrlar!$C$7,DD$4&lt;Parametrlar!$C$7+Parametrlar!$C$5),1/Parametrlar!$C$5,0)</f>
        <v>0</v>
      </c>
      <c r="DE43" s="44">
        <f>IF(AND(DE$4&gt;=Parametrlar!$C$7,DE$4&lt;Parametrlar!$C$7+Parametrlar!$C$5),1/Parametrlar!$C$5,0)</f>
        <v>0</v>
      </c>
      <c r="DF43" s="44">
        <f>IF(AND(DF$4&gt;=Parametrlar!$C$7,DF$4&lt;Parametrlar!$C$7+Parametrlar!$C$5),1/Parametrlar!$C$5,0)</f>
        <v>0</v>
      </c>
      <c r="DG43" s="44">
        <f>IF(AND(DG$4&gt;=Parametrlar!$C$7,DG$4&lt;Parametrlar!$C$7+Parametrlar!$C$5),1/Parametrlar!$C$5,0)</f>
        <v>0</v>
      </c>
      <c r="DH43" s="44">
        <f>IF(AND(DH$4&gt;=Parametrlar!$C$7,DH$4&lt;Parametrlar!$C$7+Parametrlar!$C$5),1/Parametrlar!$C$5,0)</f>
        <v>0</v>
      </c>
      <c r="DI43" s="44">
        <f>IF(AND(DI$4&gt;=Parametrlar!$C$7,DI$4&lt;Parametrlar!$C$7+Parametrlar!$C$5),1/Parametrlar!$C$5,0)</f>
        <v>0</v>
      </c>
      <c r="DJ43" s="44">
        <f>IF(AND(DJ$4&gt;=Parametrlar!$C$7,DJ$4&lt;Parametrlar!$C$7+Parametrlar!$C$5),1/Parametrlar!$C$5,0)</f>
        <v>0</v>
      </c>
      <c r="DK43" s="44">
        <f>IF(AND(DK$4&gt;=Parametrlar!$C$7,DK$4&lt;Parametrlar!$C$7+Parametrlar!$C$5),1/Parametrlar!$C$5,0)</f>
        <v>0</v>
      </c>
      <c r="DL43" s="44">
        <f>IF(AND(DL$4&gt;=Parametrlar!$C$7,DL$4&lt;Parametrlar!$C$7+Parametrlar!$C$5),1/Parametrlar!$C$5,0)</f>
        <v>0</v>
      </c>
      <c r="DM43" s="44">
        <f>IF(AND(DM$4&gt;=Parametrlar!$C$7,DM$4&lt;Parametrlar!$C$7+Parametrlar!$C$5),1/Parametrlar!$C$5,0)</f>
        <v>0</v>
      </c>
      <c r="DN43" s="44">
        <f>IF(AND(DN$4&gt;=Parametrlar!$C$7,DN$4&lt;Parametrlar!$C$7+Parametrlar!$C$5),1/Parametrlar!$C$5,0)</f>
        <v>0</v>
      </c>
      <c r="DO43" s="44">
        <f>IF(AND(DO$4&gt;=Parametrlar!$C$7,DO$4&lt;Parametrlar!$C$7+Parametrlar!$C$5),1/Parametrlar!$C$5,0)</f>
        <v>0</v>
      </c>
      <c r="DP43" s="44">
        <f>IF(AND(DP$4&gt;=Parametrlar!$C$7,DP$4&lt;Parametrlar!$C$7+Parametrlar!$C$5),1/Parametrlar!$C$5,0)</f>
        <v>0</v>
      </c>
      <c r="DQ43" s="44">
        <f>IF(AND(DQ$4&gt;=Parametrlar!$C$7,DQ$4&lt;Parametrlar!$C$7+Parametrlar!$C$5),1/Parametrlar!$C$5,0)</f>
        <v>0</v>
      </c>
      <c r="DR43" s="44">
        <f>IF(AND(DR$4&gt;=Parametrlar!$C$7,DR$4&lt;Parametrlar!$C$7+Parametrlar!$C$5),1/Parametrlar!$C$5,0)</f>
        <v>0</v>
      </c>
      <c r="DS43" s="44">
        <f>IF(AND(DS$4&gt;=Parametrlar!$C$7,DS$4&lt;Parametrlar!$C$7+Parametrlar!$C$5),1/Parametrlar!$C$5,0)</f>
        <v>0</v>
      </c>
      <c r="DT43" s="44">
        <f>IF(AND(DT$4&gt;=Parametrlar!$C$7,DT$4&lt;Parametrlar!$C$7+Parametrlar!$C$5),1/Parametrlar!$C$5,0)</f>
        <v>0</v>
      </c>
      <c r="DU43" s="44">
        <f>IF(AND(DU$4&gt;=Parametrlar!$C$7,DU$4&lt;Parametrlar!$C$7+Parametrlar!$C$5),1/Parametrlar!$C$5,0)</f>
        <v>0</v>
      </c>
      <c r="DV43" s="44">
        <f>IF(AND(DV$4&gt;=Parametrlar!$C$7,DV$4&lt;Parametrlar!$C$7+Parametrlar!$C$5),1/Parametrlar!$C$5,0)</f>
        <v>0</v>
      </c>
      <c r="DW43" s="44">
        <f>IF(AND(DW$4&gt;=Parametrlar!$C$7,DW$4&lt;Parametrlar!$C$7+Parametrlar!$C$5),1/Parametrlar!$C$5,0)</f>
        <v>0</v>
      </c>
      <c r="DX43" s="44">
        <f>IF(AND(DX$4&gt;=Parametrlar!$C$7,DX$4&lt;Parametrlar!$C$7+Parametrlar!$C$5),1/Parametrlar!$C$5,0)</f>
        <v>0</v>
      </c>
      <c r="DY43" s="44">
        <f>IF(AND(DY$4&gt;=Parametrlar!$C$7,DY$4&lt;Parametrlar!$C$7+Parametrlar!$C$5),1/Parametrlar!$C$5,0)</f>
        <v>0</v>
      </c>
      <c r="DZ43" s="44">
        <f>IF(AND(DZ$4&gt;=Parametrlar!$C$7,DZ$4&lt;Parametrlar!$C$7+Parametrlar!$C$5),1/Parametrlar!$C$5,0)</f>
        <v>0</v>
      </c>
      <c r="EA43" s="44">
        <f>IF(AND(EA$4&gt;=Parametrlar!$C$7,EA$4&lt;Parametrlar!$C$7+Parametrlar!$C$5),1/Parametrlar!$C$5,0)</f>
        <v>0</v>
      </c>
      <c r="EB43" s="44">
        <f>IF(AND(EB$4&gt;=Parametrlar!$C$7,EB$4&lt;Parametrlar!$C$7+Parametrlar!$C$5),1/Parametrlar!$C$5,0)</f>
        <v>0</v>
      </c>
      <c r="EC43" s="44">
        <f>IF(AND(EC$4&gt;=Parametrlar!$C$7,EC$4&lt;Parametrlar!$C$7+Parametrlar!$C$5),1/Parametrlar!$C$5,0)</f>
        <v>0</v>
      </c>
      <c r="ED43" s="44">
        <f>IF(AND(ED$4&gt;=Parametrlar!$C$7,ED$4&lt;Parametrlar!$C$7+Parametrlar!$C$5),1/Parametrlar!$C$5,0)</f>
        <v>0</v>
      </c>
      <c r="EE43" s="44">
        <f>IF(AND(EE$4&gt;=Parametrlar!$C$7,EE$4&lt;Parametrlar!$C$7+Parametrlar!$C$5),1/Parametrlar!$C$5,0)</f>
        <v>0</v>
      </c>
      <c r="EF43" s="44">
        <f>IF(AND(EF$4&gt;=Parametrlar!$C$7,EF$4&lt;Parametrlar!$C$7+Parametrlar!$C$5),1/Parametrlar!$C$5,0)</f>
        <v>0</v>
      </c>
      <c r="EG43" s="44">
        <f>IF(AND(EG$4&gt;=Parametrlar!$C$7,EG$4&lt;Parametrlar!$C$7+Parametrlar!$C$5),1/Parametrlar!$C$5,0)</f>
        <v>0</v>
      </c>
      <c r="EH43" s="44">
        <f>IF(AND(EH$4&gt;=Parametrlar!$C$7,EH$4&lt;Parametrlar!$C$7+Parametrlar!$C$5),1/Parametrlar!$C$5,0)</f>
        <v>0</v>
      </c>
      <c r="EI43" s="44">
        <f>IF(AND(EI$4&gt;=Parametrlar!$C$7,EI$4&lt;Parametrlar!$C$7+Parametrlar!$C$5),1/Parametrlar!$C$5,0)</f>
        <v>0</v>
      </c>
      <c r="EJ43" s="44">
        <f>IF(AND(EJ$4&gt;=Parametrlar!$C$7,EJ$4&lt;Parametrlar!$C$7+Parametrlar!$C$5),1/Parametrlar!$C$5,0)</f>
        <v>0</v>
      </c>
      <c r="EK43" s="44">
        <f>IF(AND(EK$4&gt;=Parametrlar!$C$7,EK$4&lt;Parametrlar!$C$7+Parametrlar!$C$5),1/Parametrlar!$C$5,0)</f>
        <v>0</v>
      </c>
      <c r="EL43" s="44">
        <f>IF(AND(EL$4&gt;=Parametrlar!$C$7,EL$4&lt;Parametrlar!$C$7+Parametrlar!$C$5),1/Parametrlar!$C$5,0)</f>
        <v>0</v>
      </c>
      <c r="EM43" s="44">
        <f>IF(AND(EM$4&gt;=Parametrlar!$C$7,EM$4&lt;Parametrlar!$C$7+Parametrlar!$C$5),1/Parametrlar!$C$5,0)</f>
        <v>0</v>
      </c>
      <c r="EN43" s="44">
        <f>IF(AND(EN$4&gt;=Parametrlar!$C$7,EN$4&lt;Parametrlar!$C$7+Parametrlar!$C$5),1/Parametrlar!$C$5,0)</f>
        <v>0</v>
      </c>
      <c r="EO43" s="44">
        <f>IF(AND(EO$4&gt;=Parametrlar!$C$7,EO$4&lt;Parametrlar!$C$7+Parametrlar!$C$5),1/Parametrlar!$C$5,0)</f>
        <v>0</v>
      </c>
      <c r="EP43" s="44">
        <f>IF(AND(EP$4&gt;=Parametrlar!$C$7,EP$4&lt;Parametrlar!$C$7+Parametrlar!$C$5),1/Parametrlar!$C$5,0)</f>
        <v>0</v>
      </c>
      <c r="EQ43" s="44">
        <f>IF(AND(EQ$4&gt;=Parametrlar!$C$7,EQ$4&lt;Parametrlar!$C$7+Parametrlar!$C$5),1/Parametrlar!$C$5,0)</f>
        <v>0</v>
      </c>
      <c r="ER43" s="44">
        <f>IF(AND(ER$4&gt;=Parametrlar!$C$7,ER$4&lt;Parametrlar!$C$7+Parametrlar!$C$5),1/Parametrlar!$C$5,0)</f>
        <v>0</v>
      </c>
      <c r="ES43" s="44">
        <f>IF(AND(ES$4&gt;=Parametrlar!$C$7,ES$4&lt;Parametrlar!$C$7+Parametrlar!$C$5),1/Parametrlar!$C$5,0)</f>
        <v>0</v>
      </c>
      <c r="ET43" s="44">
        <f>IF(AND(ET$4&gt;=Parametrlar!$C$7,ET$4&lt;Parametrlar!$C$7+Parametrlar!$C$5),1/Parametrlar!$C$5,0)</f>
        <v>0</v>
      </c>
      <c r="EU43" s="44">
        <f>IF(AND(EU$4&gt;=Parametrlar!$C$7,EU$4&lt;Parametrlar!$C$7+Parametrlar!$C$5),1/Parametrlar!$C$5,0)</f>
        <v>0</v>
      </c>
      <c r="EV43" s="44">
        <f>IF(AND(EV$4&gt;=Parametrlar!$C$7,EV$4&lt;Parametrlar!$C$7+Parametrlar!$C$5),1/Parametrlar!$C$5,0)</f>
        <v>0</v>
      </c>
      <c r="EW43" s="44">
        <f>IF(AND(EW$4&gt;=Parametrlar!$C$7,EW$4&lt;Parametrlar!$C$7+Parametrlar!$C$5),1/Parametrlar!$C$5,0)</f>
        <v>0</v>
      </c>
      <c r="EX43" s="44">
        <f>IF(AND(EX$4&gt;=Parametrlar!$C$7,EX$4&lt;Parametrlar!$C$7+Parametrlar!$C$5),1/Parametrlar!$C$5,0)</f>
        <v>0</v>
      </c>
      <c r="EY43" s="44">
        <f>IF(AND(EY$4&gt;=Parametrlar!$C$7,EY$4&lt;Parametrlar!$C$7+Parametrlar!$C$5),1/Parametrlar!$C$5,0)</f>
        <v>0</v>
      </c>
      <c r="EZ43" s="44">
        <f>IF(AND(EZ$4&gt;=Parametrlar!$C$7,EZ$4&lt;Parametrlar!$C$7+Parametrlar!$C$5),1/Parametrlar!$C$5,0)</f>
        <v>0</v>
      </c>
      <c r="FA43" s="44">
        <f>IF(AND(FA$4&gt;=Parametrlar!$C$7,FA$4&lt;Parametrlar!$C$7+Parametrlar!$C$5),1/Parametrlar!$C$5,0)</f>
        <v>0</v>
      </c>
      <c r="FB43" s="44">
        <f>IF(AND(FB$4&gt;=Parametrlar!$C$7,FB$4&lt;Parametrlar!$C$7+Parametrlar!$C$5),1/Parametrlar!$C$5,0)</f>
        <v>0</v>
      </c>
      <c r="FC43" s="44">
        <f>IF(AND(FC$4&gt;=Parametrlar!$C$7,FC$4&lt;Parametrlar!$C$7+Parametrlar!$C$5),1/Parametrlar!$C$5,0)</f>
        <v>0</v>
      </c>
      <c r="FD43" s="44">
        <f>IF(AND(FD$4&gt;=Parametrlar!$C$7,FD$4&lt;Parametrlar!$C$7+Parametrlar!$C$5),1/Parametrlar!$C$5,0)</f>
        <v>0</v>
      </c>
      <c r="FE43" s="44">
        <f>IF(AND(FE$4&gt;=Parametrlar!$C$7,FE$4&lt;Parametrlar!$C$7+Parametrlar!$C$5),1/Parametrlar!$C$5,0)</f>
        <v>0</v>
      </c>
      <c r="FF43" s="44">
        <f>IF(AND(FF$4&gt;=Parametrlar!$C$7,FF$4&lt;Parametrlar!$C$7+Parametrlar!$C$5),1/Parametrlar!$C$5,0)</f>
        <v>0</v>
      </c>
      <c r="FG43" s="44">
        <f>IF(AND(FG$4&gt;=Parametrlar!$C$7,FG$4&lt;Parametrlar!$C$7+Parametrlar!$C$5),1/Parametrlar!$C$5,0)</f>
        <v>0</v>
      </c>
      <c r="FH43" s="44">
        <f>IF(AND(FH$4&gt;=Parametrlar!$C$7,FH$4&lt;Parametrlar!$C$7+Parametrlar!$C$5),1/Parametrlar!$C$5,0)</f>
        <v>0</v>
      </c>
      <c r="FI43" s="44">
        <f>IF(AND(FI$4&gt;=Parametrlar!$C$7,FI$4&lt;Parametrlar!$C$7+Parametrlar!$C$5),1/Parametrlar!$C$5,0)</f>
        <v>0</v>
      </c>
      <c r="FJ43" s="44">
        <f>IF(AND(FJ$4&gt;=Parametrlar!$C$7,FJ$4&lt;Parametrlar!$C$7+Parametrlar!$C$5),1/Parametrlar!$C$5,0)</f>
        <v>0</v>
      </c>
      <c r="FK43" s="44">
        <f>IF(AND(FK$4&gt;=Parametrlar!$C$7,FK$4&lt;Parametrlar!$C$7+Parametrlar!$C$5),1/Parametrlar!$C$5,0)</f>
        <v>0</v>
      </c>
      <c r="FL43" s="44">
        <f>IF(AND(FL$4&gt;=Parametrlar!$C$7,FL$4&lt;Parametrlar!$C$7+Parametrlar!$C$5),1/Parametrlar!$C$5,0)</f>
        <v>0</v>
      </c>
      <c r="FM43" s="44">
        <f>IF(AND(FM$4&gt;=Parametrlar!$C$7,FM$4&lt;Parametrlar!$C$7+Parametrlar!$C$5),1/Parametrlar!$C$5,0)</f>
        <v>0</v>
      </c>
      <c r="FN43" s="44">
        <f>IF(AND(FN$4&gt;=Parametrlar!$C$7,FN$4&lt;Parametrlar!$C$7+Parametrlar!$C$5),1/Parametrlar!$C$5,0)</f>
        <v>0</v>
      </c>
      <c r="FO43" s="44">
        <f>IF(AND(FO$4&gt;=Parametrlar!$C$7,FO$4&lt;Parametrlar!$C$7+Parametrlar!$C$5),1/Parametrlar!$C$5,0)</f>
        <v>0</v>
      </c>
      <c r="FP43" s="44">
        <f>IF(AND(FP$4&gt;=Parametrlar!$C$7,FP$4&lt;Parametrlar!$C$7+Parametrlar!$C$5),1/Parametrlar!$C$5,0)</f>
        <v>0</v>
      </c>
    </row>
    <row r="44" spans="1:172" x14ac:dyDescent="0.2">
      <c r="A44" s="42" t="s">
        <v>225</v>
      </c>
      <c r="C44" s="45">
        <f>SUM(D44:FP44)</f>
        <v>4156679.395982143</v>
      </c>
      <c r="D44" s="46">
        <f>D43*Parametrlar!$C$15*D42</f>
        <v>0</v>
      </c>
      <c r="E44" s="46">
        <f>E43*Parametrlar!$C$15*E42</f>
        <v>191598.42441964286</v>
      </c>
      <c r="F44" s="46">
        <f>F43*Parametrlar!$C$15*F42</f>
        <v>193307.42919642859</v>
      </c>
      <c r="G44" s="46">
        <f>G43*Parametrlar!$C$15*G42</f>
        <v>195016.4339732143</v>
      </c>
      <c r="H44" s="46">
        <f>H43*Parametrlar!$C$15*H42</f>
        <v>196725.43875000003</v>
      </c>
      <c r="I44" s="46">
        <f>I43*Parametrlar!$C$15*I42</f>
        <v>198434.4435267857</v>
      </c>
      <c r="J44" s="46">
        <f>J43*Parametrlar!$C$15*J42</f>
        <v>200143.44830357147</v>
      </c>
      <c r="K44" s="46">
        <f>K43*Parametrlar!$C$15*K42</f>
        <v>201852.45308035714</v>
      </c>
      <c r="L44" s="46">
        <f>L43*Parametrlar!$C$15*L42</f>
        <v>203561.4578571429</v>
      </c>
      <c r="M44" s="46">
        <f>M43*Parametrlar!$C$15*M42</f>
        <v>205270.46263392858</v>
      </c>
      <c r="N44" s="46">
        <f>N43*Parametrlar!$C$15*N42</f>
        <v>206979.46741071431</v>
      </c>
      <c r="O44" s="46">
        <f>O43*Parametrlar!$C$15*O42</f>
        <v>208688.47218750001</v>
      </c>
      <c r="P44" s="46">
        <f>P43*Parametrlar!$C$15*P42</f>
        <v>210397.47696428574</v>
      </c>
      <c r="Q44" s="46">
        <f>Q43*Parametrlar!$C$15*Q42</f>
        <v>212106.48174107145</v>
      </c>
      <c r="R44" s="46">
        <f>R43*Parametrlar!$C$15*R42</f>
        <v>213815.48651785715</v>
      </c>
      <c r="S44" s="46">
        <f>S43*Parametrlar!$C$15*S42</f>
        <v>215524.49129464288</v>
      </c>
      <c r="T44" s="46">
        <f>T43*Parametrlar!$C$15*T42</f>
        <v>217233.49607142858</v>
      </c>
      <c r="U44" s="46">
        <f>U43*Parametrlar!$C$15*U42</f>
        <v>218942.50084821432</v>
      </c>
      <c r="V44" s="46">
        <f>V43*Parametrlar!$C$15*V42</f>
        <v>220651.50562499999</v>
      </c>
      <c r="W44" s="46">
        <f>W43*Parametrlar!$C$15*W42</f>
        <v>222360.51040178575</v>
      </c>
      <c r="X44" s="46">
        <f>X43*Parametrlar!$C$15*X42</f>
        <v>224069.51517857143</v>
      </c>
      <c r="Y44" s="46">
        <f>Y43*Parametrlar!$C$15*Y42</f>
        <v>0</v>
      </c>
      <c r="Z44" s="46">
        <f>Z43*Parametrlar!$C$15*Z42</f>
        <v>0</v>
      </c>
      <c r="AA44" s="46">
        <f>AA43*Parametrlar!$C$15*AA42</f>
        <v>0</v>
      </c>
      <c r="AB44" s="46">
        <f>AB43*Parametrlar!$C$15*AB42</f>
        <v>0</v>
      </c>
      <c r="AC44" s="46">
        <f>AC43*Parametrlar!$C$15*AC42</f>
        <v>0</v>
      </c>
      <c r="AD44" s="46">
        <f>AD43*Parametrlar!$C$15*AD42</f>
        <v>0</v>
      </c>
      <c r="AE44" s="46">
        <f>AE43*Parametrlar!$C$15*AE42</f>
        <v>0</v>
      </c>
      <c r="AF44" s="46">
        <f>AF43*Parametrlar!$C$15*AF42</f>
        <v>0</v>
      </c>
      <c r="AG44" s="46">
        <f>AG43*Parametrlar!$C$15*AG42</f>
        <v>0</v>
      </c>
      <c r="AH44" s="46">
        <f>AH43*Parametrlar!$C$15*AH42</f>
        <v>0</v>
      </c>
      <c r="AI44" s="46">
        <f>AI43*Parametrlar!$C$15*AI42</f>
        <v>0</v>
      </c>
      <c r="AJ44" s="46">
        <f>AJ43*Parametrlar!$C$15*AJ42</f>
        <v>0</v>
      </c>
      <c r="AK44" s="46">
        <f>AK43*Parametrlar!$C$15*AK42</f>
        <v>0</v>
      </c>
      <c r="AL44" s="46">
        <f>AL43*Parametrlar!$C$15*AL42</f>
        <v>0</v>
      </c>
      <c r="AM44" s="46">
        <f>AM43*Parametrlar!$C$15*AM42</f>
        <v>0</v>
      </c>
      <c r="AN44" s="46">
        <f>AN43*Parametrlar!$C$15*AN42</f>
        <v>0</v>
      </c>
      <c r="AO44" s="46">
        <f>AO43*Parametrlar!$C$15*AO42</f>
        <v>0</v>
      </c>
      <c r="AP44" s="46">
        <f>AP43*Parametrlar!$C$15*AP42</f>
        <v>0</v>
      </c>
      <c r="AQ44" s="46">
        <f>AQ43*Parametrlar!$C$15*AQ42</f>
        <v>0</v>
      </c>
      <c r="AR44" s="46">
        <f>AR43*Parametrlar!$C$15*AR42</f>
        <v>0</v>
      </c>
      <c r="AS44" s="46">
        <f>AS43*Parametrlar!$C$15*AS42</f>
        <v>0</v>
      </c>
      <c r="AT44" s="46">
        <f>AT43*Parametrlar!$C$15*AT42</f>
        <v>0</v>
      </c>
      <c r="AU44" s="46">
        <f>AU43*Parametrlar!$C$15*AU42</f>
        <v>0</v>
      </c>
      <c r="AV44" s="46">
        <f>AV43*Parametrlar!$C$15*AV42</f>
        <v>0</v>
      </c>
      <c r="AW44" s="46">
        <f>AW43*Parametrlar!$C$15*AW42</f>
        <v>0</v>
      </c>
      <c r="AX44" s="46">
        <f>AX43*Parametrlar!$C$15*AX42</f>
        <v>0</v>
      </c>
      <c r="AY44" s="46">
        <f>AY43*Parametrlar!$C$15*AY42</f>
        <v>0</v>
      </c>
      <c r="AZ44" s="46">
        <f>AZ43*Parametrlar!$C$15*AZ42</f>
        <v>0</v>
      </c>
      <c r="BA44" s="46">
        <f>BA43*Parametrlar!$C$15*BA42</f>
        <v>0</v>
      </c>
      <c r="BB44" s="46">
        <f>BB43*Parametrlar!$C$15*BB42</f>
        <v>0</v>
      </c>
      <c r="BC44" s="46">
        <f>BC43*Parametrlar!$C$15*BC42</f>
        <v>0</v>
      </c>
      <c r="BD44" s="46">
        <f>BD43*Parametrlar!$C$15*BD42</f>
        <v>0</v>
      </c>
      <c r="BE44" s="46">
        <f>BE43*Parametrlar!$C$15*BE42</f>
        <v>0</v>
      </c>
      <c r="BF44" s="46">
        <f>BF43*Parametrlar!$C$15*BF42</f>
        <v>0</v>
      </c>
      <c r="BG44" s="46">
        <f>BG43*Parametrlar!$C$15*BG42</f>
        <v>0</v>
      </c>
      <c r="BH44" s="46">
        <f>BH43*Parametrlar!$C$15*BH42</f>
        <v>0</v>
      </c>
      <c r="BI44" s="46">
        <f>BI43*Parametrlar!$C$15*BI42</f>
        <v>0</v>
      </c>
      <c r="BJ44" s="46">
        <f>BJ43*Parametrlar!$C$15*BJ42</f>
        <v>0</v>
      </c>
      <c r="BK44" s="46">
        <f>BK43*Parametrlar!$C$15*BK42</f>
        <v>0</v>
      </c>
      <c r="BL44" s="46">
        <f>BL43*Parametrlar!$C$15*BL42</f>
        <v>0</v>
      </c>
      <c r="BM44" s="46">
        <f>BM43*Parametrlar!$C$15*BM42</f>
        <v>0</v>
      </c>
      <c r="BN44" s="46">
        <f>BN43*Parametrlar!$C$15*BN42</f>
        <v>0</v>
      </c>
      <c r="BO44" s="46">
        <f>BO43*Parametrlar!$C$15*BO42</f>
        <v>0</v>
      </c>
      <c r="BP44" s="46">
        <f>BP43*Parametrlar!$C$15*BP42</f>
        <v>0</v>
      </c>
      <c r="BQ44" s="46">
        <f>BQ43*Parametrlar!$C$15*BQ42</f>
        <v>0</v>
      </c>
      <c r="BR44" s="46">
        <f>BR43*Parametrlar!$C$15*BR42</f>
        <v>0</v>
      </c>
      <c r="BS44" s="46">
        <f>BS43*Parametrlar!$C$15*BS42</f>
        <v>0</v>
      </c>
      <c r="BT44" s="46">
        <f>BT43*Parametrlar!$C$15*BT42</f>
        <v>0</v>
      </c>
      <c r="BU44" s="46">
        <f>BU43*Parametrlar!$C$15*BU42</f>
        <v>0</v>
      </c>
      <c r="BV44" s="46">
        <f>BV43*Parametrlar!$C$15*BV42</f>
        <v>0</v>
      </c>
      <c r="BW44" s="46">
        <f>BW43*Parametrlar!$C$15*BW42</f>
        <v>0</v>
      </c>
      <c r="BX44" s="46">
        <f>BX43*Parametrlar!$C$15*BX42</f>
        <v>0</v>
      </c>
      <c r="BY44" s="46">
        <f>BY43*Parametrlar!$C$15*BY42</f>
        <v>0</v>
      </c>
      <c r="BZ44" s="46">
        <f>BZ43*Parametrlar!$C$15*BZ42</f>
        <v>0</v>
      </c>
      <c r="CA44" s="46">
        <f>CA43*Parametrlar!$C$15*CA42</f>
        <v>0</v>
      </c>
      <c r="CB44" s="46">
        <f>CB43*Parametrlar!$C$15*CB42</f>
        <v>0</v>
      </c>
      <c r="CC44" s="46">
        <f>CC43*Parametrlar!$C$15*CC42</f>
        <v>0</v>
      </c>
      <c r="CD44" s="46">
        <f>CD43*Parametrlar!$C$15*CD42</f>
        <v>0</v>
      </c>
      <c r="CE44" s="46">
        <f>CE43*Parametrlar!$C$15*CE42</f>
        <v>0</v>
      </c>
      <c r="CF44" s="46">
        <f>CF43*Parametrlar!$C$15*CF42</f>
        <v>0</v>
      </c>
      <c r="CG44" s="46">
        <f>CG43*Parametrlar!$C$15*CG42</f>
        <v>0</v>
      </c>
      <c r="CH44" s="46">
        <f>CH43*Parametrlar!$C$15*CH42</f>
        <v>0</v>
      </c>
      <c r="CI44" s="46">
        <f>CI43*Parametrlar!$C$15*CI42</f>
        <v>0</v>
      </c>
      <c r="CJ44" s="46">
        <f>CJ43*Parametrlar!$C$15*CJ42</f>
        <v>0</v>
      </c>
      <c r="CK44" s="46">
        <f>CK43*Parametrlar!$C$15*CK42</f>
        <v>0</v>
      </c>
      <c r="CL44" s="46">
        <f>CL43*Parametrlar!$C$15*CL42</f>
        <v>0</v>
      </c>
      <c r="CM44" s="46">
        <f>CM43*Parametrlar!$C$15*CM42</f>
        <v>0</v>
      </c>
      <c r="CN44" s="46">
        <f>CN43*Parametrlar!$C$15*CN42</f>
        <v>0</v>
      </c>
      <c r="CO44" s="46">
        <f>CO43*Parametrlar!$C$15*CO42</f>
        <v>0</v>
      </c>
      <c r="CP44" s="46">
        <f>CP43*Parametrlar!$C$15*CP42</f>
        <v>0</v>
      </c>
      <c r="CQ44" s="46">
        <f>CQ43*Parametrlar!$C$15*CQ42</f>
        <v>0</v>
      </c>
      <c r="CR44" s="46">
        <f>CR43*Parametrlar!$C$15*CR42</f>
        <v>0</v>
      </c>
      <c r="CS44" s="46">
        <f>CS43*Parametrlar!$C$15*CS42</f>
        <v>0</v>
      </c>
      <c r="CT44" s="46">
        <f>CT43*Parametrlar!$C$15*CT42</f>
        <v>0</v>
      </c>
      <c r="CU44" s="46">
        <f>CU43*Parametrlar!$C$15*CU42</f>
        <v>0</v>
      </c>
      <c r="CV44" s="46">
        <f>CV43*Parametrlar!$C$15*CV42</f>
        <v>0</v>
      </c>
      <c r="CW44" s="46">
        <f>CW43*Parametrlar!$C$15*CW42</f>
        <v>0</v>
      </c>
      <c r="CX44" s="46">
        <f>CX43*Parametrlar!$C$15*CX42</f>
        <v>0</v>
      </c>
      <c r="CY44" s="46">
        <f>CY43*Parametrlar!$C$15*CY42</f>
        <v>0</v>
      </c>
      <c r="CZ44" s="46">
        <f>CZ43*Parametrlar!$C$15*CZ42</f>
        <v>0</v>
      </c>
      <c r="DA44" s="46">
        <f>DA43*Parametrlar!$C$15*DA42</f>
        <v>0</v>
      </c>
      <c r="DB44" s="46">
        <f>DB43*Parametrlar!$C$15*DB42</f>
        <v>0</v>
      </c>
      <c r="DC44" s="46">
        <f>DC43*Parametrlar!$C$15*DC42</f>
        <v>0</v>
      </c>
      <c r="DD44" s="46">
        <f>DD43*Parametrlar!$C$15*DD42</f>
        <v>0</v>
      </c>
      <c r="DE44" s="46">
        <f>DE43*Parametrlar!$C$15*DE42</f>
        <v>0</v>
      </c>
      <c r="DF44" s="46">
        <f>DF43*Parametrlar!$C$15*DF42</f>
        <v>0</v>
      </c>
      <c r="DG44" s="46">
        <f>DG43*Parametrlar!$C$15*DG42</f>
        <v>0</v>
      </c>
      <c r="DH44" s="46">
        <f>DH43*Parametrlar!$C$15*DH42</f>
        <v>0</v>
      </c>
      <c r="DI44" s="46">
        <f>DI43*Parametrlar!$C$15*DI42</f>
        <v>0</v>
      </c>
      <c r="DJ44" s="46">
        <f>DJ43*Parametrlar!$C$15*DJ42</f>
        <v>0</v>
      </c>
      <c r="DK44" s="46">
        <f>DK43*Parametrlar!$C$15*DK42</f>
        <v>0</v>
      </c>
      <c r="DL44" s="46">
        <f>DL43*Parametrlar!$C$15*DL42</f>
        <v>0</v>
      </c>
      <c r="DM44" s="46">
        <f>DM43*Parametrlar!$C$15*DM42</f>
        <v>0</v>
      </c>
      <c r="DN44" s="46">
        <f>DN43*Parametrlar!$C$15*DN42</f>
        <v>0</v>
      </c>
      <c r="DO44" s="46">
        <f>DO43*Parametrlar!$C$15*DO42</f>
        <v>0</v>
      </c>
      <c r="DP44" s="46">
        <f>DP43*Parametrlar!$C$15*DP42</f>
        <v>0</v>
      </c>
      <c r="DQ44" s="46">
        <f>DQ43*Parametrlar!$C$15*DQ42</f>
        <v>0</v>
      </c>
      <c r="DR44" s="46">
        <f>DR43*Parametrlar!$C$15*DR42</f>
        <v>0</v>
      </c>
      <c r="DS44" s="46">
        <f>DS43*Parametrlar!$C$15*DS42</f>
        <v>0</v>
      </c>
      <c r="DT44" s="46">
        <f>DT43*Parametrlar!$C$15*DT42</f>
        <v>0</v>
      </c>
      <c r="DU44" s="46">
        <f>DU43*Parametrlar!$C$15*DU42</f>
        <v>0</v>
      </c>
      <c r="DV44" s="46">
        <f>DV43*Parametrlar!$C$15*DV42</f>
        <v>0</v>
      </c>
      <c r="DW44" s="46">
        <f>DW43*Parametrlar!$C$15*DW42</f>
        <v>0</v>
      </c>
      <c r="DX44" s="46">
        <f>DX43*Parametrlar!$C$15*DX42</f>
        <v>0</v>
      </c>
      <c r="DY44" s="46">
        <f>DY43*Parametrlar!$C$15*DY42</f>
        <v>0</v>
      </c>
      <c r="DZ44" s="46">
        <f>DZ43*Parametrlar!$C$15*DZ42</f>
        <v>0</v>
      </c>
      <c r="EA44" s="46">
        <f>EA43*Parametrlar!$C$15*EA42</f>
        <v>0</v>
      </c>
      <c r="EB44" s="46">
        <f>EB43*Parametrlar!$C$15*EB42</f>
        <v>0</v>
      </c>
      <c r="EC44" s="46">
        <f>EC43*Parametrlar!$C$15*EC42</f>
        <v>0</v>
      </c>
      <c r="ED44" s="46">
        <f>ED43*Parametrlar!$C$15*ED42</f>
        <v>0</v>
      </c>
      <c r="EE44" s="46">
        <f>EE43*Parametrlar!$C$15*EE42</f>
        <v>0</v>
      </c>
      <c r="EF44" s="46">
        <f>EF43*Parametrlar!$C$15*EF42</f>
        <v>0</v>
      </c>
      <c r="EG44" s="46">
        <f>EG43*Parametrlar!$C$15*EG42</f>
        <v>0</v>
      </c>
      <c r="EH44" s="46">
        <f>EH43*Parametrlar!$C$15*EH42</f>
        <v>0</v>
      </c>
      <c r="EI44" s="46">
        <f>EI43*Parametrlar!$C$15*EI42</f>
        <v>0</v>
      </c>
      <c r="EJ44" s="46">
        <f>EJ43*Parametrlar!$C$15*EJ42</f>
        <v>0</v>
      </c>
      <c r="EK44" s="46">
        <f>EK43*Parametrlar!$C$15*EK42</f>
        <v>0</v>
      </c>
      <c r="EL44" s="46">
        <f>EL43*Parametrlar!$C$15*EL42</f>
        <v>0</v>
      </c>
      <c r="EM44" s="46">
        <f>EM43*Parametrlar!$C$15*EM42</f>
        <v>0</v>
      </c>
      <c r="EN44" s="46">
        <f>EN43*Parametrlar!$C$15*EN42</f>
        <v>0</v>
      </c>
      <c r="EO44" s="46">
        <f>EO43*Parametrlar!$C$15*EO42</f>
        <v>0</v>
      </c>
      <c r="EP44" s="46">
        <f>EP43*Parametrlar!$C$15*EP42</f>
        <v>0</v>
      </c>
      <c r="EQ44" s="46">
        <f>EQ43*Parametrlar!$C$15*EQ42</f>
        <v>0</v>
      </c>
      <c r="ER44" s="46">
        <f>ER43*Parametrlar!$C$15*ER42</f>
        <v>0</v>
      </c>
      <c r="ES44" s="46">
        <f>ES43*Parametrlar!$C$15*ES42</f>
        <v>0</v>
      </c>
      <c r="ET44" s="46">
        <f>ET43*Parametrlar!$C$15*ET42</f>
        <v>0</v>
      </c>
      <c r="EU44" s="46">
        <f>EU43*Parametrlar!$C$15*EU42</f>
        <v>0</v>
      </c>
      <c r="EV44" s="46">
        <f>EV43*Parametrlar!$C$15*EV42</f>
        <v>0</v>
      </c>
      <c r="EW44" s="46">
        <f>EW43*Parametrlar!$C$15*EW42</f>
        <v>0</v>
      </c>
      <c r="EX44" s="46">
        <f>EX43*Parametrlar!$C$15*EX42</f>
        <v>0</v>
      </c>
      <c r="EY44" s="46">
        <f>EY43*Parametrlar!$C$15*EY42</f>
        <v>0</v>
      </c>
      <c r="EZ44" s="46">
        <f>EZ43*Parametrlar!$C$15*EZ42</f>
        <v>0</v>
      </c>
      <c r="FA44" s="46">
        <f>FA43*Parametrlar!$C$15*FA42</f>
        <v>0</v>
      </c>
      <c r="FB44" s="46">
        <f>FB43*Parametrlar!$C$15*FB42</f>
        <v>0</v>
      </c>
      <c r="FC44" s="46">
        <f>FC43*Parametrlar!$C$15*FC42</f>
        <v>0</v>
      </c>
      <c r="FD44" s="46">
        <f>FD43*Parametrlar!$C$15*FD42</f>
        <v>0</v>
      </c>
      <c r="FE44" s="46">
        <f>FE43*Parametrlar!$C$15*FE42</f>
        <v>0</v>
      </c>
      <c r="FF44" s="46">
        <f>FF43*Parametrlar!$C$15*FF42</f>
        <v>0</v>
      </c>
      <c r="FG44" s="46">
        <f>FG43*Parametrlar!$C$15*FG42</f>
        <v>0</v>
      </c>
      <c r="FH44" s="46">
        <f>FH43*Parametrlar!$C$15*FH42</f>
        <v>0</v>
      </c>
      <c r="FI44" s="46">
        <f>FI43*Parametrlar!$C$15*FI42</f>
        <v>0</v>
      </c>
      <c r="FJ44" s="46">
        <f>FJ43*Parametrlar!$C$15*FJ42</f>
        <v>0</v>
      </c>
      <c r="FK44" s="46">
        <f>FK43*Parametrlar!$C$15*FK42</f>
        <v>0</v>
      </c>
      <c r="FL44" s="46">
        <f>FL43*Parametrlar!$C$15*FL42</f>
        <v>0</v>
      </c>
      <c r="FM44" s="46">
        <f>FM43*Parametrlar!$C$15*FM42</f>
        <v>0</v>
      </c>
      <c r="FN44" s="46">
        <f>FN43*Parametrlar!$C$15*FN42</f>
        <v>0</v>
      </c>
      <c r="FO44" s="46">
        <f>FO43*Parametrlar!$C$15*FO42</f>
        <v>0</v>
      </c>
      <c r="FP44" s="46">
        <f>FP43*Parametrlar!$C$15*FP42</f>
        <v>0</v>
      </c>
    </row>
    <row r="45" spans="1:172" x14ac:dyDescent="0.2">
      <c r="A45" s="42" t="s">
        <v>226</v>
      </c>
      <c r="D45" s="46">
        <f>D44</f>
        <v>0</v>
      </c>
      <c r="E45" s="46">
        <f t="shared" ref="E45:AJ45" si="50">D45+E44</f>
        <v>191598.42441964286</v>
      </c>
      <c r="F45" s="46">
        <f t="shared" si="50"/>
        <v>384905.85361607146</v>
      </c>
      <c r="G45" s="46">
        <f t="shared" si="50"/>
        <v>579922.28758928576</v>
      </c>
      <c r="H45" s="46">
        <f t="shared" si="50"/>
        <v>776647.72633928573</v>
      </c>
      <c r="I45" s="46">
        <f t="shared" si="50"/>
        <v>975082.16986607143</v>
      </c>
      <c r="J45" s="46">
        <f t="shared" si="50"/>
        <v>1175225.618169643</v>
      </c>
      <c r="K45" s="46">
        <f t="shared" si="50"/>
        <v>1377078.07125</v>
      </c>
      <c r="L45" s="46">
        <f t="shared" si="50"/>
        <v>1580639.5291071429</v>
      </c>
      <c r="M45" s="46">
        <f t="shared" si="50"/>
        <v>1785909.9917410715</v>
      </c>
      <c r="N45" s="46">
        <f t="shared" si="50"/>
        <v>1992889.4591517858</v>
      </c>
      <c r="O45" s="46">
        <f t="shared" si="50"/>
        <v>2201577.9313392858</v>
      </c>
      <c r="P45" s="46">
        <f t="shared" si="50"/>
        <v>2411975.4083035714</v>
      </c>
      <c r="Q45" s="46">
        <f t="shared" si="50"/>
        <v>2624081.8900446426</v>
      </c>
      <c r="R45" s="46">
        <f t="shared" si="50"/>
        <v>2837897.3765624999</v>
      </c>
      <c r="S45" s="46">
        <f t="shared" si="50"/>
        <v>3053421.8678571428</v>
      </c>
      <c r="T45" s="46">
        <f t="shared" si="50"/>
        <v>3270655.3639285713</v>
      </c>
      <c r="U45" s="46">
        <f t="shared" si="50"/>
        <v>3489597.8647767855</v>
      </c>
      <c r="V45" s="46">
        <f t="shared" si="50"/>
        <v>3710249.3704017857</v>
      </c>
      <c r="W45" s="46">
        <f t="shared" si="50"/>
        <v>3932609.8808035715</v>
      </c>
      <c r="X45" s="46">
        <f t="shared" si="50"/>
        <v>4156679.395982143</v>
      </c>
      <c r="Y45" s="46">
        <f t="shared" si="50"/>
        <v>4156679.395982143</v>
      </c>
      <c r="Z45" s="46">
        <f t="shared" si="50"/>
        <v>4156679.395982143</v>
      </c>
      <c r="AA45" s="46">
        <f t="shared" si="50"/>
        <v>4156679.395982143</v>
      </c>
      <c r="AB45" s="46">
        <f t="shared" si="50"/>
        <v>4156679.395982143</v>
      </c>
      <c r="AC45" s="46">
        <f t="shared" si="50"/>
        <v>4156679.395982143</v>
      </c>
      <c r="AD45" s="46">
        <f t="shared" si="50"/>
        <v>4156679.395982143</v>
      </c>
      <c r="AE45" s="46">
        <f t="shared" si="50"/>
        <v>4156679.395982143</v>
      </c>
      <c r="AF45" s="46">
        <f t="shared" si="50"/>
        <v>4156679.395982143</v>
      </c>
      <c r="AG45" s="46">
        <f t="shared" si="50"/>
        <v>4156679.395982143</v>
      </c>
      <c r="AH45" s="46">
        <f t="shared" si="50"/>
        <v>4156679.395982143</v>
      </c>
      <c r="AI45" s="46">
        <f t="shared" si="50"/>
        <v>4156679.395982143</v>
      </c>
      <c r="AJ45" s="46">
        <f t="shared" si="50"/>
        <v>4156679.395982143</v>
      </c>
      <c r="AK45" s="46">
        <f t="shared" ref="AK45:BP45" si="51">AJ45+AK44</f>
        <v>4156679.395982143</v>
      </c>
      <c r="AL45" s="46">
        <f t="shared" si="51"/>
        <v>4156679.395982143</v>
      </c>
      <c r="AM45" s="46">
        <f t="shared" si="51"/>
        <v>4156679.395982143</v>
      </c>
      <c r="AN45" s="46">
        <f t="shared" si="51"/>
        <v>4156679.395982143</v>
      </c>
      <c r="AO45" s="46">
        <f t="shared" si="51"/>
        <v>4156679.395982143</v>
      </c>
      <c r="AP45" s="46">
        <f t="shared" si="51"/>
        <v>4156679.395982143</v>
      </c>
      <c r="AQ45" s="46">
        <f t="shared" si="51"/>
        <v>4156679.395982143</v>
      </c>
      <c r="AR45" s="46">
        <f t="shared" si="51"/>
        <v>4156679.395982143</v>
      </c>
      <c r="AS45" s="46">
        <f t="shared" si="51"/>
        <v>4156679.395982143</v>
      </c>
      <c r="AT45" s="46">
        <f t="shared" si="51"/>
        <v>4156679.395982143</v>
      </c>
      <c r="AU45" s="46">
        <f t="shared" si="51"/>
        <v>4156679.395982143</v>
      </c>
      <c r="AV45" s="46">
        <f t="shared" si="51"/>
        <v>4156679.395982143</v>
      </c>
      <c r="AW45" s="46">
        <f t="shared" si="51"/>
        <v>4156679.395982143</v>
      </c>
      <c r="AX45" s="46">
        <f t="shared" si="51"/>
        <v>4156679.395982143</v>
      </c>
      <c r="AY45" s="46">
        <f t="shared" si="51"/>
        <v>4156679.395982143</v>
      </c>
      <c r="AZ45" s="46">
        <f t="shared" si="51"/>
        <v>4156679.395982143</v>
      </c>
      <c r="BA45" s="46">
        <f t="shared" si="51"/>
        <v>4156679.395982143</v>
      </c>
      <c r="BB45" s="46">
        <f t="shared" si="51"/>
        <v>4156679.395982143</v>
      </c>
      <c r="BC45" s="46">
        <f t="shared" si="51"/>
        <v>4156679.395982143</v>
      </c>
      <c r="BD45" s="46">
        <f t="shared" si="51"/>
        <v>4156679.395982143</v>
      </c>
      <c r="BE45" s="46">
        <f t="shared" si="51"/>
        <v>4156679.395982143</v>
      </c>
      <c r="BF45" s="46">
        <f t="shared" si="51"/>
        <v>4156679.395982143</v>
      </c>
      <c r="BG45" s="46">
        <f t="shared" si="51"/>
        <v>4156679.395982143</v>
      </c>
      <c r="BH45" s="46">
        <f t="shared" si="51"/>
        <v>4156679.395982143</v>
      </c>
      <c r="BI45" s="46">
        <f t="shared" si="51"/>
        <v>4156679.395982143</v>
      </c>
      <c r="BJ45" s="46">
        <f t="shared" si="51"/>
        <v>4156679.395982143</v>
      </c>
      <c r="BK45" s="46">
        <f t="shared" si="51"/>
        <v>4156679.395982143</v>
      </c>
      <c r="BL45" s="46">
        <f t="shared" si="51"/>
        <v>4156679.395982143</v>
      </c>
      <c r="BM45" s="46">
        <f t="shared" si="51"/>
        <v>4156679.395982143</v>
      </c>
      <c r="BN45" s="46">
        <f t="shared" si="51"/>
        <v>4156679.395982143</v>
      </c>
      <c r="BO45" s="46">
        <f t="shared" si="51"/>
        <v>4156679.395982143</v>
      </c>
      <c r="BP45" s="46">
        <f t="shared" si="51"/>
        <v>4156679.395982143</v>
      </c>
      <c r="BQ45" s="46">
        <f t="shared" ref="BQ45:CV45" si="52">BP45+BQ44</f>
        <v>4156679.395982143</v>
      </c>
      <c r="BR45" s="46">
        <f t="shared" si="52"/>
        <v>4156679.395982143</v>
      </c>
      <c r="BS45" s="46">
        <f t="shared" si="52"/>
        <v>4156679.395982143</v>
      </c>
      <c r="BT45" s="46">
        <f t="shared" si="52"/>
        <v>4156679.395982143</v>
      </c>
      <c r="BU45" s="46">
        <f t="shared" si="52"/>
        <v>4156679.395982143</v>
      </c>
      <c r="BV45" s="46">
        <f t="shared" si="52"/>
        <v>4156679.395982143</v>
      </c>
      <c r="BW45" s="46">
        <f t="shared" si="52"/>
        <v>4156679.395982143</v>
      </c>
      <c r="BX45" s="46">
        <f t="shared" si="52"/>
        <v>4156679.395982143</v>
      </c>
      <c r="BY45" s="46">
        <f t="shared" si="52"/>
        <v>4156679.395982143</v>
      </c>
      <c r="BZ45" s="46">
        <f t="shared" si="52"/>
        <v>4156679.395982143</v>
      </c>
      <c r="CA45" s="46">
        <f t="shared" si="52"/>
        <v>4156679.395982143</v>
      </c>
      <c r="CB45" s="46">
        <f t="shared" si="52"/>
        <v>4156679.395982143</v>
      </c>
      <c r="CC45" s="46">
        <f t="shared" si="52"/>
        <v>4156679.395982143</v>
      </c>
      <c r="CD45" s="46">
        <f t="shared" si="52"/>
        <v>4156679.395982143</v>
      </c>
      <c r="CE45" s="46">
        <f t="shared" si="52"/>
        <v>4156679.395982143</v>
      </c>
      <c r="CF45" s="46">
        <f t="shared" si="52"/>
        <v>4156679.395982143</v>
      </c>
      <c r="CG45" s="46">
        <f t="shared" si="52"/>
        <v>4156679.395982143</v>
      </c>
      <c r="CH45" s="46">
        <f t="shared" si="52"/>
        <v>4156679.395982143</v>
      </c>
      <c r="CI45" s="46">
        <f t="shared" si="52"/>
        <v>4156679.395982143</v>
      </c>
      <c r="CJ45" s="46">
        <f t="shared" si="52"/>
        <v>4156679.395982143</v>
      </c>
      <c r="CK45" s="46">
        <f t="shared" si="52"/>
        <v>4156679.395982143</v>
      </c>
      <c r="CL45" s="46">
        <f t="shared" si="52"/>
        <v>4156679.395982143</v>
      </c>
      <c r="CM45" s="46">
        <f t="shared" si="52"/>
        <v>4156679.395982143</v>
      </c>
      <c r="CN45" s="46">
        <f t="shared" si="52"/>
        <v>4156679.395982143</v>
      </c>
      <c r="CO45" s="46">
        <f t="shared" si="52"/>
        <v>4156679.395982143</v>
      </c>
      <c r="CP45" s="46">
        <f t="shared" si="52"/>
        <v>4156679.395982143</v>
      </c>
      <c r="CQ45" s="46">
        <f t="shared" si="52"/>
        <v>4156679.395982143</v>
      </c>
      <c r="CR45" s="46">
        <f t="shared" si="52"/>
        <v>4156679.395982143</v>
      </c>
      <c r="CS45" s="46">
        <f t="shared" si="52"/>
        <v>4156679.395982143</v>
      </c>
      <c r="CT45" s="46">
        <f t="shared" si="52"/>
        <v>4156679.395982143</v>
      </c>
      <c r="CU45" s="46">
        <f t="shared" si="52"/>
        <v>4156679.395982143</v>
      </c>
      <c r="CV45" s="46">
        <f t="shared" si="52"/>
        <v>4156679.395982143</v>
      </c>
      <c r="CW45" s="46">
        <f t="shared" ref="CW45:EB45" si="53">CV45+CW44</f>
        <v>4156679.395982143</v>
      </c>
      <c r="CX45" s="46">
        <f t="shared" si="53"/>
        <v>4156679.395982143</v>
      </c>
      <c r="CY45" s="46">
        <f t="shared" si="53"/>
        <v>4156679.395982143</v>
      </c>
      <c r="CZ45" s="46">
        <f t="shared" si="53"/>
        <v>4156679.395982143</v>
      </c>
      <c r="DA45" s="46">
        <f t="shared" si="53"/>
        <v>4156679.395982143</v>
      </c>
      <c r="DB45" s="46">
        <f t="shared" si="53"/>
        <v>4156679.395982143</v>
      </c>
      <c r="DC45" s="46">
        <f t="shared" si="53"/>
        <v>4156679.395982143</v>
      </c>
      <c r="DD45" s="46">
        <f t="shared" si="53"/>
        <v>4156679.395982143</v>
      </c>
      <c r="DE45" s="46">
        <f t="shared" si="53"/>
        <v>4156679.395982143</v>
      </c>
      <c r="DF45" s="46">
        <f t="shared" si="53"/>
        <v>4156679.395982143</v>
      </c>
      <c r="DG45" s="46">
        <f t="shared" si="53"/>
        <v>4156679.395982143</v>
      </c>
      <c r="DH45" s="46">
        <f t="shared" si="53"/>
        <v>4156679.395982143</v>
      </c>
      <c r="DI45" s="46">
        <f t="shared" si="53"/>
        <v>4156679.395982143</v>
      </c>
      <c r="DJ45" s="46">
        <f t="shared" si="53"/>
        <v>4156679.395982143</v>
      </c>
      <c r="DK45" s="46">
        <f t="shared" si="53"/>
        <v>4156679.395982143</v>
      </c>
      <c r="DL45" s="46">
        <f t="shared" si="53"/>
        <v>4156679.395982143</v>
      </c>
      <c r="DM45" s="46">
        <f t="shared" si="53"/>
        <v>4156679.395982143</v>
      </c>
      <c r="DN45" s="46">
        <f t="shared" si="53"/>
        <v>4156679.395982143</v>
      </c>
      <c r="DO45" s="46">
        <f t="shared" si="53"/>
        <v>4156679.395982143</v>
      </c>
      <c r="DP45" s="46">
        <f t="shared" si="53"/>
        <v>4156679.395982143</v>
      </c>
      <c r="DQ45" s="46">
        <f t="shared" si="53"/>
        <v>4156679.395982143</v>
      </c>
      <c r="DR45" s="46">
        <f t="shared" si="53"/>
        <v>4156679.395982143</v>
      </c>
      <c r="DS45" s="46">
        <f t="shared" si="53"/>
        <v>4156679.395982143</v>
      </c>
      <c r="DT45" s="46">
        <f t="shared" si="53"/>
        <v>4156679.395982143</v>
      </c>
      <c r="DU45" s="46">
        <f t="shared" si="53"/>
        <v>4156679.395982143</v>
      </c>
      <c r="DV45" s="46">
        <f t="shared" si="53"/>
        <v>4156679.395982143</v>
      </c>
      <c r="DW45" s="46">
        <f t="shared" si="53"/>
        <v>4156679.395982143</v>
      </c>
      <c r="DX45" s="46">
        <f t="shared" si="53"/>
        <v>4156679.395982143</v>
      </c>
      <c r="DY45" s="46">
        <f t="shared" si="53"/>
        <v>4156679.395982143</v>
      </c>
      <c r="DZ45" s="46">
        <f t="shared" si="53"/>
        <v>4156679.395982143</v>
      </c>
      <c r="EA45" s="46">
        <f t="shared" si="53"/>
        <v>4156679.395982143</v>
      </c>
      <c r="EB45" s="46">
        <f t="shared" si="53"/>
        <v>4156679.395982143</v>
      </c>
      <c r="EC45" s="46">
        <f t="shared" ref="EC45:FH45" si="54">EB45+EC44</f>
        <v>4156679.395982143</v>
      </c>
      <c r="ED45" s="46">
        <f t="shared" si="54"/>
        <v>4156679.395982143</v>
      </c>
      <c r="EE45" s="46">
        <f t="shared" si="54"/>
        <v>4156679.395982143</v>
      </c>
      <c r="EF45" s="46">
        <f t="shared" si="54"/>
        <v>4156679.395982143</v>
      </c>
      <c r="EG45" s="46">
        <f t="shared" si="54"/>
        <v>4156679.395982143</v>
      </c>
      <c r="EH45" s="46">
        <f t="shared" si="54"/>
        <v>4156679.395982143</v>
      </c>
      <c r="EI45" s="46">
        <f t="shared" si="54"/>
        <v>4156679.395982143</v>
      </c>
      <c r="EJ45" s="46">
        <f t="shared" si="54"/>
        <v>4156679.395982143</v>
      </c>
      <c r="EK45" s="46">
        <f t="shared" si="54"/>
        <v>4156679.395982143</v>
      </c>
      <c r="EL45" s="46">
        <f t="shared" si="54"/>
        <v>4156679.395982143</v>
      </c>
      <c r="EM45" s="46">
        <f t="shared" si="54"/>
        <v>4156679.395982143</v>
      </c>
      <c r="EN45" s="46">
        <f t="shared" si="54"/>
        <v>4156679.395982143</v>
      </c>
      <c r="EO45" s="46">
        <f t="shared" si="54"/>
        <v>4156679.395982143</v>
      </c>
      <c r="EP45" s="46">
        <f t="shared" si="54"/>
        <v>4156679.395982143</v>
      </c>
      <c r="EQ45" s="46">
        <f t="shared" si="54"/>
        <v>4156679.395982143</v>
      </c>
      <c r="ER45" s="46">
        <f t="shared" si="54"/>
        <v>4156679.395982143</v>
      </c>
      <c r="ES45" s="46">
        <f t="shared" si="54"/>
        <v>4156679.395982143</v>
      </c>
      <c r="ET45" s="46">
        <f t="shared" si="54"/>
        <v>4156679.395982143</v>
      </c>
      <c r="EU45" s="46">
        <f t="shared" si="54"/>
        <v>4156679.395982143</v>
      </c>
      <c r="EV45" s="46">
        <f t="shared" si="54"/>
        <v>4156679.395982143</v>
      </c>
      <c r="EW45" s="46">
        <f t="shared" si="54"/>
        <v>4156679.395982143</v>
      </c>
      <c r="EX45" s="46">
        <f t="shared" si="54"/>
        <v>4156679.395982143</v>
      </c>
      <c r="EY45" s="46">
        <f t="shared" si="54"/>
        <v>4156679.395982143</v>
      </c>
      <c r="EZ45" s="46">
        <f t="shared" si="54"/>
        <v>4156679.395982143</v>
      </c>
      <c r="FA45" s="46">
        <f t="shared" si="54"/>
        <v>4156679.395982143</v>
      </c>
      <c r="FB45" s="46">
        <f t="shared" si="54"/>
        <v>4156679.395982143</v>
      </c>
      <c r="FC45" s="46">
        <f t="shared" si="54"/>
        <v>4156679.395982143</v>
      </c>
      <c r="FD45" s="46">
        <f t="shared" si="54"/>
        <v>4156679.395982143</v>
      </c>
      <c r="FE45" s="46">
        <f t="shared" si="54"/>
        <v>4156679.395982143</v>
      </c>
      <c r="FF45" s="46">
        <f t="shared" si="54"/>
        <v>4156679.395982143</v>
      </c>
      <c r="FG45" s="46">
        <f t="shared" si="54"/>
        <v>4156679.395982143</v>
      </c>
      <c r="FH45" s="46">
        <f t="shared" si="54"/>
        <v>4156679.395982143</v>
      </c>
      <c r="FI45" s="46">
        <f t="shared" ref="FI45:GN45" si="55">FH45+FI44</f>
        <v>4156679.395982143</v>
      </c>
      <c r="FJ45" s="46">
        <f t="shared" si="55"/>
        <v>4156679.395982143</v>
      </c>
      <c r="FK45" s="46">
        <f t="shared" si="55"/>
        <v>4156679.395982143</v>
      </c>
      <c r="FL45" s="46">
        <f t="shared" si="55"/>
        <v>4156679.395982143</v>
      </c>
      <c r="FM45" s="46">
        <f t="shared" si="55"/>
        <v>4156679.395982143</v>
      </c>
      <c r="FN45" s="46">
        <f t="shared" si="55"/>
        <v>4156679.395982143</v>
      </c>
      <c r="FO45" s="46">
        <f t="shared" si="55"/>
        <v>4156679.395982143</v>
      </c>
      <c r="FP45" s="46">
        <f t="shared" si="55"/>
        <v>4156679.395982143</v>
      </c>
    </row>
    <row r="46" spans="1:172" x14ac:dyDescent="0.2">
      <c r="A46" s="35" t="s">
        <v>227</v>
      </c>
      <c r="C46" s="45">
        <f t="shared" ref="C46:C52" si="56">SUM(D46:FP46)</f>
        <v>4156679.395982143</v>
      </c>
      <c r="D46" s="46">
        <f>Parametrlar!$C$9*D44</f>
        <v>0</v>
      </c>
      <c r="E46" s="46">
        <f>Parametrlar!$C$9*E44+IF(Parametrlar!$C$6&gt;0,(1-Parametrlar!$C$9)/MAX(1,Parametrlar!$C$6)*(D45-IF(E$4-1-Parametrlar!$C$6&gt;=0,INDEX($D$45:$FP$45,1,E$4-Parametrlar!$C$6),0)),0)</f>
        <v>95799.212209821431</v>
      </c>
      <c r="F46" s="46">
        <f>Parametrlar!$C$9*F44+IF(Parametrlar!$C$6&gt;0,(1-Parametrlar!$C$9)/MAX(1,Parametrlar!$C$6)*(E45-IF(F$4-1-Parametrlar!$C$6&gt;=0,INDEX($D$45:$FP$45,1,F$4-Parametrlar!$C$6),0)),0)</f>
        <v>120603.51765066966</v>
      </c>
      <c r="G46" s="46">
        <f>Parametrlar!$C$9*G44+IF(Parametrlar!$C$6&gt;0,(1-Parametrlar!$C$9)/MAX(1,Parametrlar!$C$6)*(F45-IF(G$4-1-Parametrlar!$C$6&gt;=0,INDEX($D$45:$FP$45,1,G$4-Parametrlar!$C$6),0)),0)</f>
        <v>145621.44868861607</v>
      </c>
      <c r="H46" s="46">
        <f>Parametrlar!$C$9*H44+IF(Parametrlar!$C$6&gt;0,(1-Parametrlar!$C$9)/MAX(1,Parametrlar!$C$6)*(G45-IF(H$4-1-Parametrlar!$C$6&gt;=0,INDEX($D$45:$FP$45,1,H$4-Parametrlar!$C$6),0)),0)</f>
        <v>170853.00532366073</v>
      </c>
      <c r="I46" s="46">
        <f>Parametrlar!$C$9*I44+IF(Parametrlar!$C$6&gt;0,(1-Parametrlar!$C$9)/MAX(1,Parametrlar!$C$6)*(H45-IF(I$4-1-Parametrlar!$C$6&gt;=0,INDEX($D$45:$FP$45,1,I$4-Parametrlar!$C$6),0)),0)</f>
        <v>196298.18755580357</v>
      </c>
      <c r="J46" s="46">
        <f>Parametrlar!$C$9*J44+IF(Parametrlar!$C$6&gt;0,(1-Parametrlar!$C$9)/MAX(1,Parametrlar!$C$6)*(I45-IF(J$4-1-Parametrlar!$C$6&gt;=0,INDEX($D$45:$FP$45,1,J$4-Parametrlar!$C$6),0)),0)</f>
        <v>198007.1923325893</v>
      </c>
      <c r="K46" s="46">
        <f>Parametrlar!$C$9*K44+IF(Parametrlar!$C$6&gt;0,(1-Parametrlar!$C$9)/MAX(1,Parametrlar!$C$6)*(J45-IF(K$4-1-Parametrlar!$C$6&gt;=0,INDEX($D$45:$FP$45,1,K$4-Parametrlar!$C$6),0)),0)</f>
        <v>199716.19710937503</v>
      </c>
      <c r="L46" s="46">
        <f>Parametrlar!$C$9*L44+IF(Parametrlar!$C$6&gt;0,(1-Parametrlar!$C$9)/MAX(1,Parametrlar!$C$6)*(K45-IF(L$4-1-Parametrlar!$C$6&gt;=0,INDEX($D$45:$FP$45,1,L$4-Parametrlar!$C$6),0)),0)</f>
        <v>201425.20188616074</v>
      </c>
      <c r="M46" s="46">
        <f>Parametrlar!$C$9*M44+IF(Parametrlar!$C$6&gt;0,(1-Parametrlar!$C$9)/MAX(1,Parametrlar!$C$6)*(L45-IF(M$4-1-Parametrlar!$C$6&gt;=0,INDEX($D$45:$FP$45,1,M$4-Parametrlar!$C$6),0)),0)</f>
        <v>203134.20666294644</v>
      </c>
      <c r="N46" s="46">
        <f>Parametrlar!$C$9*N44+IF(Parametrlar!$C$6&gt;0,(1-Parametrlar!$C$9)/MAX(1,Parametrlar!$C$6)*(M45-IF(N$4-1-Parametrlar!$C$6&gt;=0,INDEX($D$45:$FP$45,1,N$4-Parametrlar!$C$6),0)),0)</f>
        <v>204843.21143973217</v>
      </c>
      <c r="O46" s="46">
        <f>Parametrlar!$C$9*O44+IF(Parametrlar!$C$6&gt;0,(1-Parametrlar!$C$9)/MAX(1,Parametrlar!$C$6)*(N45-IF(O$4-1-Parametrlar!$C$6&gt;=0,INDEX($D$45:$FP$45,1,O$4-Parametrlar!$C$6),0)),0)</f>
        <v>206552.21621651785</v>
      </c>
      <c r="P46" s="46">
        <f>Parametrlar!$C$9*P44+IF(Parametrlar!$C$6&gt;0,(1-Parametrlar!$C$9)/MAX(1,Parametrlar!$C$6)*(O45-IF(P$4-1-Parametrlar!$C$6&gt;=0,INDEX($D$45:$FP$45,1,P$4-Parametrlar!$C$6),0)),0)</f>
        <v>208261.22099330358</v>
      </c>
      <c r="Q46" s="46">
        <f>Parametrlar!$C$9*Q44+IF(Parametrlar!$C$6&gt;0,(1-Parametrlar!$C$9)/MAX(1,Parametrlar!$C$6)*(P45-IF(Q$4-1-Parametrlar!$C$6&gt;=0,INDEX($D$45:$FP$45,1,Q$4-Parametrlar!$C$6),0)),0)</f>
        <v>209970.22577008928</v>
      </c>
      <c r="R46" s="46">
        <f>Parametrlar!$C$9*R44+IF(Parametrlar!$C$6&gt;0,(1-Parametrlar!$C$9)/MAX(1,Parametrlar!$C$6)*(Q45-IF(R$4-1-Parametrlar!$C$6&gt;=0,INDEX($D$45:$FP$45,1,R$4-Parametrlar!$C$6),0)),0)</f>
        <v>211679.23054687498</v>
      </c>
      <c r="S46" s="46">
        <f>Parametrlar!$C$9*S44+IF(Parametrlar!$C$6&gt;0,(1-Parametrlar!$C$9)/MAX(1,Parametrlar!$C$6)*(R45-IF(S$4-1-Parametrlar!$C$6&gt;=0,INDEX($D$45:$FP$45,1,S$4-Parametrlar!$C$6),0)),0)</f>
        <v>213388.23532366072</v>
      </c>
      <c r="T46" s="46">
        <f>Parametrlar!$C$9*T44+IF(Parametrlar!$C$6&gt;0,(1-Parametrlar!$C$9)/MAX(1,Parametrlar!$C$6)*(S45-IF(T$4-1-Parametrlar!$C$6&gt;=0,INDEX($D$45:$FP$45,1,T$4-Parametrlar!$C$6),0)),0)</f>
        <v>215097.24010044642</v>
      </c>
      <c r="U46" s="46">
        <f>Parametrlar!$C$9*U44+IF(Parametrlar!$C$6&gt;0,(1-Parametrlar!$C$9)/MAX(1,Parametrlar!$C$6)*(T45-IF(U$4-1-Parametrlar!$C$6&gt;=0,INDEX($D$45:$FP$45,1,U$4-Parametrlar!$C$6),0)),0)</f>
        <v>216806.24487723215</v>
      </c>
      <c r="V46" s="46">
        <f>Parametrlar!$C$9*V44+IF(Parametrlar!$C$6&gt;0,(1-Parametrlar!$C$9)/MAX(1,Parametrlar!$C$6)*(U45-IF(V$4-1-Parametrlar!$C$6&gt;=0,INDEX($D$45:$FP$45,1,V$4-Parametrlar!$C$6),0)),0)</f>
        <v>218515.24965401785</v>
      </c>
      <c r="W46" s="46">
        <f>Parametrlar!$C$9*W44+IF(Parametrlar!$C$6&gt;0,(1-Parametrlar!$C$9)/MAX(1,Parametrlar!$C$6)*(V45-IF(W$4-1-Parametrlar!$C$6&gt;=0,INDEX($D$45:$FP$45,1,W$4-Parametrlar!$C$6),0)),0)</f>
        <v>220224.25443080359</v>
      </c>
      <c r="X46" s="46">
        <f>Parametrlar!$C$9*X44+IF(Parametrlar!$C$6&gt;0,(1-Parametrlar!$C$9)/MAX(1,Parametrlar!$C$6)*(W45-IF(X$4-1-Parametrlar!$C$6&gt;=0,INDEX($D$45:$FP$45,1,X$4-Parametrlar!$C$6),0)),0)</f>
        <v>221933.25920758932</v>
      </c>
      <c r="Y46" s="46">
        <f>Parametrlar!$C$9*Y44+IF(Parametrlar!$C$6&gt;0,(1-Parametrlar!$C$9)/MAX(1,Parametrlar!$C$6)*(X45-IF(Y$4-1-Parametrlar!$C$6&gt;=0,INDEX($D$45:$FP$45,1,Y$4-Parametrlar!$C$6),0)),0)</f>
        <v>110753.00400669646</v>
      </c>
      <c r="Z46" s="46">
        <f>Parametrlar!$C$9*Z44+IF(Parametrlar!$C$6&gt;0,(1-Parametrlar!$C$9)/MAX(1,Parametrlar!$C$6)*(Y45-IF(Z$4-1-Parametrlar!$C$6&gt;=0,INDEX($D$45:$FP$45,1,Z$4-Parametrlar!$C$6),0)),0)</f>
        <v>83385.19140066969</v>
      </c>
      <c r="AA46" s="46">
        <f>Parametrlar!$C$9*AA44+IF(Parametrlar!$C$6&gt;0,(1-Parametrlar!$C$9)/MAX(1,Parametrlar!$C$6)*(Z45-IF(AA$4-1-Parametrlar!$C$6&gt;=0,INDEX($D$45:$FP$45,1,AA$4-Parametrlar!$C$6),0)),0)</f>
        <v>55803.753197544662</v>
      </c>
      <c r="AB46" s="46">
        <f>Parametrlar!$C$9*AB44+IF(Parametrlar!$C$6&gt;0,(1-Parametrlar!$C$9)/MAX(1,Parametrlar!$C$6)*(AA45-IF(AB$4-1-Parametrlar!$C$6&gt;=0,INDEX($D$45:$FP$45,1,AB$4-Parametrlar!$C$6),0)),0)</f>
        <v>28008.689397321432</v>
      </c>
      <c r="AC46" s="46">
        <f>Parametrlar!$C$9*AC44+IF(Parametrlar!$C$6&gt;0,(1-Parametrlar!$C$9)/MAX(1,Parametrlar!$C$6)*(AB45-IF(AC$4-1-Parametrlar!$C$6&gt;=0,INDEX($D$45:$FP$45,1,AC$4-Parametrlar!$C$6),0)),0)</f>
        <v>0</v>
      </c>
      <c r="AD46" s="46">
        <f>Parametrlar!$C$9*AD44+IF(Parametrlar!$C$6&gt;0,(1-Parametrlar!$C$9)/MAX(1,Parametrlar!$C$6)*(AC45-IF(AD$4-1-Parametrlar!$C$6&gt;=0,INDEX($D$45:$FP$45,1,AD$4-Parametrlar!$C$6),0)),0)</f>
        <v>0</v>
      </c>
      <c r="AE46" s="46">
        <f>Parametrlar!$C$9*AE44+IF(Parametrlar!$C$6&gt;0,(1-Parametrlar!$C$9)/MAX(1,Parametrlar!$C$6)*(AD45-IF(AE$4-1-Parametrlar!$C$6&gt;=0,INDEX($D$45:$FP$45,1,AE$4-Parametrlar!$C$6),0)),0)</f>
        <v>0</v>
      </c>
      <c r="AF46" s="46">
        <f>Parametrlar!$C$9*AF44+IF(Parametrlar!$C$6&gt;0,(1-Parametrlar!$C$9)/MAX(1,Parametrlar!$C$6)*(AE45-IF(AF$4-1-Parametrlar!$C$6&gt;=0,INDEX($D$45:$FP$45,1,AF$4-Parametrlar!$C$6),0)),0)</f>
        <v>0</v>
      </c>
      <c r="AG46" s="46">
        <f>Parametrlar!$C$9*AG44+IF(Parametrlar!$C$6&gt;0,(1-Parametrlar!$C$9)/MAX(1,Parametrlar!$C$6)*(AF45-IF(AG$4-1-Parametrlar!$C$6&gt;=0,INDEX($D$45:$FP$45,1,AG$4-Parametrlar!$C$6),0)),0)</f>
        <v>0</v>
      </c>
      <c r="AH46" s="46">
        <f>Parametrlar!$C$9*AH44+IF(Parametrlar!$C$6&gt;0,(1-Parametrlar!$C$9)/MAX(1,Parametrlar!$C$6)*(AG45-IF(AH$4-1-Parametrlar!$C$6&gt;=0,INDEX($D$45:$FP$45,1,AH$4-Parametrlar!$C$6),0)),0)</f>
        <v>0</v>
      </c>
      <c r="AI46" s="46">
        <f>Parametrlar!$C$9*AI44+IF(Parametrlar!$C$6&gt;0,(1-Parametrlar!$C$9)/MAX(1,Parametrlar!$C$6)*(AH45-IF(AI$4-1-Parametrlar!$C$6&gt;=0,INDEX($D$45:$FP$45,1,AI$4-Parametrlar!$C$6),0)),0)</f>
        <v>0</v>
      </c>
      <c r="AJ46" s="46">
        <f>Parametrlar!$C$9*AJ44+IF(Parametrlar!$C$6&gt;0,(1-Parametrlar!$C$9)/MAX(1,Parametrlar!$C$6)*(AI45-IF(AJ$4-1-Parametrlar!$C$6&gt;=0,INDEX($D$45:$FP$45,1,AJ$4-Parametrlar!$C$6),0)),0)</f>
        <v>0</v>
      </c>
      <c r="AK46" s="46">
        <f>Parametrlar!$C$9*AK44+IF(Parametrlar!$C$6&gt;0,(1-Parametrlar!$C$9)/MAX(1,Parametrlar!$C$6)*(AJ45-IF(AK$4-1-Parametrlar!$C$6&gt;=0,INDEX($D$45:$FP$45,1,AK$4-Parametrlar!$C$6),0)),0)</f>
        <v>0</v>
      </c>
      <c r="AL46" s="46">
        <f>Parametrlar!$C$9*AL44+IF(Parametrlar!$C$6&gt;0,(1-Parametrlar!$C$9)/MAX(1,Parametrlar!$C$6)*(AK45-IF(AL$4-1-Parametrlar!$C$6&gt;=0,INDEX($D$45:$FP$45,1,AL$4-Parametrlar!$C$6),0)),0)</f>
        <v>0</v>
      </c>
      <c r="AM46" s="46">
        <f>Parametrlar!$C$9*AM44+IF(Parametrlar!$C$6&gt;0,(1-Parametrlar!$C$9)/MAX(1,Parametrlar!$C$6)*(AL45-IF(AM$4-1-Parametrlar!$C$6&gt;=0,INDEX($D$45:$FP$45,1,AM$4-Parametrlar!$C$6),0)),0)</f>
        <v>0</v>
      </c>
      <c r="AN46" s="46">
        <f>Parametrlar!$C$9*AN44+IF(Parametrlar!$C$6&gt;0,(1-Parametrlar!$C$9)/MAX(1,Parametrlar!$C$6)*(AM45-IF(AN$4-1-Parametrlar!$C$6&gt;=0,INDEX($D$45:$FP$45,1,AN$4-Parametrlar!$C$6),0)),0)</f>
        <v>0</v>
      </c>
      <c r="AO46" s="46">
        <f>Parametrlar!$C$9*AO44+IF(Parametrlar!$C$6&gt;0,(1-Parametrlar!$C$9)/MAX(1,Parametrlar!$C$6)*(AN45-IF(AO$4-1-Parametrlar!$C$6&gt;=0,INDEX($D$45:$FP$45,1,AO$4-Parametrlar!$C$6),0)),0)</f>
        <v>0</v>
      </c>
      <c r="AP46" s="46">
        <f>Parametrlar!$C$9*AP44+IF(Parametrlar!$C$6&gt;0,(1-Parametrlar!$C$9)/MAX(1,Parametrlar!$C$6)*(AO45-IF(AP$4-1-Parametrlar!$C$6&gt;=0,INDEX($D$45:$FP$45,1,AP$4-Parametrlar!$C$6),0)),0)</f>
        <v>0</v>
      </c>
      <c r="AQ46" s="46">
        <f>Parametrlar!$C$9*AQ44+IF(Parametrlar!$C$6&gt;0,(1-Parametrlar!$C$9)/MAX(1,Parametrlar!$C$6)*(AP45-IF(AQ$4-1-Parametrlar!$C$6&gt;=0,INDEX($D$45:$FP$45,1,AQ$4-Parametrlar!$C$6),0)),0)</f>
        <v>0</v>
      </c>
      <c r="AR46" s="46">
        <f>Parametrlar!$C$9*AR44+IF(Parametrlar!$C$6&gt;0,(1-Parametrlar!$C$9)/MAX(1,Parametrlar!$C$6)*(AQ45-IF(AR$4-1-Parametrlar!$C$6&gt;=0,INDEX($D$45:$FP$45,1,AR$4-Parametrlar!$C$6),0)),0)</f>
        <v>0</v>
      </c>
      <c r="AS46" s="46">
        <f>Parametrlar!$C$9*AS44+IF(Parametrlar!$C$6&gt;0,(1-Parametrlar!$C$9)/MAX(1,Parametrlar!$C$6)*(AR45-IF(AS$4-1-Parametrlar!$C$6&gt;=0,INDEX($D$45:$FP$45,1,AS$4-Parametrlar!$C$6),0)),0)</f>
        <v>0</v>
      </c>
      <c r="AT46" s="46">
        <f>Parametrlar!$C$9*AT44+IF(Parametrlar!$C$6&gt;0,(1-Parametrlar!$C$9)/MAX(1,Parametrlar!$C$6)*(AS45-IF(AT$4-1-Parametrlar!$C$6&gt;=0,INDEX($D$45:$FP$45,1,AT$4-Parametrlar!$C$6),0)),0)</f>
        <v>0</v>
      </c>
      <c r="AU46" s="46">
        <f>Parametrlar!$C$9*AU44+IF(Parametrlar!$C$6&gt;0,(1-Parametrlar!$C$9)/MAX(1,Parametrlar!$C$6)*(AT45-IF(AU$4-1-Parametrlar!$C$6&gt;=0,INDEX($D$45:$FP$45,1,AU$4-Parametrlar!$C$6),0)),0)</f>
        <v>0</v>
      </c>
      <c r="AV46" s="46">
        <f>Parametrlar!$C$9*AV44+IF(Parametrlar!$C$6&gt;0,(1-Parametrlar!$C$9)/MAX(1,Parametrlar!$C$6)*(AU45-IF(AV$4-1-Parametrlar!$C$6&gt;=0,INDEX($D$45:$FP$45,1,AV$4-Parametrlar!$C$6),0)),0)</f>
        <v>0</v>
      </c>
      <c r="AW46" s="46">
        <f>Parametrlar!$C$9*AW44+IF(Parametrlar!$C$6&gt;0,(1-Parametrlar!$C$9)/MAX(1,Parametrlar!$C$6)*(AV45-IF(AW$4-1-Parametrlar!$C$6&gt;=0,INDEX($D$45:$FP$45,1,AW$4-Parametrlar!$C$6),0)),0)</f>
        <v>0</v>
      </c>
      <c r="AX46" s="46">
        <f>Parametrlar!$C$9*AX44+IF(Parametrlar!$C$6&gt;0,(1-Parametrlar!$C$9)/MAX(1,Parametrlar!$C$6)*(AW45-IF(AX$4-1-Parametrlar!$C$6&gt;=0,INDEX($D$45:$FP$45,1,AX$4-Parametrlar!$C$6),0)),0)</f>
        <v>0</v>
      </c>
      <c r="AY46" s="46">
        <f>Parametrlar!$C$9*AY44+IF(Parametrlar!$C$6&gt;0,(1-Parametrlar!$C$9)/MAX(1,Parametrlar!$C$6)*(AX45-IF(AY$4-1-Parametrlar!$C$6&gt;=0,INDEX($D$45:$FP$45,1,AY$4-Parametrlar!$C$6),0)),0)</f>
        <v>0</v>
      </c>
      <c r="AZ46" s="46">
        <f>Parametrlar!$C$9*AZ44+IF(Parametrlar!$C$6&gt;0,(1-Parametrlar!$C$9)/MAX(1,Parametrlar!$C$6)*(AY45-IF(AZ$4-1-Parametrlar!$C$6&gt;=0,INDEX($D$45:$FP$45,1,AZ$4-Parametrlar!$C$6),0)),0)</f>
        <v>0</v>
      </c>
      <c r="BA46" s="46">
        <f>Parametrlar!$C$9*BA44+IF(Parametrlar!$C$6&gt;0,(1-Parametrlar!$C$9)/MAX(1,Parametrlar!$C$6)*(AZ45-IF(BA$4-1-Parametrlar!$C$6&gt;=0,INDEX($D$45:$FP$45,1,BA$4-Parametrlar!$C$6),0)),0)</f>
        <v>0</v>
      </c>
      <c r="BB46" s="46">
        <f>Parametrlar!$C$9*BB44+IF(Parametrlar!$C$6&gt;0,(1-Parametrlar!$C$9)/MAX(1,Parametrlar!$C$6)*(BA45-IF(BB$4-1-Parametrlar!$C$6&gt;=0,INDEX($D$45:$FP$45,1,BB$4-Parametrlar!$C$6),0)),0)</f>
        <v>0</v>
      </c>
      <c r="BC46" s="46">
        <f>Parametrlar!$C$9*BC44+IF(Parametrlar!$C$6&gt;0,(1-Parametrlar!$C$9)/MAX(1,Parametrlar!$C$6)*(BB45-IF(BC$4-1-Parametrlar!$C$6&gt;=0,INDEX($D$45:$FP$45,1,BC$4-Parametrlar!$C$6),0)),0)</f>
        <v>0</v>
      </c>
      <c r="BD46" s="46">
        <f>Parametrlar!$C$9*BD44+IF(Parametrlar!$C$6&gt;0,(1-Parametrlar!$C$9)/MAX(1,Parametrlar!$C$6)*(BC45-IF(BD$4-1-Parametrlar!$C$6&gt;=0,INDEX($D$45:$FP$45,1,BD$4-Parametrlar!$C$6),0)),0)</f>
        <v>0</v>
      </c>
      <c r="BE46" s="46">
        <f>Parametrlar!$C$9*BE44+IF(Parametrlar!$C$6&gt;0,(1-Parametrlar!$C$9)/MAX(1,Parametrlar!$C$6)*(BD45-IF(BE$4-1-Parametrlar!$C$6&gt;=0,INDEX($D$45:$FP$45,1,BE$4-Parametrlar!$C$6),0)),0)</f>
        <v>0</v>
      </c>
      <c r="BF46" s="46">
        <f>Parametrlar!$C$9*BF44+IF(Parametrlar!$C$6&gt;0,(1-Parametrlar!$C$9)/MAX(1,Parametrlar!$C$6)*(BE45-IF(BF$4-1-Parametrlar!$C$6&gt;=0,INDEX($D$45:$FP$45,1,BF$4-Parametrlar!$C$6),0)),0)</f>
        <v>0</v>
      </c>
      <c r="BG46" s="46">
        <f>Parametrlar!$C$9*BG44+IF(Parametrlar!$C$6&gt;0,(1-Parametrlar!$C$9)/MAX(1,Parametrlar!$C$6)*(BF45-IF(BG$4-1-Parametrlar!$C$6&gt;=0,INDEX($D$45:$FP$45,1,BG$4-Parametrlar!$C$6),0)),0)</f>
        <v>0</v>
      </c>
      <c r="BH46" s="46">
        <f>Parametrlar!$C$9*BH44+IF(Parametrlar!$C$6&gt;0,(1-Parametrlar!$C$9)/MAX(1,Parametrlar!$C$6)*(BG45-IF(BH$4-1-Parametrlar!$C$6&gt;=0,INDEX($D$45:$FP$45,1,BH$4-Parametrlar!$C$6),0)),0)</f>
        <v>0</v>
      </c>
      <c r="BI46" s="46">
        <f>Parametrlar!$C$9*BI44+IF(Parametrlar!$C$6&gt;0,(1-Parametrlar!$C$9)/MAX(1,Parametrlar!$C$6)*(BH45-IF(BI$4-1-Parametrlar!$C$6&gt;=0,INDEX($D$45:$FP$45,1,BI$4-Parametrlar!$C$6),0)),0)</f>
        <v>0</v>
      </c>
      <c r="BJ46" s="46">
        <f>Parametrlar!$C$9*BJ44+IF(Parametrlar!$C$6&gt;0,(1-Parametrlar!$C$9)/MAX(1,Parametrlar!$C$6)*(BI45-IF(BJ$4-1-Parametrlar!$C$6&gt;=0,INDEX($D$45:$FP$45,1,BJ$4-Parametrlar!$C$6),0)),0)</f>
        <v>0</v>
      </c>
      <c r="BK46" s="46">
        <f>Parametrlar!$C$9*BK44+IF(Parametrlar!$C$6&gt;0,(1-Parametrlar!$C$9)/MAX(1,Parametrlar!$C$6)*(BJ45-IF(BK$4-1-Parametrlar!$C$6&gt;=0,INDEX($D$45:$FP$45,1,BK$4-Parametrlar!$C$6),0)),0)</f>
        <v>0</v>
      </c>
      <c r="BL46" s="46">
        <f>Parametrlar!$C$9*BL44+IF(Parametrlar!$C$6&gt;0,(1-Parametrlar!$C$9)/MAX(1,Parametrlar!$C$6)*(BK45-IF(BL$4-1-Parametrlar!$C$6&gt;=0,INDEX($D$45:$FP$45,1,BL$4-Parametrlar!$C$6),0)),0)</f>
        <v>0</v>
      </c>
      <c r="BM46" s="46">
        <f>Parametrlar!$C$9*BM44+IF(Parametrlar!$C$6&gt;0,(1-Parametrlar!$C$9)/MAX(1,Parametrlar!$C$6)*(BL45-IF(BM$4-1-Parametrlar!$C$6&gt;=0,INDEX($D$45:$FP$45,1,BM$4-Parametrlar!$C$6),0)),0)</f>
        <v>0</v>
      </c>
      <c r="BN46" s="46">
        <f>Parametrlar!$C$9*BN44+IF(Parametrlar!$C$6&gt;0,(1-Parametrlar!$C$9)/MAX(1,Parametrlar!$C$6)*(BM45-IF(BN$4-1-Parametrlar!$C$6&gt;=0,INDEX($D$45:$FP$45,1,BN$4-Parametrlar!$C$6),0)),0)</f>
        <v>0</v>
      </c>
      <c r="BO46" s="46">
        <f>Parametrlar!$C$9*BO44+IF(Parametrlar!$C$6&gt;0,(1-Parametrlar!$C$9)/MAX(1,Parametrlar!$C$6)*(BN45-IF(BO$4-1-Parametrlar!$C$6&gt;=0,INDEX($D$45:$FP$45,1,BO$4-Parametrlar!$C$6),0)),0)</f>
        <v>0</v>
      </c>
      <c r="BP46" s="46">
        <f>Parametrlar!$C$9*BP44+IF(Parametrlar!$C$6&gt;0,(1-Parametrlar!$C$9)/MAX(1,Parametrlar!$C$6)*(BO45-IF(BP$4-1-Parametrlar!$C$6&gt;=0,INDEX($D$45:$FP$45,1,BP$4-Parametrlar!$C$6),0)),0)</f>
        <v>0</v>
      </c>
      <c r="BQ46" s="46">
        <f>Parametrlar!$C$9*BQ44+IF(Parametrlar!$C$6&gt;0,(1-Parametrlar!$C$9)/MAX(1,Parametrlar!$C$6)*(BP45-IF(BQ$4-1-Parametrlar!$C$6&gt;=0,INDEX($D$45:$FP$45,1,BQ$4-Parametrlar!$C$6),0)),0)</f>
        <v>0</v>
      </c>
      <c r="BR46" s="46">
        <f>Parametrlar!$C$9*BR44+IF(Parametrlar!$C$6&gt;0,(1-Parametrlar!$C$9)/MAX(1,Parametrlar!$C$6)*(BQ45-IF(BR$4-1-Parametrlar!$C$6&gt;=0,INDEX($D$45:$FP$45,1,BR$4-Parametrlar!$C$6),0)),0)</f>
        <v>0</v>
      </c>
      <c r="BS46" s="46">
        <f>Parametrlar!$C$9*BS44+IF(Parametrlar!$C$6&gt;0,(1-Parametrlar!$C$9)/MAX(1,Parametrlar!$C$6)*(BR45-IF(BS$4-1-Parametrlar!$C$6&gt;=0,INDEX($D$45:$FP$45,1,BS$4-Parametrlar!$C$6),0)),0)</f>
        <v>0</v>
      </c>
      <c r="BT46" s="46">
        <f>Parametrlar!$C$9*BT44+IF(Parametrlar!$C$6&gt;0,(1-Parametrlar!$C$9)/MAX(1,Parametrlar!$C$6)*(BS45-IF(BT$4-1-Parametrlar!$C$6&gt;=0,INDEX($D$45:$FP$45,1,BT$4-Parametrlar!$C$6),0)),0)</f>
        <v>0</v>
      </c>
      <c r="BU46" s="46">
        <f>Parametrlar!$C$9*BU44+IF(Parametrlar!$C$6&gt;0,(1-Parametrlar!$C$9)/MAX(1,Parametrlar!$C$6)*(BT45-IF(BU$4-1-Parametrlar!$C$6&gt;=0,INDEX($D$45:$FP$45,1,BU$4-Parametrlar!$C$6),0)),0)</f>
        <v>0</v>
      </c>
      <c r="BV46" s="46">
        <f>Parametrlar!$C$9*BV44+IF(Parametrlar!$C$6&gt;0,(1-Parametrlar!$C$9)/MAX(1,Parametrlar!$C$6)*(BU45-IF(BV$4-1-Parametrlar!$C$6&gt;=0,INDEX($D$45:$FP$45,1,BV$4-Parametrlar!$C$6),0)),0)</f>
        <v>0</v>
      </c>
      <c r="BW46" s="46">
        <f>Parametrlar!$C$9*BW44+IF(Parametrlar!$C$6&gt;0,(1-Parametrlar!$C$9)/MAX(1,Parametrlar!$C$6)*(BV45-IF(BW$4-1-Parametrlar!$C$6&gt;=0,INDEX($D$45:$FP$45,1,BW$4-Parametrlar!$C$6),0)),0)</f>
        <v>0</v>
      </c>
      <c r="BX46" s="46">
        <f>Parametrlar!$C$9*BX44+IF(Parametrlar!$C$6&gt;0,(1-Parametrlar!$C$9)/MAX(1,Parametrlar!$C$6)*(BW45-IF(BX$4-1-Parametrlar!$C$6&gt;=0,INDEX($D$45:$FP$45,1,BX$4-Parametrlar!$C$6),0)),0)</f>
        <v>0</v>
      </c>
      <c r="BY46" s="46">
        <f>Parametrlar!$C$9*BY44+IF(Parametrlar!$C$6&gt;0,(1-Parametrlar!$C$9)/MAX(1,Parametrlar!$C$6)*(BX45-IF(BY$4-1-Parametrlar!$C$6&gt;=0,INDEX($D$45:$FP$45,1,BY$4-Parametrlar!$C$6),0)),0)</f>
        <v>0</v>
      </c>
      <c r="BZ46" s="46">
        <f>Parametrlar!$C$9*BZ44+IF(Parametrlar!$C$6&gt;0,(1-Parametrlar!$C$9)/MAX(1,Parametrlar!$C$6)*(BY45-IF(BZ$4-1-Parametrlar!$C$6&gt;=0,INDEX($D$45:$FP$45,1,BZ$4-Parametrlar!$C$6),0)),0)</f>
        <v>0</v>
      </c>
      <c r="CA46" s="46">
        <f>Parametrlar!$C$9*CA44+IF(Parametrlar!$C$6&gt;0,(1-Parametrlar!$C$9)/MAX(1,Parametrlar!$C$6)*(BZ45-IF(CA$4-1-Parametrlar!$C$6&gt;=0,INDEX($D$45:$FP$45,1,CA$4-Parametrlar!$C$6),0)),0)</f>
        <v>0</v>
      </c>
      <c r="CB46" s="46">
        <f>Parametrlar!$C$9*CB44+IF(Parametrlar!$C$6&gt;0,(1-Parametrlar!$C$9)/MAX(1,Parametrlar!$C$6)*(CA45-IF(CB$4-1-Parametrlar!$C$6&gt;=0,INDEX($D$45:$FP$45,1,CB$4-Parametrlar!$C$6),0)),0)</f>
        <v>0</v>
      </c>
      <c r="CC46" s="46">
        <f>Parametrlar!$C$9*CC44+IF(Parametrlar!$C$6&gt;0,(1-Parametrlar!$C$9)/MAX(1,Parametrlar!$C$6)*(CB45-IF(CC$4-1-Parametrlar!$C$6&gt;=0,INDEX($D$45:$FP$45,1,CC$4-Parametrlar!$C$6),0)),0)</f>
        <v>0</v>
      </c>
      <c r="CD46" s="46">
        <f>Parametrlar!$C$9*CD44+IF(Parametrlar!$C$6&gt;0,(1-Parametrlar!$C$9)/MAX(1,Parametrlar!$C$6)*(CC45-IF(CD$4-1-Parametrlar!$C$6&gt;=0,INDEX($D$45:$FP$45,1,CD$4-Parametrlar!$C$6),0)),0)</f>
        <v>0</v>
      </c>
      <c r="CE46" s="46">
        <f>Parametrlar!$C$9*CE44+IF(Parametrlar!$C$6&gt;0,(1-Parametrlar!$C$9)/MAX(1,Parametrlar!$C$6)*(CD45-IF(CE$4-1-Parametrlar!$C$6&gt;=0,INDEX($D$45:$FP$45,1,CE$4-Parametrlar!$C$6),0)),0)</f>
        <v>0</v>
      </c>
      <c r="CF46" s="46">
        <f>Parametrlar!$C$9*CF44+IF(Parametrlar!$C$6&gt;0,(1-Parametrlar!$C$9)/MAX(1,Parametrlar!$C$6)*(CE45-IF(CF$4-1-Parametrlar!$C$6&gt;=0,INDEX($D$45:$FP$45,1,CF$4-Parametrlar!$C$6),0)),0)</f>
        <v>0</v>
      </c>
      <c r="CG46" s="46">
        <f>Parametrlar!$C$9*CG44+IF(Parametrlar!$C$6&gt;0,(1-Parametrlar!$C$9)/MAX(1,Parametrlar!$C$6)*(CF45-IF(CG$4-1-Parametrlar!$C$6&gt;=0,INDEX($D$45:$FP$45,1,CG$4-Parametrlar!$C$6),0)),0)</f>
        <v>0</v>
      </c>
      <c r="CH46" s="46">
        <f>Parametrlar!$C$9*CH44+IF(Parametrlar!$C$6&gt;0,(1-Parametrlar!$C$9)/MAX(1,Parametrlar!$C$6)*(CG45-IF(CH$4-1-Parametrlar!$C$6&gt;=0,INDEX($D$45:$FP$45,1,CH$4-Parametrlar!$C$6),0)),0)</f>
        <v>0</v>
      </c>
      <c r="CI46" s="46">
        <f>Parametrlar!$C$9*CI44+IF(Parametrlar!$C$6&gt;0,(1-Parametrlar!$C$9)/MAX(1,Parametrlar!$C$6)*(CH45-IF(CI$4-1-Parametrlar!$C$6&gt;=0,INDEX($D$45:$FP$45,1,CI$4-Parametrlar!$C$6),0)),0)</f>
        <v>0</v>
      </c>
      <c r="CJ46" s="46">
        <f>Parametrlar!$C$9*CJ44+IF(Parametrlar!$C$6&gt;0,(1-Parametrlar!$C$9)/MAX(1,Parametrlar!$C$6)*(CI45-IF(CJ$4-1-Parametrlar!$C$6&gt;=0,INDEX($D$45:$FP$45,1,CJ$4-Parametrlar!$C$6),0)),0)</f>
        <v>0</v>
      </c>
      <c r="CK46" s="46">
        <f>Parametrlar!$C$9*CK44+IF(Parametrlar!$C$6&gt;0,(1-Parametrlar!$C$9)/MAX(1,Parametrlar!$C$6)*(CJ45-IF(CK$4-1-Parametrlar!$C$6&gt;=0,INDEX($D$45:$FP$45,1,CK$4-Parametrlar!$C$6),0)),0)</f>
        <v>0</v>
      </c>
      <c r="CL46" s="46">
        <f>Parametrlar!$C$9*CL44+IF(Parametrlar!$C$6&gt;0,(1-Parametrlar!$C$9)/MAX(1,Parametrlar!$C$6)*(CK45-IF(CL$4-1-Parametrlar!$C$6&gt;=0,INDEX($D$45:$FP$45,1,CL$4-Parametrlar!$C$6),0)),0)</f>
        <v>0</v>
      </c>
      <c r="CM46" s="46">
        <f>Parametrlar!$C$9*CM44+IF(Parametrlar!$C$6&gt;0,(1-Parametrlar!$C$9)/MAX(1,Parametrlar!$C$6)*(CL45-IF(CM$4-1-Parametrlar!$C$6&gt;=0,INDEX($D$45:$FP$45,1,CM$4-Parametrlar!$C$6),0)),0)</f>
        <v>0</v>
      </c>
      <c r="CN46" s="46">
        <f>Parametrlar!$C$9*CN44+IF(Parametrlar!$C$6&gt;0,(1-Parametrlar!$C$9)/MAX(1,Parametrlar!$C$6)*(CM45-IF(CN$4-1-Parametrlar!$C$6&gt;=0,INDEX($D$45:$FP$45,1,CN$4-Parametrlar!$C$6),0)),0)</f>
        <v>0</v>
      </c>
      <c r="CO46" s="46">
        <f>Parametrlar!$C$9*CO44+IF(Parametrlar!$C$6&gt;0,(1-Parametrlar!$C$9)/MAX(1,Parametrlar!$C$6)*(CN45-IF(CO$4-1-Parametrlar!$C$6&gt;=0,INDEX($D$45:$FP$45,1,CO$4-Parametrlar!$C$6),0)),0)</f>
        <v>0</v>
      </c>
      <c r="CP46" s="46">
        <f>Parametrlar!$C$9*CP44+IF(Parametrlar!$C$6&gt;0,(1-Parametrlar!$C$9)/MAX(1,Parametrlar!$C$6)*(CO45-IF(CP$4-1-Parametrlar!$C$6&gt;=0,INDEX($D$45:$FP$45,1,CP$4-Parametrlar!$C$6),0)),0)</f>
        <v>0</v>
      </c>
      <c r="CQ46" s="46">
        <f>Parametrlar!$C$9*CQ44+IF(Parametrlar!$C$6&gt;0,(1-Parametrlar!$C$9)/MAX(1,Parametrlar!$C$6)*(CP45-IF(CQ$4-1-Parametrlar!$C$6&gt;=0,INDEX($D$45:$FP$45,1,CQ$4-Parametrlar!$C$6),0)),0)</f>
        <v>0</v>
      </c>
      <c r="CR46" s="46">
        <f>Parametrlar!$C$9*CR44+IF(Parametrlar!$C$6&gt;0,(1-Parametrlar!$C$9)/MAX(1,Parametrlar!$C$6)*(CQ45-IF(CR$4-1-Parametrlar!$C$6&gt;=0,INDEX($D$45:$FP$45,1,CR$4-Parametrlar!$C$6),0)),0)</f>
        <v>0</v>
      </c>
      <c r="CS46" s="46">
        <f>Parametrlar!$C$9*CS44+IF(Parametrlar!$C$6&gt;0,(1-Parametrlar!$C$9)/MAX(1,Parametrlar!$C$6)*(CR45-IF(CS$4-1-Parametrlar!$C$6&gt;=0,INDEX($D$45:$FP$45,1,CS$4-Parametrlar!$C$6),0)),0)</f>
        <v>0</v>
      </c>
      <c r="CT46" s="46">
        <f>Parametrlar!$C$9*CT44+IF(Parametrlar!$C$6&gt;0,(1-Parametrlar!$C$9)/MAX(1,Parametrlar!$C$6)*(CS45-IF(CT$4-1-Parametrlar!$C$6&gt;=0,INDEX($D$45:$FP$45,1,CT$4-Parametrlar!$C$6),0)),0)</f>
        <v>0</v>
      </c>
      <c r="CU46" s="46">
        <f>Parametrlar!$C$9*CU44+IF(Parametrlar!$C$6&gt;0,(1-Parametrlar!$C$9)/MAX(1,Parametrlar!$C$6)*(CT45-IF(CU$4-1-Parametrlar!$C$6&gt;=0,INDEX($D$45:$FP$45,1,CU$4-Parametrlar!$C$6),0)),0)</f>
        <v>0</v>
      </c>
      <c r="CV46" s="46">
        <f>Parametrlar!$C$9*CV44+IF(Parametrlar!$C$6&gt;0,(1-Parametrlar!$C$9)/MAX(1,Parametrlar!$C$6)*(CU45-IF(CV$4-1-Parametrlar!$C$6&gt;=0,INDEX($D$45:$FP$45,1,CV$4-Parametrlar!$C$6),0)),0)</f>
        <v>0</v>
      </c>
      <c r="CW46" s="46">
        <f>Parametrlar!$C$9*CW44+IF(Parametrlar!$C$6&gt;0,(1-Parametrlar!$C$9)/MAX(1,Parametrlar!$C$6)*(CV45-IF(CW$4-1-Parametrlar!$C$6&gt;=0,INDEX($D$45:$FP$45,1,CW$4-Parametrlar!$C$6),0)),0)</f>
        <v>0</v>
      </c>
      <c r="CX46" s="46">
        <f>Parametrlar!$C$9*CX44+IF(Parametrlar!$C$6&gt;0,(1-Parametrlar!$C$9)/MAX(1,Parametrlar!$C$6)*(CW45-IF(CX$4-1-Parametrlar!$C$6&gt;=0,INDEX($D$45:$FP$45,1,CX$4-Parametrlar!$C$6),0)),0)</f>
        <v>0</v>
      </c>
      <c r="CY46" s="46">
        <f>Parametrlar!$C$9*CY44+IF(Parametrlar!$C$6&gt;0,(1-Parametrlar!$C$9)/MAX(1,Parametrlar!$C$6)*(CX45-IF(CY$4-1-Parametrlar!$C$6&gt;=0,INDEX($D$45:$FP$45,1,CY$4-Parametrlar!$C$6),0)),0)</f>
        <v>0</v>
      </c>
      <c r="CZ46" s="46">
        <f>Parametrlar!$C$9*CZ44+IF(Parametrlar!$C$6&gt;0,(1-Parametrlar!$C$9)/MAX(1,Parametrlar!$C$6)*(CY45-IF(CZ$4-1-Parametrlar!$C$6&gt;=0,INDEX($D$45:$FP$45,1,CZ$4-Parametrlar!$C$6),0)),0)</f>
        <v>0</v>
      </c>
      <c r="DA46" s="46">
        <f>Parametrlar!$C$9*DA44+IF(Parametrlar!$C$6&gt;0,(1-Parametrlar!$C$9)/MAX(1,Parametrlar!$C$6)*(CZ45-IF(DA$4-1-Parametrlar!$C$6&gt;=0,INDEX($D$45:$FP$45,1,DA$4-Parametrlar!$C$6),0)),0)</f>
        <v>0</v>
      </c>
      <c r="DB46" s="46">
        <f>Parametrlar!$C$9*DB44+IF(Parametrlar!$C$6&gt;0,(1-Parametrlar!$C$9)/MAX(1,Parametrlar!$C$6)*(DA45-IF(DB$4-1-Parametrlar!$C$6&gt;=0,INDEX($D$45:$FP$45,1,DB$4-Parametrlar!$C$6),0)),0)</f>
        <v>0</v>
      </c>
      <c r="DC46" s="46">
        <f>Parametrlar!$C$9*DC44+IF(Parametrlar!$C$6&gt;0,(1-Parametrlar!$C$9)/MAX(1,Parametrlar!$C$6)*(DB45-IF(DC$4-1-Parametrlar!$C$6&gt;=0,INDEX($D$45:$FP$45,1,DC$4-Parametrlar!$C$6),0)),0)</f>
        <v>0</v>
      </c>
      <c r="DD46" s="46">
        <f>Parametrlar!$C$9*DD44+IF(Parametrlar!$C$6&gt;0,(1-Parametrlar!$C$9)/MAX(1,Parametrlar!$C$6)*(DC45-IF(DD$4-1-Parametrlar!$C$6&gt;=0,INDEX($D$45:$FP$45,1,DD$4-Parametrlar!$C$6),0)),0)</f>
        <v>0</v>
      </c>
      <c r="DE46" s="46">
        <f>Parametrlar!$C$9*DE44+IF(Parametrlar!$C$6&gt;0,(1-Parametrlar!$C$9)/MAX(1,Parametrlar!$C$6)*(DD45-IF(DE$4-1-Parametrlar!$C$6&gt;=0,INDEX($D$45:$FP$45,1,DE$4-Parametrlar!$C$6),0)),0)</f>
        <v>0</v>
      </c>
      <c r="DF46" s="46">
        <f>Parametrlar!$C$9*DF44+IF(Parametrlar!$C$6&gt;0,(1-Parametrlar!$C$9)/MAX(1,Parametrlar!$C$6)*(DE45-IF(DF$4-1-Parametrlar!$C$6&gt;=0,INDEX($D$45:$FP$45,1,DF$4-Parametrlar!$C$6),0)),0)</f>
        <v>0</v>
      </c>
      <c r="DG46" s="46">
        <f>Parametrlar!$C$9*DG44+IF(Parametrlar!$C$6&gt;0,(1-Parametrlar!$C$9)/MAX(1,Parametrlar!$C$6)*(DF45-IF(DG$4-1-Parametrlar!$C$6&gt;=0,INDEX($D$45:$FP$45,1,DG$4-Parametrlar!$C$6),0)),0)</f>
        <v>0</v>
      </c>
      <c r="DH46" s="46">
        <f>Parametrlar!$C$9*DH44+IF(Parametrlar!$C$6&gt;0,(1-Parametrlar!$C$9)/MAX(1,Parametrlar!$C$6)*(DG45-IF(DH$4-1-Parametrlar!$C$6&gt;=0,INDEX($D$45:$FP$45,1,DH$4-Parametrlar!$C$6),0)),0)</f>
        <v>0</v>
      </c>
      <c r="DI46" s="46">
        <f>Parametrlar!$C$9*DI44+IF(Parametrlar!$C$6&gt;0,(1-Parametrlar!$C$9)/MAX(1,Parametrlar!$C$6)*(DH45-IF(DI$4-1-Parametrlar!$C$6&gt;=0,INDEX($D$45:$FP$45,1,DI$4-Parametrlar!$C$6),0)),0)</f>
        <v>0</v>
      </c>
      <c r="DJ46" s="46">
        <f>Parametrlar!$C$9*DJ44+IF(Parametrlar!$C$6&gt;0,(1-Parametrlar!$C$9)/MAX(1,Parametrlar!$C$6)*(DI45-IF(DJ$4-1-Parametrlar!$C$6&gt;=0,INDEX($D$45:$FP$45,1,DJ$4-Parametrlar!$C$6),0)),0)</f>
        <v>0</v>
      </c>
      <c r="DK46" s="46">
        <f>Parametrlar!$C$9*DK44+IF(Parametrlar!$C$6&gt;0,(1-Parametrlar!$C$9)/MAX(1,Parametrlar!$C$6)*(DJ45-IF(DK$4-1-Parametrlar!$C$6&gt;=0,INDEX($D$45:$FP$45,1,DK$4-Parametrlar!$C$6),0)),0)</f>
        <v>0</v>
      </c>
      <c r="DL46" s="46">
        <f>Parametrlar!$C$9*DL44+IF(Parametrlar!$C$6&gt;0,(1-Parametrlar!$C$9)/MAX(1,Parametrlar!$C$6)*(DK45-IF(DL$4-1-Parametrlar!$C$6&gt;=0,INDEX($D$45:$FP$45,1,DL$4-Parametrlar!$C$6),0)),0)</f>
        <v>0</v>
      </c>
      <c r="DM46" s="46">
        <f>Parametrlar!$C$9*DM44+IF(Parametrlar!$C$6&gt;0,(1-Parametrlar!$C$9)/MAX(1,Parametrlar!$C$6)*(DL45-IF(DM$4-1-Parametrlar!$C$6&gt;=0,INDEX($D$45:$FP$45,1,DM$4-Parametrlar!$C$6),0)),0)</f>
        <v>0</v>
      </c>
      <c r="DN46" s="46">
        <f>Parametrlar!$C$9*DN44+IF(Parametrlar!$C$6&gt;0,(1-Parametrlar!$C$9)/MAX(1,Parametrlar!$C$6)*(DM45-IF(DN$4-1-Parametrlar!$C$6&gt;=0,INDEX($D$45:$FP$45,1,DN$4-Parametrlar!$C$6),0)),0)</f>
        <v>0</v>
      </c>
      <c r="DO46" s="46">
        <f>Parametrlar!$C$9*DO44+IF(Parametrlar!$C$6&gt;0,(1-Parametrlar!$C$9)/MAX(1,Parametrlar!$C$6)*(DN45-IF(DO$4-1-Parametrlar!$C$6&gt;=0,INDEX($D$45:$FP$45,1,DO$4-Parametrlar!$C$6),0)),0)</f>
        <v>0</v>
      </c>
      <c r="DP46" s="46">
        <f>Parametrlar!$C$9*DP44+IF(Parametrlar!$C$6&gt;0,(1-Parametrlar!$C$9)/MAX(1,Parametrlar!$C$6)*(DO45-IF(DP$4-1-Parametrlar!$C$6&gt;=0,INDEX($D$45:$FP$45,1,DP$4-Parametrlar!$C$6),0)),0)</f>
        <v>0</v>
      </c>
      <c r="DQ46" s="46">
        <f>Parametrlar!$C$9*DQ44+IF(Parametrlar!$C$6&gt;0,(1-Parametrlar!$C$9)/MAX(1,Parametrlar!$C$6)*(DP45-IF(DQ$4-1-Parametrlar!$C$6&gt;=0,INDEX($D$45:$FP$45,1,DQ$4-Parametrlar!$C$6),0)),0)</f>
        <v>0</v>
      </c>
      <c r="DR46" s="46">
        <f>Parametrlar!$C$9*DR44+IF(Parametrlar!$C$6&gt;0,(1-Parametrlar!$C$9)/MAX(1,Parametrlar!$C$6)*(DQ45-IF(DR$4-1-Parametrlar!$C$6&gt;=0,INDEX($D$45:$FP$45,1,DR$4-Parametrlar!$C$6),0)),0)</f>
        <v>0</v>
      </c>
      <c r="DS46" s="46">
        <f>Parametrlar!$C$9*DS44+IF(Parametrlar!$C$6&gt;0,(1-Parametrlar!$C$9)/MAX(1,Parametrlar!$C$6)*(DR45-IF(DS$4-1-Parametrlar!$C$6&gt;=0,INDEX($D$45:$FP$45,1,DS$4-Parametrlar!$C$6),0)),0)</f>
        <v>0</v>
      </c>
      <c r="DT46" s="46">
        <f>Parametrlar!$C$9*DT44+IF(Parametrlar!$C$6&gt;0,(1-Parametrlar!$C$9)/MAX(1,Parametrlar!$C$6)*(DS45-IF(DT$4-1-Parametrlar!$C$6&gt;=0,INDEX($D$45:$FP$45,1,DT$4-Parametrlar!$C$6),0)),0)</f>
        <v>0</v>
      </c>
      <c r="DU46" s="46">
        <f>Parametrlar!$C$9*DU44+IF(Parametrlar!$C$6&gt;0,(1-Parametrlar!$C$9)/MAX(1,Parametrlar!$C$6)*(DT45-IF(DU$4-1-Parametrlar!$C$6&gt;=0,INDEX($D$45:$FP$45,1,DU$4-Parametrlar!$C$6),0)),0)</f>
        <v>0</v>
      </c>
      <c r="DV46" s="46">
        <f>Parametrlar!$C$9*DV44+IF(Parametrlar!$C$6&gt;0,(1-Parametrlar!$C$9)/MAX(1,Parametrlar!$C$6)*(DU45-IF(DV$4-1-Parametrlar!$C$6&gt;=0,INDEX($D$45:$FP$45,1,DV$4-Parametrlar!$C$6),0)),0)</f>
        <v>0</v>
      </c>
      <c r="DW46" s="46">
        <f>Parametrlar!$C$9*DW44+IF(Parametrlar!$C$6&gt;0,(1-Parametrlar!$C$9)/MAX(1,Parametrlar!$C$6)*(DV45-IF(DW$4-1-Parametrlar!$C$6&gt;=0,INDEX($D$45:$FP$45,1,DW$4-Parametrlar!$C$6),0)),0)</f>
        <v>0</v>
      </c>
      <c r="DX46" s="46">
        <f>Parametrlar!$C$9*DX44+IF(Parametrlar!$C$6&gt;0,(1-Parametrlar!$C$9)/MAX(1,Parametrlar!$C$6)*(DW45-IF(DX$4-1-Parametrlar!$C$6&gt;=0,INDEX($D$45:$FP$45,1,DX$4-Parametrlar!$C$6),0)),0)</f>
        <v>0</v>
      </c>
      <c r="DY46" s="46">
        <f>Parametrlar!$C$9*DY44+IF(Parametrlar!$C$6&gt;0,(1-Parametrlar!$C$9)/MAX(1,Parametrlar!$C$6)*(DX45-IF(DY$4-1-Parametrlar!$C$6&gt;=0,INDEX($D$45:$FP$45,1,DY$4-Parametrlar!$C$6),0)),0)</f>
        <v>0</v>
      </c>
      <c r="DZ46" s="46">
        <f>Parametrlar!$C$9*DZ44+IF(Parametrlar!$C$6&gt;0,(1-Parametrlar!$C$9)/MAX(1,Parametrlar!$C$6)*(DY45-IF(DZ$4-1-Parametrlar!$C$6&gt;=0,INDEX($D$45:$FP$45,1,DZ$4-Parametrlar!$C$6),0)),0)</f>
        <v>0</v>
      </c>
      <c r="EA46" s="46">
        <f>Parametrlar!$C$9*EA44+IF(Parametrlar!$C$6&gt;0,(1-Parametrlar!$C$9)/MAX(1,Parametrlar!$C$6)*(DZ45-IF(EA$4-1-Parametrlar!$C$6&gt;=0,INDEX($D$45:$FP$45,1,EA$4-Parametrlar!$C$6),0)),0)</f>
        <v>0</v>
      </c>
      <c r="EB46" s="46">
        <f>Parametrlar!$C$9*EB44+IF(Parametrlar!$C$6&gt;0,(1-Parametrlar!$C$9)/MAX(1,Parametrlar!$C$6)*(EA45-IF(EB$4-1-Parametrlar!$C$6&gt;=0,INDEX($D$45:$FP$45,1,EB$4-Parametrlar!$C$6),0)),0)</f>
        <v>0</v>
      </c>
      <c r="EC46" s="46">
        <f>Parametrlar!$C$9*EC44+IF(Parametrlar!$C$6&gt;0,(1-Parametrlar!$C$9)/MAX(1,Parametrlar!$C$6)*(EB45-IF(EC$4-1-Parametrlar!$C$6&gt;=0,INDEX($D$45:$FP$45,1,EC$4-Parametrlar!$C$6),0)),0)</f>
        <v>0</v>
      </c>
      <c r="ED46" s="46">
        <f>Parametrlar!$C$9*ED44+IF(Parametrlar!$C$6&gt;0,(1-Parametrlar!$C$9)/MAX(1,Parametrlar!$C$6)*(EC45-IF(ED$4-1-Parametrlar!$C$6&gt;=0,INDEX($D$45:$FP$45,1,ED$4-Parametrlar!$C$6),0)),0)</f>
        <v>0</v>
      </c>
      <c r="EE46" s="46">
        <f>Parametrlar!$C$9*EE44+IF(Parametrlar!$C$6&gt;0,(1-Parametrlar!$C$9)/MAX(1,Parametrlar!$C$6)*(ED45-IF(EE$4-1-Parametrlar!$C$6&gt;=0,INDEX($D$45:$FP$45,1,EE$4-Parametrlar!$C$6),0)),0)</f>
        <v>0</v>
      </c>
      <c r="EF46" s="46">
        <f>Parametrlar!$C$9*EF44+IF(Parametrlar!$C$6&gt;0,(1-Parametrlar!$C$9)/MAX(1,Parametrlar!$C$6)*(EE45-IF(EF$4-1-Parametrlar!$C$6&gt;=0,INDEX($D$45:$FP$45,1,EF$4-Parametrlar!$C$6),0)),0)</f>
        <v>0</v>
      </c>
      <c r="EG46" s="46">
        <f>Parametrlar!$C$9*EG44+IF(Parametrlar!$C$6&gt;0,(1-Parametrlar!$C$9)/MAX(1,Parametrlar!$C$6)*(EF45-IF(EG$4-1-Parametrlar!$C$6&gt;=0,INDEX($D$45:$FP$45,1,EG$4-Parametrlar!$C$6),0)),0)</f>
        <v>0</v>
      </c>
      <c r="EH46" s="46">
        <f>Parametrlar!$C$9*EH44+IF(Parametrlar!$C$6&gt;0,(1-Parametrlar!$C$9)/MAX(1,Parametrlar!$C$6)*(EG45-IF(EH$4-1-Parametrlar!$C$6&gt;=0,INDEX($D$45:$FP$45,1,EH$4-Parametrlar!$C$6),0)),0)</f>
        <v>0</v>
      </c>
      <c r="EI46" s="46">
        <f>Parametrlar!$C$9*EI44+IF(Parametrlar!$C$6&gt;0,(1-Parametrlar!$C$9)/MAX(1,Parametrlar!$C$6)*(EH45-IF(EI$4-1-Parametrlar!$C$6&gt;=0,INDEX($D$45:$FP$45,1,EI$4-Parametrlar!$C$6),0)),0)</f>
        <v>0</v>
      </c>
      <c r="EJ46" s="46">
        <f>Parametrlar!$C$9*EJ44+IF(Parametrlar!$C$6&gt;0,(1-Parametrlar!$C$9)/MAX(1,Parametrlar!$C$6)*(EI45-IF(EJ$4-1-Parametrlar!$C$6&gt;=0,INDEX($D$45:$FP$45,1,EJ$4-Parametrlar!$C$6),0)),0)</f>
        <v>0</v>
      </c>
      <c r="EK46" s="46">
        <f>Parametrlar!$C$9*EK44+IF(Parametrlar!$C$6&gt;0,(1-Parametrlar!$C$9)/MAX(1,Parametrlar!$C$6)*(EJ45-IF(EK$4-1-Parametrlar!$C$6&gt;=0,INDEX($D$45:$FP$45,1,EK$4-Parametrlar!$C$6),0)),0)</f>
        <v>0</v>
      </c>
      <c r="EL46" s="46">
        <f>Parametrlar!$C$9*EL44+IF(Parametrlar!$C$6&gt;0,(1-Parametrlar!$C$9)/MAX(1,Parametrlar!$C$6)*(EK45-IF(EL$4-1-Parametrlar!$C$6&gt;=0,INDEX($D$45:$FP$45,1,EL$4-Parametrlar!$C$6),0)),0)</f>
        <v>0</v>
      </c>
      <c r="EM46" s="46">
        <f>Parametrlar!$C$9*EM44+IF(Parametrlar!$C$6&gt;0,(1-Parametrlar!$C$9)/MAX(1,Parametrlar!$C$6)*(EL45-IF(EM$4-1-Parametrlar!$C$6&gt;=0,INDEX($D$45:$FP$45,1,EM$4-Parametrlar!$C$6),0)),0)</f>
        <v>0</v>
      </c>
      <c r="EN46" s="46">
        <f>Parametrlar!$C$9*EN44+IF(Parametrlar!$C$6&gt;0,(1-Parametrlar!$C$9)/MAX(1,Parametrlar!$C$6)*(EM45-IF(EN$4-1-Parametrlar!$C$6&gt;=0,INDEX($D$45:$FP$45,1,EN$4-Parametrlar!$C$6),0)),0)</f>
        <v>0</v>
      </c>
      <c r="EO46" s="46">
        <f>Parametrlar!$C$9*EO44+IF(Parametrlar!$C$6&gt;0,(1-Parametrlar!$C$9)/MAX(1,Parametrlar!$C$6)*(EN45-IF(EO$4-1-Parametrlar!$C$6&gt;=0,INDEX($D$45:$FP$45,1,EO$4-Parametrlar!$C$6),0)),0)</f>
        <v>0</v>
      </c>
      <c r="EP46" s="46">
        <f>Parametrlar!$C$9*EP44+IF(Parametrlar!$C$6&gt;0,(1-Parametrlar!$C$9)/MAX(1,Parametrlar!$C$6)*(EO45-IF(EP$4-1-Parametrlar!$C$6&gt;=0,INDEX($D$45:$FP$45,1,EP$4-Parametrlar!$C$6),0)),0)</f>
        <v>0</v>
      </c>
      <c r="EQ46" s="46">
        <f>Parametrlar!$C$9*EQ44+IF(Parametrlar!$C$6&gt;0,(1-Parametrlar!$C$9)/MAX(1,Parametrlar!$C$6)*(EP45-IF(EQ$4-1-Parametrlar!$C$6&gt;=0,INDEX($D$45:$FP$45,1,EQ$4-Parametrlar!$C$6),0)),0)</f>
        <v>0</v>
      </c>
      <c r="ER46" s="46">
        <f>Parametrlar!$C$9*ER44+IF(Parametrlar!$C$6&gt;0,(1-Parametrlar!$C$9)/MAX(1,Parametrlar!$C$6)*(EQ45-IF(ER$4-1-Parametrlar!$C$6&gt;=0,INDEX($D$45:$FP$45,1,ER$4-Parametrlar!$C$6),0)),0)</f>
        <v>0</v>
      </c>
      <c r="ES46" s="46">
        <f>Parametrlar!$C$9*ES44+IF(Parametrlar!$C$6&gt;0,(1-Parametrlar!$C$9)/MAX(1,Parametrlar!$C$6)*(ER45-IF(ES$4-1-Parametrlar!$C$6&gt;=0,INDEX($D$45:$FP$45,1,ES$4-Parametrlar!$C$6),0)),0)</f>
        <v>0</v>
      </c>
      <c r="ET46" s="46">
        <f>Parametrlar!$C$9*ET44+IF(Parametrlar!$C$6&gt;0,(1-Parametrlar!$C$9)/MAX(1,Parametrlar!$C$6)*(ES45-IF(ET$4-1-Parametrlar!$C$6&gt;=0,INDEX($D$45:$FP$45,1,ET$4-Parametrlar!$C$6),0)),0)</f>
        <v>0</v>
      </c>
      <c r="EU46" s="46">
        <f>Parametrlar!$C$9*EU44+IF(Parametrlar!$C$6&gt;0,(1-Parametrlar!$C$9)/MAX(1,Parametrlar!$C$6)*(ET45-IF(EU$4-1-Parametrlar!$C$6&gt;=0,INDEX($D$45:$FP$45,1,EU$4-Parametrlar!$C$6),0)),0)</f>
        <v>0</v>
      </c>
      <c r="EV46" s="46">
        <f>Parametrlar!$C$9*EV44+IF(Parametrlar!$C$6&gt;0,(1-Parametrlar!$C$9)/MAX(1,Parametrlar!$C$6)*(EU45-IF(EV$4-1-Parametrlar!$C$6&gt;=0,INDEX($D$45:$FP$45,1,EV$4-Parametrlar!$C$6),0)),0)</f>
        <v>0</v>
      </c>
      <c r="EW46" s="46">
        <f>Parametrlar!$C$9*EW44+IF(Parametrlar!$C$6&gt;0,(1-Parametrlar!$C$9)/MAX(1,Parametrlar!$C$6)*(EV45-IF(EW$4-1-Parametrlar!$C$6&gt;=0,INDEX($D$45:$FP$45,1,EW$4-Parametrlar!$C$6),0)),0)</f>
        <v>0</v>
      </c>
      <c r="EX46" s="46">
        <f>Parametrlar!$C$9*EX44+IF(Parametrlar!$C$6&gt;0,(1-Parametrlar!$C$9)/MAX(1,Parametrlar!$C$6)*(EW45-IF(EX$4-1-Parametrlar!$C$6&gt;=0,INDEX($D$45:$FP$45,1,EX$4-Parametrlar!$C$6),0)),0)</f>
        <v>0</v>
      </c>
      <c r="EY46" s="46">
        <f>Parametrlar!$C$9*EY44+IF(Parametrlar!$C$6&gt;0,(1-Parametrlar!$C$9)/MAX(1,Parametrlar!$C$6)*(EX45-IF(EY$4-1-Parametrlar!$C$6&gt;=0,INDEX($D$45:$FP$45,1,EY$4-Parametrlar!$C$6),0)),0)</f>
        <v>0</v>
      </c>
      <c r="EZ46" s="46">
        <f>Parametrlar!$C$9*EZ44+IF(Parametrlar!$C$6&gt;0,(1-Parametrlar!$C$9)/MAX(1,Parametrlar!$C$6)*(EY45-IF(EZ$4-1-Parametrlar!$C$6&gt;=0,INDEX($D$45:$FP$45,1,EZ$4-Parametrlar!$C$6),0)),0)</f>
        <v>0</v>
      </c>
      <c r="FA46" s="46">
        <f>Parametrlar!$C$9*FA44+IF(Parametrlar!$C$6&gt;0,(1-Parametrlar!$C$9)/MAX(1,Parametrlar!$C$6)*(EZ45-IF(FA$4-1-Parametrlar!$C$6&gt;=0,INDEX($D$45:$FP$45,1,FA$4-Parametrlar!$C$6),0)),0)</f>
        <v>0</v>
      </c>
      <c r="FB46" s="46">
        <f>Parametrlar!$C$9*FB44+IF(Parametrlar!$C$6&gt;0,(1-Parametrlar!$C$9)/MAX(1,Parametrlar!$C$6)*(FA45-IF(FB$4-1-Parametrlar!$C$6&gt;=0,INDEX($D$45:$FP$45,1,FB$4-Parametrlar!$C$6),0)),0)</f>
        <v>0</v>
      </c>
      <c r="FC46" s="46">
        <f>Parametrlar!$C$9*FC44+IF(Parametrlar!$C$6&gt;0,(1-Parametrlar!$C$9)/MAX(1,Parametrlar!$C$6)*(FB45-IF(FC$4-1-Parametrlar!$C$6&gt;=0,INDEX($D$45:$FP$45,1,FC$4-Parametrlar!$C$6),0)),0)</f>
        <v>0</v>
      </c>
      <c r="FD46" s="46">
        <f>Parametrlar!$C$9*FD44+IF(Parametrlar!$C$6&gt;0,(1-Parametrlar!$C$9)/MAX(1,Parametrlar!$C$6)*(FC45-IF(FD$4-1-Parametrlar!$C$6&gt;=0,INDEX($D$45:$FP$45,1,FD$4-Parametrlar!$C$6),0)),0)</f>
        <v>0</v>
      </c>
      <c r="FE46" s="46">
        <f>Parametrlar!$C$9*FE44+IF(Parametrlar!$C$6&gt;0,(1-Parametrlar!$C$9)/MAX(1,Parametrlar!$C$6)*(FD45-IF(FE$4-1-Parametrlar!$C$6&gt;=0,INDEX($D$45:$FP$45,1,FE$4-Parametrlar!$C$6),0)),0)</f>
        <v>0</v>
      </c>
      <c r="FF46" s="46">
        <f>Parametrlar!$C$9*FF44+IF(Parametrlar!$C$6&gt;0,(1-Parametrlar!$C$9)/MAX(1,Parametrlar!$C$6)*(FE45-IF(FF$4-1-Parametrlar!$C$6&gt;=0,INDEX($D$45:$FP$45,1,FF$4-Parametrlar!$C$6),0)),0)</f>
        <v>0</v>
      </c>
      <c r="FG46" s="46">
        <f>Parametrlar!$C$9*FG44+IF(Parametrlar!$C$6&gt;0,(1-Parametrlar!$C$9)/MAX(1,Parametrlar!$C$6)*(FF45-IF(FG$4-1-Parametrlar!$C$6&gt;=0,INDEX($D$45:$FP$45,1,FG$4-Parametrlar!$C$6),0)),0)</f>
        <v>0</v>
      </c>
      <c r="FH46" s="46">
        <f>Parametrlar!$C$9*FH44+IF(Parametrlar!$C$6&gt;0,(1-Parametrlar!$C$9)/MAX(1,Parametrlar!$C$6)*(FG45-IF(FH$4-1-Parametrlar!$C$6&gt;=0,INDEX($D$45:$FP$45,1,FH$4-Parametrlar!$C$6),0)),0)</f>
        <v>0</v>
      </c>
      <c r="FI46" s="46">
        <f>Parametrlar!$C$9*FI44+IF(Parametrlar!$C$6&gt;0,(1-Parametrlar!$C$9)/MAX(1,Parametrlar!$C$6)*(FH45-IF(FI$4-1-Parametrlar!$C$6&gt;=0,INDEX($D$45:$FP$45,1,FI$4-Parametrlar!$C$6),0)),0)</f>
        <v>0</v>
      </c>
      <c r="FJ46" s="46">
        <f>Parametrlar!$C$9*FJ44+IF(Parametrlar!$C$6&gt;0,(1-Parametrlar!$C$9)/MAX(1,Parametrlar!$C$6)*(FI45-IF(FJ$4-1-Parametrlar!$C$6&gt;=0,INDEX($D$45:$FP$45,1,FJ$4-Parametrlar!$C$6),0)),0)</f>
        <v>0</v>
      </c>
      <c r="FK46" s="46">
        <f>Parametrlar!$C$9*FK44+IF(Parametrlar!$C$6&gt;0,(1-Parametrlar!$C$9)/MAX(1,Parametrlar!$C$6)*(FJ45-IF(FK$4-1-Parametrlar!$C$6&gt;=0,INDEX($D$45:$FP$45,1,FK$4-Parametrlar!$C$6),0)),0)</f>
        <v>0</v>
      </c>
      <c r="FL46" s="46">
        <f>Parametrlar!$C$9*FL44+IF(Parametrlar!$C$6&gt;0,(1-Parametrlar!$C$9)/MAX(1,Parametrlar!$C$6)*(FK45-IF(FL$4-1-Parametrlar!$C$6&gt;=0,INDEX($D$45:$FP$45,1,FL$4-Parametrlar!$C$6),0)),0)</f>
        <v>0</v>
      </c>
      <c r="FM46" s="46">
        <f>Parametrlar!$C$9*FM44+IF(Parametrlar!$C$6&gt;0,(1-Parametrlar!$C$9)/MAX(1,Parametrlar!$C$6)*(FL45-IF(FM$4-1-Parametrlar!$C$6&gt;=0,INDEX($D$45:$FP$45,1,FM$4-Parametrlar!$C$6),0)),0)</f>
        <v>0</v>
      </c>
      <c r="FN46" s="46">
        <f>Parametrlar!$C$9*FN44+IF(Parametrlar!$C$6&gt;0,(1-Parametrlar!$C$9)/MAX(1,Parametrlar!$C$6)*(FM45-IF(FN$4-1-Parametrlar!$C$6&gt;=0,INDEX($D$45:$FP$45,1,FN$4-Parametrlar!$C$6),0)),0)</f>
        <v>0</v>
      </c>
      <c r="FO46" s="46">
        <f>Parametrlar!$C$9*FO44+IF(Parametrlar!$C$6&gt;0,(1-Parametrlar!$C$9)/MAX(1,Parametrlar!$C$6)*(FN45-IF(FO$4-1-Parametrlar!$C$6&gt;=0,INDEX($D$45:$FP$45,1,FO$4-Parametrlar!$C$6),0)),0)</f>
        <v>0</v>
      </c>
      <c r="FP46" s="46">
        <f>Parametrlar!$C$9*FP44+IF(Parametrlar!$C$6&gt;0,(1-Parametrlar!$C$9)/MAX(1,Parametrlar!$C$6)*(FO45-IF(FP$4-1-Parametrlar!$C$6&gt;=0,INDEX($D$45:$FP$45,1,FP$4-Parametrlar!$C$6),0)),0)</f>
        <v>0</v>
      </c>
    </row>
    <row r="47" spans="1:172" x14ac:dyDescent="0.2">
      <c r="A47" s="42" t="s">
        <v>228</v>
      </c>
      <c r="C47" s="45">
        <f t="shared" si="56"/>
        <v>145483.77885937502</v>
      </c>
      <c r="D47" s="46">
        <f>D44*(Kirish!$B$17+Kirish!$B$18)</f>
        <v>0</v>
      </c>
      <c r="E47" s="46">
        <f>E44*(Kirish!$B$17+Kirish!$B$18)</f>
        <v>6705.944854687501</v>
      </c>
      <c r="F47" s="46">
        <f>F44*(Kirish!$B$17+Kirish!$B$18)</f>
        <v>6765.7600218750013</v>
      </c>
      <c r="G47" s="46">
        <f>G44*(Kirish!$B$17+Kirish!$B$18)</f>
        <v>6825.5751890625015</v>
      </c>
      <c r="H47" s="46">
        <f>H44*(Kirish!$B$17+Kirish!$B$18)</f>
        <v>6885.3903562500018</v>
      </c>
      <c r="I47" s="46">
        <f>I44*(Kirish!$B$17+Kirish!$B$18)</f>
        <v>6945.2055234375002</v>
      </c>
      <c r="J47" s="46">
        <f>J44*(Kirish!$B$17+Kirish!$B$18)</f>
        <v>7005.0206906250023</v>
      </c>
      <c r="K47" s="46">
        <f>K44*(Kirish!$B$17+Kirish!$B$18)</f>
        <v>7064.8358578125008</v>
      </c>
      <c r="L47" s="46">
        <f>L44*(Kirish!$B$17+Kirish!$B$18)</f>
        <v>7124.6510250000019</v>
      </c>
      <c r="M47" s="46">
        <f>M44*(Kirish!$B$17+Kirish!$B$18)</f>
        <v>7184.4661921875004</v>
      </c>
      <c r="N47" s="46">
        <f>N44*(Kirish!$B$17+Kirish!$B$18)</f>
        <v>7244.2813593750016</v>
      </c>
      <c r="O47" s="46">
        <f>O44*(Kirish!$B$17+Kirish!$B$18)</f>
        <v>7304.0965265625009</v>
      </c>
      <c r="P47" s="46">
        <f>P44*(Kirish!$B$17+Kirish!$B$18)</f>
        <v>7363.9116937500021</v>
      </c>
      <c r="Q47" s="46">
        <f>Q44*(Kirish!$B$17+Kirish!$B$18)</f>
        <v>7423.7268609375014</v>
      </c>
      <c r="R47" s="46">
        <f>R44*(Kirish!$B$17+Kirish!$B$18)</f>
        <v>7483.5420281250008</v>
      </c>
      <c r="S47" s="46">
        <f>S44*(Kirish!$B$17+Kirish!$B$18)</f>
        <v>7543.357195312502</v>
      </c>
      <c r="T47" s="46">
        <f>T44*(Kirish!$B$17+Kirish!$B$18)</f>
        <v>7603.1723625000013</v>
      </c>
      <c r="U47" s="46">
        <f>U44*(Kirish!$B$17+Kirish!$B$18)</f>
        <v>7662.9875296875016</v>
      </c>
      <c r="V47" s="46">
        <f>V44*(Kirish!$B$17+Kirish!$B$18)</f>
        <v>7722.802696875</v>
      </c>
      <c r="W47" s="46">
        <f>W44*(Kirish!$B$17+Kirish!$B$18)</f>
        <v>7782.6178640625021</v>
      </c>
      <c r="X47" s="46">
        <f>X44*(Kirish!$B$17+Kirish!$B$18)</f>
        <v>7842.4330312500006</v>
      </c>
      <c r="Y47" s="46">
        <f>Y44*(Kirish!$B$17+Kirish!$B$18)</f>
        <v>0</v>
      </c>
      <c r="Z47" s="46">
        <f>Z44*(Kirish!$B$17+Kirish!$B$18)</f>
        <v>0</v>
      </c>
      <c r="AA47" s="46">
        <f>AA44*(Kirish!$B$17+Kirish!$B$18)</f>
        <v>0</v>
      </c>
      <c r="AB47" s="46">
        <f>AB44*(Kirish!$B$17+Kirish!$B$18)</f>
        <v>0</v>
      </c>
      <c r="AC47" s="46">
        <f>AC44*(Kirish!$B$17+Kirish!$B$18)</f>
        <v>0</v>
      </c>
      <c r="AD47" s="46">
        <f>AD44*(Kirish!$B$17+Kirish!$B$18)</f>
        <v>0</v>
      </c>
      <c r="AE47" s="46">
        <f>AE44*(Kirish!$B$17+Kirish!$B$18)</f>
        <v>0</v>
      </c>
      <c r="AF47" s="46">
        <f>AF44*(Kirish!$B$17+Kirish!$B$18)</f>
        <v>0</v>
      </c>
      <c r="AG47" s="46">
        <f>AG44*(Kirish!$B$17+Kirish!$B$18)</f>
        <v>0</v>
      </c>
      <c r="AH47" s="46">
        <f>AH44*(Kirish!$B$17+Kirish!$B$18)</f>
        <v>0</v>
      </c>
      <c r="AI47" s="46">
        <f>AI44*(Kirish!$B$17+Kirish!$B$18)</f>
        <v>0</v>
      </c>
      <c r="AJ47" s="46">
        <f>AJ44*(Kirish!$B$17+Kirish!$B$18)</f>
        <v>0</v>
      </c>
      <c r="AK47" s="46">
        <f>AK44*(Kirish!$B$17+Kirish!$B$18)</f>
        <v>0</v>
      </c>
      <c r="AL47" s="46">
        <f>AL44*(Kirish!$B$17+Kirish!$B$18)</f>
        <v>0</v>
      </c>
      <c r="AM47" s="46">
        <f>AM44*(Kirish!$B$17+Kirish!$B$18)</f>
        <v>0</v>
      </c>
      <c r="AN47" s="46">
        <f>AN44*(Kirish!$B$17+Kirish!$B$18)</f>
        <v>0</v>
      </c>
      <c r="AO47" s="46">
        <f>AO44*(Kirish!$B$17+Kirish!$B$18)</f>
        <v>0</v>
      </c>
      <c r="AP47" s="46">
        <f>AP44*(Kirish!$B$17+Kirish!$B$18)</f>
        <v>0</v>
      </c>
      <c r="AQ47" s="46">
        <f>AQ44*(Kirish!$B$17+Kirish!$B$18)</f>
        <v>0</v>
      </c>
      <c r="AR47" s="46">
        <f>AR44*(Kirish!$B$17+Kirish!$B$18)</f>
        <v>0</v>
      </c>
      <c r="AS47" s="46">
        <f>AS44*(Kirish!$B$17+Kirish!$B$18)</f>
        <v>0</v>
      </c>
      <c r="AT47" s="46">
        <f>AT44*(Kirish!$B$17+Kirish!$B$18)</f>
        <v>0</v>
      </c>
      <c r="AU47" s="46">
        <f>AU44*(Kirish!$B$17+Kirish!$B$18)</f>
        <v>0</v>
      </c>
      <c r="AV47" s="46">
        <f>AV44*(Kirish!$B$17+Kirish!$B$18)</f>
        <v>0</v>
      </c>
      <c r="AW47" s="46">
        <f>AW44*(Kirish!$B$17+Kirish!$B$18)</f>
        <v>0</v>
      </c>
      <c r="AX47" s="46">
        <f>AX44*(Kirish!$B$17+Kirish!$B$18)</f>
        <v>0</v>
      </c>
      <c r="AY47" s="46">
        <f>AY44*(Kirish!$B$17+Kirish!$B$18)</f>
        <v>0</v>
      </c>
      <c r="AZ47" s="46">
        <f>AZ44*(Kirish!$B$17+Kirish!$B$18)</f>
        <v>0</v>
      </c>
      <c r="BA47" s="46">
        <f>BA44*(Kirish!$B$17+Kirish!$B$18)</f>
        <v>0</v>
      </c>
      <c r="BB47" s="46">
        <f>BB44*(Kirish!$B$17+Kirish!$B$18)</f>
        <v>0</v>
      </c>
      <c r="BC47" s="46">
        <f>BC44*(Kirish!$B$17+Kirish!$B$18)</f>
        <v>0</v>
      </c>
      <c r="BD47" s="46">
        <f>BD44*(Kirish!$B$17+Kirish!$B$18)</f>
        <v>0</v>
      </c>
      <c r="BE47" s="46">
        <f>BE44*(Kirish!$B$17+Kirish!$B$18)</f>
        <v>0</v>
      </c>
      <c r="BF47" s="46">
        <f>BF44*(Kirish!$B$17+Kirish!$B$18)</f>
        <v>0</v>
      </c>
      <c r="BG47" s="46">
        <f>BG44*(Kirish!$B$17+Kirish!$B$18)</f>
        <v>0</v>
      </c>
      <c r="BH47" s="46">
        <f>BH44*(Kirish!$B$17+Kirish!$B$18)</f>
        <v>0</v>
      </c>
      <c r="BI47" s="46">
        <f>BI44*(Kirish!$B$17+Kirish!$B$18)</f>
        <v>0</v>
      </c>
      <c r="BJ47" s="46">
        <f>BJ44*(Kirish!$B$17+Kirish!$B$18)</f>
        <v>0</v>
      </c>
      <c r="BK47" s="46">
        <f>BK44*(Kirish!$B$17+Kirish!$B$18)</f>
        <v>0</v>
      </c>
      <c r="BL47" s="46">
        <f>BL44*(Kirish!$B$17+Kirish!$B$18)</f>
        <v>0</v>
      </c>
      <c r="BM47" s="46">
        <f>BM44*(Kirish!$B$17+Kirish!$B$18)</f>
        <v>0</v>
      </c>
      <c r="BN47" s="46">
        <f>BN44*(Kirish!$B$17+Kirish!$B$18)</f>
        <v>0</v>
      </c>
      <c r="BO47" s="46">
        <f>BO44*(Kirish!$B$17+Kirish!$B$18)</f>
        <v>0</v>
      </c>
      <c r="BP47" s="46">
        <f>BP44*(Kirish!$B$17+Kirish!$B$18)</f>
        <v>0</v>
      </c>
      <c r="BQ47" s="46">
        <f>BQ44*(Kirish!$B$17+Kirish!$B$18)</f>
        <v>0</v>
      </c>
      <c r="BR47" s="46">
        <f>BR44*(Kirish!$B$17+Kirish!$B$18)</f>
        <v>0</v>
      </c>
      <c r="BS47" s="46">
        <f>BS44*(Kirish!$B$17+Kirish!$B$18)</f>
        <v>0</v>
      </c>
      <c r="BT47" s="46">
        <f>BT44*(Kirish!$B$17+Kirish!$B$18)</f>
        <v>0</v>
      </c>
      <c r="BU47" s="46">
        <f>BU44*(Kirish!$B$17+Kirish!$B$18)</f>
        <v>0</v>
      </c>
      <c r="BV47" s="46">
        <f>BV44*(Kirish!$B$17+Kirish!$B$18)</f>
        <v>0</v>
      </c>
      <c r="BW47" s="46">
        <f>BW44*(Kirish!$B$17+Kirish!$B$18)</f>
        <v>0</v>
      </c>
      <c r="BX47" s="46">
        <f>BX44*(Kirish!$B$17+Kirish!$B$18)</f>
        <v>0</v>
      </c>
      <c r="BY47" s="46">
        <f>BY44*(Kirish!$B$17+Kirish!$B$18)</f>
        <v>0</v>
      </c>
      <c r="BZ47" s="46">
        <f>BZ44*(Kirish!$B$17+Kirish!$B$18)</f>
        <v>0</v>
      </c>
      <c r="CA47" s="46">
        <f>CA44*(Kirish!$B$17+Kirish!$B$18)</f>
        <v>0</v>
      </c>
      <c r="CB47" s="46">
        <f>CB44*(Kirish!$B$17+Kirish!$B$18)</f>
        <v>0</v>
      </c>
      <c r="CC47" s="46">
        <f>CC44*(Kirish!$B$17+Kirish!$B$18)</f>
        <v>0</v>
      </c>
      <c r="CD47" s="46">
        <f>CD44*(Kirish!$B$17+Kirish!$B$18)</f>
        <v>0</v>
      </c>
      <c r="CE47" s="46">
        <f>CE44*(Kirish!$B$17+Kirish!$B$18)</f>
        <v>0</v>
      </c>
      <c r="CF47" s="46">
        <f>CF44*(Kirish!$B$17+Kirish!$B$18)</f>
        <v>0</v>
      </c>
      <c r="CG47" s="46">
        <f>CG44*(Kirish!$B$17+Kirish!$B$18)</f>
        <v>0</v>
      </c>
      <c r="CH47" s="46">
        <f>CH44*(Kirish!$B$17+Kirish!$B$18)</f>
        <v>0</v>
      </c>
      <c r="CI47" s="46">
        <f>CI44*(Kirish!$B$17+Kirish!$B$18)</f>
        <v>0</v>
      </c>
      <c r="CJ47" s="46">
        <f>CJ44*(Kirish!$B$17+Kirish!$B$18)</f>
        <v>0</v>
      </c>
      <c r="CK47" s="46">
        <f>CK44*(Kirish!$B$17+Kirish!$B$18)</f>
        <v>0</v>
      </c>
      <c r="CL47" s="46">
        <f>CL44*(Kirish!$B$17+Kirish!$B$18)</f>
        <v>0</v>
      </c>
      <c r="CM47" s="46">
        <f>CM44*(Kirish!$B$17+Kirish!$B$18)</f>
        <v>0</v>
      </c>
      <c r="CN47" s="46">
        <f>CN44*(Kirish!$B$17+Kirish!$B$18)</f>
        <v>0</v>
      </c>
      <c r="CO47" s="46">
        <f>CO44*(Kirish!$B$17+Kirish!$B$18)</f>
        <v>0</v>
      </c>
      <c r="CP47" s="46">
        <f>CP44*(Kirish!$B$17+Kirish!$B$18)</f>
        <v>0</v>
      </c>
      <c r="CQ47" s="46">
        <f>CQ44*(Kirish!$B$17+Kirish!$B$18)</f>
        <v>0</v>
      </c>
      <c r="CR47" s="46">
        <f>CR44*(Kirish!$B$17+Kirish!$B$18)</f>
        <v>0</v>
      </c>
      <c r="CS47" s="46">
        <f>CS44*(Kirish!$B$17+Kirish!$B$18)</f>
        <v>0</v>
      </c>
      <c r="CT47" s="46">
        <f>CT44*(Kirish!$B$17+Kirish!$B$18)</f>
        <v>0</v>
      </c>
      <c r="CU47" s="46">
        <f>CU44*(Kirish!$B$17+Kirish!$B$18)</f>
        <v>0</v>
      </c>
      <c r="CV47" s="46">
        <f>CV44*(Kirish!$B$17+Kirish!$B$18)</f>
        <v>0</v>
      </c>
      <c r="CW47" s="46">
        <f>CW44*(Kirish!$B$17+Kirish!$B$18)</f>
        <v>0</v>
      </c>
      <c r="CX47" s="46">
        <f>CX44*(Kirish!$B$17+Kirish!$B$18)</f>
        <v>0</v>
      </c>
      <c r="CY47" s="46">
        <f>CY44*(Kirish!$B$17+Kirish!$B$18)</f>
        <v>0</v>
      </c>
      <c r="CZ47" s="46">
        <f>CZ44*(Kirish!$B$17+Kirish!$B$18)</f>
        <v>0</v>
      </c>
      <c r="DA47" s="46">
        <f>DA44*(Kirish!$B$17+Kirish!$B$18)</f>
        <v>0</v>
      </c>
      <c r="DB47" s="46">
        <f>DB44*(Kirish!$B$17+Kirish!$B$18)</f>
        <v>0</v>
      </c>
      <c r="DC47" s="46">
        <f>DC44*(Kirish!$B$17+Kirish!$B$18)</f>
        <v>0</v>
      </c>
      <c r="DD47" s="46">
        <f>DD44*(Kirish!$B$17+Kirish!$B$18)</f>
        <v>0</v>
      </c>
      <c r="DE47" s="46">
        <f>DE44*(Kirish!$B$17+Kirish!$B$18)</f>
        <v>0</v>
      </c>
      <c r="DF47" s="46">
        <f>DF44*(Kirish!$B$17+Kirish!$B$18)</f>
        <v>0</v>
      </c>
      <c r="DG47" s="46">
        <f>DG44*(Kirish!$B$17+Kirish!$B$18)</f>
        <v>0</v>
      </c>
      <c r="DH47" s="46">
        <f>DH44*(Kirish!$B$17+Kirish!$B$18)</f>
        <v>0</v>
      </c>
      <c r="DI47" s="46">
        <f>DI44*(Kirish!$B$17+Kirish!$B$18)</f>
        <v>0</v>
      </c>
      <c r="DJ47" s="46">
        <f>DJ44*(Kirish!$B$17+Kirish!$B$18)</f>
        <v>0</v>
      </c>
      <c r="DK47" s="46">
        <f>DK44*(Kirish!$B$17+Kirish!$B$18)</f>
        <v>0</v>
      </c>
      <c r="DL47" s="46">
        <f>DL44*(Kirish!$B$17+Kirish!$B$18)</f>
        <v>0</v>
      </c>
      <c r="DM47" s="46">
        <f>DM44*(Kirish!$B$17+Kirish!$B$18)</f>
        <v>0</v>
      </c>
      <c r="DN47" s="46">
        <f>DN44*(Kirish!$B$17+Kirish!$B$18)</f>
        <v>0</v>
      </c>
      <c r="DO47" s="46">
        <f>DO44*(Kirish!$B$17+Kirish!$B$18)</f>
        <v>0</v>
      </c>
      <c r="DP47" s="46">
        <f>DP44*(Kirish!$B$17+Kirish!$B$18)</f>
        <v>0</v>
      </c>
      <c r="DQ47" s="46">
        <f>DQ44*(Kirish!$B$17+Kirish!$B$18)</f>
        <v>0</v>
      </c>
      <c r="DR47" s="46">
        <f>DR44*(Kirish!$B$17+Kirish!$B$18)</f>
        <v>0</v>
      </c>
      <c r="DS47" s="46">
        <f>DS44*(Kirish!$B$17+Kirish!$B$18)</f>
        <v>0</v>
      </c>
      <c r="DT47" s="46">
        <f>DT44*(Kirish!$B$17+Kirish!$B$18)</f>
        <v>0</v>
      </c>
      <c r="DU47" s="46">
        <f>DU44*(Kirish!$B$17+Kirish!$B$18)</f>
        <v>0</v>
      </c>
      <c r="DV47" s="46">
        <f>DV44*(Kirish!$B$17+Kirish!$B$18)</f>
        <v>0</v>
      </c>
      <c r="DW47" s="46">
        <f>DW44*(Kirish!$B$17+Kirish!$B$18)</f>
        <v>0</v>
      </c>
      <c r="DX47" s="46">
        <f>DX44*(Kirish!$B$17+Kirish!$B$18)</f>
        <v>0</v>
      </c>
      <c r="DY47" s="46">
        <f>DY44*(Kirish!$B$17+Kirish!$B$18)</f>
        <v>0</v>
      </c>
      <c r="DZ47" s="46">
        <f>DZ44*(Kirish!$B$17+Kirish!$B$18)</f>
        <v>0</v>
      </c>
      <c r="EA47" s="46">
        <f>EA44*(Kirish!$B$17+Kirish!$B$18)</f>
        <v>0</v>
      </c>
      <c r="EB47" s="46">
        <f>EB44*(Kirish!$B$17+Kirish!$B$18)</f>
        <v>0</v>
      </c>
      <c r="EC47" s="46">
        <f>EC44*(Kirish!$B$17+Kirish!$B$18)</f>
        <v>0</v>
      </c>
      <c r="ED47" s="46">
        <f>ED44*(Kirish!$B$17+Kirish!$B$18)</f>
        <v>0</v>
      </c>
      <c r="EE47" s="46">
        <f>EE44*(Kirish!$B$17+Kirish!$B$18)</f>
        <v>0</v>
      </c>
      <c r="EF47" s="46">
        <f>EF44*(Kirish!$B$17+Kirish!$B$18)</f>
        <v>0</v>
      </c>
      <c r="EG47" s="46">
        <f>EG44*(Kirish!$B$17+Kirish!$B$18)</f>
        <v>0</v>
      </c>
      <c r="EH47" s="46">
        <f>EH44*(Kirish!$B$17+Kirish!$B$18)</f>
        <v>0</v>
      </c>
      <c r="EI47" s="46">
        <f>EI44*(Kirish!$B$17+Kirish!$B$18)</f>
        <v>0</v>
      </c>
      <c r="EJ47" s="46">
        <f>EJ44*(Kirish!$B$17+Kirish!$B$18)</f>
        <v>0</v>
      </c>
      <c r="EK47" s="46">
        <f>EK44*(Kirish!$B$17+Kirish!$B$18)</f>
        <v>0</v>
      </c>
      <c r="EL47" s="46">
        <f>EL44*(Kirish!$B$17+Kirish!$B$18)</f>
        <v>0</v>
      </c>
      <c r="EM47" s="46">
        <f>EM44*(Kirish!$B$17+Kirish!$B$18)</f>
        <v>0</v>
      </c>
      <c r="EN47" s="46">
        <f>EN44*(Kirish!$B$17+Kirish!$B$18)</f>
        <v>0</v>
      </c>
      <c r="EO47" s="46">
        <f>EO44*(Kirish!$B$17+Kirish!$B$18)</f>
        <v>0</v>
      </c>
      <c r="EP47" s="46">
        <f>EP44*(Kirish!$B$17+Kirish!$B$18)</f>
        <v>0</v>
      </c>
      <c r="EQ47" s="46">
        <f>EQ44*(Kirish!$B$17+Kirish!$B$18)</f>
        <v>0</v>
      </c>
      <c r="ER47" s="46">
        <f>ER44*(Kirish!$B$17+Kirish!$B$18)</f>
        <v>0</v>
      </c>
      <c r="ES47" s="46">
        <f>ES44*(Kirish!$B$17+Kirish!$B$18)</f>
        <v>0</v>
      </c>
      <c r="ET47" s="46">
        <f>ET44*(Kirish!$B$17+Kirish!$B$18)</f>
        <v>0</v>
      </c>
      <c r="EU47" s="46">
        <f>EU44*(Kirish!$B$17+Kirish!$B$18)</f>
        <v>0</v>
      </c>
      <c r="EV47" s="46">
        <f>EV44*(Kirish!$B$17+Kirish!$B$18)</f>
        <v>0</v>
      </c>
      <c r="EW47" s="46">
        <f>EW44*(Kirish!$B$17+Kirish!$B$18)</f>
        <v>0</v>
      </c>
      <c r="EX47" s="46">
        <f>EX44*(Kirish!$B$17+Kirish!$B$18)</f>
        <v>0</v>
      </c>
      <c r="EY47" s="46">
        <f>EY44*(Kirish!$B$17+Kirish!$B$18)</f>
        <v>0</v>
      </c>
      <c r="EZ47" s="46">
        <f>EZ44*(Kirish!$B$17+Kirish!$B$18)</f>
        <v>0</v>
      </c>
      <c r="FA47" s="46">
        <f>FA44*(Kirish!$B$17+Kirish!$B$18)</f>
        <v>0</v>
      </c>
      <c r="FB47" s="46">
        <f>FB44*(Kirish!$B$17+Kirish!$B$18)</f>
        <v>0</v>
      </c>
      <c r="FC47" s="46">
        <f>FC44*(Kirish!$B$17+Kirish!$B$18)</f>
        <v>0</v>
      </c>
      <c r="FD47" s="46">
        <f>FD44*(Kirish!$B$17+Kirish!$B$18)</f>
        <v>0</v>
      </c>
      <c r="FE47" s="46">
        <f>FE44*(Kirish!$B$17+Kirish!$B$18)</f>
        <v>0</v>
      </c>
      <c r="FF47" s="46">
        <f>FF44*(Kirish!$B$17+Kirish!$B$18)</f>
        <v>0</v>
      </c>
      <c r="FG47" s="46">
        <f>FG44*(Kirish!$B$17+Kirish!$B$18)</f>
        <v>0</v>
      </c>
      <c r="FH47" s="46">
        <f>FH44*(Kirish!$B$17+Kirish!$B$18)</f>
        <v>0</v>
      </c>
      <c r="FI47" s="46">
        <f>FI44*(Kirish!$B$17+Kirish!$B$18)</f>
        <v>0</v>
      </c>
      <c r="FJ47" s="46">
        <f>FJ44*(Kirish!$B$17+Kirish!$B$18)</f>
        <v>0</v>
      </c>
      <c r="FK47" s="46">
        <f>FK44*(Kirish!$B$17+Kirish!$B$18)</f>
        <v>0</v>
      </c>
      <c r="FL47" s="46">
        <f>FL44*(Kirish!$B$17+Kirish!$B$18)</f>
        <v>0</v>
      </c>
      <c r="FM47" s="46">
        <f>FM44*(Kirish!$B$17+Kirish!$B$18)</f>
        <v>0</v>
      </c>
      <c r="FN47" s="46">
        <f>FN44*(Kirish!$B$17+Kirish!$B$18)</f>
        <v>0</v>
      </c>
      <c r="FO47" s="46">
        <f>FO44*(Kirish!$B$17+Kirish!$B$18)</f>
        <v>0</v>
      </c>
      <c r="FP47" s="46">
        <f>FP44*(Kirish!$B$17+Kirish!$B$18)</f>
        <v>0</v>
      </c>
    </row>
    <row r="48" spans="1:172" x14ac:dyDescent="0.2">
      <c r="A48" s="42" t="s">
        <v>229</v>
      </c>
      <c r="C48" s="45">
        <f t="shared" si="56"/>
        <v>9107.5235382350147</v>
      </c>
      <c r="D48" s="46">
        <f>MAX(0,Parametrlar!$C$26)*D46*Kirish!$B$28</f>
        <v>0</v>
      </c>
      <c r="E48" s="46">
        <f>MAX(0,Parametrlar!$C$26)*E46*Kirish!$B$28</f>
        <v>209.90158177430632</v>
      </c>
      <c r="F48" s="46">
        <f>MAX(0,Parametrlar!$C$26)*F46*Kirish!$B$28</f>
        <v>264.24924107910073</v>
      </c>
      <c r="G48" s="46">
        <f>MAX(0,Parametrlar!$C$26)*G46*Kirish!$B$28</f>
        <v>319.06496634919949</v>
      </c>
      <c r="H48" s="46">
        <f>MAX(0,Parametrlar!$C$26)*H46*Kirish!$B$28</f>
        <v>374.34875758460288</v>
      </c>
      <c r="I48" s="46">
        <f>MAX(0,Parametrlar!$C$26)*I46*Kirish!$B$28</f>
        <v>430.10061478531048</v>
      </c>
      <c r="J48" s="46">
        <f>MAX(0,Parametrlar!$C$26)*J46*Kirish!$B$28</f>
        <v>433.84514250774612</v>
      </c>
      <c r="K48" s="46">
        <f>MAX(0,Parametrlar!$C$26)*K46*Kirish!$B$28</f>
        <v>437.58967023018175</v>
      </c>
      <c r="L48" s="46">
        <f>MAX(0,Parametrlar!$C$26)*L46*Kirish!$B$28</f>
        <v>441.33419795261733</v>
      </c>
      <c r="M48" s="46">
        <f>MAX(0,Parametrlar!$C$26)*M46*Kirish!$B$28</f>
        <v>445.07872567505291</v>
      </c>
      <c r="N48" s="46">
        <f>MAX(0,Parametrlar!$C$26)*N46*Kirish!$B$28</f>
        <v>448.8232533974886</v>
      </c>
      <c r="O48" s="46">
        <f>MAX(0,Parametrlar!$C$26)*O46*Kirish!$B$28</f>
        <v>452.56778111992406</v>
      </c>
      <c r="P48" s="46">
        <f>MAX(0,Parametrlar!$C$26)*P46*Kirish!$B$28</f>
        <v>456.31230884235964</v>
      </c>
      <c r="Q48" s="46">
        <f>MAX(0,Parametrlar!$C$26)*Q46*Kirish!$B$28</f>
        <v>460.05683656479522</v>
      </c>
      <c r="R48" s="46">
        <f>MAX(0,Parametrlar!$C$26)*R46*Kirish!$B$28</f>
        <v>463.8013642872308</v>
      </c>
      <c r="S48" s="46">
        <f>MAX(0,Parametrlar!$C$26)*S46*Kirish!$B$28</f>
        <v>467.54589200966643</v>
      </c>
      <c r="T48" s="46">
        <f>MAX(0,Parametrlar!$C$26)*T46*Kirish!$B$28</f>
        <v>471.29041973210201</v>
      </c>
      <c r="U48" s="46">
        <f>MAX(0,Parametrlar!$C$26)*U46*Kirish!$B$28</f>
        <v>475.0349474545377</v>
      </c>
      <c r="V48" s="46">
        <f>MAX(0,Parametrlar!$C$26)*V46*Kirish!$B$28</f>
        <v>478.77947517697316</v>
      </c>
      <c r="W48" s="46">
        <f>MAX(0,Parametrlar!$C$26)*W46*Kirish!$B$28</f>
        <v>482.52400289940886</v>
      </c>
      <c r="X48" s="46">
        <f>MAX(0,Parametrlar!$C$26)*X46*Kirish!$B$28</f>
        <v>486.26853062184449</v>
      </c>
      <c r="Y48" s="46">
        <f>MAX(0,Parametrlar!$C$26)*Y46*Kirish!$B$28</f>
        <v>242.66619934561783</v>
      </c>
      <c r="Z48" s="46">
        <f>MAX(0,Parametrlar!$C$26)*Z46*Kirish!$B$28</f>
        <v>182.70174845717011</v>
      </c>
      <c r="AA48" s="46">
        <f>MAX(0,Parametrlar!$C$26)*AA46*Kirish!$B$28</f>
        <v>122.26923160341782</v>
      </c>
      <c r="AB48" s="46">
        <f>MAX(0,Parametrlar!$C$26)*AB46*Kirish!$B$28</f>
        <v>61.36864878436112</v>
      </c>
      <c r="AC48" s="46">
        <f>MAX(0,Parametrlar!$C$26)*AC46*Kirish!$B$28</f>
        <v>0</v>
      </c>
      <c r="AD48" s="46">
        <f>MAX(0,Parametrlar!$C$26)*AD46*Kirish!$B$28</f>
        <v>0</v>
      </c>
      <c r="AE48" s="46">
        <f>MAX(0,Parametrlar!$C$26)*AE46*Kirish!$B$28</f>
        <v>0</v>
      </c>
      <c r="AF48" s="46">
        <f>MAX(0,Parametrlar!$C$26)*AF46*Kirish!$B$28</f>
        <v>0</v>
      </c>
      <c r="AG48" s="46">
        <f>MAX(0,Parametrlar!$C$26)*AG46*Kirish!$B$28</f>
        <v>0</v>
      </c>
      <c r="AH48" s="46">
        <f>MAX(0,Parametrlar!$C$26)*AH46*Kirish!$B$28</f>
        <v>0</v>
      </c>
      <c r="AI48" s="46">
        <f>MAX(0,Parametrlar!$C$26)*AI46*Kirish!$B$28</f>
        <v>0</v>
      </c>
      <c r="AJ48" s="46">
        <f>MAX(0,Parametrlar!$C$26)*AJ46*Kirish!$B$28</f>
        <v>0</v>
      </c>
      <c r="AK48" s="46">
        <f>MAX(0,Parametrlar!$C$26)*AK46*Kirish!$B$28</f>
        <v>0</v>
      </c>
      <c r="AL48" s="46">
        <f>MAX(0,Parametrlar!$C$26)*AL46*Kirish!$B$28</f>
        <v>0</v>
      </c>
      <c r="AM48" s="46">
        <f>MAX(0,Parametrlar!$C$26)*AM46*Kirish!$B$28</f>
        <v>0</v>
      </c>
      <c r="AN48" s="46">
        <f>MAX(0,Parametrlar!$C$26)*AN46*Kirish!$B$28</f>
        <v>0</v>
      </c>
      <c r="AO48" s="46">
        <f>MAX(0,Parametrlar!$C$26)*AO46*Kirish!$B$28</f>
        <v>0</v>
      </c>
      <c r="AP48" s="46">
        <f>MAX(0,Parametrlar!$C$26)*AP46*Kirish!$B$28</f>
        <v>0</v>
      </c>
      <c r="AQ48" s="46">
        <f>MAX(0,Parametrlar!$C$26)*AQ46*Kirish!$B$28</f>
        <v>0</v>
      </c>
      <c r="AR48" s="46">
        <f>MAX(0,Parametrlar!$C$26)*AR46*Kirish!$B$28</f>
        <v>0</v>
      </c>
      <c r="AS48" s="46">
        <f>MAX(0,Parametrlar!$C$26)*AS46*Kirish!$B$28</f>
        <v>0</v>
      </c>
      <c r="AT48" s="46">
        <f>MAX(0,Parametrlar!$C$26)*AT46*Kirish!$B$28</f>
        <v>0</v>
      </c>
      <c r="AU48" s="46">
        <f>MAX(0,Parametrlar!$C$26)*AU46*Kirish!$B$28</f>
        <v>0</v>
      </c>
      <c r="AV48" s="46">
        <f>MAX(0,Parametrlar!$C$26)*AV46*Kirish!$B$28</f>
        <v>0</v>
      </c>
      <c r="AW48" s="46">
        <f>MAX(0,Parametrlar!$C$26)*AW46*Kirish!$B$28</f>
        <v>0</v>
      </c>
      <c r="AX48" s="46">
        <f>MAX(0,Parametrlar!$C$26)*AX46*Kirish!$B$28</f>
        <v>0</v>
      </c>
      <c r="AY48" s="46">
        <f>MAX(0,Parametrlar!$C$26)*AY46*Kirish!$B$28</f>
        <v>0</v>
      </c>
      <c r="AZ48" s="46">
        <f>MAX(0,Parametrlar!$C$26)*AZ46*Kirish!$B$28</f>
        <v>0</v>
      </c>
      <c r="BA48" s="46">
        <f>MAX(0,Parametrlar!$C$26)*BA46*Kirish!$B$28</f>
        <v>0</v>
      </c>
      <c r="BB48" s="46">
        <f>MAX(0,Parametrlar!$C$26)*BB46*Kirish!$B$28</f>
        <v>0</v>
      </c>
      <c r="BC48" s="46">
        <f>MAX(0,Parametrlar!$C$26)*BC46*Kirish!$B$28</f>
        <v>0</v>
      </c>
      <c r="BD48" s="46">
        <f>MAX(0,Parametrlar!$C$26)*BD46*Kirish!$B$28</f>
        <v>0</v>
      </c>
      <c r="BE48" s="46">
        <f>MAX(0,Parametrlar!$C$26)*BE46*Kirish!$B$28</f>
        <v>0</v>
      </c>
      <c r="BF48" s="46">
        <f>MAX(0,Parametrlar!$C$26)*BF46*Kirish!$B$28</f>
        <v>0</v>
      </c>
      <c r="BG48" s="46">
        <f>MAX(0,Parametrlar!$C$26)*BG46*Kirish!$B$28</f>
        <v>0</v>
      </c>
      <c r="BH48" s="46">
        <f>MAX(0,Parametrlar!$C$26)*BH46*Kirish!$B$28</f>
        <v>0</v>
      </c>
      <c r="BI48" s="46">
        <f>MAX(0,Parametrlar!$C$26)*BI46*Kirish!$B$28</f>
        <v>0</v>
      </c>
      <c r="BJ48" s="46">
        <f>MAX(0,Parametrlar!$C$26)*BJ46*Kirish!$B$28</f>
        <v>0</v>
      </c>
      <c r="BK48" s="46">
        <f>MAX(0,Parametrlar!$C$26)*BK46*Kirish!$B$28</f>
        <v>0</v>
      </c>
      <c r="BL48" s="46">
        <f>MAX(0,Parametrlar!$C$26)*BL46*Kirish!$B$28</f>
        <v>0</v>
      </c>
      <c r="BM48" s="46">
        <f>MAX(0,Parametrlar!$C$26)*BM46*Kirish!$B$28</f>
        <v>0</v>
      </c>
      <c r="BN48" s="46">
        <f>MAX(0,Parametrlar!$C$26)*BN46*Kirish!$B$28</f>
        <v>0</v>
      </c>
      <c r="BO48" s="46">
        <f>MAX(0,Parametrlar!$C$26)*BO46*Kirish!$B$28</f>
        <v>0</v>
      </c>
      <c r="BP48" s="46">
        <f>MAX(0,Parametrlar!$C$26)*BP46*Kirish!$B$28</f>
        <v>0</v>
      </c>
      <c r="BQ48" s="46">
        <f>MAX(0,Parametrlar!$C$26)*BQ46*Kirish!$B$28</f>
        <v>0</v>
      </c>
      <c r="BR48" s="46">
        <f>MAX(0,Parametrlar!$C$26)*BR46*Kirish!$B$28</f>
        <v>0</v>
      </c>
      <c r="BS48" s="46">
        <f>MAX(0,Parametrlar!$C$26)*BS46*Kirish!$B$28</f>
        <v>0</v>
      </c>
      <c r="BT48" s="46">
        <f>MAX(0,Parametrlar!$C$26)*BT46*Kirish!$B$28</f>
        <v>0</v>
      </c>
      <c r="BU48" s="46">
        <f>MAX(0,Parametrlar!$C$26)*BU46*Kirish!$B$28</f>
        <v>0</v>
      </c>
      <c r="BV48" s="46">
        <f>MAX(0,Parametrlar!$C$26)*BV46*Kirish!$B$28</f>
        <v>0</v>
      </c>
      <c r="BW48" s="46">
        <f>MAX(0,Parametrlar!$C$26)*BW46*Kirish!$B$28</f>
        <v>0</v>
      </c>
      <c r="BX48" s="46">
        <f>MAX(0,Parametrlar!$C$26)*BX46*Kirish!$B$28</f>
        <v>0</v>
      </c>
      <c r="BY48" s="46">
        <f>MAX(0,Parametrlar!$C$26)*BY46*Kirish!$B$28</f>
        <v>0</v>
      </c>
      <c r="BZ48" s="46">
        <f>MAX(0,Parametrlar!$C$26)*BZ46*Kirish!$B$28</f>
        <v>0</v>
      </c>
      <c r="CA48" s="46">
        <f>MAX(0,Parametrlar!$C$26)*CA46*Kirish!$B$28</f>
        <v>0</v>
      </c>
      <c r="CB48" s="46">
        <f>MAX(0,Parametrlar!$C$26)*CB46*Kirish!$B$28</f>
        <v>0</v>
      </c>
      <c r="CC48" s="46">
        <f>MAX(0,Parametrlar!$C$26)*CC46*Kirish!$B$28</f>
        <v>0</v>
      </c>
      <c r="CD48" s="46">
        <f>MAX(0,Parametrlar!$C$26)*CD46*Kirish!$B$28</f>
        <v>0</v>
      </c>
      <c r="CE48" s="46">
        <f>MAX(0,Parametrlar!$C$26)*CE46*Kirish!$B$28</f>
        <v>0</v>
      </c>
      <c r="CF48" s="46">
        <f>MAX(0,Parametrlar!$C$26)*CF46*Kirish!$B$28</f>
        <v>0</v>
      </c>
      <c r="CG48" s="46">
        <f>MAX(0,Parametrlar!$C$26)*CG46*Kirish!$B$28</f>
        <v>0</v>
      </c>
      <c r="CH48" s="46">
        <f>MAX(0,Parametrlar!$C$26)*CH46*Kirish!$B$28</f>
        <v>0</v>
      </c>
      <c r="CI48" s="46">
        <f>MAX(0,Parametrlar!$C$26)*CI46*Kirish!$B$28</f>
        <v>0</v>
      </c>
      <c r="CJ48" s="46">
        <f>MAX(0,Parametrlar!$C$26)*CJ46*Kirish!$B$28</f>
        <v>0</v>
      </c>
      <c r="CK48" s="46">
        <f>MAX(0,Parametrlar!$C$26)*CK46*Kirish!$B$28</f>
        <v>0</v>
      </c>
      <c r="CL48" s="46">
        <f>MAX(0,Parametrlar!$C$26)*CL46*Kirish!$B$28</f>
        <v>0</v>
      </c>
      <c r="CM48" s="46">
        <f>MAX(0,Parametrlar!$C$26)*CM46*Kirish!$B$28</f>
        <v>0</v>
      </c>
      <c r="CN48" s="46">
        <f>MAX(0,Parametrlar!$C$26)*CN46*Kirish!$B$28</f>
        <v>0</v>
      </c>
      <c r="CO48" s="46">
        <f>MAX(0,Parametrlar!$C$26)*CO46*Kirish!$B$28</f>
        <v>0</v>
      </c>
      <c r="CP48" s="46">
        <f>MAX(0,Parametrlar!$C$26)*CP46*Kirish!$B$28</f>
        <v>0</v>
      </c>
      <c r="CQ48" s="46">
        <f>MAX(0,Parametrlar!$C$26)*CQ46*Kirish!$B$28</f>
        <v>0</v>
      </c>
      <c r="CR48" s="46">
        <f>MAX(0,Parametrlar!$C$26)*CR46*Kirish!$B$28</f>
        <v>0</v>
      </c>
      <c r="CS48" s="46">
        <f>MAX(0,Parametrlar!$C$26)*CS46*Kirish!$B$28</f>
        <v>0</v>
      </c>
      <c r="CT48" s="46">
        <f>MAX(0,Parametrlar!$C$26)*CT46*Kirish!$B$28</f>
        <v>0</v>
      </c>
      <c r="CU48" s="46">
        <f>MAX(0,Parametrlar!$C$26)*CU46*Kirish!$B$28</f>
        <v>0</v>
      </c>
      <c r="CV48" s="46">
        <f>MAX(0,Parametrlar!$C$26)*CV46*Kirish!$B$28</f>
        <v>0</v>
      </c>
      <c r="CW48" s="46">
        <f>MAX(0,Parametrlar!$C$26)*CW46*Kirish!$B$28</f>
        <v>0</v>
      </c>
      <c r="CX48" s="46">
        <f>MAX(0,Parametrlar!$C$26)*CX46*Kirish!$B$28</f>
        <v>0</v>
      </c>
      <c r="CY48" s="46">
        <f>MAX(0,Parametrlar!$C$26)*CY46*Kirish!$B$28</f>
        <v>0</v>
      </c>
      <c r="CZ48" s="46">
        <f>MAX(0,Parametrlar!$C$26)*CZ46*Kirish!$B$28</f>
        <v>0</v>
      </c>
      <c r="DA48" s="46">
        <f>MAX(0,Parametrlar!$C$26)*DA46*Kirish!$B$28</f>
        <v>0</v>
      </c>
      <c r="DB48" s="46">
        <f>MAX(0,Parametrlar!$C$26)*DB46*Kirish!$B$28</f>
        <v>0</v>
      </c>
      <c r="DC48" s="46">
        <f>MAX(0,Parametrlar!$C$26)*DC46*Kirish!$B$28</f>
        <v>0</v>
      </c>
      <c r="DD48" s="46">
        <f>MAX(0,Parametrlar!$C$26)*DD46*Kirish!$B$28</f>
        <v>0</v>
      </c>
      <c r="DE48" s="46">
        <f>MAX(0,Parametrlar!$C$26)*DE46*Kirish!$B$28</f>
        <v>0</v>
      </c>
      <c r="DF48" s="46">
        <f>MAX(0,Parametrlar!$C$26)*DF46*Kirish!$B$28</f>
        <v>0</v>
      </c>
      <c r="DG48" s="46">
        <f>MAX(0,Parametrlar!$C$26)*DG46*Kirish!$B$28</f>
        <v>0</v>
      </c>
      <c r="DH48" s="46">
        <f>MAX(0,Parametrlar!$C$26)*DH46*Kirish!$B$28</f>
        <v>0</v>
      </c>
      <c r="DI48" s="46">
        <f>MAX(0,Parametrlar!$C$26)*DI46*Kirish!$B$28</f>
        <v>0</v>
      </c>
      <c r="DJ48" s="46">
        <f>MAX(0,Parametrlar!$C$26)*DJ46*Kirish!$B$28</f>
        <v>0</v>
      </c>
      <c r="DK48" s="46">
        <f>MAX(0,Parametrlar!$C$26)*DK46*Kirish!$B$28</f>
        <v>0</v>
      </c>
      <c r="DL48" s="46">
        <f>MAX(0,Parametrlar!$C$26)*DL46*Kirish!$B$28</f>
        <v>0</v>
      </c>
      <c r="DM48" s="46">
        <f>MAX(0,Parametrlar!$C$26)*DM46*Kirish!$B$28</f>
        <v>0</v>
      </c>
      <c r="DN48" s="46">
        <f>MAX(0,Parametrlar!$C$26)*DN46*Kirish!$B$28</f>
        <v>0</v>
      </c>
      <c r="DO48" s="46">
        <f>MAX(0,Parametrlar!$C$26)*DO46*Kirish!$B$28</f>
        <v>0</v>
      </c>
      <c r="DP48" s="46">
        <f>MAX(0,Parametrlar!$C$26)*DP46*Kirish!$B$28</f>
        <v>0</v>
      </c>
      <c r="DQ48" s="46">
        <f>MAX(0,Parametrlar!$C$26)*DQ46*Kirish!$B$28</f>
        <v>0</v>
      </c>
      <c r="DR48" s="46">
        <f>MAX(0,Parametrlar!$C$26)*DR46*Kirish!$B$28</f>
        <v>0</v>
      </c>
      <c r="DS48" s="46">
        <f>MAX(0,Parametrlar!$C$26)*DS46*Kirish!$B$28</f>
        <v>0</v>
      </c>
      <c r="DT48" s="46">
        <f>MAX(0,Parametrlar!$C$26)*DT46*Kirish!$B$28</f>
        <v>0</v>
      </c>
      <c r="DU48" s="46">
        <f>MAX(0,Parametrlar!$C$26)*DU46*Kirish!$B$28</f>
        <v>0</v>
      </c>
      <c r="DV48" s="46">
        <f>MAX(0,Parametrlar!$C$26)*DV46*Kirish!$B$28</f>
        <v>0</v>
      </c>
      <c r="DW48" s="46">
        <f>MAX(0,Parametrlar!$C$26)*DW46*Kirish!$B$28</f>
        <v>0</v>
      </c>
      <c r="DX48" s="46">
        <f>MAX(0,Parametrlar!$C$26)*DX46*Kirish!$B$28</f>
        <v>0</v>
      </c>
      <c r="DY48" s="46">
        <f>MAX(0,Parametrlar!$C$26)*DY46*Kirish!$B$28</f>
        <v>0</v>
      </c>
      <c r="DZ48" s="46">
        <f>MAX(0,Parametrlar!$C$26)*DZ46*Kirish!$B$28</f>
        <v>0</v>
      </c>
      <c r="EA48" s="46">
        <f>MAX(0,Parametrlar!$C$26)*EA46*Kirish!$B$28</f>
        <v>0</v>
      </c>
      <c r="EB48" s="46">
        <f>MAX(0,Parametrlar!$C$26)*EB46*Kirish!$B$28</f>
        <v>0</v>
      </c>
      <c r="EC48" s="46">
        <f>MAX(0,Parametrlar!$C$26)*EC46*Kirish!$B$28</f>
        <v>0</v>
      </c>
      <c r="ED48" s="46">
        <f>MAX(0,Parametrlar!$C$26)*ED46*Kirish!$B$28</f>
        <v>0</v>
      </c>
      <c r="EE48" s="46">
        <f>MAX(0,Parametrlar!$C$26)*EE46*Kirish!$B$28</f>
        <v>0</v>
      </c>
      <c r="EF48" s="46">
        <f>MAX(0,Parametrlar!$C$26)*EF46*Kirish!$B$28</f>
        <v>0</v>
      </c>
      <c r="EG48" s="46">
        <f>MAX(0,Parametrlar!$C$26)*EG46*Kirish!$B$28</f>
        <v>0</v>
      </c>
      <c r="EH48" s="46">
        <f>MAX(0,Parametrlar!$C$26)*EH46*Kirish!$B$28</f>
        <v>0</v>
      </c>
      <c r="EI48" s="46">
        <f>MAX(0,Parametrlar!$C$26)*EI46*Kirish!$B$28</f>
        <v>0</v>
      </c>
      <c r="EJ48" s="46">
        <f>MAX(0,Parametrlar!$C$26)*EJ46*Kirish!$B$28</f>
        <v>0</v>
      </c>
      <c r="EK48" s="46">
        <f>MAX(0,Parametrlar!$C$26)*EK46*Kirish!$B$28</f>
        <v>0</v>
      </c>
      <c r="EL48" s="46">
        <f>MAX(0,Parametrlar!$C$26)*EL46*Kirish!$B$28</f>
        <v>0</v>
      </c>
      <c r="EM48" s="46">
        <f>MAX(0,Parametrlar!$C$26)*EM46*Kirish!$B$28</f>
        <v>0</v>
      </c>
      <c r="EN48" s="46">
        <f>MAX(0,Parametrlar!$C$26)*EN46*Kirish!$B$28</f>
        <v>0</v>
      </c>
      <c r="EO48" s="46">
        <f>MAX(0,Parametrlar!$C$26)*EO46*Kirish!$B$28</f>
        <v>0</v>
      </c>
      <c r="EP48" s="46">
        <f>MAX(0,Parametrlar!$C$26)*EP46*Kirish!$B$28</f>
        <v>0</v>
      </c>
      <c r="EQ48" s="46">
        <f>MAX(0,Parametrlar!$C$26)*EQ46*Kirish!$B$28</f>
        <v>0</v>
      </c>
      <c r="ER48" s="46">
        <f>MAX(0,Parametrlar!$C$26)*ER46*Kirish!$B$28</f>
        <v>0</v>
      </c>
      <c r="ES48" s="46">
        <f>MAX(0,Parametrlar!$C$26)*ES46*Kirish!$B$28</f>
        <v>0</v>
      </c>
      <c r="ET48" s="46">
        <f>MAX(0,Parametrlar!$C$26)*ET46*Kirish!$B$28</f>
        <v>0</v>
      </c>
      <c r="EU48" s="46">
        <f>MAX(0,Parametrlar!$C$26)*EU46*Kirish!$B$28</f>
        <v>0</v>
      </c>
      <c r="EV48" s="46">
        <f>MAX(0,Parametrlar!$C$26)*EV46*Kirish!$B$28</f>
        <v>0</v>
      </c>
      <c r="EW48" s="46">
        <f>MAX(0,Parametrlar!$C$26)*EW46*Kirish!$B$28</f>
        <v>0</v>
      </c>
      <c r="EX48" s="46">
        <f>MAX(0,Parametrlar!$C$26)*EX46*Kirish!$B$28</f>
        <v>0</v>
      </c>
      <c r="EY48" s="46">
        <f>MAX(0,Parametrlar!$C$26)*EY46*Kirish!$B$28</f>
        <v>0</v>
      </c>
      <c r="EZ48" s="46">
        <f>MAX(0,Parametrlar!$C$26)*EZ46*Kirish!$B$28</f>
        <v>0</v>
      </c>
      <c r="FA48" s="46">
        <f>MAX(0,Parametrlar!$C$26)*FA46*Kirish!$B$28</f>
        <v>0</v>
      </c>
      <c r="FB48" s="46">
        <f>MAX(0,Parametrlar!$C$26)*FB46*Kirish!$B$28</f>
        <v>0</v>
      </c>
      <c r="FC48" s="46">
        <f>MAX(0,Parametrlar!$C$26)*FC46*Kirish!$B$28</f>
        <v>0</v>
      </c>
      <c r="FD48" s="46">
        <f>MAX(0,Parametrlar!$C$26)*FD46*Kirish!$B$28</f>
        <v>0</v>
      </c>
      <c r="FE48" s="46">
        <f>MAX(0,Parametrlar!$C$26)*FE46*Kirish!$B$28</f>
        <v>0</v>
      </c>
      <c r="FF48" s="46">
        <f>MAX(0,Parametrlar!$C$26)*FF46*Kirish!$B$28</f>
        <v>0</v>
      </c>
      <c r="FG48" s="46">
        <f>MAX(0,Parametrlar!$C$26)*FG46*Kirish!$B$28</f>
        <v>0</v>
      </c>
      <c r="FH48" s="46">
        <f>MAX(0,Parametrlar!$C$26)*FH46*Kirish!$B$28</f>
        <v>0</v>
      </c>
      <c r="FI48" s="46">
        <f>MAX(0,Parametrlar!$C$26)*FI46*Kirish!$B$28</f>
        <v>0</v>
      </c>
      <c r="FJ48" s="46">
        <f>MAX(0,Parametrlar!$C$26)*FJ46*Kirish!$B$28</f>
        <v>0</v>
      </c>
      <c r="FK48" s="46">
        <f>MAX(0,Parametrlar!$C$26)*FK46*Kirish!$B$28</f>
        <v>0</v>
      </c>
      <c r="FL48" s="46">
        <f>MAX(0,Parametrlar!$C$26)*FL46*Kirish!$B$28</f>
        <v>0</v>
      </c>
      <c r="FM48" s="46">
        <f>MAX(0,Parametrlar!$C$26)*FM46*Kirish!$B$28</f>
        <v>0</v>
      </c>
      <c r="FN48" s="46">
        <f>MAX(0,Parametrlar!$C$26)*FN46*Kirish!$B$28</f>
        <v>0</v>
      </c>
      <c r="FO48" s="46">
        <f>MAX(0,Parametrlar!$C$26)*FO46*Kirish!$B$28</f>
        <v>0</v>
      </c>
      <c r="FP48" s="46">
        <f>MAX(0,Parametrlar!$C$26)*FP46*Kirish!$B$28</f>
        <v>0</v>
      </c>
    </row>
    <row r="49" spans="1:172" x14ac:dyDescent="0.2">
      <c r="A49" s="42" t="s">
        <v>230</v>
      </c>
      <c r="C49" s="45">
        <f t="shared" si="56"/>
        <v>3140478.7935345345</v>
      </c>
      <c r="D49" s="46">
        <f>IF(AND(D$4&gt;=1,D$4&lt;=Parametrlar!$C$4),Parametrlar!$C$17/Parametrlar!$C$4*(1+Kirish!$C$38)^((D$4-1)/12),0)</f>
        <v>0</v>
      </c>
      <c r="E49" s="46">
        <f>IF(AND(E$4&gt;=1,E$4&lt;=Parametrlar!$C$4),Parametrlar!$C$17/Parametrlar!$C$4*(1+Kirish!$C$38)^((E$4-1)/12),0)</f>
        <v>154574.4601</v>
      </c>
      <c r="F49" s="46">
        <f>IF(AND(F$4&gt;=1,F$4&lt;=Parametrlar!$C$4),Parametrlar!$C$17/Parametrlar!$C$4*(1+Kirish!$C$38)^((F$4-1)/12),0)</f>
        <v>154829.75238805558</v>
      </c>
      <c r="G49" s="46">
        <f>IF(AND(G$4&gt;=1,G$4&lt;=Parametrlar!$C$4),Parametrlar!$C$17/Parametrlar!$C$4*(1+Kirish!$C$38)^((G$4-1)/12),0)</f>
        <v>155085.46631208062</v>
      </c>
      <c r="H49" s="46">
        <f>IF(AND(H$4&gt;=1,H$4&lt;=Parametrlar!$C$4),Parametrlar!$C$17/Parametrlar!$C$4*(1+Kirish!$C$38)^((H$4-1)/12),0)</f>
        <v>155341.60256844122</v>
      </c>
      <c r="I49" s="46">
        <f>IF(AND(I$4&gt;=1,I$4&lt;=Parametrlar!$C$4),Parametrlar!$C$17/Parametrlar!$C$4*(1+Kirish!$C$38)^((I$4-1)/12),0)</f>
        <v>155598.16185465356</v>
      </c>
      <c r="J49" s="46">
        <f>IF(AND(J$4&gt;=1,J$4&lt;=Parametrlar!$C$4),Parametrlar!$C$17/Parametrlar!$C$4*(1+Kirish!$C$38)^((J$4-1)/12),0)</f>
        <v>155855.14486938584</v>
      </c>
      <c r="K49" s="46">
        <f>IF(AND(K$4&gt;=1,K$4&lt;=Parametrlar!$C$4),Parametrlar!$C$17/Parametrlar!$C$4*(1+Kirish!$C$38)^((K$4-1)/12),0)</f>
        <v>156112.5523124602</v>
      </c>
      <c r="L49" s="46">
        <f>IF(AND(L$4&gt;=1,L$4&lt;=Parametrlar!$C$4),Parametrlar!$C$17/Parametrlar!$C$4*(1+Kirish!$C$38)^((L$4-1)/12),0)</f>
        <v>156370.38488485449</v>
      </c>
      <c r="M49" s="46">
        <f>IF(AND(M$4&gt;=1,M$4&lt;=Parametrlar!$C$4),Parametrlar!$C$17/Parametrlar!$C$4*(1+Kirish!$C$38)^((M$4-1)/12),0)</f>
        <v>156628.64328870439</v>
      </c>
      <c r="N49" s="46">
        <f>IF(AND(N$4&gt;=1,N$4&lt;=Parametrlar!$C$4),Parametrlar!$C$17/Parametrlar!$C$4*(1+Kirish!$C$38)^((N$4-1)/12),0)</f>
        <v>156887.32822730512</v>
      </c>
      <c r="O49" s="46">
        <f>IF(AND(O$4&gt;=1,O$4&lt;=Parametrlar!$C$4),Parametrlar!$C$17/Parametrlar!$C$4*(1+Kirish!$C$38)^((O$4-1)/12),0)</f>
        <v>157146.44040511356</v>
      </c>
      <c r="P49" s="46">
        <f>IF(AND(P$4&gt;=1,P$4&lt;=Parametrlar!$C$4),Parametrlar!$C$17/Parametrlar!$C$4*(1+Kirish!$C$38)^((P$4-1)/12),0)</f>
        <v>157405.98052774995</v>
      </c>
      <c r="Q49" s="46">
        <f>IF(AND(Q$4&gt;=1,Q$4&lt;=Parametrlar!$C$4),Parametrlar!$C$17/Parametrlar!$C$4*(1+Kirish!$C$38)^((Q$4-1)/12),0)</f>
        <v>157665.94930199999</v>
      </c>
      <c r="R49" s="46">
        <f>IF(AND(R$4&gt;=1,R$4&lt;=Parametrlar!$C$4),Parametrlar!$C$17/Parametrlar!$C$4*(1+Kirish!$C$38)^((R$4-1)/12),0)</f>
        <v>157926.34743581669</v>
      </c>
      <c r="S49" s="46">
        <f>IF(AND(S$4&gt;=1,S$4&lt;=Parametrlar!$C$4),Parametrlar!$C$17/Parametrlar!$C$4*(1+Kirish!$C$38)^((S$4-1)/12),0)</f>
        <v>158187.17563832222</v>
      </c>
      <c r="T49" s="46">
        <f>IF(AND(T$4&gt;=1,T$4&lt;=Parametrlar!$C$4),Parametrlar!$C$17/Parametrlar!$C$4*(1+Kirish!$C$38)^((T$4-1)/12),0)</f>
        <v>158448.43461981005</v>
      </c>
      <c r="U49" s="46">
        <f>IF(AND(U$4&gt;=1,U$4&lt;=Parametrlar!$C$4),Parametrlar!$C$17/Parametrlar!$C$4*(1+Kirish!$C$38)^((U$4-1)/12),0)</f>
        <v>158710.12509174665</v>
      </c>
      <c r="V49" s="46">
        <f>IF(AND(V$4&gt;=1,V$4&lt;=Parametrlar!$C$4),Parametrlar!$C$17/Parametrlar!$C$4*(1+Kirish!$C$38)^((V$4-1)/12),0)</f>
        <v>158972.24776677359</v>
      </c>
      <c r="W49" s="46">
        <f>IF(AND(W$4&gt;=1,W$4&lt;=Parametrlar!$C$4),Parametrlar!$C$17/Parametrlar!$C$4*(1+Kirish!$C$38)^((W$4-1)/12),0)</f>
        <v>159234.80335870941</v>
      </c>
      <c r="X49" s="46">
        <f>IF(AND(X$4&gt;=1,X$4&lt;=Parametrlar!$C$4),Parametrlar!$C$17/Parametrlar!$C$4*(1+Kirish!$C$38)^((X$4-1)/12),0)</f>
        <v>159497.7925825516</v>
      </c>
      <c r="Y49" s="46">
        <f>IF(AND(Y$4&gt;=1,Y$4&lt;=Parametrlar!$C$4),Parametrlar!$C$17/Parametrlar!$C$4*(1+Kirish!$C$38)^((Y$4-1)/12),0)</f>
        <v>0</v>
      </c>
      <c r="Z49" s="46">
        <f>IF(AND(Z$4&gt;=1,Z$4&lt;=Parametrlar!$C$4),Parametrlar!$C$17/Parametrlar!$C$4*(1+Kirish!$C$38)^((Z$4-1)/12),0)</f>
        <v>0</v>
      </c>
      <c r="AA49" s="46">
        <f>IF(AND(AA$4&gt;=1,AA$4&lt;=Parametrlar!$C$4),Parametrlar!$C$17/Parametrlar!$C$4*(1+Kirish!$C$38)^((AA$4-1)/12),0)</f>
        <v>0</v>
      </c>
      <c r="AB49" s="46">
        <f>IF(AND(AB$4&gt;=1,AB$4&lt;=Parametrlar!$C$4),Parametrlar!$C$17/Parametrlar!$C$4*(1+Kirish!$C$38)^((AB$4-1)/12),0)</f>
        <v>0</v>
      </c>
      <c r="AC49" s="46">
        <f>IF(AND(AC$4&gt;=1,AC$4&lt;=Parametrlar!$C$4),Parametrlar!$C$17/Parametrlar!$C$4*(1+Kirish!$C$38)^((AC$4-1)/12),0)</f>
        <v>0</v>
      </c>
      <c r="AD49" s="46">
        <f>IF(AND(AD$4&gt;=1,AD$4&lt;=Parametrlar!$C$4),Parametrlar!$C$17/Parametrlar!$C$4*(1+Kirish!$C$38)^((AD$4-1)/12),0)</f>
        <v>0</v>
      </c>
      <c r="AE49" s="46">
        <f>IF(AND(AE$4&gt;=1,AE$4&lt;=Parametrlar!$C$4),Parametrlar!$C$17/Parametrlar!$C$4*(1+Kirish!$C$38)^((AE$4-1)/12),0)</f>
        <v>0</v>
      </c>
      <c r="AF49" s="46">
        <f>IF(AND(AF$4&gt;=1,AF$4&lt;=Parametrlar!$C$4),Parametrlar!$C$17/Parametrlar!$C$4*(1+Kirish!$C$38)^((AF$4-1)/12),0)</f>
        <v>0</v>
      </c>
      <c r="AG49" s="46">
        <f>IF(AND(AG$4&gt;=1,AG$4&lt;=Parametrlar!$C$4),Parametrlar!$C$17/Parametrlar!$C$4*(1+Kirish!$C$38)^((AG$4-1)/12),0)</f>
        <v>0</v>
      </c>
      <c r="AH49" s="46">
        <f>IF(AND(AH$4&gt;=1,AH$4&lt;=Parametrlar!$C$4),Parametrlar!$C$17/Parametrlar!$C$4*(1+Kirish!$C$38)^((AH$4-1)/12),0)</f>
        <v>0</v>
      </c>
      <c r="AI49" s="46">
        <f>IF(AND(AI$4&gt;=1,AI$4&lt;=Parametrlar!$C$4),Parametrlar!$C$17/Parametrlar!$C$4*(1+Kirish!$C$38)^((AI$4-1)/12),0)</f>
        <v>0</v>
      </c>
      <c r="AJ49" s="46">
        <f>IF(AND(AJ$4&gt;=1,AJ$4&lt;=Parametrlar!$C$4),Parametrlar!$C$17/Parametrlar!$C$4*(1+Kirish!$C$38)^((AJ$4-1)/12),0)</f>
        <v>0</v>
      </c>
      <c r="AK49" s="46">
        <f>IF(AND(AK$4&gt;=1,AK$4&lt;=Parametrlar!$C$4),Parametrlar!$C$17/Parametrlar!$C$4*(1+Kirish!$C$38)^((AK$4-1)/12),0)</f>
        <v>0</v>
      </c>
      <c r="AL49" s="46">
        <f>IF(AND(AL$4&gt;=1,AL$4&lt;=Parametrlar!$C$4),Parametrlar!$C$17/Parametrlar!$C$4*(1+Kirish!$C$38)^((AL$4-1)/12),0)</f>
        <v>0</v>
      </c>
      <c r="AM49" s="46">
        <f>IF(AND(AM$4&gt;=1,AM$4&lt;=Parametrlar!$C$4),Parametrlar!$C$17/Parametrlar!$C$4*(1+Kirish!$C$38)^((AM$4-1)/12),0)</f>
        <v>0</v>
      </c>
      <c r="AN49" s="46">
        <f>IF(AND(AN$4&gt;=1,AN$4&lt;=Parametrlar!$C$4),Parametrlar!$C$17/Parametrlar!$C$4*(1+Kirish!$C$38)^((AN$4-1)/12),0)</f>
        <v>0</v>
      </c>
      <c r="AO49" s="46">
        <f>IF(AND(AO$4&gt;=1,AO$4&lt;=Parametrlar!$C$4),Parametrlar!$C$17/Parametrlar!$C$4*(1+Kirish!$C$38)^((AO$4-1)/12),0)</f>
        <v>0</v>
      </c>
      <c r="AP49" s="46">
        <f>IF(AND(AP$4&gt;=1,AP$4&lt;=Parametrlar!$C$4),Parametrlar!$C$17/Parametrlar!$C$4*(1+Kirish!$C$38)^((AP$4-1)/12),0)</f>
        <v>0</v>
      </c>
      <c r="AQ49" s="46">
        <f>IF(AND(AQ$4&gt;=1,AQ$4&lt;=Parametrlar!$C$4),Parametrlar!$C$17/Parametrlar!$C$4*(1+Kirish!$C$38)^((AQ$4-1)/12),0)</f>
        <v>0</v>
      </c>
      <c r="AR49" s="46">
        <f>IF(AND(AR$4&gt;=1,AR$4&lt;=Parametrlar!$C$4),Parametrlar!$C$17/Parametrlar!$C$4*(1+Kirish!$C$38)^((AR$4-1)/12),0)</f>
        <v>0</v>
      </c>
      <c r="AS49" s="46">
        <f>IF(AND(AS$4&gt;=1,AS$4&lt;=Parametrlar!$C$4),Parametrlar!$C$17/Parametrlar!$C$4*(1+Kirish!$C$38)^((AS$4-1)/12),0)</f>
        <v>0</v>
      </c>
      <c r="AT49" s="46">
        <f>IF(AND(AT$4&gt;=1,AT$4&lt;=Parametrlar!$C$4),Parametrlar!$C$17/Parametrlar!$C$4*(1+Kirish!$C$38)^((AT$4-1)/12),0)</f>
        <v>0</v>
      </c>
      <c r="AU49" s="46">
        <f>IF(AND(AU$4&gt;=1,AU$4&lt;=Parametrlar!$C$4),Parametrlar!$C$17/Parametrlar!$C$4*(1+Kirish!$C$38)^((AU$4-1)/12),0)</f>
        <v>0</v>
      </c>
      <c r="AV49" s="46">
        <f>IF(AND(AV$4&gt;=1,AV$4&lt;=Parametrlar!$C$4),Parametrlar!$C$17/Parametrlar!$C$4*(1+Kirish!$C$38)^((AV$4-1)/12),0)</f>
        <v>0</v>
      </c>
      <c r="AW49" s="46">
        <f>IF(AND(AW$4&gt;=1,AW$4&lt;=Parametrlar!$C$4),Parametrlar!$C$17/Parametrlar!$C$4*(1+Kirish!$C$38)^((AW$4-1)/12),0)</f>
        <v>0</v>
      </c>
      <c r="AX49" s="46">
        <f>IF(AND(AX$4&gt;=1,AX$4&lt;=Parametrlar!$C$4),Parametrlar!$C$17/Parametrlar!$C$4*(1+Kirish!$C$38)^((AX$4-1)/12),0)</f>
        <v>0</v>
      </c>
      <c r="AY49" s="46">
        <f>IF(AND(AY$4&gt;=1,AY$4&lt;=Parametrlar!$C$4),Parametrlar!$C$17/Parametrlar!$C$4*(1+Kirish!$C$38)^((AY$4-1)/12),0)</f>
        <v>0</v>
      </c>
      <c r="AZ49" s="46">
        <f>IF(AND(AZ$4&gt;=1,AZ$4&lt;=Parametrlar!$C$4),Parametrlar!$C$17/Parametrlar!$C$4*(1+Kirish!$C$38)^((AZ$4-1)/12),0)</f>
        <v>0</v>
      </c>
      <c r="BA49" s="46">
        <f>IF(AND(BA$4&gt;=1,BA$4&lt;=Parametrlar!$C$4),Parametrlar!$C$17/Parametrlar!$C$4*(1+Kirish!$C$38)^((BA$4-1)/12),0)</f>
        <v>0</v>
      </c>
      <c r="BB49" s="46">
        <f>IF(AND(BB$4&gt;=1,BB$4&lt;=Parametrlar!$C$4),Parametrlar!$C$17/Parametrlar!$C$4*(1+Kirish!$C$38)^((BB$4-1)/12),0)</f>
        <v>0</v>
      </c>
      <c r="BC49" s="46">
        <f>IF(AND(BC$4&gt;=1,BC$4&lt;=Parametrlar!$C$4),Parametrlar!$C$17/Parametrlar!$C$4*(1+Kirish!$C$38)^((BC$4-1)/12),0)</f>
        <v>0</v>
      </c>
      <c r="BD49" s="46">
        <f>IF(AND(BD$4&gt;=1,BD$4&lt;=Parametrlar!$C$4),Parametrlar!$C$17/Parametrlar!$C$4*(1+Kirish!$C$38)^((BD$4-1)/12),0)</f>
        <v>0</v>
      </c>
      <c r="BE49" s="46">
        <f>IF(AND(BE$4&gt;=1,BE$4&lt;=Parametrlar!$C$4),Parametrlar!$C$17/Parametrlar!$C$4*(1+Kirish!$C$38)^((BE$4-1)/12),0)</f>
        <v>0</v>
      </c>
      <c r="BF49" s="46">
        <f>IF(AND(BF$4&gt;=1,BF$4&lt;=Parametrlar!$C$4),Parametrlar!$C$17/Parametrlar!$C$4*(1+Kirish!$C$38)^((BF$4-1)/12),0)</f>
        <v>0</v>
      </c>
      <c r="BG49" s="46">
        <f>IF(AND(BG$4&gt;=1,BG$4&lt;=Parametrlar!$C$4),Parametrlar!$C$17/Parametrlar!$C$4*(1+Kirish!$C$38)^((BG$4-1)/12),0)</f>
        <v>0</v>
      </c>
      <c r="BH49" s="46">
        <f>IF(AND(BH$4&gt;=1,BH$4&lt;=Parametrlar!$C$4),Parametrlar!$C$17/Parametrlar!$C$4*(1+Kirish!$C$38)^((BH$4-1)/12),0)</f>
        <v>0</v>
      </c>
      <c r="BI49" s="46">
        <f>IF(AND(BI$4&gt;=1,BI$4&lt;=Parametrlar!$C$4),Parametrlar!$C$17/Parametrlar!$C$4*(1+Kirish!$C$38)^((BI$4-1)/12),0)</f>
        <v>0</v>
      </c>
      <c r="BJ49" s="46">
        <f>IF(AND(BJ$4&gt;=1,BJ$4&lt;=Parametrlar!$C$4),Parametrlar!$C$17/Parametrlar!$C$4*(1+Kirish!$C$38)^((BJ$4-1)/12),0)</f>
        <v>0</v>
      </c>
      <c r="BK49" s="46">
        <f>IF(AND(BK$4&gt;=1,BK$4&lt;=Parametrlar!$C$4),Parametrlar!$C$17/Parametrlar!$C$4*(1+Kirish!$C$38)^((BK$4-1)/12),0)</f>
        <v>0</v>
      </c>
      <c r="BL49" s="46">
        <f>IF(AND(BL$4&gt;=1,BL$4&lt;=Parametrlar!$C$4),Parametrlar!$C$17/Parametrlar!$C$4*(1+Kirish!$C$38)^((BL$4-1)/12),0)</f>
        <v>0</v>
      </c>
      <c r="BM49" s="46">
        <f>IF(AND(BM$4&gt;=1,BM$4&lt;=Parametrlar!$C$4),Parametrlar!$C$17/Parametrlar!$C$4*(1+Kirish!$C$38)^((BM$4-1)/12),0)</f>
        <v>0</v>
      </c>
      <c r="BN49" s="46">
        <f>IF(AND(BN$4&gt;=1,BN$4&lt;=Parametrlar!$C$4),Parametrlar!$C$17/Parametrlar!$C$4*(1+Kirish!$C$38)^((BN$4-1)/12),0)</f>
        <v>0</v>
      </c>
      <c r="BO49" s="46">
        <f>IF(AND(BO$4&gt;=1,BO$4&lt;=Parametrlar!$C$4),Parametrlar!$C$17/Parametrlar!$C$4*(1+Kirish!$C$38)^((BO$4-1)/12),0)</f>
        <v>0</v>
      </c>
      <c r="BP49" s="46">
        <f>IF(AND(BP$4&gt;=1,BP$4&lt;=Parametrlar!$C$4),Parametrlar!$C$17/Parametrlar!$C$4*(1+Kirish!$C$38)^((BP$4-1)/12),0)</f>
        <v>0</v>
      </c>
      <c r="BQ49" s="46">
        <f>IF(AND(BQ$4&gt;=1,BQ$4&lt;=Parametrlar!$C$4),Parametrlar!$C$17/Parametrlar!$C$4*(1+Kirish!$C$38)^((BQ$4-1)/12),0)</f>
        <v>0</v>
      </c>
      <c r="BR49" s="46">
        <f>IF(AND(BR$4&gt;=1,BR$4&lt;=Parametrlar!$C$4),Parametrlar!$C$17/Parametrlar!$C$4*(1+Kirish!$C$38)^((BR$4-1)/12),0)</f>
        <v>0</v>
      </c>
      <c r="BS49" s="46">
        <f>IF(AND(BS$4&gt;=1,BS$4&lt;=Parametrlar!$C$4),Parametrlar!$C$17/Parametrlar!$C$4*(1+Kirish!$C$38)^((BS$4-1)/12),0)</f>
        <v>0</v>
      </c>
      <c r="BT49" s="46">
        <f>IF(AND(BT$4&gt;=1,BT$4&lt;=Parametrlar!$C$4),Parametrlar!$C$17/Parametrlar!$C$4*(1+Kirish!$C$38)^((BT$4-1)/12),0)</f>
        <v>0</v>
      </c>
      <c r="BU49" s="46">
        <f>IF(AND(BU$4&gt;=1,BU$4&lt;=Parametrlar!$C$4),Parametrlar!$C$17/Parametrlar!$C$4*(1+Kirish!$C$38)^((BU$4-1)/12),0)</f>
        <v>0</v>
      </c>
      <c r="BV49" s="46">
        <f>IF(AND(BV$4&gt;=1,BV$4&lt;=Parametrlar!$C$4),Parametrlar!$C$17/Parametrlar!$C$4*(1+Kirish!$C$38)^((BV$4-1)/12),0)</f>
        <v>0</v>
      </c>
      <c r="BW49" s="46">
        <f>IF(AND(BW$4&gt;=1,BW$4&lt;=Parametrlar!$C$4),Parametrlar!$C$17/Parametrlar!$C$4*(1+Kirish!$C$38)^((BW$4-1)/12),0)</f>
        <v>0</v>
      </c>
      <c r="BX49" s="46">
        <f>IF(AND(BX$4&gt;=1,BX$4&lt;=Parametrlar!$C$4),Parametrlar!$C$17/Parametrlar!$C$4*(1+Kirish!$C$38)^((BX$4-1)/12),0)</f>
        <v>0</v>
      </c>
      <c r="BY49" s="46">
        <f>IF(AND(BY$4&gt;=1,BY$4&lt;=Parametrlar!$C$4),Parametrlar!$C$17/Parametrlar!$C$4*(1+Kirish!$C$38)^((BY$4-1)/12),0)</f>
        <v>0</v>
      </c>
      <c r="BZ49" s="46">
        <f>IF(AND(BZ$4&gt;=1,BZ$4&lt;=Parametrlar!$C$4),Parametrlar!$C$17/Parametrlar!$C$4*(1+Kirish!$C$38)^((BZ$4-1)/12),0)</f>
        <v>0</v>
      </c>
      <c r="CA49" s="46">
        <f>IF(AND(CA$4&gt;=1,CA$4&lt;=Parametrlar!$C$4),Parametrlar!$C$17/Parametrlar!$C$4*(1+Kirish!$C$38)^((CA$4-1)/12),0)</f>
        <v>0</v>
      </c>
      <c r="CB49" s="46">
        <f>IF(AND(CB$4&gt;=1,CB$4&lt;=Parametrlar!$C$4),Parametrlar!$C$17/Parametrlar!$C$4*(1+Kirish!$C$38)^((CB$4-1)/12),0)</f>
        <v>0</v>
      </c>
      <c r="CC49" s="46">
        <f>IF(AND(CC$4&gt;=1,CC$4&lt;=Parametrlar!$C$4),Parametrlar!$C$17/Parametrlar!$C$4*(1+Kirish!$C$38)^((CC$4-1)/12),0)</f>
        <v>0</v>
      </c>
      <c r="CD49" s="46">
        <f>IF(AND(CD$4&gt;=1,CD$4&lt;=Parametrlar!$C$4),Parametrlar!$C$17/Parametrlar!$C$4*(1+Kirish!$C$38)^((CD$4-1)/12),0)</f>
        <v>0</v>
      </c>
      <c r="CE49" s="46">
        <f>IF(AND(CE$4&gt;=1,CE$4&lt;=Parametrlar!$C$4),Parametrlar!$C$17/Parametrlar!$C$4*(1+Kirish!$C$38)^((CE$4-1)/12),0)</f>
        <v>0</v>
      </c>
      <c r="CF49" s="46">
        <f>IF(AND(CF$4&gt;=1,CF$4&lt;=Parametrlar!$C$4),Parametrlar!$C$17/Parametrlar!$C$4*(1+Kirish!$C$38)^((CF$4-1)/12),0)</f>
        <v>0</v>
      </c>
      <c r="CG49" s="46">
        <f>IF(AND(CG$4&gt;=1,CG$4&lt;=Parametrlar!$C$4),Parametrlar!$C$17/Parametrlar!$C$4*(1+Kirish!$C$38)^((CG$4-1)/12),0)</f>
        <v>0</v>
      </c>
      <c r="CH49" s="46">
        <f>IF(AND(CH$4&gt;=1,CH$4&lt;=Parametrlar!$C$4),Parametrlar!$C$17/Parametrlar!$C$4*(1+Kirish!$C$38)^((CH$4-1)/12),0)</f>
        <v>0</v>
      </c>
      <c r="CI49" s="46">
        <f>IF(AND(CI$4&gt;=1,CI$4&lt;=Parametrlar!$C$4),Parametrlar!$C$17/Parametrlar!$C$4*(1+Kirish!$C$38)^((CI$4-1)/12),0)</f>
        <v>0</v>
      </c>
      <c r="CJ49" s="46">
        <f>IF(AND(CJ$4&gt;=1,CJ$4&lt;=Parametrlar!$C$4),Parametrlar!$C$17/Parametrlar!$C$4*(1+Kirish!$C$38)^((CJ$4-1)/12),0)</f>
        <v>0</v>
      </c>
      <c r="CK49" s="46">
        <f>IF(AND(CK$4&gt;=1,CK$4&lt;=Parametrlar!$C$4),Parametrlar!$C$17/Parametrlar!$C$4*(1+Kirish!$C$38)^((CK$4-1)/12),0)</f>
        <v>0</v>
      </c>
      <c r="CL49" s="46">
        <f>IF(AND(CL$4&gt;=1,CL$4&lt;=Parametrlar!$C$4),Parametrlar!$C$17/Parametrlar!$C$4*(1+Kirish!$C$38)^((CL$4-1)/12),0)</f>
        <v>0</v>
      </c>
      <c r="CM49" s="46">
        <f>IF(AND(CM$4&gt;=1,CM$4&lt;=Parametrlar!$C$4),Parametrlar!$C$17/Parametrlar!$C$4*(1+Kirish!$C$38)^((CM$4-1)/12),0)</f>
        <v>0</v>
      </c>
      <c r="CN49" s="46">
        <f>IF(AND(CN$4&gt;=1,CN$4&lt;=Parametrlar!$C$4),Parametrlar!$C$17/Parametrlar!$C$4*(1+Kirish!$C$38)^((CN$4-1)/12),0)</f>
        <v>0</v>
      </c>
      <c r="CO49" s="46">
        <f>IF(AND(CO$4&gt;=1,CO$4&lt;=Parametrlar!$C$4),Parametrlar!$C$17/Parametrlar!$C$4*(1+Kirish!$C$38)^((CO$4-1)/12),0)</f>
        <v>0</v>
      </c>
      <c r="CP49" s="46">
        <f>IF(AND(CP$4&gt;=1,CP$4&lt;=Parametrlar!$C$4),Parametrlar!$C$17/Parametrlar!$C$4*(1+Kirish!$C$38)^((CP$4-1)/12),0)</f>
        <v>0</v>
      </c>
      <c r="CQ49" s="46">
        <f>IF(AND(CQ$4&gt;=1,CQ$4&lt;=Parametrlar!$C$4),Parametrlar!$C$17/Parametrlar!$C$4*(1+Kirish!$C$38)^((CQ$4-1)/12),0)</f>
        <v>0</v>
      </c>
      <c r="CR49" s="46">
        <f>IF(AND(CR$4&gt;=1,CR$4&lt;=Parametrlar!$C$4),Parametrlar!$C$17/Parametrlar!$C$4*(1+Kirish!$C$38)^((CR$4-1)/12),0)</f>
        <v>0</v>
      </c>
      <c r="CS49" s="46">
        <f>IF(AND(CS$4&gt;=1,CS$4&lt;=Parametrlar!$C$4),Parametrlar!$C$17/Parametrlar!$C$4*(1+Kirish!$C$38)^((CS$4-1)/12),0)</f>
        <v>0</v>
      </c>
      <c r="CT49" s="46">
        <f>IF(AND(CT$4&gt;=1,CT$4&lt;=Parametrlar!$C$4),Parametrlar!$C$17/Parametrlar!$C$4*(1+Kirish!$C$38)^((CT$4-1)/12),0)</f>
        <v>0</v>
      </c>
      <c r="CU49" s="46">
        <f>IF(AND(CU$4&gt;=1,CU$4&lt;=Parametrlar!$C$4),Parametrlar!$C$17/Parametrlar!$C$4*(1+Kirish!$C$38)^((CU$4-1)/12),0)</f>
        <v>0</v>
      </c>
      <c r="CV49" s="46">
        <f>IF(AND(CV$4&gt;=1,CV$4&lt;=Parametrlar!$C$4),Parametrlar!$C$17/Parametrlar!$C$4*(1+Kirish!$C$38)^((CV$4-1)/12),0)</f>
        <v>0</v>
      </c>
      <c r="CW49" s="46">
        <f>IF(AND(CW$4&gt;=1,CW$4&lt;=Parametrlar!$C$4),Parametrlar!$C$17/Parametrlar!$C$4*(1+Kirish!$C$38)^((CW$4-1)/12),0)</f>
        <v>0</v>
      </c>
      <c r="CX49" s="46">
        <f>IF(AND(CX$4&gt;=1,CX$4&lt;=Parametrlar!$C$4),Parametrlar!$C$17/Parametrlar!$C$4*(1+Kirish!$C$38)^((CX$4-1)/12),0)</f>
        <v>0</v>
      </c>
      <c r="CY49" s="46">
        <f>IF(AND(CY$4&gt;=1,CY$4&lt;=Parametrlar!$C$4),Parametrlar!$C$17/Parametrlar!$C$4*(1+Kirish!$C$38)^((CY$4-1)/12),0)</f>
        <v>0</v>
      </c>
      <c r="CZ49" s="46">
        <f>IF(AND(CZ$4&gt;=1,CZ$4&lt;=Parametrlar!$C$4),Parametrlar!$C$17/Parametrlar!$C$4*(1+Kirish!$C$38)^((CZ$4-1)/12),0)</f>
        <v>0</v>
      </c>
      <c r="DA49" s="46">
        <f>IF(AND(DA$4&gt;=1,DA$4&lt;=Parametrlar!$C$4),Parametrlar!$C$17/Parametrlar!$C$4*(1+Kirish!$C$38)^((DA$4-1)/12),0)</f>
        <v>0</v>
      </c>
      <c r="DB49" s="46">
        <f>IF(AND(DB$4&gt;=1,DB$4&lt;=Parametrlar!$C$4),Parametrlar!$C$17/Parametrlar!$C$4*(1+Kirish!$C$38)^((DB$4-1)/12),0)</f>
        <v>0</v>
      </c>
      <c r="DC49" s="46">
        <f>IF(AND(DC$4&gt;=1,DC$4&lt;=Parametrlar!$C$4),Parametrlar!$C$17/Parametrlar!$C$4*(1+Kirish!$C$38)^((DC$4-1)/12),0)</f>
        <v>0</v>
      </c>
      <c r="DD49" s="46">
        <f>IF(AND(DD$4&gt;=1,DD$4&lt;=Parametrlar!$C$4),Parametrlar!$C$17/Parametrlar!$C$4*(1+Kirish!$C$38)^((DD$4-1)/12),0)</f>
        <v>0</v>
      </c>
      <c r="DE49" s="46">
        <f>IF(AND(DE$4&gt;=1,DE$4&lt;=Parametrlar!$C$4),Parametrlar!$C$17/Parametrlar!$C$4*(1+Kirish!$C$38)^((DE$4-1)/12),0)</f>
        <v>0</v>
      </c>
      <c r="DF49" s="46">
        <f>IF(AND(DF$4&gt;=1,DF$4&lt;=Parametrlar!$C$4),Parametrlar!$C$17/Parametrlar!$C$4*(1+Kirish!$C$38)^((DF$4-1)/12),0)</f>
        <v>0</v>
      </c>
      <c r="DG49" s="46">
        <f>IF(AND(DG$4&gt;=1,DG$4&lt;=Parametrlar!$C$4),Parametrlar!$C$17/Parametrlar!$C$4*(1+Kirish!$C$38)^((DG$4-1)/12),0)</f>
        <v>0</v>
      </c>
      <c r="DH49" s="46">
        <f>IF(AND(DH$4&gt;=1,DH$4&lt;=Parametrlar!$C$4),Parametrlar!$C$17/Parametrlar!$C$4*(1+Kirish!$C$38)^((DH$4-1)/12),0)</f>
        <v>0</v>
      </c>
      <c r="DI49" s="46">
        <f>IF(AND(DI$4&gt;=1,DI$4&lt;=Parametrlar!$C$4),Parametrlar!$C$17/Parametrlar!$C$4*(1+Kirish!$C$38)^((DI$4-1)/12),0)</f>
        <v>0</v>
      </c>
      <c r="DJ49" s="46">
        <f>IF(AND(DJ$4&gt;=1,DJ$4&lt;=Parametrlar!$C$4),Parametrlar!$C$17/Parametrlar!$C$4*(1+Kirish!$C$38)^((DJ$4-1)/12),0)</f>
        <v>0</v>
      </c>
      <c r="DK49" s="46">
        <f>IF(AND(DK$4&gt;=1,DK$4&lt;=Parametrlar!$C$4),Parametrlar!$C$17/Parametrlar!$C$4*(1+Kirish!$C$38)^((DK$4-1)/12),0)</f>
        <v>0</v>
      </c>
      <c r="DL49" s="46">
        <f>IF(AND(DL$4&gt;=1,DL$4&lt;=Parametrlar!$C$4),Parametrlar!$C$17/Parametrlar!$C$4*(1+Kirish!$C$38)^((DL$4-1)/12),0)</f>
        <v>0</v>
      </c>
      <c r="DM49" s="46">
        <f>IF(AND(DM$4&gt;=1,DM$4&lt;=Parametrlar!$C$4),Parametrlar!$C$17/Parametrlar!$C$4*(1+Kirish!$C$38)^((DM$4-1)/12),0)</f>
        <v>0</v>
      </c>
      <c r="DN49" s="46">
        <f>IF(AND(DN$4&gt;=1,DN$4&lt;=Parametrlar!$C$4),Parametrlar!$C$17/Parametrlar!$C$4*(1+Kirish!$C$38)^((DN$4-1)/12),0)</f>
        <v>0</v>
      </c>
      <c r="DO49" s="46">
        <f>IF(AND(DO$4&gt;=1,DO$4&lt;=Parametrlar!$C$4),Parametrlar!$C$17/Parametrlar!$C$4*(1+Kirish!$C$38)^((DO$4-1)/12),0)</f>
        <v>0</v>
      </c>
      <c r="DP49" s="46">
        <f>IF(AND(DP$4&gt;=1,DP$4&lt;=Parametrlar!$C$4),Parametrlar!$C$17/Parametrlar!$C$4*(1+Kirish!$C$38)^((DP$4-1)/12),0)</f>
        <v>0</v>
      </c>
      <c r="DQ49" s="46">
        <f>IF(AND(DQ$4&gt;=1,DQ$4&lt;=Parametrlar!$C$4),Parametrlar!$C$17/Parametrlar!$C$4*(1+Kirish!$C$38)^((DQ$4-1)/12),0)</f>
        <v>0</v>
      </c>
      <c r="DR49" s="46">
        <f>IF(AND(DR$4&gt;=1,DR$4&lt;=Parametrlar!$C$4),Parametrlar!$C$17/Parametrlar!$C$4*(1+Kirish!$C$38)^((DR$4-1)/12),0)</f>
        <v>0</v>
      </c>
      <c r="DS49" s="46">
        <f>IF(AND(DS$4&gt;=1,DS$4&lt;=Parametrlar!$C$4),Parametrlar!$C$17/Parametrlar!$C$4*(1+Kirish!$C$38)^((DS$4-1)/12),0)</f>
        <v>0</v>
      </c>
      <c r="DT49" s="46">
        <f>IF(AND(DT$4&gt;=1,DT$4&lt;=Parametrlar!$C$4),Parametrlar!$C$17/Parametrlar!$C$4*(1+Kirish!$C$38)^((DT$4-1)/12),0)</f>
        <v>0</v>
      </c>
      <c r="DU49" s="46">
        <f>IF(AND(DU$4&gt;=1,DU$4&lt;=Parametrlar!$C$4),Parametrlar!$C$17/Parametrlar!$C$4*(1+Kirish!$C$38)^((DU$4-1)/12),0)</f>
        <v>0</v>
      </c>
      <c r="DV49" s="46">
        <f>IF(AND(DV$4&gt;=1,DV$4&lt;=Parametrlar!$C$4),Parametrlar!$C$17/Parametrlar!$C$4*(1+Kirish!$C$38)^((DV$4-1)/12),0)</f>
        <v>0</v>
      </c>
      <c r="DW49" s="46">
        <f>IF(AND(DW$4&gt;=1,DW$4&lt;=Parametrlar!$C$4),Parametrlar!$C$17/Parametrlar!$C$4*(1+Kirish!$C$38)^((DW$4-1)/12),0)</f>
        <v>0</v>
      </c>
      <c r="DX49" s="46">
        <f>IF(AND(DX$4&gt;=1,DX$4&lt;=Parametrlar!$C$4),Parametrlar!$C$17/Parametrlar!$C$4*(1+Kirish!$C$38)^((DX$4-1)/12),0)</f>
        <v>0</v>
      </c>
      <c r="DY49" s="46">
        <f>IF(AND(DY$4&gt;=1,DY$4&lt;=Parametrlar!$C$4),Parametrlar!$C$17/Parametrlar!$C$4*(1+Kirish!$C$38)^((DY$4-1)/12),0)</f>
        <v>0</v>
      </c>
      <c r="DZ49" s="46">
        <f>IF(AND(DZ$4&gt;=1,DZ$4&lt;=Parametrlar!$C$4),Parametrlar!$C$17/Parametrlar!$C$4*(1+Kirish!$C$38)^((DZ$4-1)/12),0)</f>
        <v>0</v>
      </c>
      <c r="EA49" s="46">
        <f>IF(AND(EA$4&gt;=1,EA$4&lt;=Parametrlar!$C$4),Parametrlar!$C$17/Parametrlar!$C$4*(1+Kirish!$C$38)^((EA$4-1)/12),0)</f>
        <v>0</v>
      </c>
      <c r="EB49" s="46">
        <f>IF(AND(EB$4&gt;=1,EB$4&lt;=Parametrlar!$C$4),Parametrlar!$C$17/Parametrlar!$C$4*(1+Kirish!$C$38)^((EB$4-1)/12),0)</f>
        <v>0</v>
      </c>
      <c r="EC49" s="46">
        <f>IF(AND(EC$4&gt;=1,EC$4&lt;=Parametrlar!$C$4),Parametrlar!$C$17/Parametrlar!$C$4*(1+Kirish!$C$38)^((EC$4-1)/12),0)</f>
        <v>0</v>
      </c>
      <c r="ED49" s="46">
        <f>IF(AND(ED$4&gt;=1,ED$4&lt;=Parametrlar!$C$4),Parametrlar!$C$17/Parametrlar!$C$4*(1+Kirish!$C$38)^((ED$4-1)/12),0)</f>
        <v>0</v>
      </c>
      <c r="EE49" s="46">
        <f>IF(AND(EE$4&gt;=1,EE$4&lt;=Parametrlar!$C$4),Parametrlar!$C$17/Parametrlar!$C$4*(1+Kirish!$C$38)^((EE$4-1)/12),0)</f>
        <v>0</v>
      </c>
      <c r="EF49" s="46">
        <f>IF(AND(EF$4&gt;=1,EF$4&lt;=Parametrlar!$C$4),Parametrlar!$C$17/Parametrlar!$C$4*(1+Kirish!$C$38)^((EF$4-1)/12),0)</f>
        <v>0</v>
      </c>
      <c r="EG49" s="46">
        <f>IF(AND(EG$4&gt;=1,EG$4&lt;=Parametrlar!$C$4),Parametrlar!$C$17/Parametrlar!$C$4*(1+Kirish!$C$38)^((EG$4-1)/12),0)</f>
        <v>0</v>
      </c>
      <c r="EH49" s="46">
        <f>IF(AND(EH$4&gt;=1,EH$4&lt;=Parametrlar!$C$4),Parametrlar!$C$17/Parametrlar!$C$4*(1+Kirish!$C$38)^((EH$4-1)/12),0)</f>
        <v>0</v>
      </c>
      <c r="EI49" s="46">
        <f>IF(AND(EI$4&gt;=1,EI$4&lt;=Parametrlar!$C$4),Parametrlar!$C$17/Parametrlar!$C$4*(1+Kirish!$C$38)^((EI$4-1)/12),0)</f>
        <v>0</v>
      </c>
      <c r="EJ49" s="46">
        <f>IF(AND(EJ$4&gt;=1,EJ$4&lt;=Parametrlar!$C$4),Parametrlar!$C$17/Parametrlar!$C$4*(1+Kirish!$C$38)^((EJ$4-1)/12),0)</f>
        <v>0</v>
      </c>
      <c r="EK49" s="46">
        <f>IF(AND(EK$4&gt;=1,EK$4&lt;=Parametrlar!$C$4),Parametrlar!$C$17/Parametrlar!$C$4*(1+Kirish!$C$38)^((EK$4-1)/12),0)</f>
        <v>0</v>
      </c>
      <c r="EL49" s="46">
        <f>IF(AND(EL$4&gt;=1,EL$4&lt;=Parametrlar!$C$4),Parametrlar!$C$17/Parametrlar!$C$4*(1+Kirish!$C$38)^((EL$4-1)/12),0)</f>
        <v>0</v>
      </c>
      <c r="EM49" s="46">
        <f>IF(AND(EM$4&gt;=1,EM$4&lt;=Parametrlar!$C$4),Parametrlar!$C$17/Parametrlar!$C$4*(1+Kirish!$C$38)^((EM$4-1)/12),0)</f>
        <v>0</v>
      </c>
      <c r="EN49" s="46">
        <f>IF(AND(EN$4&gt;=1,EN$4&lt;=Parametrlar!$C$4),Parametrlar!$C$17/Parametrlar!$C$4*(1+Kirish!$C$38)^((EN$4-1)/12),0)</f>
        <v>0</v>
      </c>
      <c r="EO49" s="46">
        <f>IF(AND(EO$4&gt;=1,EO$4&lt;=Parametrlar!$C$4),Parametrlar!$C$17/Parametrlar!$C$4*(1+Kirish!$C$38)^((EO$4-1)/12),0)</f>
        <v>0</v>
      </c>
      <c r="EP49" s="46">
        <f>IF(AND(EP$4&gt;=1,EP$4&lt;=Parametrlar!$C$4),Parametrlar!$C$17/Parametrlar!$C$4*(1+Kirish!$C$38)^((EP$4-1)/12),0)</f>
        <v>0</v>
      </c>
      <c r="EQ49" s="46">
        <f>IF(AND(EQ$4&gt;=1,EQ$4&lt;=Parametrlar!$C$4),Parametrlar!$C$17/Parametrlar!$C$4*(1+Kirish!$C$38)^((EQ$4-1)/12),0)</f>
        <v>0</v>
      </c>
      <c r="ER49" s="46">
        <f>IF(AND(ER$4&gt;=1,ER$4&lt;=Parametrlar!$C$4),Parametrlar!$C$17/Parametrlar!$C$4*(1+Kirish!$C$38)^((ER$4-1)/12),0)</f>
        <v>0</v>
      </c>
      <c r="ES49" s="46">
        <f>IF(AND(ES$4&gt;=1,ES$4&lt;=Parametrlar!$C$4),Parametrlar!$C$17/Parametrlar!$C$4*(1+Kirish!$C$38)^((ES$4-1)/12),0)</f>
        <v>0</v>
      </c>
      <c r="ET49" s="46">
        <f>IF(AND(ET$4&gt;=1,ET$4&lt;=Parametrlar!$C$4),Parametrlar!$C$17/Parametrlar!$C$4*(1+Kirish!$C$38)^((ET$4-1)/12),0)</f>
        <v>0</v>
      </c>
      <c r="EU49" s="46">
        <f>IF(AND(EU$4&gt;=1,EU$4&lt;=Parametrlar!$C$4),Parametrlar!$C$17/Parametrlar!$C$4*(1+Kirish!$C$38)^((EU$4-1)/12),0)</f>
        <v>0</v>
      </c>
      <c r="EV49" s="46">
        <f>IF(AND(EV$4&gt;=1,EV$4&lt;=Parametrlar!$C$4),Parametrlar!$C$17/Parametrlar!$C$4*(1+Kirish!$C$38)^((EV$4-1)/12),0)</f>
        <v>0</v>
      </c>
      <c r="EW49" s="46">
        <f>IF(AND(EW$4&gt;=1,EW$4&lt;=Parametrlar!$C$4),Parametrlar!$C$17/Parametrlar!$C$4*(1+Kirish!$C$38)^((EW$4-1)/12),0)</f>
        <v>0</v>
      </c>
      <c r="EX49" s="46">
        <f>IF(AND(EX$4&gt;=1,EX$4&lt;=Parametrlar!$C$4),Parametrlar!$C$17/Parametrlar!$C$4*(1+Kirish!$C$38)^((EX$4-1)/12),0)</f>
        <v>0</v>
      </c>
      <c r="EY49" s="46">
        <f>IF(AND(EY$4&gt;=1,EY$4&lt;=Parametrlar!$C$4),Parametrlar!$C$17/Parametrlar!$C$4*(1+Kirish!$C$38)^((EY$4-1)/12),0)</f>
        <v>0</v>
      </c>
      <c r="EZ49" s="46">
        <f>IF(AND(EZ$4&gt;=1,EZ$4&lt;=Parametrlar!$C$4),Parametrlar!$C$17/Parametrlar!$C$4*(1+Kirish!$C$38)^((EZ$4-1)/12),0)</f>
        <v>0</v>
      </c>
      <c r="FA49" s="46">
        <f>IF(AND(FA$4&gt;=1,FA$4&lt;=Parametrlar!$C$4),Parametrlar!$C$17/Parametrlar!$C$4*(1+Kirish!$C$38)^((FA$4-1)/12),0)</f>
        <v>0</v>
      </c>
      <c r="FB49" s="46">
        <f>IF(AND(FB$4&gt;=1,FB$4&lt;=Parametrlar!$C$4),Parametrlar!$C$17/Parametrlar!$C$4*(1+Kirish!$C$38)^((FB$4-1)/12),0)</f>
        <v>0</v>
      </c>
      <c r="FC49" s="46">
        <f>IF(AND(FC$4&gt;=1,FC$4&lt;=Parametrlar!$C$4),Parametrlar!$C$17/Parametrlar!$C$4*(1+Kirish!$C$38)^((FC$4-1)/12),0)</f>
        <v>0</v>
      </c>
      <c r="FD49" s="46">
        <f>IF(AND(FD$4&gt;=1,FD$4&lt;=Parametrlar!$C$4),Parametrlar!$C$17/Parametrlar!$C$4*(1+Kirish!$C$38)^((FD$4-1)/12),0)</f>
        <v>0</v>
      </c>
      <c r="FE49" s="46">
        <f>IF(AND(FE$4&gt;=1,FE$4&lt;=Parametrlar!$C$4),Parametrlar!$C$17/Parametrlar!$C$4*(1+Kirish!$C$38)^((FE$4-1)/12),0)</f>
        <v>0</v>
      </c>
      <c r="FF49" s="46">
        <f>IF(AND(FF$4&gt;=1,FF$4&lt;=Parametrlar!$C$4),Parametrlar!$C$17/Parametrlar!$C$4*(1+Kirish!$C$38)^((FF$4-1)/12),0)</f>
        <v>0</v>
      </c>
      <c r="FG49" s="46">
        <f>IF(AND(FG$4&gt;=1,FG$4&lt;=Parametrlar!$C$4),Parametrlar!$C$17/Parametrlar!$C$4*(1+Kirish!$C$38)^((FG$4-1)/12),0)</f>
        <v>0</v>
      </c>
      <c r="FH49" s="46">
        <f>IF(AND(FH$4&gt;=1,FH$4&lt;=Parametrlar!$C$4),Parametrlar!$C$17/Parametrlar!$C$4*(1+Kirish!$C$38)^((FH$4-1)/12),0)</f>
        <v>0</v>
      </c>
      <c r="FI49" s="46">
        <f>IF(AND(FI$4&gt;=1,FI$4&lt;=Parametrlar!$C$4),Parametrlar!$C$17/Parametrlar!$C$4*(1+Kirish!$C$38)^((FI$4-1)/12),0)</f>
        <v>0</v>
      </c>
      <c r="FJ49" s="46">
        <f>IF(AND(FJ$4&gt;=1,FJ$4&lt;=Parametrlar!$C$4),Parametrlar!$C$17/Parametrlar!$C$4*(1+Kirish!$C$38)^((FJ$4-1)/12),0)</f>
        <v>0</v>
      </c>
      <c r="FK49" s="46">
        <f>IF(AND(FK$4&gt;=1,FK$4&lt;=Parametrlar!$C$4),Parametrlar!$C$17/Parametrlar!$C$4*(1+Kirish!$C$38)^((FK$4-1)/12),0)</f>
        <v>0</v>
      </c>
      <c r="FL49" s="46">
        <f>IF(AND(FL$4&gt;=1,FL$4&lt;=Parametrlar!$C$4),Parametrlar!$C$17/Parametrlar!$C$4*(1+Kirish!$C$38)^((FL$4-1)/12),0)</f>
        <v>0</v>
      </c>
      <c r="FM49" s="46">
        <f>IF(AND(FM$4&gt;=1,FM$4&lt;=Parametrlar!$C$4),Parametrlar!$C$17/Parametrlar!$C$4*(1+Kirish!$C$38)^((FM$4-1)/12),0)</f>
        <v>0</v>
      </c>
      <c r="FN49" s="46">
        <f>IF(AND(FN$4&gt;=1,FN$4&lt;=Parametrlar!$C$4),Parametrlar!$C$17/Parametrlar!$C$4*(1+Kirish!$C$38)^((FN$4-1)/12),0)</f>
        <v>0</v>
      </c>
      <c r="FO49" s="46">
        <f>IF(AND(FO$4&gt;=1,FO$4&lt;=Parametrlar!$C$4),Parametrlar!$C$17/Parametrlar!$C$4*(1+Kirish!$C$38)^((FO$4-1)/12),0)</f>
        <v>0</v>
      </c>
      <c r="FP49" s="46">
        <f>IF(AND(FP$4&gt;=1,FP$4&lt;=Parametrlar!$C$4),Parametrlar!$C$17/Parametrlar!$C$4*(1+Kirish!$C$38)^((FP$4-1)/12),0)</f>
        <v>0</v>
      </c>
    </row>
    <row r="50" spans="1:172" x14ac:dyDescent="0.2">
      <c r="A50" s="42" t="s">
        <v>231</v>
      </c>
      <c r="C50" s="45">
        <f t="shared" si="56"/>
        <v>10000</v>
      </c>
      <c r="D50" s="46">
        <f>0</f>
        <v>0</v>
      </c>
      <c r="E50" s="46">
        <f>IF(AND(E$4&gt;=1,E$4&lt;=Parametrlar!$C$4),Kirish!$B$26/12*IF(E$4&gt;Kirish!$B$30,2,1)+IF(E$4&gt;Kirish!$B$30,Kirish!$B$31*SUM($D49:D49)/12,0),0)</f>
        <v>500</v>
      </c>
      <c r="F50" s="46">
        <f>IF(AND(F$4&gt;=1,F$4&lt;=Parametrlar!$C$4),Kirish!$B$26/12*IF(F$4&gt;Kirish!$B$30,2,1)+IF(F$4&gt;Kirish!$B$30,Kirish!$B$31*SUM($D49:E49)/12,0),0)</f>
        <v>500</v>
      </c>
      <c r="G50" s="46">
        <f>IF(AND(G$4&gt;=1,G$4&lt;=Parametrlar!$C$4),Kirish!$B$26/12*IF(G$4&gt;Kirish!$B$30,2,1)+IF(G$4&gt;Kirish!$B$30,Kirish!$B$31*SUM($D49:F49)/12,0),0)</f>
        <v>500</v>
      </c>
      <c r="H50" s="46">
        <f>IF(AND(H$4&gt;=1,H$4&lt;=Parametrlar!$C$4),Kirish!$B$26/12*IF(H$4&gt;Kirish!$B$30,2,1)+IF(H$4&gt;Kirish!$B$30,Kirish!$B$31*SUM($D49:G49)/12,0),0)</f>
        <v>500</v>
      </c>
      <c r="I50" s="46">
        <f>IF(AND(I$4&gt;=1,I$4&lt;=Parametrlar!$C$4),Kirish!$B$26/12*IF(I$4&gt;Kirish!$B$30,2,1)+IF(I$4&gt;Kirish!$B$30,Kirish!$B$31*SUM($D49:H49)/12,0),0)</f>
        <v>500</v>
      </c>
      <c r="J50" s="46">
        <f>IF(AND(J$4&gt;=1,J$4&lt;=Parametrlar!$C$4),Kirish!$B$26/12*IF(J$4&gt;Kirish!$B$30,2,1)+IF(J$4&gt;Kirish!$B$30,Kirish!$B$31*SUM($D49:I49)/12,0),0)</f>
        <v>500</v>
      </c>
      <c r="K50" s="46">
        <f>IF(AND(K$4&gt;=1,K$4&lt;=Parametrlar!$C$4),Kirish!$B$26/12*IF(K$4&gt;Kirish!$B$30,2,1)+IF(K$4&gt;Kirish!$B$30,Kirish!$B$31*SUM($D49:J49)/12,0),0)</f>
        <v>500</v>
      </c>
      <c r="L50" s="46">
        <f>IF(AND(L$4&gt;=1,L$4&lt;=Parametrlar!$C$4),Kirish!$B$26/12*IF(L$4&gt;Kirish!$B$30,2,1)+IF(L$4&gt;Kirish!$B$30,Kirish!$B$31*SUM($D49:K49)/12,0),0)</f>
        <v>500</v>
      </c>
      <c r="M50" s="46">
        <f>IF(AND(M$4&gt;=1,M$4&lt;=Parametrlar!$C$4),Kirish!$B$26/12*IF(M$4&gt;Kirish!$B$30,2,1)+IF(M$4&gt;Kirish!$B$30,Kirish!$B$31*SUM($D49:L49)/12,0),0)</f>
        <v>500</v>
      </c>
      <c r="N50" s="46">
        <f>IF(AND(N$4&gt;=1,N$4&lt;=Parametrlar!$C$4),Kirish!$B$26/12*IF(N$4&gt;Kirish!$B$30,2,1)+IF(N$4&gt;Kirish!$B$30,Kirish!$B$31*SUM($D49:M49)/12,0),0)</f>
        <v>500</v>
      </c>
      <c r="O50" s="46">
        <f>IF(AND(O$4&gt;=1,O$4&lt;=Parametrlar!$C$4),Kirish!$B$26/12*IF(O$4&gt;Kirish!$B$30,2,1)+IF(O$4&gt;Kirish!$B$30,Kirish!$B$31*SUM($D49:N49)/12,0),0)</f>
        <v>500</v>
      </c>
      <c r="P50" s="46">
        <f>IF(AND(P$4&gt;=1,P$4&lt;=Parametrlar!$C$4),Kirish!$B$26/12*IF(P$4&gt;Kirish!$B$30,2,1)+IF(P$4&gt;Kirish!$B$30,Kirish!$B$31*SUM($D49:O49)/12,0),0)</f>
        <v>500</v>
      </c>
      <c r="Q50" s="46">
        <f>IF(AND(Q$4&gt;=1,Q$4&lt;=Parametrlar!$C$4),Kirish!$B$26/12*IF(Q$4&gt;Kirish!$B$30,2,1)+IF(Q$4&gt;Kirish!$B$30,Kirish!$B$31*SUM($D49:P49)/12,0),0)</f>
        <v>500</v>
      </c>
      <c r="R50" s="46">
        <f>IF(AND(R$4&gt;=1,R$4&lt;=Parametrlar!$C$4),Kirish!$B$26/12*IF(R$4&gt;Kirish!$B$30,2,1)+IF(R$4&gt;Kirish!$B$30,Kirish!$B$31*SUM($D49:Q49)/12,0),0)</f>
        <v>500</v>
      </c>
      <c r="S50" s="46">
        <f>IF(AND(S$4&gt;=1,S$4&lt;=Parametrlar!$C$4),Kirish!$B$26/12*IF(S$4&gt;Kirish!$B$30,2,1)+IF(S$4&gt;Kirish!$B$30,Kirish!$B$31*SUM($D49:R49)/12,0),0)</f>
        <v>500</v>
      </c>
      <c r="T50" s="46">
        <f>IF(AND(T$4&gt;=1,T$4&lt;=Parametrlar!$C$4),Kirish!$B$26/12*IF(T$4&gt;Kirish!$B$30,2,1)+IF(T$4&gt;Kirish!$B$30,Kirish!$B$31*SUM($D49:S49)/12,0),0)</f>
        <v>500</v>
      </c>
      <c r="U50" s="46">
        <f>IF(AND(U$4&gt;=1,U$4&lt;=Parametrlar!$C$4),Kirish!$B$26/12*IF(U$4&gt;Kirish!$B$30,2,1)+IF(U$4&gt;Kirish!$B$30,Kirish!$B$31*SUM($D49:T49)/12,0),0)</f>
        <v>500</v>
      </c>
      <c r="V50" s="46">
        <f>IF(AND(V$4&gt;=1,V$4&lt;=Parametrlar!$C$4),Kirish!$B$26/12*IF(V$4&gt;Kirish!$B$30,2,1)+IF(V$4&gt;Kirish!$B$30,Kirish!$B$31*SUM($D49:U49)/12,0),0)</f>
        <v>500</v>
      </c>
      <c r="W50" s="46">
        <f>IF(AND(W$4&gt;=1,W$4&lt;=Parametrlar!$C$4),Kirish!$B$26/12*IF(W$4&gt;Kirish!$B$30,2,1)+IF(W$4&gt;Kirish!$B$30,Kirish!$B$31*SUM($D49:V49)/12,0),0)</f>
        <v>500</v>
      </c>
      <c r="X50" s="46">
        <f>IF(AND(X$4&gt;=1,X$4&lt;=Parametrlar!$C$4),Kirish!$B$26/12*IF(X$4&gt;Kirish!$B$30,2,1)+IF(X$4&gt;Kirish!$B$30,Kirish!$B$31*SUM($D49:W49)/12,0),0)</f>
        <v>500</v>
      </c>
      <c r="Y50" s="46">
        <f>IF(AND(Y$4&gt;=1,Y$4&lt;=Parametrlar!$C$4),Kirish!$B$26/12*IF(Y$4&gt;Kirish!$B$30,2,1)+IF(Y$4&gt;Kirish!$B$30,Kirish!$B$31*SUM($D49:X49)/12,0),0)</f>
        <v>0</v>
      </c>
      <c r="Z50" s="46">
        <f>IF(AND(Z$4&gt;=1,Z$4&lt;=Parametrlar!$C$4),Kirish!$B$26/12*IF(Z$4&gt;Kirish!$B$30,2,1)+IF(Z$4&gt;Kirish!$B$30,Kirish!$B$31*SUM($D49:Y49)/12,0),0)</f>
        <v>0</v>
      </c>
      <c r="AA50" s="46">
        <f>IF(AND(AA$4&gt;=1,AA$4&lt;=Parametrlar!$C$4),Kirish!$B$26/12*IF(AA$4&gt;Kirish!$B$30,2,1)+IF(AA$4&gt;Kirish!$B$30,Kirish!$B$31*SUM($D49:Z49)/12,0),0)</f>
        <v>0</v>
      </c>
      <c r="AB50" s="46">
        <f>IF(AND(AB$4&gt;=1,AB$4&lt;=Parametrlar!$C$4),Kirish!$B$26/12*IF(AB$4&gt;Kirish!$B$30,2,1)+IF(AB$4&gt;Kirish!$B$30,Kirish!$B$31*SUM($D49:AA49)/12,0),0)</f>
        <v>0</v>
      </c>
      <c r="AC50" s="46">
        <f>IF(AND(AC$4&gt;=1,AC$4&lt;=Parametrlar!$C$4),Kirish!$B$26/12*IF(AC$4&gt;Kirish!$B$30,2,1)+IF(AC$4&gt;Kirish!$B$30,Kirish!$B$31*SUM($D49:AB49)/12,0),0)</f>
        <v>0</v>
      </c>
      <c r="AD50" s="46">
        <f>IF(AND(AD$4&gt;=1,AD$4&lt;=Parametrlar!$C$4),Kirish!$B$26/12*IF(AD$4&gt;Kirish!$B$30,2,1)+IF(AD$4&gt;Kirish!$B$30,Kirish!$B$31*SUM($D49:AC49)/12,0),0)</f>
        <v>0</v>
      </c>
      <c r="AE50" s="46">
        <f>IF(AND(AE$4&gt;=1,AE$4&lt;=Parametrlar!$C$4),Kirish!$B$26/12*IF(AE$4&gt;Kirish!$B$30,2,1)+IF(AE$4&gt;Kirish!$B$30,Kirish!$B$31*SUM($D49:AD49)/12,0),0)</f>
        <v>0</v>
      </c>
      <c r="AF50" s="46">
        <f>IF(AND(AF$4&gt;=1,AF$4&lt;=Parametrlar!$C$4),Kirish!$B$26/12*IF(AF$4&gt;Kirish!$B$30,2,1)+IF(AF$4&gt;Kirish!$B$30,Kirish!$B$31*SUM($D49:AE49)/12,0),0)</f>
        <v>0</v>
      </c>
      <c r="AG50" s="46">
        <f>IF(AND(AG$4&gt;=1,AG$4&lt;=Parametrlar!$C$4),Kirish!$B$26/12*IF(AG$4&gt;Kirish!$B$30,2,1)+IF(AG$4&gt;Kirish!$B$30,Kirish!$B$31*SUM($D49:AF49)/12,0),0)</f>
        <v>0</v>
      </c>
      <c r="AH50" s="46">
        <f>IF(AND(AH$4&gt;=1,AH$4&lt;=Parametrlar!$C$4),Kirish!$B$26/12*IF(AH$4&gt;Kirish!$B$30,2,1)+IF(AH$4&gt;Kirish!$B$30,Kirish!$B$31*SUM($D49:AG49)/12,0),0)</f>
        <v>0</v>
      </c>
      <c r="AI50" s="46">
        <f>IF(AND(AI$4&gt;=1,AI$4&lt;=Parametrlar!$C$4),Kirish!$B$26/12*IF(AI$4&gt;Kirish!$B$30,2,1)+IF(AI$4&gt;Kirish!$B$30,Kirish!$B$31*SUM($D49:AH49)/12,0),0)</f>
        <v>0</v>
      </c>
      <c r="AJ50" s="46">
        <f>IF(AND(AJ$4&gt;=1,AJ$4&lt;=Parametrlar!$C$4),Kirish!$B$26/12*IF(AJ$4&gt;Kirish!$B$30,2,1)+IF(AJ$4&gt;Kirish!$B$30,Kirish!$B$31*SUM($D49:AI49)/12,0),0)</f>
        <v>0</v>
      </c>
      <c r="AK50" s="46">
        <f>IF(AND(AK$4&gt;=1,AK$4&lt;=Parametrlar!$C$4),Kirish!$B$26/12*IF(AK$4&gt;Kirish!$B$30,2,1)+IF(AK$4&gt;Kirish!$B$30,Kirish!$B$31*SUM($D49:AJ49)/12,0),0)</f>
        <v>0</v>
      </c>
      <c r="AL50" s="46">
        <f>IF(AND(AL$4&gt;=1,AL$4&lt;=Parametrlar!$C$4),Kirish!$B$26/12*IF(AL$4&gt;Kirish!$B$30,2,1)+IF(AL$4&gt;Kirish!$B$30,Kirish!$B$31*SUM($D49:AK49)/12,0),0)</f>
        <v>0</v>
      </c>
      <c r="AM50" s="46">
        <f>IF(AND(AM$4&gt;=1,AM$4&lt;=Parametrlar!$C$4),Kirish!$B$26/12*IF(AM$4&gt;Kirish!$B$30,2,1)+IF(AM$4&gt;Kirish!$B$30,Kirish!$B$31*SUM($D49:AL49)/12,0),0)</f>
        <v>0</v>
      </c>
      <c r="AN50" s="46">
        <f>IF(AND(AN$4&gt;=1,AN$4&lt;=Parametrlar!$C$4),Kirish!$B$26/12*IF(AN$4&gt;Kirish!$B$30,2,1)+IF(AN$4&gt;Kirish!$B$30,Kirish!$B$31*SUM($D49:AM49)/12,0),0)</f>
        <v>0</v>
      </c>
      <c r="AO50" s="46">
        <f>IF(AND(AO$4&gt;=1,AO$4&lt;=Parametrlar!$C$4),Kirish!$B$26/12*IF(AO$4&gt;Kirish!$B$30,2,1)+IF(AO$4&gt;Kirish!$B$30,Kirish!$B$31*SUM($D49:AN49)/12,0),0)</f>
        <v>0</v>
      </c>
      <c r="AP50" s="46">
        <f>IF(AND(AP$4&gt;=1,AP$4&lt;=Parametrlar!$C$4),Kirish!$B$26/12*IF(AP$4&gt;Kirish!$B$30,2,1)+IF(AP$4&gt;Kirish!$B$30,Kirish!$B$31*SUM($D49:AO49)/12,0),0)</f>
        <v>0</v>
      </c>
      <c r="AQ50" s="46">
        <f>IF(AND(AQ$4&gt;=1,AQ$4&lt;=Parametrlar!$C$4),Kirish!$B$26/12*IF(AQ$4&gt;Kirish!$B$30,2,1)+IF(AQ$4&gt;Kirish!$B$30,Kirish!$B$31*SUM($D49:AP49)/12,0),0)</f>
        <v>0</v>
      </c>
      <c r="AR50" s="46">
        <f>IF(AND(AR$4&gt;=1,AR$4&lt;=Parametrlar!$C$4),Kirish!$B$26/12*IF(AR$4&gt;Kirish!$B$30,2,1)+IF(AR$4&gt;Kirish!$B$30,Kirish!$B$31*SUM($D49:AQ49)/12,0),0)</f>
        <v>0</v>
      </c>
      <c r="AS50" s="46">
        <f>IF(AND(AS$4&gt;=1,AS$4&lt;=Parametrlar!$C$4),Kirish!$B$26/12*IF(AS$4&gt;Kirish!$B$30,2,1)+IF(AS$4&gt;Kirish!$B$30,Kirish!$B$31*SUM($D49:AR49)/12,0),0)</f>
        <v>0</v>
      </c>
      <c r="AT50" s="46">
        <f>IF(AND(AT$4&gt;=1,AT$4&lt;=Parametrlar!$C$4),Kirish!$B$26/12*IF(AT$4&gt;Kirish!$B$30,2,1)+IF(AT$4&gt;Kirish!$B$30,Kirish!$B$31*SUM($D49:AS49)/12,0),0)</f>
        <v>0</v>
      </c>
      <c r="AU50" s="46">
        <f>IF(AND(AU$4&gt;=1,AU$4&lt;=Parametrlar!$C$4),Kirish!$B$26/12*IF(AU$4&gt;Kirish!$B$30,2,1)+IF(AU$4&gt;Kirish!$B$30,Kirish!$B$31*SUM($D49:AT49)/12,0),0)</f>
        <v>0</v>
      </c>
      <c r="AV50" s="46">
        <f>IF(AND(AV$4&gt;=1,AV$4&lt;=Parametrlar!$C$4),Kirish!$B$26/12*IF(AV$4&gt;Kirish!$B$30,2,1)+IF(AV$4&gt;Kirish!$B$30,Kirish!$B$31*SUM($D49:AU49)/12,0),0)</f>
        <v>0</v>
      </c>
      <c r="AW50" s="46">
        <f>IF(AND(AW$4&gt;=1,AW$4&lt;=Parametrlar!$C$4),Kirish!$B$26/12*IF(AW$4&gt;Kirish!$B$30,2,1)+IF(AW$4&gt;Kirish!$B$30,Kirish!$B$31*SUM($D49:AV49)/12,0),0)</f>
        <v>0</v>
      </c>
      <c r="AX50" s="46">
        <f>IF(AND(AX$4&gt;=1,AX$4&lt;=Parametrlar!$C$4),Kirish!$B$26/12*IF(AX$4&gt;Kirish!$B$30,2,1)+IF(AX$4&gt;Kirish!$B$30,Kirish!$B$31*SUM($D49:AW49)/12,0),0)</f>
        <v>0</v>
      </c>
      <c r="AY50" s="46">
        <f>IF(AND(AY$4&gt;=1,AY$4&lt;=Parametrlar!$C$4),Kirish!$B$26/12*IF(AY$4&gt;Kirish!$B$30,2,1)+IF(AY$4&gt;Kirish!$B$30,Kirish!$B$31*SUM($D49:AX49)/12,0),0)</f>
        <v>0</v>
      </c>
      <c r="AZ50" s="46">
        <f>IF(AND(AZ$4&gt;=1,AZ$4&lt;=Parametrlar!$C$4),Kirish!$B$26/12*IF(AZ$4&gt;Kirish!$B$30,2,1)+IF(AZ$4&gt;Kirish!$B$30,Kirish!$B$31*SUM($D49:AY49)/12,0),0)</f>
        <v>0</v>
      </c>
      <c r="BA50" s="46">
        <f>IF(AND(BA$4&gt;=1,BA$4&lt;=Parametrlar!$C$4),Kirish!$B$26/12*IF(BA$4&gt;Kirish!$B$30,2,1)+IF(BA$4&gt;Kirish!$B$30,Kirish!$B$31*SUM($D49:AZ49)/12,0),0)</f>
        <v>0</v>
      </c>
      <c r="BB50" s="46">
        <f>IF(AND(BB$4&gt;=1,BB$4&lt;=Parametrlar!$C$4),Kirish!$B$26/12*IF(BB$4&gt;Kirish!$B$30,2,1)+IF(BB$4&gt;Kirish!$B$30,Kirish!$B$31*SUM($D49:BA49)/12,0),0)</f>
        <v>0</v>
      </c>
      <c r="BC50" s="46">
        <f>IF(AND(BC$4&gt;=1,BC$4&lt;=Parametrlar!$C$4),Kirish!$B$26/12*IF(BC$4&gt;Kirish!$B$30,2,1)+IF(BC$4&gt;Kirish!$B$30,Kirish!$B$31*SUM($D49:BB49)/12,0),0)</f>
        <v>0</v>
      </c>
      <c r="BD50" s="46">
        <f>IF(AND(BD$4&gt;=1,BD$4&lt;=Parametrlar!$C$4),Kirish!$B$26/12*IF(BD$4&gt;Kirish!$B$30,2,1)+IF(BD$4&gt;Kirish!$B$30,Kirish!$B$31*SUM($D49:BC49)/12,0),0)</f>
        <v>0</v>
      </c>
      <c r="BE50" s="46">
        <f>IF(AND(BE$4&gt;=1,BE$4&lt;=Parametrlar!$C$4),Kirish!$B$26/12*IF(BE$4&gt;Kirish!$B$30,2,1)+IF(BE$4&gt;Kirish!$B$30,Kirish!$B$31*SUM($D49:BD49)/12,0),0)</f>
        <v>0</v>
      </c>
      <c r="BF50" s="46">
        <f>IF(AND(BF$4&gt;=1,BF$4&lt;=Parametrlar!$C$4),Kirish!$B$26/12*IF(BF$4&gt;Kirish!$B$30,2,1)+IF(BF$4&gt;Kirish!$B$30,Kirish!$B$31*SUM($D49:BE49)/12,0),0)</f>
        <v>0</v>
      </c>
      <c r="BG50" s="46">
        <f>IF(AND(BG$4&gt;=1,BG$4&lt;=Parametrlar!$C$4),Kirish!$B$26/12*IF(BG$4&gt;Kirish!$B$30,2,1)+IF(BG$4&gt;Kirish!$B$30,Kirish!$B$31*SUM($D49:BF49)/12,0),0)</f>
        <v>0</v>
      </c>
      <c r="BH50" s="46">
        <f>IF(AND(BH$4&gt;=1,BH$4&lt;=Parametrlar!$C$4),Kirish!$B$26/12*IF(BH$4&gt;Kirish!$B$30,2,1)+IF(BH$4&gt;Kirish!$B$30,Kirish!$B$31*SUM($D49:BG49)/12,0),0)</f>
        <v>0</v>
      </c>
      <c r="BI50" s="46">
        <f>IF(AND(BI$4&gt;=1,BI$4&lt;=Parametrlar!$C$4),Kirish!$B$26/12*IF(BI$4&gt;Kirish!$B$30,2,1)+IF(BI$4&gt;Kirish!$B$30,Kirish!$B$31*SUM($D49:BH49)/12,0),0)</f>
        <v>0</v>
      </c>
      <c r="BJ50" s="46">
        <f>IF(AND(BJ$4&gt;=1,BJ$4&lt;=Parametrlar!$C$4),Kirish!$B$26/12*IF(BJ$4&gt;Kirish!$B$30,2,1)+IF(BJ$4&gt;Kirish!$B$30,Kirish!$B$31*SUM($D49:BI49)/12,0),0)</f>
        <v>0</v>
      </c>
      <c r="BK50" s="46">
        <f>IF(AND(BK$4&gt;=1,BK$4&lt;=Parametrlar!$C$4),Kirish!$B$26/12*IF(BK$4&gt;Kirish!$B$30,2,1)+IF(BK$4&gt;Kirish!$B$30,Kirish!$B$31*SUM($D49:BJ49)/12,0),0)</f>
        <v>0</v>
      </c>
      <c r="BL50" s="46">
        <f>IF(AND(BL$4&gt;=1,BL$4&lt;=Parametrlar!$C$4),Kirish!$B$26/12*IF(BL$4&gt;Kirish!$B$30,2,1)+IF(BL$4&gt;Kirish!$B$30,Kirish!$B$31*SUM($D49:BK49)/12,0),0)</f>
        <v>0</v>
      </c>
      <c r="BM50" s="46">
        <f>IF(AND(BM$4&gt;=1,BM$4&lt;=Parametrlar!$C$4),Kirish!$B$26/12*IF(BM$4&gt;Kirish!$B$30,2,1)+IF(BM$4&gt;Kirish!$B$30,Kirish!$B$31*SUM($D49:BL49)/12,0),0)</f>
        <v>0</v>
      </c>
      <c r="BN50" s="46">
        <f>IF(AND(BN$4&gt;=1,BN$4&lt;=Parametrlar!$C$4),Kirish!$B$26/12*IF(BN$4&gt;Kirish!$B$30,2,1)+IF(BN$4&gt;Kirish!$B$30,Kirish!$B$31*SUM($D49:BM49)/12,0),0)</f>
        <v>0</v>
      </c>
      <c r="BO50" s="46">
        <f>IF(AND(BO$4&gt;=1,BO$4&lt;=Parametrlar!$C$4),Kirish!$B$26/12*IF(BO$4&gt;Kirish!$B$30,2,1)+IF(BO$4&gt;Kirish!$B$30,Kirish!$B$31*SUM($D49:BN49)/12,0),0)</f>
        <v>0</v>
      </c>
      <c r="BP50" s="46">
        <f>IF(AND(BP$4&gt;=1,BP$4&lt;=Parametrlar!$C$4),Kirish!$B$26/12*IF(BP$4&gt;Kirish!$B$30,2,1)+IF(BP$4&gt;Kirish!$B$30,Kirish!$B$31*SUM($D49:BO49)/12,0),0)</f>
        <v>0</v>
      </c>
      <c r="BQ50" s="46">
        <f>IF(AND(BQ$4&gt;=1,BQ$4&lt;=Parametrlar!$C$4),Kirish!$B$26/12*IF(BQ$4&gt;Kirish!$B$30,2,1)+IF(BQ$4&gt;Kirish!$B$30,Kirish!$B$31*SUM($D49:BP49)/12,0),0)</f>
        <v>0</v>
      </c>
      <c r="BR50" s="46">
        <f>IF(AND(BR$4&gt;=1,BR$4&lt;=Parametrlar!$C$4),Kirish!$B$26/12*IF(BR$4&gt;Kirish!$B$30,2,1)+IF(BR$4&gt;Kirish!$B$30,Kirish!$B$31*SUM($D49:BQ49)/12,0),0)</f>
        <v>0</v>
      </c>
      <c r="BS50" s="46">
        <f>IF(AND(BS$4&gt;=1,BS$4&lt;=Parametrlar!$C$4),Kirish!$B$26/12*IF(BS$4&gt;Kirish!$B$30,2,1)+IF(BS$4&gt;Kirish!$B$30,Kirish!$B$31*SUM($D49:BR49)/12,0),0)</f>
        <v>0</v>
      </c>
      <c r="BT50" s="46">
        <f>IF(AND(BT$4&gt;=1,BT$4&lt;=Parametrlar!$C$4),Kirish!$B$26/12*IF(BT$4&gt;Kirish!$B$30,2,1)+IF(BT$4&gt;Kirish!$B$30,Kirish!$B$31*SUM($D49:BS49)/12,0),0)</f>
        <v>0</v>
      </c>
      <c r="BU50" s="46">
        <f>IF(AND(BU$4&gt;=1,BU$4&lt;=Parametrlar!$C$4),Kirish!$B$26/12*IF(BU$4&gt;Kirish!$B$30,2,1)+IF(BU$4&gt;Kirish!$B$30,Kirish!$B$31*SUM($D49:BT49)/12,0),0)</f>
        <v>0</v>
      </c>
      <c r="BV50" s="46">
        <f>IF(AND(BV$4&gt;=1,BV$4&lt;=Parametrlar!$C$4),Kirish!$B$26/12*IF(BV$4&gt;Kirish!$B$30,2,1)+IF(BV$4&gt;Kirish!$B$30,Kirish!$B$31*SUM($D49:BU49)/12,0),0)</f>
        <v>0</v>
      </c>
      <c r="BW50" s="46">
        <f>IF(AND(BW$4&gt;=1,BW$4&lt;=Parametrlar!$C$4),Kirish!$B$26/12*IF(BW$4&gt;Kirish!$B$30,2,1)+IF(BW$4&gt;Kirish!$B$30,Kirish!$B$31*SUM($D49:BV49)/12,0),0)</f>
        <v>0</v>
      </c>
      <c r="BX50" s="46">
        <f>IF(AND(BX$4&gt;=1,BX$4&lt;=Parametrlar!$C$4),Kirish!$B$26/12*IF(BX$4&gt;Kirish!$B$30,2,1)+IF(BX$4&gt;Kirish!$B$30,Kirish!$B$31*SUM($D49:BW49)/12,0),0)</f>
        <v>0</v>
      </c>
      <c r="BY50" s="46">
        <f>IF(AND(BY$4&gt;=1,BY$4&lt;=Parametrlar!$C$4),Kirish!$B$26/12*IF(BY$4&gt;Kirish!$B$30,2,1)+IF(BY$4&gt;Kirish!$B$30,Kirish!$B$31*SUM($D49:BX49)/12,0),0)</f>
        <v>0</v>
      </c>
      <c r="BZ50" s="46">
        <f>IF(AND(BZ$4&gt;=1,BZ$4&lt;=Parametrlar!$C$4),Kirish!$B$26/12*IF(BZ$4&gt;Kirish!$B$30,2,1)+IF(BZ$4&gt;Kirish!$B$30,Kirish!$B$31*SUM($D49:BY49)/12,0),0)</f>
        <v>0</v>
      </c>
      <c r="CA50" s="46">
        <f>IF(AND(CA$4&gt;=1,CA$4&lt;=Parametrlar!$C$4),Kirish!$B$26/12*IF(CA$4&gt;Kirish!$B$30,2,1)+IF(CA$4&gt;Kirish!$B$30,Kirish!$B$31*SUM($D49:BZ49)/12,0),0)</f>
        <v>0</v>
      </c>
      <c r="CB50" s="46">
        <f>IF(AND(CB$4&gt;=1,CB$4&lt;=Parametrlar!$C$4),Kirish!$B$26/12*IF(CB$4&gt;Kirish!$B$30,2,1)+IF(CB$4&gt;Kirish!$B$30,Kirish!$B$31*SUM($D49:CA49)/12,0),0)</f>
        <v>0</v>
      </c>
      <c r="CC50" s="46">
        <f>IF(AND(CC$4&gt;=1,CC$4&lt;=Parametrlar!$C$4),Kirish!$B$26/12*IF(CC$4&gt;Kirish!$B$30,2,1)+IF(CC$4&gt;Kirish!$B$30,Kirish!$B$31*SUM($D49:CB49)/12,0),0)</f>
        <v>0</v>
      </c>
      <c r="CD50" s="46">
        <f>IF(AND(CD$4&gt;=1,CD$4&lt;=Parametrlar!$C$4),Kirish!$B$26/12*IF(CD$4&gt;Kirish!$B$30,2,1)+IF(CD$4&gt;Kirish!$B$30,Kirish!$B$31*SUM($D49:CC49)/12,0),0)</f>
        <v>0</v>
      </c>
      <c r="CE50" s="46">
        <f>IF(AND(CE$4&gt;=1,CE$4&lt;=Parametrlar!$C$4),Kirish!$B$26/12*IF(CE$4&gt;Kirish!$B$30,2,1)+IF(CE$4&gt;Kirish!$B$30,Kirish!$B$31*SUM($D49:CD49)/12,0),0)</f>
        <v>0</v>
      </c>
      <c r="CF50" s="46">
        <f>IF(AND(CF$4&gt;=1,CF$4&lt;=Parametrlar!$C$4),Kirish!$B$26/12*IF(CF$4&gt;Kirish!$B$30,2,1)+IF(CF$4&gt;Kirish!$B$30,Kirish!$B$31*SUM($D49:CE49)/12,0),0)</f>
        <v>0</v>
      </c>
      <c r="CG50" s="46">
        <f>IF(AND(CG$4&gt;=1,CG$4&lt;=Parametrlar!$C$4),Kirish!$B$26/12*IF(CG$4&gt;Kirish!$B$30,2,1)+IF(CG$4&gt;Kirish!$B$30,Kirish!$B$31*SUM($D49:CF49)/12,0),0)</f>
        <v>0</v>
      </c>
      <c r="CH50" s="46">
        <f>IF(AND(CH$4&gt;=1,CH$4&lt;=Parametrlar!$C$4),Kirish!$B$26/12*IF(CH$4&gt;Kirish!$B$30,2,1)+IF(CH$4&gt;Kirish!$B$30,Kirish!$B$31*SUM($D49:CG49)/12,0),0)</f>
        <v>0</v>
      </c>
      <c r="CI50" s="46">
        <f>IF(AND(CI$4&gt;=1,CI$4&lt;=Parametrlar!$C$4),Kirish!$B$26/12*IF(CI$4&gt;Kirish!$B$30,2,1)+IF(CI$4&gt;Kirish!$B$30,Kirish!$B$31*SUM($D49:CH49)/12,0),0)</f>
        <v>0</v>
      </c>
      <c r="CJ50" s="46">
        <f>IF(AND(CJ$4&gt;=1,CJ$4&lt;=Parametrlar!$C$4),Kirish!$B$26/12*IF(CJ$4&gt;Kirish!$B$30,2,1)+IF(CJ$4&gt;Kirish!$B$30,Kirish!$B$31*SUM($D49:CI49)/12,0),0)</f>
        <v>0</v>
      </c>
      <c r="CK50" s="46">
        <f>IF(AND(CK$4&gt;=1,CK$4&lt;=Parametrlar!$C$4),Kirish!$B$26/12*IF(CK$4&gt;Kirish!$B$30,2,1)+IF(CK$4&gt;Kirish!$B$30,Kirish!$B$31*SUM($D49:CJ49)/12,0),0)</f>
        <v>0</v>
      </c>
      <c r="CL50" s="46">
        <f>IF(AND(CL$4&gt;=1,CL$4&lt;=Parametrlar!$C$4),Kirish!$B$26/12*IF(CL$4&gt;Kirish!$B$30,2,1)+IF(CL$4&gt;Kirish!$B$30,Kirish!$B$31*SUM($D49:CK49)/12,0),0)</f>
        <v>0</v>
      </c>
      <c r="CM50" s="46">
        <f>IF(AND(CM$4&gt;=1,CM$4&lt;=Parametrlar!$C$4),Kirish!$B$26/12*IF(CM$4&gt;Kirish!$B$30,2,1)+IF(CM$4&gt;Kirish!$B$30,Kirish!$B$31*SUM($D49:CL49)/12,0),0)</f>
        <v>0</v>
      </c>
      <c r="CN50" s="46">
        <f>IF(AND(CN$4&gt;=1,CN$4&lt;=Parametrlar!$C$4),Kirish!$B$26/12*IF(CN$4&gt;Kirish!$B$30,2,1)+IF(CN$4&gt;Kirish!$B$30,Kirish!$B$31*SUM($D49:CM49)/12,0),0)</f>
        <v>0</v>
      </c>
      <c r="CO50" s="46">
        <f>IF(AND(CO$4&gt;=1,CO$4&lt;=Parametrlar!$C$4),Kirish!$B$26/12*IF(CO$4&gt;Kirish!$B$30,2,1)+IF(CO$4&gt;Kirish!$B$30,Kirish!$B$31*SUM($D49:CN49)/12,0),0)</f>
        <v>0</v>
      </c>
      <c r="CP50" s="46">
        <f>IF(AND(CP$4&gt;=1,CP$4&lt;=Parametrlar!$C$4),Kirish!$B$26/12*IF(CP$4&gt;Kirish!$B$30,2,1)+IF(CP$4&gt;Kirish!$B$30,Kirish!$B$31*SUM($D49:CO49)/12,0),0)</f>
        <v>0</v>
      </c>
      <c r="CQ50" s="46">
        <f>IF(AND(CQ$4&gt;=1,CQ$4&lt;=Parametrlar!$C$4),Kirish!$B$26/12*IF(CQ$4&gt;Kirish!$B$30,2,1)+IF(CQ$4&gt;Kirish!$B$30,Kirish!$B$31*SUM($D49:CP49)/12,0),0)</f>
        <v>0</v>
      </c>
      <c r="CR50" s="46">
        <f>IF(AND(CR$4&gt;=1,CR$4&lt;=Parametrlar!$C$4),Kirish!$B$26/12*IF(CR$4&gt;Kirish!$B$30,2,1)+IF(CR$4&gt;Kirish!$B$30,Kirish!$B$31*SUM($D49:CQ49)/12,0),0)</f>
        <v>0</v>
      </c>
      <c r="CS50" s="46">
        <f>IF(AND(CS$4&gt;=1,CS$4&lt;=Parametrlar!$C$4),Kirish!$B$26/12*IF(CS$4&gt;Kirish!$B$30,2,1)+IF(CS$4&gt;Kirish!$B$30,Kirish!$B$31*SUM($D49:CR49)/12,0),0)</f>
        <v>0</v>
      </c>
      <c r="CT50" s="46">
        <f>IF(AND(CT$4&gt;=1,CT$4&lt;=Parametrlar!$C$4),Kirish!$B$26/12*IF(CT$4&gt;Kirish!$B$30,2,1)+IF(CT$4&gt;Kirish!$B$30,Kirish!$B$31*SUM($D49:CS49)/12,0),0)</f>
        <v>0</v>
      </c>
      <c r="CU50" s="46">
        <f>IF(AND(CU$4&gt;=1,CU$4&lt;=Parametrlar!$C$4),Kirish!$B$26/12*IF(CU$4&gt;Kirish!$B$30,2,1)+IF(CU$4&gt;Kirish!$B$30,Kirish!$B$31*SUM($D49:CT49)/12,0),0)</f>
        <v>0</v>
      </c>
      <c r="CV50" s="46">
        <f>IF(AND(CV$4&gt;=1,CV$4&lt;=Parametrlar!$C$4),Kirish!$B$26/12*IF(CV$4&gt;Kirish!$B$30,2,1)+IF(CV$4&gt;Kirish!$B$30,Kirish!$B$31*SUM($D49:CU49)/12,0),0)</f>
        <v>0</v>
      </c>
      <c r="CW50" s="46">
        <f>IF(AND(CW$4&gt;=1,CW$4&lt;=Parametrlar!$C$4),Kirish!$B$26/12*IF(CW$4&gt;Kirish!$B$30,2,1)+IF(CW$4&gt;Kirish!$B$30,Kirish!$B$31*SUM($D49:CV49)/12,0),0)</f>
        <v>0</v>
      </c>
      <c r="CX50" s="46">
        <f>IF(AND(CX$4&gt;=1,CX$4&lt;=Parametrlar!$C$4),Kirish!$B$26/12*IF(CX$4&gt;Kirish!$B$30,2,1)+IF(CX$4&gt;Kirish!$B$30,Kirish!$B$31*SUM($D49:CW49)/12,0),0)</f>
        <v>0</v>
      </c>
      <c r="CY50" s="46">
        <f>IF(AND(CY$4&gt;=1,CY$4&lt;=Parametrlar!$C$4),Kirish!$B$26/12*IF(CY$4&gt;Kirish!$B$30,2,1)+IF(CY$4&gt;Kirish!$B$30,Kirish!$B$31*SUM($D49:CX49)/12,0),0)</f>
        <v>0</v>
      </c>
      <c r="CZ50" s="46">
        <f>IF(AND(CZ$4&gt;=1,CZ$4&lt;=Parametrlar!$C$4),Kirish!$B$26/12*IF(CZ$4&gt;Kirish!$B$30,2,1)+IF(CZ$4&gt;Kirish!$B$30,Kirish!$B$31*SUM($D49:CY49)/12,0),0)</f>
        <v>0</v>
      </c>
      <c r="DA50" s="46">
        <f>IF(AND(DA$4&gt;=1,DA$4&lt;=Parametrlar!$C$4),Kirish!$B$26/12*IF(DA$4&gt;Kirish!$B$30,2,1)+IF(DA$4&gt;Kirish!$B$30,Kirish!$B$31*SUM($D49:CZ49)/12,0),0)</f>
        <v>0</v>
      </c>
      <c r="DB50" s="46">
        <f>IF(AND(DB$4&gt;=1,DB$4&lt;=Parametrlar!$C$4),Kirish!$B$26/12*IF(DB$4&gt;Kirish!$B$30,2,1)+IF(DB$4&gt;Kirish!$B$30,Kirish!$B$31*SUM($D49:DA49)/12,0),0)</f>
        <v>0</v>
      </c>
      <c r="DC50" s="46">
        <f>IF(AND(DC$4&gt;=1,DC$4&lt;=Parametrlar!$C$4),Kirish!$B$26/12*IF(DC$4&gt;Kirish!$B$30,2,1)+IF(DC$4&gt;Kirish!$B$30,Kirish!$B$31*SUM($D49:DB49)/12,0),0)</f>
        <v>0</v>
      </c>
      <c r="DD50" s="46">
        <f>IF(AND(DD$4&gt;=1,DD$4&lt;=Parametrlar!$C$4),Kirish!$B$26/12*IF(DD$4&gt;Kirish!$B$30,2,1)+IF(DD$4&gt;Kirish!$B$30,Kirish!$B$31*SUM($D49:DC49)/12,0),0)</f>
        <v>0</v>
      </c>
      <c r="DE50" s="46">
        <f>IF(AND(DE$4&gt;=1,DE$4&lt;=Parametrlar!$C$4),Kirish!$B$26/12*IF(DE$4&gt;Kirish!$B$30,2,1)+IF(DE$4&gt;Kirish!$B$30,Kirish!$B$31*SUM($D49:DD49)/12,0),0)</f>
        <v>0</v>
      </c>
      <c r="DF50" s="46">
        <f>IF(AND(DF$4&gt;=1,DF$4&lt;=Parametrlar!$C$4),Kirish!$B$26/12*IF(DF$4&gt;Kirish!$B$30,2,1)+IF(DF$4&gt;Kirish!$B$30,Kirish!$B$31*SUM($D49:DE49)/12,0),0)</f>
        <v>0</v>
      </c>
      <c r="DG50" s="46">
        <f>IF(AND(DG$4&gt;=1,DG$4&lt;=Parametrlar!$C$4),Kirish!$B$26/12*IF(DG$4&gt;Kirish!$B$30,2,1)+IF(DG$4&gt;Kirish!$B$30,Kirish!$B$31*SUM($D49:DF49)/12,0),0)</f>
        <v>0</v>
      </c>
      <c r="DH50" s="46">
        <f>IF(AND(DH$4&gt;=1,DH$4&lt;=Parametrlar!$C$4),Kirish!$B$26/12*IF(DH$4&gt;Kirish!$B$30,2,1)+IF(DH$4&gt;Kirish!$B$30,Kirish!$B$31*SUM($D49:DG49)/12,0),0)</f>
        <v>0</v>
      </c>
      <c r="DI50" s="46">
        <f>IF(AND(DI$4&gt;=1,DI$4&lt;=Parametrlar!$C$4),Kirish!$B$26/12*IF(DI$4&gt;Kirish!$B$30,2,1)+IF(DI$4&gt;Kirish!$B$30,Kirish!$B$31*SUM($D49:DH49)/12,0),0)</f>
        <v>0</v>
      </c>
      <c r="DJ50" s="46">
        <f>IF(AND(DJ$4&gt;=1,DJ$4&lt;=Parametrlar!$C$4),Kirish!$B$26/12*IF(DJ$4&gt;Kirish!$B$30,2,1)+IF(DJ$4&gt;Kirish!$B$30,Kirish!$B$31*SUM($D49:DI49)/12,0),0)</f>
        <v>0</v>
      </c>
      <c r="DK50" s="46">
        <f>IF(AND(DK$4&gt;=1,DK$4&lt;=Parametrlar!$C$4),Kirish!$B$26/12*IF(DK$4&gt;Kirish!$B$30,2,1)+IF(DK$4&gt;Kirish!$B$30,Kirish!$B$31*SUM($D49:DJ49)/12,0),0)</f>
        <v>0</v>
      </c>
      <c r="DL50" s="46">
        <f>IF(AND(DL$4&gt;=1,DL$4&lt;=Parametrlar!$C$4),Kirish!$B$26/12*IF(DL$4&gt;Kirish!$B$30,2,1)+IF(DL$4&gt;Kirish!$B$30,Kirish!$B$31*SUM($D49:DK49)/12,0),0)</f>
        <v>0</v>
      </c>
      <c r="DM50" s="46">
        <f>IF(AND(DM$4&gt;=1,DM$4&lt;=Parametrlar!$C$4),Kirish!$B$26/12*IF(DM$4&gt;Kirish!$B$30,2,1)+IF(DM$4&gt;Kirish!$B$30,Kirish!$B$31*SUM($D49:DL49)/12,0),0)</f>
        <v>0</v>
      </c>
      <c r="DN50" s="46">
        <f>IF(AND(DN$4&gt;=1,DN$4&lt;=Parametrlar!$C$4),Kirish!$B$26/12*IF(DN$4&gt;Kirish!$B$30,2,1)+IF(DN$4&gt;Kirish!$B$30,Kirish!$B$31*SUM($D49:DM49)/12,0),0)</f>
        <v>0</v>
      </c>
      <c r="DO50" s="46">
        <f>IF(AND(DO$4&gt;=1,DO$4&lt;=Parametrlar!$C$4),Kirish!$B$26/12*IF(DO$4&gt;Kirish!$B$30,2,1)+IF(DO$4&gt;Kirish!$B$30,Kirish!$B$31*SUM($D49:DN49)/12,0),0)</f>
        <v>0</v>
      </c>
      <c r="DP50" s="46">
        <f>IF(AND(DP$4&gt;=1,DP$4&lt;=Parametrlar!$C$4),Kirish!$B$26/12*IF(DP$4&gt;Kirish!$B$30,2,1)+IF(DP$4&gt;Kirish!$B$30,Kirish!$B$31*SUM($D49:DO49)/12,0),0)</f>
        <v>0</v>
      </c>
      <c r="DQ50" s="46">
        <f>IF(AND(DQ$4&gt;=1,DQ$4&lt;=Parametrlar!$C$4),Kirish!$B$26/12*IF(DQ$4&gt;Kirish!$B$30,2,1)+IF(DQ$4&gt;Kirish!$B$30,Kirish!$B$31*SUM($D49:DP49)/12,0),0)</f>
        <v>0</v>
      </c>
      <c r="DR50" s="46">
        <f>IF(AND(DR$4&gt;=1,DR$4&lt;=Parametrlar!$C$4),Kirish!$B$26/12*IF(DR$4&gt;Kirish!$B$30,2,1)+IF(DR$4&gt;Kirish!$B$30,Kirish!$B$31*SUM($D49:DQ49)/12,0),0)</f>
        <v>0</v>
      </c>
      <c r="DS50" s="46">
        <f>IF(AND(DS$4&gt;=1,DS$4&lt;=Parametrlar!$C$4),Kirish!$B$26/12*IF(DS$4&gt;Kirish!$B$30,2,1)+IF(DS$4&gt;Kirish!$B$30,Kirish!$B$31*SUM($D49:DR49)/12,0),0)</f>
        <v>0</v>
      </c>
      <c r="DT50" s="46">
        <f>IF(AND(DT$4&gt;=1,DT$4&lt;=Parametrlar!$C$4),Kirish!$B$26/12*IF(DT$4&gt;Kirish!$B$30,2,1)+IF(DT$4&gt;Kirish!$B$30,Kirish!$B$31*SUM($D49:DS49)/12,0),0)</f>
        <v>0</v>
      </c>
      <c r="DU50" s="46">
        <f>IF(AND(DU$4&gt;=1,DU$4&lt;=Parametrlar!$C$4),Kirish!$B$26/12*IF(DU$4&gt;Kirish!$B$30,2,1)+IF(DU$4&gt;Kirish!$B$30,Kirish!$B$31*SUM($D49:DT49)/12,0),0)</f>
        <v>0</v>
      </c>
      <c r="DV50" s="46">
        <f>IF(AND(DV$4&gt;=1,DV$4&lt;=Parametrlar!$C$4),Kirish!$B$26/12*IF(DV$4&gt;Kirish!$B$30,2,1)+IF(DV$4&gt;Kirish!$B$30,Kirish!$B$31*SUM($D49:DU49)/12,0),0)</f>
        <v>0</v>
      </c>
      <c r="DW50" s="46">
        <f>IF(AND(DW$4&gt;=1,DW$4&lt;=Parametrlar!$C$4),Kirish!$B$26/12*IF(DW$4&gt;Kirish!$B$30,2,1)+IF(DW$4&gt;Kirish!$B$30,Kirish!$B$31*SUM($D49:DV49)/12,0),0)</f>
        <v>0</v>
      </c>
      <c r="DX50" s="46">
        <f>IF(AND(DX$4&gt;=1,DX$4&lt;=Parametrlar!$C$4),Kirish!$B$26/12*IF(DX$4&gt;Kirish!$B$30,2,1)+IF(DX$4&gt;Kirish!$B$30,Kirish!$B$31*SUM($D49:DW49)/12,0),0)</f>
        <v>0</v>
      </c>
      <c r="DY50" s="46">
        <f>IF(AND(DY$4&gt;=1,DY$4&lt;=Parametrlar!$C$4),Kirish!$B$26/12*IF(DY$4&gt;Kirish!$B$30,2,1)+IF(DY$4&gt;Kirish!$B$30,Kirish!$B$31*SUM($D49:DX49)/12,0),0)</f>
        <v>0</v>
      </c>
      <c r="DZ50" s="46">
        <f>IF(AND(DZ$4&gt;=1,DZ$4&lt;=Parametrlar!$C$4),Kirish!$B$26/12*IF(DZ$4&gt;Kirish!$B$30,2,1)+IF(DZ$4&gt;Kirish!$B$30,Kirish!$B$31*SUM($D49:DY49)/12,0),0)</f>
        <v>0</v>
      </c>
      <c r="EA50" s="46">
        <f>IF(AND(EA$4&gt;=1,EA$4&lt;=Parametrlar!$C$4),Kirish!$B$26/12*IF(EA$4&gt;Kirish!$B$30,2,1)+IF(EA$4&gt;Kirish!$B$30,Kirish!$B$31*SUM($D49:DZ49)/12,0),0)</f>
        <v>0</v>
      </c>
      <c r="EB50" s="46">
        <f>IF(AND(EB$4&gt;=1,EB$4&lt;=Parametrlar!$C$4),Kirish!$B$26/12*IF(EB$4&gt;Kirish!$B$30,2,1)+IF(EB$4&gt;Kirish!$B$30,Kirish!$B$31*SUM($D49:EA49)/12,0),0)</f>
        <v>0</v>
      </c>
      <c r="EC50" s="46">
        <f>IF(AND(EC$4&gt;=1,EC$4&lt;=Parametrlar!$C$4),Kirish!$B$26/12*IF(EC$4&gt;Kirish!$B$30,2,1)+IF(EC$4&gt;Kirish!$B$30,Kirish!$B$31*SUM($D49:EB49)/12,0),0)</f>
        <v>0</v>
      </c>
      <c r="ED50" s="46">
        <f>IF(AND(ED$4&gt;=1,ED$4&lt;=Parametrlar!$C$4),Kirish!$B$26/12*IF(ED$4&gt;Kirish!$B$30,2,1)+IF(ED$4&gt;Kirish!$B$30,Kirish!$B$31*SUM($D49:EC49)/12,0),0)</f>
        <v>0</v>
      </c>
      <c r="EE50" s="46">
        <f>IF(AND(EE$4&gt;=1,EE$4&lt;=Parametrlar!$C$4),Kirish!$B$26/12*IF(EE$4&gt;Kirish!$B$30,2,1)+IF(EE$4&gt;Kirish!$B$30,Kirish!$B$31*SUM($D49:ED49)/12,0),0)</f>
        <v>0</v>
      </c>
      <c r="EF50" s="46">
        <f>IF(AND(EF$4&gt;=1,EF$4&lt;=Parametrlar!$C$4),Kirish!$B$26/12*IF(EF$4&gt;Kirish!$B$30,2,1)+IF(EF$4&gt;Kirish!$B$30,Kirish!$B$31*SUM($D49:EE49)/12,0),0)</f>
        <v>0</v>
      </c>
      <c r="EG50" s="46">
        <f>IF(AND(EG$4&gt;=1,EG$4&lt;=Parametrlar!$C$4),Kirish!$B$26/12*IF(EG$4&gt;Kirish!$B$30,2,1)+IF(EG$4&gt;Kirish!$B$30,Kirish!$B$31*SUM($D49:EF49)/12,0),0)</f>
        <v>0</v>
      </c>
      <c r="EH50" s="46">
        <f>IF(AND(EH$4&gt;=1,EH$4&lt;=Parametrlar!$C$4),Kirish!$B$26/12*IF(EH$4&gt;Kirish!$B$30,2,1)+IF(EH$4&gt;Kirish!$B$30,Kirish!$B$31*SUM($D49:EG49)/12,0),0)</f>
        <v>0</v>
      </c>
      <c r="EI50" s="46">
        <f>IF(AND(EI$4&gt;=1,EI$4&lt;=Parametrlar!$C$4),Kirish!$B$26/12*IF(EI$4&gt;Kirish!$B$30,2,1)+IF(EI$4&gt;Kirish!$B$30,Kirish!$B$31*SUM($D49:EH49)/12,0),0)</f>
        <v>0</v>
      </c>
      <c r="EJ50" s="46">
        <f>IF(AND(EJ$4&gt;=1,EJ$4&lt;=Parametrlar!$C$4),Kirish!$B$26/12*IF(EJ$4&gt;Kirish!$B$30,2,1)+IF(EJ$4&gt;Kirish!$B$30,Kirish!$B$31*SUM($D49:EI49)/12,0),0)</f>
        <v>0</v>
      </c>
      <c r="EK50" s="46">
        <f>IF(AND(EK$4&gt;=1,EK$4&lt;=Parametrlar!$C$4),Kirish!$B$26/12*IF(EK$4&gt;Kirish!$B$30,2,1)+IF(EK$4&gt;Kirish!$B$30,Kirish!$B$31*SUM($D49:EJ49)/12,0),0)</f>
        <v>0</v>
      </c>
      <c r="EL50" s="46">
        <f>IF(AND(EL$4&gt;=1,EL$4&lt;=Parametrlar!$C$4),Kirish!$B$26/12*IF(EL$4&gt;Kirish!$B$30,2,1)+IF(EL$4&gt;Kirish!$B$30,Kirish!$B$31*SUM($D49:EK49)/12,0),0)</f>
        <v>0</v>
      </c>
      <c r="EM50" s="46">
        <f>IF(AND(EM$4&gt;=1,EM$4&lt;=Parametrlar!$C$4),Kirish!$B$26/12*IF(EM$4&gt;Kirish!$B$30,2,1)+IF(EM$4&gt;Kirish!$B$30,Kirish!$B$31*SUM($D49:EL49)/12,0),0)</f>
        <v>0</v>
      </c>
      <c r="EN50" s="46">
        <f>IF(AND(EN$4&gt;=1,EN$4&lt;=Parametrlar!$C$4),Kirish!$B$26/12*IF(EN$4&gt;Kirish!$B$30,2,1)+IF(EN$4&gt;Kirish!$B$30,Kirish!$B$31*SUM($D49:EM49)/12,0),0)</f>
        <v>0</v>
      </c>
      <c r="EO50" s="46">
        <f>IF(AND(EO$4&gt;=1,EO$4&lt;=Parametrlar!$C$4),Kirish!$B$26/12*IF(EO$4&gt;Kirish!$B$30,2,1)+IF(EO$4&gt;Kirish!$B$30,Kirish!$B$31*SUM($D49:EN49)/12,0),0)</f>
        <v>0</v>
      </c>
      <c r="EP50" s="46">
        <f>IF(AND(EP$4&gt;=1,EP$4&lt;=Parametrlar!$C$4),Kirish!$B$26/12*IF(EP$4&gt;Kirish!$B$30,2,1)+IF(EP$4&gt;Kirish!$B$30,Kirish!$B$31*SUM($D49:EO49)/12,0),0)</f>
        <v>0</v>
      </c>
      <c r="EQ50" s="46">
        <f>IF(AND(EQ$4&gt;=1,EQ$4&lt;=Parametrlar!$C$4),Kirish!$B$26/12*IF(EQ$4&gt;Kirish!$B$30,2,1)+IF(EQ$4&gt;Kirish!$B$30,Kirish!$B$31*SUM($D49:EP49)/12,0),0)</f>
        <v>0</v>
      </c>
      <c r="ER50" s="46">
        <f>IF(AND(ER$4&gt;=1,ER$4&lt;=Parametrlar!$C$4),Kirish!$B$26/12*IF(ER$4&gt;Kirish!$B$30,2,1)+IF(ER$4&gt;Kirish!$B$30,Kirish!$B$31*SUM($D49:EQ49)/12,0),0)</f>
        <v>0</v>
      </c>
      <c r="ES50" s="46">
        <f>IF(AND(ES$4&gt;=1,ES$4&lt;=Parametrlar!$C$4),Kirish!$B$26/12*IF(ES$4&gt;Kirish!$B$30,2,1)+IF(ES$4&gt;Kirish!$B$30,Kirish!$B$31*SUM($D49:ER49)/12,0),0)</f>
        <v>0</v>
      </c>
      <c r="ET50" s="46">
        <f>IF(AND(ET$4&gt;=1,ET$4&lt;=Parametrlar!$C$4),Kirish!$B$26/12*IF(ET$4&gt;Kirish!$B$30,2,1)+IF(ET$4&gt;Kirish!$B$30,Kirish!$B$31*SUM($D49:ES49)/12,0),0)</f>
        <v>0</v>
      </c>
      <c r="EU50" s="46">
        <f>IF(AND(EU$4&gt;=1,EU$4&lt;=Parametrlar!$C$4),Kirish!$B$26/12*IF(EU$4&gt;Kirish!$B$30,2,1)+IF(EU$4&gt;Kirish!$B$30,Kirish!$B$31*SUM($D49:ET49)/12,0),0)</f>
        <v>0</v>
      </c>
      <c r="EV50" s="46">
        <f>IF(AND(EV$4&gt;=1,EV$4&lt;=Parametrlar!$C$4),Kirish!$B$26/12*IF(EV$4&gt;Kirish!$B$30,2,1)+IF(EV$4&gt;Kirish!$B$30,Kirish!$B$31*SUM($D49:EU49)/12,0),0)</f>
        <v>0</v>
      </c>
      <c r="EW50" s="46">
        <f>IF(AND(EW$4&gt;=1,EW$4&lt;=Parametrlar!$C$4),Kirish!$B$26/12*IF(EW$4&gt;Kirish!$B$30,2,1)+IF(EW$4&gt;Kirish!$B$30,Kirish!$B$31*SUM($D49:EV49)/12,0),0)</f>
        <v>0</v>
      </c>
      <c r="EX50" s="46">
        <f>IF(AND(EX$4&gt;=1,EX$4&lt;=Parametrlar!$C$4),Kirish!$B$26/12*IF(EX$4&gt;Kirish!$B$30,2,1)+IF(EX$4&gt;Kirish!$B$30,Kirish!$B$31*SUM($D49:EW49)/12,0),0)</f>
        <v>0</v>
      </c>
      <c r="EY50" s="46">
        <f>IF(AND(EY$4&gt;=1,EY$4&lt;=Parametrlar!$C$4),Kirish!$B$26/12*IF(EY$4&gt;Kirish!$B$30,2,1)+IF(EY$4&gt;Kirish!$B$30,Kirish!$B$31*SUM($D49:EX49)/12,0),0)</f>
        <v>0</v>
      </c>
      <c r="EZ50" s="46">
        <f>IF(AND(EZ$4&gt;=1,EZ$4&lt;=Parametrlar!$C$4),Kirish!$B$26/12*IF(EZ$4&gt;Kirish!$B$30,2,1)+IF(EZ$4&gt;Kirish!$B$30,Kirish!$B$31*SUM($D49:EY49)/12,0),0)</f>
        <v>0</v>
      </c>
      <c r="FA50" s="46">
        <f>IF(AND(FA$4&gt;=1,FA$4&lt;=Parametrlar!$C$4),Kirish!$B$26/12*IF(FA$4&gt;Kirish!$B$30,2,1)+IF(FA$4&gt;Kirish!$B$30,Kirish!$B$31*SUM($D49:EZ49)/12,0),0)</f>
        <v>0</v>
      </c>
      <c r="FB50" s="46">
        <f>IF(AND(FB$4&gt;=1,FB$4&lt;=Parametrlar!$C$4),Kirish!$B$26/12*IF(FB$4&gt;Kirish!$B$30,2,1)+IF(FB$4&gt;Kirish!$B$30,Kirish!$B$31*SUM($D49:FA49)/12,0),0)</f>
        <v>0</v>
      </c>
      <c r="FC50" s="46">
        <f>IF(AND(FC$4&gt;=1,FC$4&lt;=Parametrlar!$C$4),Kirish!$B$26/12*IF(FC$4&gt;Kirish!$B$30,2,1)+IF(FC$4&gt;Kirish!$B$30,Kirish!$B$31*SUM($D49:FB49)/12,0),0)</f>
        <v>0</v>
      </c>
      <c r="FD50" s="46">
        <f>IF(AND(FD$4&gt;=1,FD$4&lt;=Parametrlar!$C$4),Kirish!$B$26/12*IF(FD$4&gt;Kirish!$B$30,2,1)+IF(FD$4&gt;Kirish!$B$30,Kirish!$B$31*SUM($D49:FC49)/12,0),0)</f>
        <v>0</v>
      </c>
      <c r="FE50" s="46">
        <f>IF(AND(FE$4&gt;=1,FE$4&lt;=Parametrlar!$C$4),Kirish!$B$26/12*IF(FE$4&gt;Kirish!$B$30,2,1)+IF(FE$4&gt;Kirish!$B$30,Kirish!$B$31*SUM($D49:FD49)/12,0),0)</f>
        <v>0</v>
      </c>
      <c r="FF50" s="46">
        <f>IF(AND(FF$4&gt;=1,FF$4&lt;=Parametrlar!$C$4),Kirish!$B$26/12*IF(FF$4&gt;Kirish!$B$30,2,1)+IF(FF$4&gt;Kirish!$B$30,Kirish!$B$31*SUM($D49:FE49)/12,0),0)</f>
        <v>0</v>
      </c>
      <c r="FG50" s="46">
        <f>IF(AND(FG$4&gt;=1,FG$4&lt;=Parametrlar!$C$4),Kirish!$B$26/12*IF(FG$4&gt;Kirish!$B$30,2,1)+IF(FG$4&gt;Kirish!$B$30,Kirish!$B$31*SUM($D49:FF49)/12,0),0)</f>
        <v>0</v>
      </c>
      <c r="FH50" s="46">
        <f>IF(AND(FH$4&gt;=1,FH$4&lt;=Parametrlar!$C$4),Kirish!$B$26/12*IF(FH$4&gt;Kirish!$B$30,2,1)+IF(FH$4&gt;Kirish!$B$30,Kirish!$B$31*SUM($D49:FG49)/12,0),0)</f>
        <v>0</v>
      </c>
      <c r="FI50" s="46">
        <f>IF(AND(FI$4&gt;=1,FI$4&lt;=Parametrlar!$C$4),Kirish!$B$26/12*IF(FI$4&gt;Kirish!$B$30,2,1)+IF(FI$4&gt;Kirish!$B$30,Kirish!$B$31*SUM($D49:FH49)/12,0),0)</f>
        <v>0</v>
      </c>
      <c r="FJ50" s="46">
        <f>IF(AND(FJ$4&gt;=1,FJ$4&lt;=Parametrlar!$C$4),Kirish!$B$26/12*IF(FJ$4&gt;Kirish!$B$30,2,1)+IF(FJ$4&gt;Kirish!$B$30,Kirish!$B$31*SUM($D49:FI49)/12,0),0)</f>
        <v>0</v>
      </c>
      <c r="FK50" s="46">
        <f>IF(AND(FK$4&gt;=1,FK$4&lt;=Parametrlar!$C$4),Kirish!$B$26/12*IF(FK$4&gt;Kirish!$B$30,2,1)+IF(FK$4&gt;Kirish!$B$30,Kirish!$B$31*SUM($D49:FJ49)/12,0),0)</f>
        <v>0</v>
      </c>
      <c r="FL50" s="46">
        <f>IF(AND(FL$4&gt;=1,FL$4&lt;=Parametrlar!$C$4),Kirish!$B$26/12*IF(FL$4&gt;Kirish!$B$30,2,1)+IF(FL$4&gt;Kirish!$B$30,Kirish!$B$31*SUM($D49:FK49)/12,0),0)</f>
        <v>0</v>
      </c>
      <c r="FM50" s="46">
        <f>IF(AND(FM$4&gt;=1,FM$4&lt;=Parametrlar!$C$4),Kirish!$B$26/12*IF(FM$4&gt;Kirish!$B$30,2,1)+IF(FM$4&gt;Kirish!$B$30,Kirish!$B$31*SUM($D49:FL49)/12,0),0)</f>
        <v>0</v>
      </c>
      <c r="FN50" s="46">
        <f>IF(AND(FN$4&gt;=1,FN$4&lt;=Parametrlar!$C$4),Kirish!$B$26/12*IF(FN$4&gt;Kirish!$B$30,2,1)+IF(FN$4&gt;Kirish!$B$30,Kirish!$B$31*SUM($D49:FM49)/12,0),0)</f>
        <v>0</v>
      </c>
      <c r="FO50" s="46">
        <f>IF(AND(FO$4&gt;=1,FO$4&lt;=Parametrlar!$C$4),Kirish!$B$26/12*IF(FO$4&gt;Kirish!$B$30,2,1)+IF(FO$4&gt;Kirish!$B$30,Kirish!$B$31*SUM($D49:FN49)/12,0),0)</f>
        <v>0</v>
      </c>
      <c r="FP50" s="46">
        <f>IF(AND(FP$4&gt;=1,FP$4&lt;=Parametrlar!$C$4),Kirish!$B$26/12*IF(FP$4&gt;Kirish!$B$30,2,1)+IF(FP$4&gt;Kirish!$B$30,Kirish!$B$31*SUM($D49:FO49)/12,0),0)</f>
        <v>0</v>
      </c>
    </row>
    <row r="51" spans="1:172" x14ac:dyDescent="0.2">
      <c r="A51" s="42" t="s">
        <v>232</v>
      </c>
      <c r="C51" s="45">
        <f t="shared" si="56"/>
        <v>0</v>
      </c>
      <c r="D51" s="46">
        <f>IF(AND(D$4&gt;Parametrlar!$C$4-Parametrlar!$C$19,D$4&lt;=Parametrlar!$C$4),Parametrlar!$C$18/Parametrlar!$C$19,0)</f>
        <v>0</v>
      </c>
      <c r="E51" s="46">
        <f>IF(AND(E$4&gt;Parametrlar!$C$4-Parametrlar!$C$19,E$4&lt;=Parametrlar!$C$4),Parametrlar!$C$18/Parametrlar!$C$19,0)</f>
        <v>0</v>
      </c>
      <c r="F51" s="46">
        <f>IF(AND(F$4&gt;Parametrlar!$C$4-Parametrlar!$C$19,F$4&lt;=Parametrlar!$C$4),Parametrlar!$C$18/Parametrlar!$C$19,0)</f>
        <v>0</v>
      </c>
      <c r="G51" s="46">
        <f>IF(AND(G$4&gt;Parametrlar!$C$4-Parametrlar!$C$19,G$4&lt;=Parametrlar!$C$4),Parametrlar!$C$18/Parametrlar!$C$19,0)</f>
        <v>0</v>
      </c>
      <c r="H51" s="46">
        <f>IF(AND(H$4&gt;Parametrlar!$C$4-Parametrlar!$C$19,H$4&lt;=Parametrlar!$C$4),Parametrlar!$C$18/Parametrlar!$C$19,0)</f>
        <v>0</v>
      </c>
      <c r="I51" s="46">
        <f>IF(AND(I$4&gt;Parametrlar!$C$4-Parametrlar!$C$19,I$4&lt;=Parametrlar!$C$4),Parametrlar!$C$18/Parametrlar!$C$19,0)</f>
        <v>0</v>
      </c>
      <c r="J51" s="46">
        <f>IF(AND(J$4&gt;Parametrlar!$C$4-Parametrlar!$C$19,J$4&lt;=Parametrlar!$C$4),Parametrlar!$C$18/Parametrlar!$C$19,0)</f>
        <v>0</v>
      </c>
      <c r="K51" s="46">
        <f>IF(AND(K$4&gt;Parametrlar!$C$4-Parametrlar!$C$19,K$4&lt;=Parametrlar!$C$4),Parametrlar!$C$18/Parametrlar!$C$19,0)</f>
        <v>0</v>
      </c>
      <c r="L51" s="46">
        <f>IF(AND(L$4&gt;Parametrlar!$C$4-Parametrlar!$C$19,L$4&lt;=Parametrlar!$C$4),Parametrlar!$C$18/Parametrlar!$C$19,0)</f>
        <v>0</v>
      </c>
      <c r="M51" s="46">
        <f>IF(AND(M$4&gt;Parametrlar!$C$4-Parametrlar!$C$19,M$4&lt;=Parametrlar!$C$4),Parametrlar!$C$18/Parametrlar!$C$19,0)</f>
        <v>0</v>
      </c>
      <c r="N51" s="46">
        <f>IF(AND(N$4&gt;Parametrlar!$C$4-Parametrlar!$C$19,N$4&lt;=Parametrlar!$C$4),Parametrlar!$C$18/Parametrlar!$C$19,0)</f>
        <v>0</v>
      </c>
      <c r="O51" s="46">
        <f>IF(AND(O$4&gt;Parametrlar!$C$4-Parametrlar!$C$19,O$4&lt;=Parametrlar!$C$4),Parametrlar!$C$18/Parametrlar!$C$19,0)</f>
        <v>0</v>
      </c>
      <c r="P51" s="46">
        <f>IF(AND(P$4&gt;Parametrlar!$C$4-Parametrlar!$C$19,P$4&lt;=Parametrlar!$C$4),Parametrlar!$C$18/Parametrlar!$C$19,0)</f>
        <v>0</v>
      </c>
      <c r="Q51" s="46">
        <f>IF(AND(Q$4&gt;Parametrlar!$C$4-Parametrlar!$C$19,Q$4&lt;=Parametrlar!$C$4),Parametrlar!$C$18/Parametrlar!$C$19,0)</f>
        <v>0</v>
      </c>
      <c r="R51" s="46">
        <f>IF(AND(R$4&gt;Parametrlar!$C$4-Parametrlar!$C$19,R$4&lt;=Parametrlar!$C$4),Parametrlar!$C$18/Parametrlar!$C$19,0)</f>
        <v>0</v>
      </c>
      <c r="S51" s="46">
        <f>IF(AND(S$4&gt;Parametrlar!$C$4-Parametrlar!$C$19,S$4&lt;=Parametrlar!$C$4),Parametrlar!$C$18/Parametrlar!$C$19,0)</f>
        <v>0</v>
      </c>
      <c r="T51" s="46">
        <f>IF(AND(T$4&gt;Parametrlar!$C$4-Parametrlar!$C$19,T$4&lt;=Parametrlar!$C$4),Parametrlar!$C$18/Parametrlar!$C$19,0)</f>
        <v>0</v>
      </c>
      <c r="U51" s="46">
        <f>IF(AND(U$4&gt;Parametrlar!$C$4-Parametrlar!$C$19,U$4&lt;=Parametrlar!$C$4),Parametrlar!$C$18/Parametrlar!$C$19,0)</f>
        <v>0</v>
      </c>
      <c r="V51" s="46">
        <f>IF(AND(V$4&gt;Parametrlar!$C$4-Parametrlar!$C$19,V$4&lt;=Parametrlar!$C$4),Parametrlar!$C$18/Parametrlar!$C$19,0)</f>
        <v>0</v>
      </c>
      <c r="W51" s="46">
        <f>IF(AND(W$4&gt;Parametrlar!$C$4-Parametrlar!$C$19,W$4&lt;=Parametrlar!$C$4),Parametrlar!$C$18/Parametrlar!$C$19,0)</f>
        <v>0</v>
      </c>
      <c r="X51" s="46">
        <f>IF(AND(X$4&gt;Parametrlar!$C$4-Parametrlar!$C$19,X$4&lt;=Parametrlar!$C$4),Parametrlar!$C$18/Parametrlar!$C$19,0)</f>
        <v>0</v>
      </c>
      <c r="Y51" s="46">
        <f>IF(AND(Y$4&gt;Parametrlar!$C$4-Parametrlar!$C$19,Y$4&lt;=Parametrlar!$C$4),Parametrlar!$C$18/Parametrlar!$C$19,0)</f>
        <v>0</v>
      </c>
      <c r="Z51" s="46">
        <f>IF(AND(Z$4&gt;Parametrlar!$C$4-Parametrlar!$C$19,Z$4&lt;=Parametrlar!$C$4),Parametrlar!$C$18/Parametrlar!$C$19,0)</f>
        <v>0</v>
      </c>
      <c r="AA51" s="46">
        <f>IF(AND(AA$4&gt;Parametrlar!$C$4-Parametrlar!$C$19,AA$4&lt;=Parametrlar!$C$4),Parametrlar!$C$18/Parametrlar!$C$19,0)</f>
        <v>0</v>
      </c>
      <c r="AB51" s="46">
        <f>IF(AND(AB$4&gt;Parametrlar!$C$4-Parametrlar!$C$19,AB$4&lt;=Parametrlar!$C$4),Parametrlar!$C$18/Parametrlar!$C$19,0)</f>
        <v>0</v>
      </c>
      <c r="AC51" s="46">
        <f>IF(AND(AC$4&gt;Parametrlar!$C$4-Parametrlar!$C$19,AC$4&lt;=Parametrlar!$C$4),Parametrlar!$C$18/Parametrlar!$C$19,0)</f>
        <v>0</v>
      </c>
      <c r="AD51" s="46">
        <f>IF(AND(AD$4&gt;Parametrlar!$C$4-Parametrlar!$C$19,AD$4&lt;=Parametrlar!$C$4),Parametrlar!$C$18/Parametrlar!$C$19,0)</f>
        <v>0</v>
      </c>
      <c r="AE51" s="46">
        <f>IF(AND(AE$4&gt;Parametrlar!$C$4-Parametrlar!$C$19,AE$4&lt;=Parametrlar!$C$4),Parametrlar!$C$18/Parametrlar!$C$19,0)</f>
        <v>0</v>
      </c>
      <c r="AF51" s="46">
        <f>IF(AND(AF$4&gt;Parametrlar!$C$4-Parametrlar!$C$19,AF$4&lt;=Parametrlar!$C$4),Parametrlar!$C$18/Parametrlar!$C$19,0)</f>
        <v>0</v>
      </c>
      <c r="AG51" s="46">
        <f>IF(AND(AG$4&gt;Parametrlar!$C$4-Parametrlar!$C$19,AG$4&lt;=Parametrlar!$C$4),Parametrlar!$C$18/Parametrlar!$C$19,0)</f>
        <v>0</v>
      </c>
      <c r="AH51" s="46">
        <f>IF(AND(AH$4&gt;Parametrlar!$C$4-Parametrlar!$C$19,AH$4&lt;=Parametrlar!$C$4),Parametrlar!$C$18/Parametrlar!$C$19,0)</f>
        <v>0</v>
      </c>
      <c r="AI51" s="46">
        <f>IF(AND(AI$4&gt;Parametrlar!$C$4-Parametrlar!$C$19,AI$4&lt;=Parametrlar!$C$4),Parametrlar!$C$18/Parametrlar!$C$19,0)</f>
        <v>0</v>
      </c>
      <c r="AJ51" s="46">
        <f>IF(AND(AJ$4&gt;Parametrlar!$C$4-Parametrlar!$C$19,AJ$4&lt;=Parametrlar!$C$4),Parametrlar!$C$18/Parametrlar!$C$19,0)</f>
        <v>0</v>
      </c>
      <c r="AK51" s="46">
        <f>IF(AND(AK$4&gt;Parametrlar!$C$4-Parametrlar!$C$19,AK$4&lt;=Parametrlar!$C$4),Parametrlar!$C$18/Parametrlar!$C$19,0)</f>
        <v>0</v>
      </c>
      <c r="AL51" s="46">
        <f>IF(AND(AL$4&gt;Parametrlar!$C$4-Parametrlar!$C$19,AL$4&lt;=Parametrlar!$C$4),Parametrlar!$C$18/Parametrlar!$C$19,0)</f>
        <v>0</v>
      </c>
      <c r="AM51" s="46">
        <f>IF(AND(AM$4&gt;Parametrlar!$C$4-Parametrlar!$C$19,AM$4&lt;=Parametrlar!$C$4),Parametrlar!$C$18/Parametrlar!$C$19,0)</f>
        <v>0</v>
      </c>
      <c r="AN51" s="46">
        <f>IF(AND(AN$4&gt;Parametrlar!$C$4-Parametrlar!$C$19,AN$4&lt;=Parametrlar!$C$4),Parametrlar!$C$18/Parametrlar!$C$19,0)</f>
        <v>0</v>
      </c>
      <c r="AO51" s="46">
        <f>IF(AND(AO$4&gt;Parametrlar!$C$4-Parametrlar!$C$19,AO$4&lt;=Parametrlar!$C$4),Parametrlar!$C$18/Parametrlar!$C$19,0)</f>
        <v>0</v>
      </c>
      <c r="AP51" s="46">
        <f>IF(AND(AP$4&gt;Parametrlar!$C$4-Parametrlar!$C$19,AP$4&lt;=Parametrlar!$C$4),Parametrlar!$C$18/Parametrlar!$C$19,0)</f>
        <v>0</v>
      </c>
      <c r="AQ51" s="46">
        <f>IF(AND(AQ$4&gt;Parametrlar!$C$4-Parametrlar!$C$19,AQ$4&lt;=Parametrlar!$C$4),Parametrlar!$C$18/Parametrlar!$C$19,0)</f>
        <v>0</v>
      </c>
      <c r="AR51" s="46">
        <f>IF(AND(AR$4&gt;Parametrlar!$C$4-Parametrlar!$C$19,AR$4&lt;=Parametrlar!$C$4),Parametrlar!$C$18/Parametrlar!$C$19,0)</f>
        <v>0</v>
      </c>
      <c r="AS51" s="46">
        <f>IF(AND(AS$4&gt;Parametrlar!$C$4-Parametrlar!$C$19,AS$4&lt;=Parametrlar!$C$4),Parametrlar!$C$18/Parametrlar!$C$19,0)</f>
        <v>0</v>
      </c>
      <c r="AT51" s="46">
        <f>IF(AND(AT$4&gt;Parametrlar!$C$4-Parametrlar!$C$19,AT$4&lt;=Parametrlar!$C$4),Parametrlar!$C$18/Parametrlar!$C$19,0)</f>
        <v>0</v>
      </c>
      <c r="AU51" s="46">
        <f>IF(AND(AU$4&gt;Parametrlar!$C$4-Parametrlar!$C$19,AU$4&lt;=Parametrlar!$C$4),Parametrlar!$C$18/Parametrlar!$C$19,0)</f>
        <v>0</v>
      </c>
      <c r="AV51" s="46">
        <f>IF(AND(AV$4&gt;Parametrlar!$C$4-Parametrlar!$C$19,AV$4&lt;=Parametrlar!$C$4),Parametrlar!$C$18/Parametrlar!$C$19,0)</f>
        <v>0</v>
      </c>
      <c r="AW51" s="46">
        <f>IF(AND(AW$4&gt;Parametrlar!$C$4-Parametrlar!$C$19,AW$4&lt;=Parametrlar!$C$4),Parametrlar!$C$18/Parametrlar!$C$19,0)</f>
        <v>0</v>
      </c>
      <c r="AX51" s="46">
        <f>IF(AND(AX$4&gt;Parametrlar!$C$4-Parametrlar!$C$19,AX$4&lt;=Parametrlar!$C$4),Parametrlar!$C$18/Parametrlar!$C$19,0)</f>
        <v>0</v>
      </c>
      <c r="AY51" s="46">
        <f>IF(AND(AY$4&gt;Parametrlar!$C$4-Parametrlar!$C$19,AY$4&lt;=Parametrlar!$C$4),Parametrlar!$C$18/Parametrlar!$C$19,0)</f>
        <v>0</v>
      </c>
      <c r="AZ51" s="46">
        <f>IF(AND(AZ$4&gt;Parametrlar!$C$4-Parametrlar!$C$19,AZ$4&lt;=Parametrlar!$C$4),Parametrlar!$C$18/Parametrlar!$C$19,0)</f>
        <v>0</v>
      </c>
      <c r="BA51" s="46">
        <f>IF(AND(BA$4&gt;Parametrlar!$C$4-Parametrlar!$C$19,BA$4&lt;=Parametrlar!$C$4),Parametrlar!$C$18/Parametrlar!$C$19,0)</f>
        <v>0</v>
      </c>
      <c r="BB51" s="46">
        <f>IF(AND(BB$4&gt;Parametrlar!$C$4-Parametrlar!$C$19,BB$4&lt;=Parametrlar!$C$4),Parametrlar!$C$18/Parametrlar!$C$19,0)</f>
        <v>0</v>
      </c>
      <c r="BC51" s="46">
        <f>IF(AND(BC$4&gt;Parametrlar!$C$4-Parametrlar!$C$19,BC$4&lt;=Parametrlar!$C$4),Parametrlar!$C$18/Parametrlar!$C$19,0)</f>
        <v>0</v>
      </c>
      <c r="BD51" s="46">
        <f>IF(AND(BD$4&gt;Parametrlar!$C$4-Parametrlar!$C$19,BD$4&lt;=Parametrlar!$C$4),Parametrlar!$C$18/Parametrlar!$C$19,0)</f>
        <v>0</v>
      </c>
      <c r="BE51" s="46">
        <f>IF(AND(BE$4&gt;Parametrlar!$C$4-Parametrlar!$C$19,BE$4&lt;=Parametrlar!$C$4),Parametrlar!$C$18/Parametrlar!$C$19,0)</f>
        <v>0</v>
      </c>
      <c r="BF51" s="46">
        <f>IF(AND(BF$4&gt;Parametrlar!$C$4-Parametrlar!$C$19,BF$4&lt;=Parametrlar!$C$4),Parametrlar!$C$18/Parametrlar!$C$19,0)</f>
        <v>0</v>
      </c>
      <c r="BG51" s="46">
        <f>IF(AND(BG$4&gt;Parametrlar!$C$4-Parametrlar!$C$19,BG$4&lt;=Parametrlar!$C$4),Parametrlar!$C$18/Parametrlar!$C$19,0)</f>
        <v>0</v>
      </c>
      <c r="BH51" s="46">
        <f>IF(AND(BH$4&gt;Parametrlar!$C$4-Parametrlar!$C$19,BH$4&lt;=Parametrlar!$C$4),Parametrlar!$C$18/Parametrlar!$C$19,0)</f>
        <v>0</v>
      </c>
      <c r="BI51" s="46">
        <f>IF(AND(BI$4&gt;Parametrlar!$C$4-Parametrlar!$C$19,BI$4&lt;=Parametrlar!$C$4),Parametrlar!$C$18/Parametrlar!$C$19,0)</f>
        <v>0</v>
      </c>
      <c r="BJ51" s="46">
        <f>IF(AND(BJ$4&gt;Parametrlar!$C$4-Parametrlar!$C$19,BJ$4&lt;=Parametrlar!$C$4),Parametrlar!$C$18/Parametrlar!$C$19,0)</f>
        <v>0</v>
      </c>
      <c r="BK51" s="46">
        <f>IF(AND(BK$4&gt;Parametrlar!$C$4-Parametrlar!$C$19,BK$4&lt;=Parametrlar!$C$4),Parametrlar!$C$18/Parametrlar!$C$19,0)</f>
        <v>0</v>
      </c>
      <c r="BL51" s="46">
        <f>IF(AND(BL$4&gt;Parametrlar!$C$4-Parametrlar!$C$19,BL$4&lt;=Parametrlar!$C$4),Parametrlar!$C$18/Parametrlar!$C$19,0)</f>
        <v>0</v>
      </c>
      <c r="BM51" s="46">
        <f>IF(AND(BM$4&gt;Parametrlar!$C$4-Parametrlar!$C$19,BM$4&lt;=Parametrlar!$C$4),Parametrlar!$C$18/Parametrlar!$C$19,0)</f>
        <v>0</v>
      </c>
      <c r="BN51" s="46">
        <f>IF(AND(BN$4&gt;Parametrlar!$C$4-Parametrlar!$C$19,BN$4&lt;=Parametrlar!$C$4),Parametrlar!$C$18/Parametrlar!$C$19,0)</f>
        <v>0</v>
      </c>
      <c r="BO51" s="46">
        <f>IF(AND(BO$4&gt;Parametrlar!$C$4-Parametrlar!$C$19,BO$4&lt;=Parametrlar!$C$4),Parametrlar!$C$18/Parametrlar!$C$19,0)</f>
        <v>0</v>
      </c>
      <c r="BP51" s="46">
        <f>IF(AND(BP$4&gt;Parametrlar!$C$4-Parametrlar!$C$19,BP$4&lt;=Parametrlar!$C$4),Parametrlar!$C$18/Parametrlar!$C$19,0)</f>
        <v>0</v>
      </c>
      <c r="BQ51" s="46">
        <f>IF(AND(BQ$4&gt;Parametrlar!$C$4-Parametrlar!$C$19,BQ$4&lt;=Parametrlar!$C$4),Parametrlar!$C$18/Parametrlar!$C$19,0)</f>
        <v>0</v>
      </c>
      <c r="BR51" s="46">
        <f>IF(AND(BR$4&gt;Parametrlar!$C$4-Parametrlar!$C$19,BR$4&lt;=Parametrlar!$C$4),Parametrlar!$C$18/Parametrlar!$C$19,0)</f>
        <v>0</v>
      </c>
      <c r="BS51" s="46">
        <f>IF(AND(BS$4&gt;Parametrlar!$C$4-Parametrlar!$C$19,BS$4&lt;=Parametrlar!$C$4),Parametrlar!$C$18/Parametrlar!$C$19,0)</f>
        <v>0</v>
      </c>
      <c r="BT51" s="46">
        <f>IF(AND(BT$4&gt;Parametrlar!$C$4-Parametrlar!$C$19,BT$4&lt;=Parametrlar!$C$4),Parametrlar!$C$18/Parametrlar!$C$19,0)</f>
        <v>0</v>
      </c>
      <c r="BU51" s="46">
        <f>IF(AND(BU$4&gt;Parametrlar!$C$4-Parametrlar!$C$19,BU$4&lt;=Parametrlar!$C$4),Parametrlar!$C$18/Parametrlar!$C$19,0)</f>
        <v>0</v>
      </c>
      <c r="BV51" s="46">
        <f>IF(AND(BV$4&gt;Parametrlar!$C$4-Parametrlar!$C$19,BV$4&lt;=Parametrlar!$C$4),Parametrlar!$C$18/Parametrlar!$C$19,0)</f>
        <v>0</v>
      </c>
      <c r="BW51" s="46">
        <f>IF(AND(BW$4&gt;Parametrlar!$C$4-Parametrlar!$C$19,BW$4&lt;=Parametrlar!$C$4),Parametrlar!$C$18/Parametrlar!$C$19,0)</f>
        <v>0</v>
      </c>
      <c r="BX51" s="46">
        <f>IF(AND(BX$4&gt;Parametrlar!$C$4-Parametrlar!$C$19,BX$4&lt;=Parametrlar!$C$4),Parametrlar!$C$18/Parametrlar!$C$19,0)</f>
        <v>0</v>
      </c>
      <c r="BY51" s="46">
        <f>IF(AND(BY$4&gt;Parametrlar!$C$4-Parametrlar!$C$19,BY$4&lt;=Parametrlar!$C$4),Parametrlar!$C$18/Parametrlar!$C$19,0)</f>
        <v>0</v>
      </c>
      <c r="BZ51" s="46">
        <f>IF(AND(BZ$4&gt;Parametrlar!$C$4-Parametrlar!$C$19,BZ$4&lt;=Parametrlar!$C$4),Parametrlar!$C$18/Parametrlar!$C$19,0)</f>
        <v>0</v>
      </c>
      <c r="CA51" s="46">
        <f>IF(AND(CA$4&gt;Parametrlar!$C$4-Parametrlar!$C$19,CA$4&lt;=Parametrlar!$C$4),Parametrlar!$C$18/Parametrlar!$C$19,0)</f>
        <v>0</v>
      </c>
      <c r="CB51" s="46">
        <f>IF(AND(CB$4&gt;Parametrlar!$C$4-Parametrlar!$C$19,CB$4&lt;=Parametrlar!$C$4),Parametrlar!$C$18/Parametrlar!$C$19,0)</f>
        <v>0</v>
      </c>
      <c r="CC51" s="46">
        <f>IF(AND(CC$4&gt;Parametrlar!$C$4-Parametrlar!$C$19,CC$4&lt;=Parametrlar!$C$4),Parametrlar!$C$18/Parametrlar!$C$19,0)</f>
        <v>0</v>
      </c>
      <c r="CD51" s="46">
        <f>IF(AND(CD$4&gt;Parametrlar!$C$4-Parametrlar!$C$19,CD$4&lt;=Parametrlar!$C$4),Parametrlar!$C$18/Parametrlar!$C$19,0)</f>
        <v>0</v>
      </c>
      <c r="CE51" s="46">
        <f>IF(AND(CE$4&gt;Parametrlar!$C$4-Parametrlar!$C$19,CE$4&lt;=Parametrlar!$C$4),Parametrlar!$C$18/Parametrlar!$C$19,0)</f>
        <v>0</v>
      </c>
      <c r="CF51" s="46">
        <f>IF(AND(CF$4&gt;Parametrlar!$C$4-Parametrlar!$C$19,CF$4&lt;=Parametrlar!$C$4),Parametrlar!$C$18/Parametrlar!$C$19,0)</f>
        <v>0</v>
      </c>
      <c r="CG51" s="46">
        <f>IF(AND(CG$4&gt;Parametrlar!$C$4-Parametrlar!$C$19,CG$4&lt;=Parametrlar!$C$4),Parametrlar!$C$18/Parametrlar!$C$19,0)</f>
        <v>0</v>
      </c>
      <c r="CH51" s="46">
        <f>IF(AND(CH$4&gt;Parametrlar!$C$4-Parametrlar!$C$19,CH$4&lt;=Parametrlar!$C$4),Parametrlar!$C$18/Parametrlar!$C$19,0)</f>
        <v>0</v>
      </c>
      <c r="CI51" s="46">
        <f>IF(AND(CI$4&gt;Parametrlar!$C$4-Parametrlar!$C$19,CI$4&lt;=Parametrlar!$C$4),Parametrlar!$C$18/Parametrlar!$C$19,0)</f>
        <v>0</v>
      </c>
      <c r="CJ51" s="46">
        <f>IF(AND(CJ$4&gt;Parametrlar!$C$4-Parametrlar!$C$19,CJ$4&lt;=Parametrlar!$C$4),Parametrlar!$C$18/Parametrlar!$C$19,0)</f>
        <v>0</v>
      </c>
      <c r="CK51" s="46">
        <f>IF(AND(CK$4&gt;Parametrlar!$C$4-Parametrlar!$C$19,CK$4&lt;=Parametrlar!$C$4),Parametrlar!$C$18/Parametrlar!$C$19,0)</f>
        <v>0</v>
      </c>
      <c r="CL51" s="46">
        <f>IF(AND(CL$4&gt;Parametrlar!$C$4-Parametrlar!$C$19,CL$4&lt;=Parametrlar!$C$4),Parametrlar!$C$18/Parametrlar!$C$19,0)</f>
        <v>0</v>
      </c>
      <c r="CM51" s="46">
        <f>IF(AND(CM$4&gt;Parametrlar!$C$4-Parametrlar!$C$19,CM$4&lt;=Parametrlar!$C$4),Parametrlar!$C$18/Parametrlar!$C$19,0)</f>
        <v>0</v>
      </c>
      <c r="CN51" s="46">
        <f>IF(AND(CN$4&gt;Parametrlar!$C$4-Parametrlar!$C$19,CN$4&lt;=Parametrlar!$C$4),Parametrlar!$C$18/Parametrlar!$C$19,0)</f>
        <v>0</v>
      </c>
      <c r="CO51" s="46">
        <f>IF(AND(CO$4&gt;Parametrlar!$C$4-Parametrlar!$C$19,CO$4&lt;=Parametrlar!$C$4),Parametrlar!$C$18/Parametrlar!$C$19,0)</f>
        <v>0</v>
      </c>
      <c r="CP51" s="46">
        <f>IF(AND(CP$4&gt;Parametrlar!$C$4-Parametrlar!$C$19,CP$4&lt;=Parametrlar!$C$4),Parametrlar!$C$18/Parametrlar!$C$19,0)</f>
        <v>0</v>
      </c>
      <c r="CQ51" s="46">
        <f>IF(AND(CQ$4&gt;Parametrlar!$C$4-Parametrlar!$C$19,CQ$4&lt;=Parametrlar!$C$4),Parametrlar!$C$18/Parametrlar!$C$19,0)</f>
        <v>0</v>
      </c>
      <c r="CR51" s="46">
        <f>IF(AND(CR$4&gt;Parametrlar!$C$4-Parametrlar!$C$19,CR$4&lt;=Parametrlar!$C$4),Parametrlar!$C$18/Parametrlar!$C$19,0)</f>
        <v>0</v>
      </c>
      <c r="CS51" s="46">
        <f>IF(AND(CS$4&gt;Parametrlar!$C$4-Parametrlar!$C$19,CS$4&lt;=Parametrlar!$C$4),Parametrlar!$C$18/Parametrlar!$C$19,0)</f>
        <v>0</v>
      </c>
      <c r="CT51" s="46">
        <f>IF(AND(CT$4&gt;Parametrlar!$C$4-Parametrlar!$C$19,CT$4&lt;=Parametrlar!$C$4),Parametrlar!$C$18/Parametrlar!$C$19,0)</f>
        <v>0</v>
      </c>
      <c r="CU51" s="46">
        <f>IF(AND(CU$4&gt;Parametrlar!$C$4-Parametrlar!$C$19,CU$4&lt;=Parametrlar!$C$4),Parametrlar!$C$18/Parametrlar!$C$19,0)</f>
        <v>0</v>
      </c>
      <c r="CV51" s="46">
        <f>IF(AND(CV$4&gt;Parametrlar!$C$4-Parametrlar!$C$19,CV$4&lt;=Parametrlar!$C$4),Parametrlar!$C$18/Parametrlar!$C$19,0)</f>
        <v>0</v>
      </c>
      <c r="CW51" s="46">
        <f>IF(AND(CW$4&gt;Parametrlar!$C$4-Parametrlar!$C$19,CW$4&lt;=Parametrlar!$C$4),Parametrlar!$C$18/Parametrlar!$C$19,0)</f>
        <v>0</v>
      </c>
      <c r="CX51" s="46">
        <f>IF(AND(CX$4&gt;Parametrlar!$C$4-Parametrlar!$C$19,CX$4&lt;=Parametrlar!$C$4),Parametrlar!$C$18/Parametrlar!$C$19,0)</f>
        <v>0</v>
      </c>
      <c r="CY51" s="46">
        <f>IF(AND(CY$4&gt;Parametrlar!$C$4-Parametrlar!$C$19,CY$4&lt;=Parametrlar!$C$4),Parametrlar!$C$18/Parametrlar!$C$19,0)</f>
        <v>0</v>
      </c>
      <c r="CZ51" s="46">
        <f>IF(AND(CZ$4&gt;Parametrlar!$C$4-Parametrlar!$C$19,CZ$4&lt;=Parametrlar!$C$4),Parametrlar!$C$18/Parametrlar!$C$19,0)</f>
        <v>0</v>
      </c>
      <c r="DA51" s="46">
        <f>IF(AND(DA$4&gt;Parametrlar!$C$4-Parametrlar!$C$19,DA$4&lt;=Parametrlar!$C$4),Parametrlar!$C$18/Parametrlar!$C$19,0)</f>
        <v>0</v>
      </c>
      <c r="DB51" s="46">
        <f>IF(AND(DB$4&gt;Parametrlar!$C$4-Parametrlar!$C$19,DB$4&lt;=Parametrlar!$C$4),Parametrlar!$C$18/Parametrlar!$C$19,0)</f>
        <v>0</v>
      </c>
      <c r="DC51" s="46">
        <f>IF(AND(DC$4&gt;Parametrlar!$C$4-Parametrlar!$C$19,DC$4&lt;=Parametrlar!$C$4),Parametrlar!$C$18/Parametrlar!$C$19,0)</f>
        <v>0</v>
      </c>
      <c r="DD51" s="46">
        <f>IF(AND(DD$4&gt;Parametrlar!$C$4-Parametrlar!$C$19,DD$4&lt;=Parametrlar!$C$4),Parametrlar!$C$18/Parametrlar!$C$19,0)</f>
        <v>0</v>
      </c>
      <c r="DE51" s="46">
        <f>IF(AND(DE$4&gt;Parametrlar!$C$4-Parametrlar!$C$19,DE$4&lt;=Parametrlar!$C$4),Parametrlar!$C$18/Parametrlar!$C$19,0)</f>
        <v>0</v>
      </c>
      <c r="DF51" s="46">
        <f>IF(AND(DF$4&gt;Parametrlar!$C$4-Parametrlar!$C$19,DF$4&lt;=Parametrlar!$C$4),Parametrlar!$C$18/Parametrlar!$C$19,0)</f>
        <v>0</v>
      </c>
      <c r="DG51" s="46">
        <f>IF(AND(DG$4&gt;Parametrlar!$C$4-Parametrlar!$C$19,DG$4&lt;=Parametrlar!$C$4),Parametrlar!$C$18/Parametrlar!$C$19,0)</f>
        <v>0</v>
      </c>
      <c r="DH51" s="46">
        <f>IF(AND(DH$4&gt;Parametrlar!$C$4-Parametrlar!$C$19,DH$4&lt;=Parametrlar!$C$4),Parametrlar!$C$18/Parametrlar!$C$19,0)</f>
        <v>0</v>
      </c>
      <c r="DI51" s="46">
        <f>IF(AND(DI$4&gt;Parametrlar!$C$4-Parametrlar!$C$19,DI$4&lt;=Parametrlar!$C$4),Parametrlar!$C$18/Parametrlar!$C$19,0)</f>
        <v>0</v>
      </c>
      <c r="DJ51" s="46">
        <f>IF(AND(DJ$4&gt;Parametrlar!$C$4-Parametrlar!$C$19,DJ$4&lt;=Parametrlar!$C$4),Parametrlar!$C$18/Parametrlar!$C$19,0)</f>
        <v>0</v>
      </c>
      <c r="DK51" s="46">
        <f>IF(AND(DK$4&gt;Parametrlar!$C$4-Parametrlar!$C$19,DK$4&lt;=Parametrlar!$C$4),Parametrlar!$C$18/Parametrlar!$C$19,0)</f>
        <v>0</v>
      </c>
      <c r="DL51" s="46">
        <f>IF(AND(DL$4&gt;Parametrlar!$C$4-Parametrlar!$C$19,DL$4&lt;=Parametrlar!$C$4),Parametrlar!$C$18/Parametrlar!$C$19,0)</f>
        <v>0</v>
      </c>
      <c r="DM51" s="46">
        <f>IF(AND(DM$4&gt;Parametrlar!$C$4-Parametrlar!$C$19,DM$4&lt;=Parametrlar!$C$4),Parametrlar!$C$18/Parametrlar!$C$19,0)</f>
        <v>0</v>
      </c>
      <c r="DN51" s="46">
        <f>IF(AND(DN$4&gt;Parametrlar!$C$4-Parametrlar!$C$19,DN$4&lt;=Parametrlar!$C$4),Parametrlar!$C$18/Parametrlar!$C$19,0)</f>
        <v>0</v>
      </c>
      <c r="DO51" s="46">
        <f>IF(AND(DO$4&gt;Parametrlar!$C$4-Parametrlar!$C$19,DO$4&lt;=Parametrlar!$C$4),Parametrlar!$C$18/Parametrlar!$C$19,0)</f>
        <v>0</v>
      </c>
      <c r="DP51" s="46">
        <f>IF(AND(DP$4&gt;Parametrlar!$C$4-Parametrlar!$C$19,DP$4&lt;=Parametrlar!$C$4),Parametrlar!$C$18/Parametrlar!$C$19,0)</f>
        <v>0</v>
      </c>
      <c r="DQ51" s="46">
        <f>IF(AND(DQ$4&gt;Parametrlar!$C$4-Parametrlar!$C$19,DQ$4&lt;=Parametrlar!$C$4),Parametrlar!$C$18/Parametrlar!$C$19,0)</f>
        <v>0</v>
      </c>
      <c r="DR51" s="46">
        <f>IF(AND(DR$4&gt;Parametrlar!$C$4-Parametrlar!$C$19,DR$4&lt;=Parametrlar!$C$4),Parametrlar!$C$18/Parametrlar!$C$19,0)</f>
        <v>0</v>
      </c>
      <c r="DS51" s="46">
        <f>IF(AND(DS$4&gt;Parametrlar!$C$4-Parametrlar!$C$19,DS$4&lt;=Parametrlar!$C$4),Parametrlar!$C$18/Parametrlar!$C$19,0)</f>
        <v>0</v>
      </c>
      <c r="DT51" s="46">
        <f>IF(AND(DT$4&gt;Parametrlar!$C$4-Parametrlar!$C$19,DT$4&lt;=Parametrlar!$C$4),Parametrlar!$C$18/Parametrlar!$C$19,0)</f>
        <v>0</v>
      </c>
      <c r="DU51" s="46">
        <f>IF(AND(DU$4&gt;Parametrlar!$C$4-Parametrlar!$C$19,DU$4&lt;=Parametrlar!$C$4),Parametrlar!$C$18/Parametrlar!$C$19,0)</f>
        <v>0</v>
      </c>
      <c r="DV51" s="46">
        <f>IF(AND(DV$4&gt;Parametrlar!$C$4-Parametrlar!$C$19,DV$4&lt;=Parametrlar!$C$4),Parametrlar!$C$18/Parametrlar!$C$19,0)</f>
        <v>0</v>
      </c>
      <c r="DW51" s="46">
        <f>IF(AND(DW$4&gt;Parametrlar!$C$4-Parametrlar!$C$19,DW$4&lt;=Parametrlar!$C$4),Parametrlar!$C$18/Parametrlar!$C$19,0)</f>
        <v>0</v>
      </c>
      <c r="DX51" s="46">
        <f>IF(AND(DX$4&gt;Parametrlar!$C$4-Parametrlar!$C$19,DX$4&lt;=Parametrlar!$C$4),Parametrlar!$C$18/Parametrlar!$C$19,0)</f>
        <v>0</v>
      </c>
      <c r="DY51" s="46">
        <f>IF(AND(DY$4&gt;Parametrlar!$C$4-Parametrlar!$C$19,DY$4&lt;=Parametrlar!$C$4),Parametrlar!$C$18/Parametrlar!$C$19,0)</f>
        <v>0</v>
      </c>
      <c r="DZ51" s="46">
        <f>IF(AND(DZ$4&gt;Parametrlar!$C$4-Parametrlar!$C$19,DZ$4&lt;=Parametrlar!$C$4),Parametrlar!$C$18/Parametrlar!$C$19,0)</f>
        <v>0</v>
      </c>
      <c r="EA51" s="46">
        <f>IF(AND(EA$4&gt;Parametrlar!$C$4-Parametrlar!$C$19,EA$4&lt;=Parametrlar!$C$4),Parametrlar!$C$18/Parametrlar!$C$19,0)</f>
        <v>0</v>
      </c>
      <c r="EB51" s="46">
        <f>IF(AND(EB$4&gt;Parametrlar!$C$4-Parametrlar!$C$19,EB$4&lt;=Parametrlar!$C$4),Parametrlar!$C$18/Parametrlar!$C$19,0)</f>
        <v>0</v>
      </c>
      <c r="EC51" s="46">
        <f>IF(AND(EC$4&gt;Parametrlar!$C$4-Parametrlar!$C$19,EC$4&lt;=Parametrlar!$C$4),Parametrlar!$C$18/Parametrlar!$C$19,0)</f>
        <v>0</v>
      </c>
      <c r="ED51" s="46">
        <f>IF(AND(ED$4&gt;Parametrlar!$C$4-Parametrlar!$C$19,ED$4&lt;=Parametrlar!$C$4),Parametrlar!$C$18/Parametrlar!$C$19,0)</f>
        <v>0</v>
      </c>
      <c r="EE51" s="46">
        <f>IF(AND(EE$4&gt;Parametrlar!$C$4-Parametrlar!$C$19,EE$4&lt;=Parametrlar!$C$4),Parametrlar!$C$18/Parametrlar!$C$19,0)</f>
        <v>0</v>
      </c>
      <c r="EF51" s="46">
        <f>IF(AND(EF$4&gt;Parametrlar!$C$4-Parametrlar!$C$19,EF$4&lt;=Parametrlar!$C$4),Parametrlar!$C$18/Parametrlar!$C$19,0)</f>
        <v>0</v>
      </c>
      <c r="EG51" s="46">
        <f>IF(AND(EG$4&gt;Parametrlar!$C$4-Parametrlar!$C$19,EG$4&lt;=Parametrlar!$C$4),Parametrlar!$C$18/Parametrlar!$C$19,0)</f>
        <v>0</v>
      </c>
      <c r="EH51" s="46">
        <f>IF(AND(EH$4&gt;Parametrlar!$C$4-Parametrlar!$C$19,EH$4&lt;=Parametrlar!$C$4),Parametrlar!$C$18/Parametrlar!$C$19,0)</f>
        <v>0</v>
      </c>
      <c r="EI51" s="46">
        <f>IF(AND(EI$4&gt;Parametrlar!$C$4-Parametrlar!$C$19,EI$4&lt;=Parametrlar!$C$4),Parametrlar!$C$18/Parametrlar!$C$19,0)</f>
        <v>0</v>
      </c>
      <c r="EJ51" s="46">
        <f>IF(AND(EJ$4&gt;Parametrlar!$C$4-Parametrlar!$C$19,EJ$4&lt;=Parametrlar!$C$4),Parametrlar!$C$18/Parametrlar!$C$19,0)</f>
        <v>0</v>
      </c>
      <c r="EK51" s="46">
        <f>IF(AND(EK$4&gt;Parametrlar!$C$4-Parametrlar!$C$19,EK$4&lt;=Parametrlar!$C$4),Parametrlar!$C$18/Parametrlar!$C$19,0)</f>
        <v>0</v>
      </c>
      <c r="EL51" s="46">
        <f>IF(AND(EL$4&gt;Parametrlar!$C$4-Parametrlar!$C$19,EL$4&lt;=Parametrlar!$C$4),Parametrlar!$C$18/Parametrlar!$C$19,0)</f>
        <v>0</v>
      </c>
      <c r="EM51" s="46">
        <f>IF(AND(EM$4&gt;Parametrlar!$C$4-Parametrlar!$C$19,EM$4&lt;=Parametrlar!$C$4),Parametrlar!$C$18/Parametrlar!$C$19,0)</f>
        <v>0</v>
      </c>
      <c r="EN51" s="46">
        <f>IF(AND(EN$4&gt;Parametrlar!$C$4-Parametrlar!$C$19,EN$4&lt;=Parametrlar!$C$4),Parametrlar!$C$18/Parametrlar!$C$19,0)</f>
        <v>0</v>
      </c>
      <c r="EO51" s="46">
        <f>IF(AND(EO$4&gt;Parametrlar!$C$4-Parametrlar!$C$19,EO$4&lt;=Parametrlar!$C$4),Parametrlar!$C$18/Parametrlar!$C$19,0)</f>
        <v>0</v>
      </c>
      <c r="EP51" s="46">
        <f>IF(AND(EP$4&gt;Parametrlar!$C$4-Parametrlar!$C$19,EP$4&lt;=Parametrlar!$C$4),Parametrlar!$C$18/Parametrlar!$C$19,0)</f>
        <v>0</v>
      </c>
      <c r="EQ51" s="46">
        <f>IF(AND(EQ$4&gt;Parametrlar!$C$4-Parametrlar!$C$19,EQ$4&lt;=Parametrlar!$C$4),Parametrlar!$C$18/Parametrlar!$C$19,0)</f>
        <v>0</v>
      </c>
      <c r="ER51" s="46">
        <f>IF(AND(ER$4&gt;Parametrlar!$C$4-Parametrlar!$C$19,ER$4&lt;=Parametrlar!$C$4),Parametrlar!$C$18/Parametrlar!$C$19,0)</f>
        <v>0</v>
      </c>
      <c r="ES51" s="46">
        <f>IF(AND(ES$4&gt;Parametrlar!$C$4-Parametrlar!$C$19,ES$4&lt;=Parametrlar!$C$4),Parametrlar!$C$18/Parametrlar!$C$19,0)</f>
        <v>0</v>
      </c>
      <c r="ET51" s="46">
        <f>IF(AND(ET$4&gt;Parametrlar!$C$4-Parametrlar!$C$19,ET$4&lt;=Parametrlar!$C$4),Parametrlar!$C$18/Parametrlar!$C$19,0)</f>
        <v>0</v>
      </c>
      <c r="EU51" s="46">
        <f>IF(AND(EU$4&gt;Parametrlar!$C$4-Parametrlar!$C$19,EU$4&lt;=Parametrlar!$C$4),Parametrlar!$C$18/Parametrlar!$C$19,0)</f>
        <v>0</v>
      </c>
      <c r="EV51" s="46">
        <f>IF(AND(EV$4&gt;Parametrlar!$C$4-Parametrlar!$C$19,EV$4&lt;=Parametrlar!$C$4),Parametrlar!$C$18/Parametrlar!$C$19,0)</f>
        <v>0</v>
      </c>
      <c r="EW51" s="46">
        <f>IF(AND(EW$4&gt;Parametrlar!$C$4-Parametrlar!$C$19,EW$4&lt;=Parametrlar!$C$4),Parametrlar!$C$18/Parametrlar!$C$19,0)</f>
        <v>0</v>
      </c>
      <c r="EX51" s="46">
        <f>IF(AND(EX$4&gt;Parametrlar!$C$4-Parametrlar!$C$19,EX$4&lt;=Parametrlar!$C$4),Parametrlar!$C$18/Parametrlar!$C$19,0)</f>
        <v>0</v>
      </c>
      <c r="EY51" s="46">
        <f>IF(AND(EY$4&gt;Parametrlar!$C$4-Parametrlar!$C$19,EY$4&lt;=Parametrlar!$C$4),Parametrlar!$C$18/Parametrlar!$C$19,0)</f>
        <v>0</v>
      </c>
      <c r="EZ51" s="46">
        <f>IF(AND(EZ$4&gt;Parametrlar!$C$4-Parametrlar!$C$19,EZ$4&lt;=Parametrlar!$C$4),Parametrlar!$C$18/Parametrlar!$C$19,0)</f>
        <v>0</v>
      </c>
      <c r="FA51" s="46">
        <f>IF(AND(FA$4&gt;Parametrlar!$C$4-Parametrlar!$C$19,FA$4&lt;=Parametrlar!$C$4),Parametrlar!$C$18/Parametrlar!$C$19,0)</f>
        <v>0</v>
      </c>
      <c r="FB51" s="46">
        <f>IF(AND(FB$4&gt;Parametrlar!$C$4-Parametrlar!$C$19,FB$4&lt;=Parametrlar!$C$4),Parametrlar!$C$18/Parametrlar!$C$19,0)</f>
        <v>0</v>
      </c>
      <c r="FC51" s="46">
        <f>IF(AND(FC$4&gt;Parametrlar!$C$4-Parametrlar!$C$19,FC$4&lt;=Parametrlar!$C$4),Parametrlar!$C$18/Parametrlar!$C$19,0)</f>
        <v>0</v>
      </c>
      <c r="FD51" s="46">
        <f>IF(AND(FD$4&gt;Parametrlar!$C$4-Parametrlar!$C$19,FD$4&lt;=Parametrlar!$C$4),Parametrlar!$C$18/Parametrlar!$C$19,0)</f>
        <v>0</v>
      </c>
      <c r="FE51" s="46">
        <f>IF(AND(FE$4&gt;Parametrlar!$C$4-Parametrlar!$C$19,FE$4&lt;=Parametrlar!$C$4),Parametrlar!$C$18/Parametrlar!$C$19,0)</f>
        <v>0</v>
      </c>
      <c r="FF51" s="46">
        <f>IF(AND(FF$4&gt;Parametrlar!$C$4-Parametrlar!$C$19,FF$4&lt;=Parametrlar!$C$4),Parametrlar!$C$18/Parametrlar!$C$19,0)</f>
        <v>0</v>
      </c>
      <c r="FG51" s="46">
        <f>IF(AND(FG$4&gt;Parametrlar!$C$4-Parametrlar!$C$19,FG$4&lt;=Parametrlar!$C$4),Parametrlar!$C$18/Parametrlar!$C$19,0)</f>
        <v>0</v>
      </c>
      <c r="FH51" s="46">
        <f>IF(AND(FH$4&gt;Parametrlar!$C$4-Parametrlar!$C$19,FH$4&lt;=Parametrlar!$C$4),Parametrlar!$C$18/Parametrlar!$C$19,0)</f>
        <v>0</v>
      </c>
      <c r="FI51" s="46">
        <f>IF(AND(FI$4&gt;Parametrlar!$C$4-Parametrlar!$C$19,FI$4&lt;=Parametrlar!$C$4),Parametrlar!$C$18/Parametrlar!$C$19,0)</f>
        <v>0</v>
      </c>
      <c r="FJ51" s="46">
        <f>IF(AND(FJ$4&gt;Parametrlar!$C$4-Parametrlar!$C$19,FJ$4&lt;=Parametrlar!$C$4),Parametrlar!$C$18/Parametrlar!$C$19,0)</f>
        <v>0</v>
      </c>
      <c r="FK51" s="46">
        <f>IF(AND(FK$4&gt;Parametrlar!$C$4-Parametrlar!$C$19,FK$4&lt;=Parametrlar!$C$4),Parametrlar!$C$18/Parametrlar!$C$19,0)</f>
        <v>0</v>
      </c>
      <c r="FL51" s="46">
        <f>IF(AND(FL$4&gt;Parametrlar!$C$4-Parametrlar!$C$19,FL$4&lt;=Parametrlar!$C$4),Parametrlar!$C$18/Parametrlar!$C$19,0)</f>
        <v>0</v>
      </c>
      <c r="FM51" s="46">
        <f>IF(AND(FM$4&gt;Parametrlar!$C$4-Parametrlar!$C$19,FM$4&lt;=Parametrlar!$C$4),Parametrlar!$C$18/Parametrlar!$C$19,0)</f>
        <v>0</v>
      </c>
      <c r="FN51" s="46">
        <f>IF(AND(FN$4&gt;Parametrlar!$C$4-Parametrlar!$C$19,FN$4&lt;=Parametrlar!$C$4),Parametrlar!$C$18/Parametrlar!$C$19,0)</f>
        <v>0</v>
      </c>
      <c r="FO51" s="46">
        <f>IF(AND(FO$4&gt;Parametrlar!$C$4-Parametrlar!$C$19,FO$4&lt;=Parametrlar!$C$4),Parametrlar!$C$18/Parametrlar!$C$19,0)</f>
        <v>0</v>
      </c>
      <c r="FP51" s="46">
        <f>IF(AND(FP$4&gt;Parametrlar!$C$4-Parametrlar!$C$19,FP$4&lt;=Parametrlar!$C$4),Parametrlar!$C$18/Parametrlar!$C$19,0)</f>
        <v>0</v>
      </c>
    </row>
    <row r="52" spans="1:172" x14ac:dyDescent="0.2">
      <c r="A52" s="42" t="s">
        <v>233</v>
      </c>
      <c r="C52" s="45">
        <f t="shared" si="56"/>
        <v>800000</v>
      </c>
      <c r="D52" s="46">
        <f>IF(AND(D$4=0,Kirish!$B$11=1),Kirish!$B$10,0)</f>
        <v>800000</v>
      </c>
      <c r="E52" s="46">
        <f>IF(AND(E$4=0,Kirish!$B$11=1),Kirish!$B$10,0)</f>
        <v>0</v>
      </c>
      <c r="F52" s="46">
        <f>IF(AND(F$4=0,Kirish!$B$11=1),Kirish!$B$10,0)</f>
        <v>0</v>
      </c>
      <c r="G52" s="46">
        <f>IF(AND(G$4=0,Kirish!$B$11=1),Kirish!$B$10,0)</f>
        <v>0</v>
      </c>
      <c r="H52" s="46">
        <f>IF(AND(H$4=0,Kirish!$B$11=1),Kirish!$B$10,0)</f>
        <v>0</v>
      </c>
      <c r="I52" s="46">
        <f>IF(AND(I$4=0,Kirish!$B$11=1),Kirish!$B$10,0)</f>
        <v>0</v>
      </c>
      <c r="J52" s="46">
        <f>IF(AND(J$4=0,Kirish!$B$11=1),Kirish!$B$10,0)</f>
        <v>0</v>
      </c>
      <c r="K52" s="46">
        <f>IF(AND(K$4=0,Kirish!$B$11=1),Kirish!$B$10,0)</f>
        <v>0</v>
      </c>
      <c r="L52" s="46">
        <f>IF(AND(L$4=0,Kirish!$B$11=1),Kirish!$B$10,0)</f>
        <v>0</v>
      </c>
      <c r="M52" s="46">
        <f>IF(AND(M$4=0,Kirish!$B$11=1),Kirish!$B$10,0)</f>
        <v>0</v>
      </c>
      <c r="N52" s="46">
        <f>IF(AND(N$4=0,Kirish!$B$11=1),Kirish!$B$10,0)</f>
        <v>0</v>
      </c>
      <c r="O52" s="46">
        <f>IF(AND(O$4=0,Kirish!$B$11=1),Kirish!$B$10,0)</f>
        <v>0</v>
      </c>
      <c r="P52" s="46">
        <f>IF(AND(P$4=0,Kirish!$B$11=1),Kirish!$B$10,0)</f>
        <v>0</v>
      </c>
      <c r="Q52" s="46">
        <f>IF(AND(Q$4=0,Kirish!$B$11=1),Kirish!$B$10,0)</f>
        <v>0</v>
      </c>
      <c r="R52" s="46">
        <f>IF(AND(R$4=0,Kirish!$B$11=1),Kirish!$B$10,0)</f>
        <v>0</v>
      </c>
      <c r="S52" s="46">
        <f>IF(AND(S$4=0,Kirish!$B$11=1),Kirish!$B$10,0)</f>
        <v>0</v>
      </c>
      <c r="T52" s="46">
        <f>IF(AND(T$4=0,Kirish!$B$11=1),Kirish!$B$10,0)</f>
        <v>0</v>
      </c>
      <c r="U52" s="46">
        <f>IF(AND(U$4=0,Kirish!$B$11=1),Kirish!$B$10,0)</f>
        <v>0</v>
      </c>
      <c r="V52" s="46">
        <f>IF(AND(V$4=0,Kirish!$B$11=1),Kirish!$B$10,0)</f>
        <v>0</v>
      </c>
      <c r="W52" s="46">
        <f>IF(AND(W$4=0,Kirish!$B$11=1),Kirish!$B$10,0)</f>
        <v>0</v>
      </c>
      <c r="X52" s="46">
        <f>IF(AND(X$4=0,Kirish!$B$11=1),Kirish!$B$10,0)</f>
        <v>0</v>
      </c>
      <c r="Y52" s="46">
        <f>IF(AND(Y$4=0,Kirish!$B$11=1),Kirish!$B$10,0)</f>
        <v>0</v>
      </c>
      <c r="Z52" s="46">
        <f>IF(AND(Z$4=0,Kirish!$B$11=1),Kirish!$B$10,0)</f>
        <v>0</v>
      </c>
      <c r="AA52" s="46">
        <f>IF(AND(AA$4=0,Kirish!$B$11=1),Kirish!$B$10,0)</f>
        <v>0</v>
      </c>
      <c r="AB52" s="46">
        <f>IF(AND(AB$4=0,Kirish!$B$11=1),Kirish!$B$10,0)</f>
        <v>0</v>
      </c>
      <c r="AC52" s="46">
        <f>IF(AND(AC$4=0,Kirish!$B$11=1),Kirish!$B$10,0)</f>
        <v>0</v>
      </c>
      <c r="AD52" s="46">
        <f>IF(AND(AD$4=0,Kirish!$B$11=1),Kirish!$B$10,0)</f>
        <v>0</v>
      </c>
      <c r="AE52" s="46">
        <f>IF(AND(AE$4=0,Kirish!$B$11=1),Kirish!$B$10,0)</f>
        <v>0</v>
      </c>
      <c r="AF52" s="46">
        <f>IF(AND(AF$4=0,Kirish!$B$11=1),Kirish!$B$10,0)</f>
        <v>0</v>
      </c>
      <c r="AG52" s="46">
        <f>IF(AND(AG$4=0,Kirish!$B$11=1),Kirish!$B$10,0)</f>
        <v>0</v>
      </c>
      <c r="AH52" s="46">
        <f>IF(AND(AH$4=0,Kirish!$B$11=1),Kirish!$B$10,0)</f>
        <v>0</v>
      </c>
      <c r="AI52" s="46">
        <f>IF(AND(AI$4=0,Kirish!$B$11=1),Kirish!$B$10,0)</f>
        <v>0</v>
      </c>
      <c r="AJ52" s="46">
        <f>IF(AND(AJ$4=0,Kirish!$B$11=1),Kirish!$B$10,0)</f>
        <v>0</v>
      </c>
      <c r="AK52" s="46">
        <f>IF(AND(AK$4=0,Kirish!$B$11=1),Kirish!$B$10,0)</f>
        <v>0</v>
      </c>
      <c r="AL52" s="46">
        <f>IF(AND(AL$4=0,Kirish!$B$11=1),Kirish!$B$10,0)</f>
        <v>0</v>
      </c>
      <c r="AM52" s="46">
        <f>IF(AND(AM$4=0,Kirish!$B$11=1),Kirish!$B$10,0)</f>
        <v>0</v>
      </c>
      <c r="AN52" s="46">
        <f>IF(AND(AN$4=0,Kirish!$B$11=1),Kirish!$B$10,0)</f>
        <v>0</v>
      </c>
      <c r="AO52" s="46">
        <f>IF(AND(AO$4=0,Kirish!$B$11=1),Kirish!$B$10,0)</f>
        <v>0</v>
      </c>
      <c r="AP52" s="46">
        <f>IF(AND(AP$4=0,Kirish!$B$11=1),Kirish!$B$10,0)</f>
        <v>0</v>
      </c>
      <c r="AQ52" s="46">
        <f>IF(AND(AQ$4=0,Kirish!$B$11=1),Kirish!$B$10,0)</f>
        <v>0</v>
      </c>
      <c r="AR52" s="46">
        <f>IF(AND(AR$4=0,Kirish!$B$11=1),Kirish!$B$10,0)</f>
        <v>0</v>
      </c>
      <c r="AS52" s="46">
        <f>IF(AND(AS$4=0,Kirish!$B$11=1),Kirish!$B$10,0)</f>
        <v>0</v>
      </c>
      <c r="AT52" s="46">
        <f>IF(AND(AT$4=0,Kirish!$B$11=1),Kirish!$B$10,0)</f>
        <v>0</v>
      </c>
      <c r="AU52" s="46">
        <f>IF(AND(AU$4=0,Kirish!$B$11=1),Kirish!$B$10,0)</f>
        <v>0</v>
      </c>
      <c r="AV52" s="46">
        <f>IF(AND(AV$4=0,Kirish!$B$11=1),Kirish!$B$10,0)</f>
        <v>0</v>
      </c>
      <c r="AW52" s="46">
        <f>IF(AND(AW$4=0,Kirish!$B$11=1),Kirish!$B$10,0)</f>
        <v>0</v>
      </c>
      <c r="AX52" s="46">
        <f>IF(AND(AX$4=0,Kirish!$B$11=1),Kirish!$B$10,0)</f>
        <v>0</v>
      </c>
      <c r="AY52" s="46">
        <f>IF(AND(AY$4=0,Kirish!$B$11=1),Kirish!$B$10,0)</f>
        <v>0</v>
      </c>
      <c r="AZ52" s="46">
        <f>IF(AND(AZ$4=0,Kirish!$B$11=1),Kirish!$B$10,0)</f>
        <v>0</v>
      </c>
      <c r="BA52" s="46">
        <f>IF(AND(BA$4=0,Kirish!$B$11=1),Kirish!$B$10,0)</f>
        <v>0</v>
      </c>
      <c r="BB52" s="46">
        <f>IF(AND(BB$4=0,Kirish!$B$11=1),Kirish!$B$10,0)</f>
        <v>0</v>
      </c>
      <c r="BC52" s="46">
        <f>IF(AND(BC$4=0,Kirish!$B$11=1),Kirish!$B$10,0)</f>
        <v>0</v>
      </c>
      <c r="BD52" s="46">
        <f>IF(AND(BD$4=0,Kirish!$B$11=1),Kirish!$B$10,0)</f>
        <v>0</v>
      </c>
      <c r="BE52" s="46">
        <f>IF(AND(BE$4=0,Kirish!$B$11=1),Kirish!$B$10,0)</f>
        <v>0</v>
      </c>
      <c r="BF52" s="46">
        <f>IF(AND(BF$4=0,Kirish!$B$11=1),Kirish!$B$10,0)</f>
        <v>0</v>
      </c>
      <c r="BG52" s="46">
        <f>IF(AND(BG$4=0,Kirish!$B$11=1),Kirish!$B$10,0)</f>
        <v>0</v>
      </c>
      <c r="BH52" s="46">
        <f>IF(AND(BH$4=0,Kirish!$B$11=1),Kirish!$B$10,0)</f>
        <v>0</v>
      </c>
      <c r="BI52" s="46">
        <f>IF(AND(BI$4=0,Kirish!$B$11=1),Kirish!$B$10,0)</f>
        <v>0</v>
      </c>
      <c r="BJ52" s="46">
        <f>IF(AND(BJ$4=0,Kirish!$B$11=1),Kirish!$B$10,0)</f>
        <v>0</v>
      </c>
      <c r="BK52" s="46">
        <f>IF(AND(BK$4=0,Kirish!$B$11=1),Kirish!$B$10,0)</f>
        <v>0</v>
      </c>
      <c r="BL52" s="46">
        <f>IF(AND(BL$4=0,Kirish!$B$11=1),Kirish!$B$10,0)</f>
        <v>0</v>
      </c>
      <c r="BM52" s="46">
        <f>IF(AND(BM$4=0,Kirish!$B$11=1),Kirish!$B$10,0)</f>
        <v>0</v>
      </c>
      <c r="BN52" s="46">
        <f>IF(AND(BN$4=0,Kirish!$B$11=1),Kirish!$B$10,0)</f>
        <v>0</v>
      </c>
      <c r="BO52" s="46">
        <f>IF(AND(BO$4=0,Kirish!$B$11=1),Kirish!$B$10,0)</f>
        <v>0</v>
      </c>
      <c r="BP52" s="46">
        <f>IF(AND(BP$4=0,Kirish!$B$11=1),Kirish!$B$10,0)</f>
        <v>0</v>
      </c>
      <c r="BQ52" s="46">
        <f>IF(AND(BQ$4=0,Kirish!$B$11=1),Kirish!$B$10,0)</f>
        <v>0</v>
      </c>
      <c r="BR52" s="46">
        <f>IF(AND(BR$4=0,Kirish!$B$11=1),Kirish!$B$10,0)</f>
        <v>0</v>
      </c>
      <c r="BS52" s="46">
        <f>IF(AND(BS$4=0,Kirish!$B$11=1),Kirish!$B$10,0)</f>
        <v>0</v>
      </c>
      <c r="BT52" s="46">
        <f>IF(AND(BT$4=0,Kirish!$B$11=1),Kirish!$B$10,0)</f>
        <v>0</v>
      </c>
      <c r="BU52" s="46">
        <f>IF(AND(BU$4=0,Kirish!$B$11=1),Kirish!$B$10,0)</f>
        <v>0</v>
      </c>
      <c r="BV52" s="46">
        <f>IF(AND(BV$4=0,Kirish!$B$11=1),Kirish!$B$10,0)</f>
        <v>0</v>
      </c>
      <c r="BW52" s="46">
        <f>IF(AND(BW$4=0,Kirish!$B$11=1),Kirish!$B$10,0)</f>
        <v>0</v>
      </c>
      <c r="BX52" s="46">
        <f>IF(AND(BX$4=0,Kirish!$B$11=1),Kirish!$B$10,0)</f>
        <v>0</v>
      </c>
      <c r="BY52" s="46">
        <f>IF(AND(BY$4=0,Kirish!$B$11=1),Kirish!$B$10,0)</f>
        <v>0</v>
      </c>
      <c r="BZ52" s="46">
        <f>IF(AND(BZ$4=0,Kirish!$B$11=1),Kirish!$B$10,0)</f>
        <v>0</v>
      </c>
      <c r="CA52" s="46">
        <f>IF(AND(CA$4=0,Kirish!$B$11=1),Kirish!$B$10,0)</f>
        <v>0</v>
      </c>
      <c r="CB52" s="46">
        <f>IF(AND(CB$4=0,Kirish!$B$11=1),Kirish!$B$10,0)</f>
        <v>0</v>
      </c>
      <c r="CC52" s="46">
        <f>IF(AND(CC$4=0,Kirish!$B$11=1),Kirish!$B$10,0)</f>
        <v>0</v>
      </c>
      <c r="CD52" s="46">
        <f>IF(AND(CD$4=0,Kirish!$B$11=1),Kirish!$B$10,0)</f>
        <v>0</v>
      </c>
      <c r="CE52" s="46">
        <f>IF(AND(CE$4=0,Kirish!$B$11=1),Kirish!$B$10,0)</f>
        <v>0</v>
      </c>
      <c r="CF52" s="46">
        <f>IF(AND(CF$4=0,Kirish!$B$11=1),Kirish!$B$10,0)</f>
        <v>0</v>
      </c>
      <c r="CG52" s="46">
        <f>IF(AND(CG$4=0,Kirish!$B$11=1),Kirish!$B$10,0)</f>
        <v>0</v>
      </c>
      <c r="CH52" s="46">
        <f>IF(AND(CH$4=0,Kirish!$B$11=1),Kirish!$B$10,0)</f>
        <v>0</v>
      </c>
      <c r="CI52" s="46">
        <f>IF(AND(CI$4=0,Kirish!$B$11=1),Kirish!$B$10,0)</f>
        <v>0</v>
      </c>
      <c r="CJ52" s="46">
        <f>IF(AND(CJ$4=0,Kirish!$B$11=1),Kirish!$B$10,0)</f>
        <v>0</v>
      </c>
      <c r="CK52" s="46">
        <f>IF(AND(CK$4=0,Kirish!$B$11=1),Kirish!$B$10,0)</f>
        <v>0</v>
      </c>
      <c r="CL52" s="46">
        <f>IF(AND(CL$4=0,Kirish!$B$11=1),Kirish!$B$10,0)</f>
        <v>0</v>
      </c>
      <c r="CM52" s="46">
        <f>IF(AND(CM$4=0,Kirish!$B$11=1),Kirish!$B$10,0)</f>
        <v>0</v>
      </c>
      <c r="CN52" s="46">
        <f>IF(AND(CN$4=0,Kirish!$B$11=1),Kirish!$B$10,0)</f>
        <v>0</v>
      </c>
      <c r="CO52" s="46">
        <f>IF(AND(CO$4=0,Kirish!$B$11=1),Kirish!$B$10,0)</f>
        <v>0</v>
      </c>
      <c r="CP52" s="46">
        <f>IF(AND(CP$4=0,Kirish!$B$11=1),Kirish!$B$10,0)</f>
        <v>0</v>
      </c>
      <c r="CQ52" s="46">
        <f>IF(AND(CQ$4=0,Kirish!$B$11=1),Kirish!$B$10,0)</f>
        <v>0</v>
      </c>
      <c r="CR52" s="46">
        <f>IF(AND(CR$4=0,Kirish!$B$11=1),Kirish!$B$10,0)</f>
        <v>0</v>
      </c>
      <c r="CS52" s="46">
        <f>IF(AND(CS$4=0,Kirish!$B$11=1),Kirish!$B$10,0)</f>
        <v>0</v>
      </c>
      <c r="CT52" s="46">
        <f>IF(AND(CT$4=0,Kirish!$B$11=1),Kirish!$B$10,0)</f>
        <v>0</v>
      </c>
      <c r="CU52" s="46">
        <f>IF(AND(CU$4=0,Kirish!$B$11=1),Kirish!$B$10,0)</f>
        <v>0</v>
      </c>
      <c r="CV52" s="46">
        <f>IF(AND(CV$4=0,Kirish!$B$11=1),Kirish!$B$10,0)</f>
        <v>0</v>
      </c>
      <c r="CW52" s="46">
        <f>IF(AND(CW$4=0,Kirish!$B$11=1),Kirish!$B$10,0)</f>
        <v>0</v>
      </c>
      <c r="CX52" s="46">
        <f>IF(AND(CX$4=0,Kirish!$B$11=1),Kirish!$B$10,0)</f>
        <v>0</v>
      </c>
      <c r="CY52" s="46">
        <f>IF(AND(CY$4=0,Kirish!$B$11=1),Kirish!$B$10,0)</f>
        <v>0</v>
      </c>
      <c r="CZ52" s="46">
        <f>IF(AND(CZ$4=0,Kirish!$B$11=1),Kirish!$B$10,0)</f>
        <v>0</v>
      </c>
      <c r="DA52" s="46">
        <f>IF(AND(DA$4=0,Kirish!$B$11=1),Kirish!$B$10,0)</f>
        <v>0</v>
      </c>
      <c r="DB52" s="46">
        <f>IF(AND(DB$4=0,Kirish!$B$11=1),Kirish!$B$10,0)</f>
        <v>0</v>
      </c>
      <c r="DC52" s="46">
        <f>IF(AND(DC$4=0,Kirish!$B$11=1),Kirish!$B$10,0)</f>
        <v>0</v>
      </c>
      <c r="DD52" s="46">
        <f>IF(AND(DD$4=0,Kirish!$B$11=1),Kirish!$B$10,0)</f>
        <v>0</v>
      </c>
      <c r="DE52" s="46">
        <f>IF(AND(DE$4=0,Kirish!$B$11=1),Kirish!$B$10,0)</f>
        <v>0</v>
      </c>
      <c r="DF52" s="46">
        <f>IF(AND(DF$4=0,Kirish!$B$11=1),Kirish!$B$10,0)</f>
        <v>0</v>
      </c>
      <c r="DG52" s="46">
        <f>IF(AND(DG$4=0,Kirish!$B$11=1),Kirish!$B$10,0)</f>
        <v>0</v>
      </c>
      <c r="DH52" s="46">
        <f>IF(AND(DH$4=0,Kirish!$B$11=1),Kirish!$B$10,0)</f>
        <v>0</v>
      </c>
      <c r="DI52" s="46">
        <f>IF(AND(DI$4=0,Kirish!$B$11=1),Kirish!$B$10,0)</f>
        <v>0</v>
      </c>
      <c r="DJ52" s="46">
        <f>IF(AND(DJ$4=0,Kirish!$B$11=1),Kirish!$B$10,0)</f>
        <v>0</v>
      </c>
      <c r="DK52" s="46">
        <f>IF(AND(DK$4=0,Kirish!$B$11=1),Kirish!$B$10,0)</f>
        <v>0</v>
      </c>
      <c r="DL52" s="46">
        <f>IF(AND(DL$4=0,Kirish!$B$11=1),Kirish!$B$10,0)</f>
        <v>0</v>
      </c>
      <c r="DM52" s="46">
        <f>IF(AND(DM$4=0,Kirish!$B$11=1),Kirish!$B$10,0)</f>
        <v>0</v>
      </c>
      <c r="DN52" s="46">
        <f>IF(AND(DN$4=0,Kirish!$B$11=1),Kirish!$B$10,0)</f>
        <v>0</v>
      </c>
      <c r="DO52" s="46">
        <f>IF(AND(DO$4=0,Kirish!$B$11=1),Kirish!$B$10,0)</f>
        <v>0</v>
      </c>
      <c r="DP52" s="46">
        <f>IF(AND(DP$4=0,Kirish!$B$11=1),Kirish!$B$10,0)</f>
        <v>0</v>
      </c>
      <c r="DQ52" s="46">
        <f>IF(AND(DQ$4=0,Kirish!$B$11=1),Kirish!$B$10,0)</f>
        <v>0</v>
      </c>
      <c r="DR52" s="46">
        <f>IF(AND(DR$4=0,Kirish!$B$11=1),Kirish!$B$10,0)</f>
        <v>0</v>
      </c>
      <c r="DS52" s="46">
        <f>IF(AND(DS$4=0,Kirish!$B$11=1),Kirish!$B$10,0)</f>
        <v>0</v>
      </c>
      <c r="DT52" s="46">
        <f>IF(AND(DT$4=0,Kirish!$B$11=1),Kirish!$B$10,0)</f>
        <v>0</v>
      </c>
      <c r="DU52" s="46">
        <f>IF(AND(DU$4=0,Kirish!$B$11=1),Kirish!$B$10,0)</f>
        <v>0</v>
      </c>
      <c r="DV52" s="46">
        <f>IF(AND(DV$4=0,Kirish!$B$11=1),Kirish!$B$10,0)</f>
        <v>0</v>
      </c>
      <c r="DW52" s="46">
        <f>IF(AND(DW$4=0,Kirish!$B$11=1),Kirish!$B$10,0)</f>
        <v>0</v>
      </c>
      <c r="DX52" s="46">
        <f>IF(AND(DX$4=0,Kirish!$B$11=1),Kirish!$B$10,0)</f>
        <v>0</v>
      </c>
      <c r="DY52" s="46">
        <f>IF(AND(DY$4=0,Kirish!$B$11=1),Kirish!$B$10,0)</f>
        <v>0</v>
      </c>
      <c r="DZ52" s="46">
        <f>IF(AND(DZ$4=0,Kirish!$B$11=1),Kirish!$B$10,0)</f>
        <v>0</v>
      </c>
      <c r="EA52" s="46">
        <f>IF(AND(EA$4=0,Kirish!$B$11=1),Kirish!$B$10,0)</f>
        <v>0</v>
      </c>
      <c r="EB52" s="46">
        <f>IF(AND(EB$4=0,Kirish!$B$11=1),Kirish!$B$10,0)</f>
        <v>0</v>
      </c>
      <c r="EC52" s="46">
        <f>IF(AND(EC$4=0,Kirish!$B$11=1),Kirish!$B$10,0)</f>
        <v>0</v>
      </c>
      <c r="ED52" s="46">
        <f>IF(AND(ED$4=0,Kirish!$B$11=1),Kirish!$B$10,0)</f>
        <v>0</v>
      </c>
      <c r="EE52" s="46">
        <f>IF(AND(EE$4=0,Kirish!$B$11=1),Kirish!$B$10,0)</f>
        <v>0</v>
      </c>
      <c r="EF52" s="46">
        <f>IF(AND(EF$4=0,Kirish!$B$11=1),Kirish!$B$10,0)</f>
        <v>0</v>
      </c>
      <c r="EG52" s="46">
        <f>IF(AND(EG$4=0,Kirish!$B$11=1),Kirish!$B$10,0)</f>
        <v>0</v>
      </c>
      <c r="EH52" s="46">
        <f>IF(AND(EH$4=0,Kirish!$B$11=1),Kirish!$B$10,0)</f>
        <v>0</v>
      </c>
      <c r="EI52" s="46">
        <f>IF(AND(EI$4=0,Kirish!$B$11=1),Kirish!$B$10,0)</f>
        <v>0</v>
      </c>
      <c r="EJ52" s="46">
        <f>IF(AND(EJ$4=0,Kirish!$B$11=1),Kirish!$B$10,0)</f>
        <v>0</v>
      </c>
      <c r="EK52" s="46">
        <f>IF(AND(EK$4=0,Kirish!$B$11=1),Kirish!$B$10,0)</f>
        <v>0</v>
      </c>
      <c r="EL52" s="46">
        <f>IF(AND(EL$4=0,Kirish!$B$11=1),Kirish!$B$10,0)</f>
        <v>0</v>
      </c>
      <c r="EM52" s="46">
        <f>IF(AND(EM$4=0,Kirish!$B$11=1),Kirish!$B$10,0)</f>
        <v>0</v>
      </c>
      <c r="EN52" s="46">
        <f>IF(AND(EN$4=0,Kirish!$B$11=1),Kirish!$B$10,0)</f>
        <v>0</v>
      </c>
      <c r="EO52" s="46">
        <f>IF(AND(EO$4=0,Kirish!$B$11=1),Kirish!$B$10,0)</f>
        <v>0</v>
      </c>
      <c r="EP52" s="46">
        <f>IF(AND(EP$4=0,Kirish!$B$11=1),Kirish!$B$10,0)</f>
        <v>0</v>
      </c>
      <c r="EQ52" s="46">
        <f>IF(AND(EQ$4=0,Kirish!$B$11=1),Kirish!$B$10,0)</f>
        <v>0</v>
      </c>
      <c r="ER52" s="46">
        <f>IF(AND(ER$4=0,Kirish!$B$11=1),Kirish!$B$10,0)</f>
        <v>0</v>
      </c>
      <c r="ES52" s="46">
        <f>IF(AND(ES$4=0,Kirish!$B$11=1),Kirish!$B$10,0)</f>
        <v>0</v>
      </c>
      <c r="ET52" s="46">
        <f>IF(AND(ET$4=0,Kirish!$B$11=1),Kirish!$B$10,0)</f>
        <v>0</v>
      </c>
      <c r="EU52" s="46">
        <f>IF(AND(EU$4=0,Kirish!$B$11=1),Kirish!$B$10,0)</f>
        <v>0</v>
      </c>
      <c r="EV52" s="46">
        <f>IF(AND(EV$4=0,Kirish!$B$11=1),Kirish!$B$10,0)</f>
        <v>0</v>
      </c>
      <c r="EW52" s="46">
        <f>IF(AND(EW$4=0,Kirish!$B$11=1),Kirish!$B$10,0)</f>
        <v>0</v>
      </c>
      <c r="EX52" s="46">
        <f>IF(AND(EX$4=0,Kirish!$B$11=1),Kirish!$B$10,0)</f>
        <v>0</v>
      </c>
      <c r="EY52" s="46">
        <f>IF(AND(EY$4=0,Kirish!$B$11=1),Kirish!$B$10,0)</f>
        <v>0</v>
      </c>
      <c r="EZ52" s="46">
        <f>IF(AND(EZ$4=0,Kirish!$B$11=1),Kirish!$B$10,0)</f>
        <v>0</v>
      </c>
      <c r="FA52" s="46">
        <f>IF(AND(FA$4=0,Kirish!$B$11=1),Kirish!$B$10,0)</f>
        <v>0</v>
      </c>
      <c r="FB52" s="46">
        <f>IF(AND(FB$4=0,Kirish!$B$11=1),Kirish!$B$10,0)</f>
        <v>0</v>
      </c>
      <c r="FC52" s="46">
        <f>IF(AND(FC$4=0,Kirish!$B$11=1),Kirish!$B$10,0)</f>
        <v>0</v>
      </c>
      <c r="FD52" s="46">
        <f>IF(AND(FD$4=0,Kirish!$B$11=1),Kirish!$B$10,0)</f>
        <v>0</v>
      </c>
      <c r="FE52" s="46">
        <f>IF(AND(FE$4=0,Kirish!$B$11=1),Kirish!$B$10,0)</f>
        <v>0</v>
      </c>
      <c r="FF52" s="46">
        <f>IF(AND(FF$4=0,Kirish!$B$11=1),Kirish!$B$10,0)</f>
        <v>0</v>
      </c>
      <c r="FG52" s="46">
        <f>IF(AND(FG$4=0,Kirish!$B$11=1),Kirish!$B$10,0)</f>
        <v>0</v>
      </c>
      <c r="FH52" s="46">
        <f>IF(AND(FH$4=0,Kirish!$B$11=1),Kirish!$B$10,0)</f>
        <v>0</v>
      </c>
      <c r="FI52" s="46">
        <f>IF(AND(FI$4=0,Kirish!$B$11=1),Kirish!$B$10,0)</f>
        <v>0</v>
      </c>
      <c r="FJ52" s="46">
        <f>IF(AND(FJ$4=0,Kirish!$B$11=1),Kirish!$B$10,0)</f>
        <v>0</v>
      </c>
      <c r="FK52" s="46">
        <f>IF(AND(FK$4=0,Kirish!$B$11=1),Kirish!$B$10,0)</f>
        <v>0</v>
      </c>
      <c r="FL52" s="46">
        <f>IF(AND(FL$4=0,Kirish!$B$11=1),Kirish!$B$10,0)</f>
        <v>0</v>
      </c>
      <c r="FM52" s="46">
        <f>IF(AND(FM$4=0,Kirish!$B$11=1),Kirish!$B$10,0)</f>
        <v>0</v>
      </c>
      <c r="FN52" s="46">
        <f>IF(AND(FN$4=0,Kirish!$B$11=1),Kirish!$B$10,0)</f>
        <v>0</v>
      </c>
      <c r="FO52" s="46">
        <f>IF(AND(FO$4=0,Kirish!$B$11=1),Kirish!$B$10,0)</f>
        <v>0</v>
      </c>
      <c r="FP52" s="46">
        <f>IF(AND(FP$4=0,Kirish!$B$11=1),Kirish!$B$10,0)</f>
        <v>0</v>
      </c>
    </row>
    <row r="53" spans="1:172" x14ac:dyDescent="0.2">
      <c r="A53" s="42" t="s">
        <v>234</v>
      </c>
      <c r="D53" s="47">
        <f>D$4-Parametrlar!$C$4</f>
        <v>-20</v>
      </c>
      <c r="E53" s="47">
        <f>E$4-Parametrlar!$C$4</f>
        <v>-19</v>
      </c>
      <c r="F53" s="47">
        <f>F$4-Parametrlar!$C$4</f>
        <v>-18</v>
      </c>
      <c r="G53" s="47">
        <f>G$4-Parametrlar!$C$4</f>
        <v>-17</v>
      </c>
      <c r="H53" s="47">
        <f>H$4-Parametrlar!$C$4</f>
        <v>-16</v>
      </c>
      <c r="I53" s="47">
        <f>I$4-Parametrlar!$C$4</f>
        <v>-15</v>
      </c>
      <c r="J53" s="47">
        <f>J$4-Parametrlar!$C$4</f>
        <v>-14</v>
      </c>
      <c r="K53" s="47">
        <f>K$4-Parametrlar!$C$4</f>
        <v>-13</v>
      </c>
      <c r="L53" s="47">
        <f>L$4-Parametrlar!$C$4</f>
        <v>-12</v>
      </c>
      <c r="M53" s="47">
        <f>M$4-Parametrlar!$C$4</f>
        <v>-11</v>
      </c>
      <c r="N53" s="47">
        <f>N$4-Parametrlar!$C$4</f>
        <v>-10</v>
      </c>
      <c r="O53" s="47">
        <f>O$4-Parametrlar!$C$4</f>
        <v>-9</v>
      </c>
      <c r="P53" s="47">
        <f>P$4-Parametrlar!$C$4</f>
        <v>-8</v>
      </c>
      <c r="Q53" s="47">
        <f>Q$4-Parametrlar!$C$4</f>
        <v>-7</v>
      </c>
      <c r="R53" s="47">
        <f>R$4-Parametrlar!$C$4</f>
        <v>-6</v>
      </c>
      <c r="S53" s="47">
        <f>S$4-Parametrlar!$C$4</f>
        <v>-5</v>
      </c>
      <c r="T53" s="47">
        <f>T$4-Parametrlar!$C$4</f>
        <v>-4</v>
      </c>
      <c r="U53" s="47">
        <f>U$4-Parametrlar!$C$4</f>
        <v>-3</v>
      </c>
      <c r="V53" s="47">
        <f>V$4-Parametrlar!$C$4</f>
        <v>-2</v>
      </c>
      <c r="W53" s="47">
        <f>W$4-Parametrlar!$C$4</f>
        <v>-1</v>
      </c>
      <c r="X53" s="47">
        <f>X$4-Parametrlar!$C$4</f>
        <v>0</v>
      </c>
      <c r="Y53" s="47">
        <f>Y$4-Parametrlar!$C$4</f>
        <v>1</v>
      </c>
      <c r="Z53" s="47">
        <f>Z$4-Parametrlar!$C$4</f>
        <v>2</v>
      </c>
      <c r="AA53" s="47">
        <f>AA$4-Parametrlar!$C$4</f>
        <v>3</v>
      </c>
      <c r="AB53" s="47">
        <f>AB$4-Parametrlar!$C$4</f>
        <v>4</v>
      </c>
      <c r="AC53" s="47">
        <f>AC$4-Parametrlar!$C$4</f>
        <v>5</v>
      </c>
      <c r="AD53" s="47">
        <f>AD$4-Parametrlar!$C$4</f>
        <v>6</v>
      </c>
      <c r="AE53" s="47">
        <f>AE$4-Parametrlar!$C$4</f>
        <v>7</v>
      </c>
      <c r="AF53" s="47">
        <f>AF$4-Parametrlar!$C$4</f>
        <v>8</v>
      </c>
      <c r="AG53" s="47">
        <f>AG$4-Parametrlar!$C$4</f>
        <v>9</v>
      </c>
      <c r="AH53" s="47">
        <f>AH$4-Parametrlar!$C$4</f>
        <v>10</v>
      </c>
      <c r="AI53" s="47">
        <f>AI$4-Parametrlar!$C$4</f>
        <v>11</v>
      </c>
      <c r="AJ53" s="47">
        <f>AJ$4-Parametrlar!$C$4</f>
        <v>12</v>
      </c>
      <c r="AK53" s="47">
        <f>AK$4-Parametrlar!$C$4</f>
        <v>13</v>
      </c>
      <c r="AL53" s="47">
        <f>AL$4-Parametrlar!$C$4</f>
        <v>14</v>
      </c>
      <c r="AM53" s="47">
        <f>AM$4-Parametrlar!$C$4</f>
        <v>15</v>
      </c>
      <c r="AN53" s="47">
        <f>AN$4-Parametrlar!$C$4</f>
        <v>16</v>
      </c>
      <c r="AO53" s="47">
        <f>AO$4-Parametrlar!$C$4</f>
        <v>17</v>
      </c>
      <c r="AP53" s="47">
        <f>AP$4-Parametrlar!$C$4</f>
        <v>18</v>
      </c>
      <c r="AQ53" s="47">
        <f>AQ$4-Parametrlar!$C$4</f>
        <v>19</v>
      </c>
      <c r="AR53" s="47">
        <f>AR$4-Parametrlar!$C$4</f>
        <v>20</v>
      </c>
      <c r="AS53" s="47">
        <f>AS$4-Parametrlar!$C$4</f>
        <v>21</v>
      </c>
      <c r="AT53" s="47">
        <f>AT$4-Parametrlar!$C$4</f>
        <v>22</v>
      </c>
      <c r="AU53" s="47">
        <f>AU$4-Parametrlar!$C$4</f>
        <v>23</v>
      </c>
      <c r="AV53" s="47">
        <f>AV$4-Parametrlar!$C$4</f>
        <v>24</v>
      </c>
      <c r="AW53" s="47">
        <f>AW$4-Parametrlar!$C$4</f>
        <v>25</v>
      </c>
      <c r="AX53" s="47">
        <f>AX$4-Parametrlar!$C$4</f>
        <v>26</v>
      </c>
      <c r="AY53" s="47">
        <f>AY$4-Parametrlar!$C$4</f>
        <v>27</v>
      </c>
      <c r="AZ53" s="47">
        <f>AZ$4-Parametrlar!$C$4</f>
        <v>28</v>
      </c>
      <c r="BA53" s="47">
        <f>BA$4-Parametrlar!$C$4</f>
        <v>29</v>
      </c>
      <c r="BB53" s="47">
        <f>BB$4-Parametrlar!$C$4</f>
        <v>30</v>
      </c>
      <c r="BC53" s="47">
        <f>BC$4-Parametrlar!$C$4</f>
        <v>31</v>
      </c>
      <c r="BD53" s="47">
        <f>BD$4-Parametrlar!$C$4</f>
        <v>32</v>
      </c>
      <c r="BE53" s="47">
        <f>BE$4-Parametrlar!$C$4</f>
        <v>33</v>
      </c>
      <c r="BF53" s="47">
        <f>BF$4-Parametrlar!$C$4</f>
        <v>34</v>
      </c>
      <c r="BG53" s="47">
        <f>BG$4-Parametrlar!$C$4</f>
        <v>35</v>
      </c>
      <c r="BH53" s="47">
        <f>BH$4-Parametrlar!$C$4</f>
        <v>36</v>
      </c>
      <c r="BI53" s="47">
        <f>BI$4-Parametrlar!$C$4</f>
        <v>37</v>
      </c>
      <c r="BJ53" s="47">
        <f>BJ$4-Parametrlar!$C$4</f>
        <v>38</v>
      </c>
      <c r="BK53" s="47">
        <f>BK$4-Parametrlar!$C$4</f>
        <v>39</v>
      </c>
      <c r="BL53" s="47">
        <f>BL$4-Parametrlar!$C$4</f>
        <v>40</v>
      </c>
      <c r="BM53" s="47">
        <f>BM$4-Parametrlar!$C$4</f>
        <v>41</v>
      </c>
      <c r="BN53" s="47">
        <f>BN$4-Parametrlar!$C$4</f>
        <v>42</v>
      </c>
      <c r="BO53" s="47">
        <f>BO$4-Parametrlar!$C$4</f>
        <v>43</v>
      </c>
      <c r="BP53" s="47">
        <f>BP$4-Parametrlar!$C$4</f>
        <v>44</v>
      </c>
      <c r="BQ53" s="47">
        <f>BQ$4-Parametrlar!$C$4</f>
        <v>45</v>
      </c>
      <c r="BR53" s="47">
        <f>BR$4-Parametrlar!$C$4</f>
        <v>46</v>
      </c>
      <c r="BS53" s="47">
        <f>BS$4-Parametrlar!$C$4</f>
        <v>47</v>
      </c>
      <c r="BT53" s="47">
        <f>BT$4-Parametrlar!$C$4</f>
        <v>48</v>
      </c>
      <c r="BU53" s="47">
        <f>BU$4-Parametrlar!$C$4</f>
        <v>49</v>
      </c>
      <c r="BV53" s="47">
        <f>BV$4-Parametrlar!$C$4</f>
        <v>50</v>
      </c>
      <c r="BW53" s="47">
        <f>BW$4-Parametrlar!$C$4</f>
        <v>51</v>
      </c>
      <c r="BX53" s="47">
        <f>BX$4-Parametrlar!$C$4</f>
        <v>52</v>
      </c>
      <c r="BY53" s="47">
        <f>BY$4-Parametrlar!$C$4</f>
        <v>53</v>
      </c>
      <c r="BZ53" s="47">
        <f>BZ$4-Parametrlar!$C$4</f>
        <v>54</v>
      </c>
      <c r="CA53" s="47">
        <f>CA$4-Parametrlar!$C$4</f>
        <v>55</v>
      </c>
      <c r="CB53" s="47">
        <f>CB$4-Parametrlar!$C$4</f>
        <v>56</v>
      </c>
      <c r="CC53" s="47">
        <f>CC$4-Parametrlar!$C$4</f>
        <v>57</v>
      </c>
      <c r="CD53" s="47">
        <f>CD$4-Parametrlar!$C$4</f>
        <v>58</v>
      </c>
      <c r="CE53" s="47">
        <f>CE$4-Parametrlar!$C$4</f>
        <v>59</v>
      </c>
      <c r="CF53" s="47">
        <f>CF$4-Parametrlar!$C$4</f>
        <v>60</v>
      </c>
      <c r="CG53" s="47">
        <f>CG$4-Parametrlar!$C$4</f>
        <v>61</v>
      </c>
      <c r="CH53" s="47">
        <f>CH$4-Parametrlar!$C$4</f>
        <v>62</v>
      </c>
      <c r="CI53" s="47">
        <f>CI$4-Parametrlar!$C$4</f>
        <v>63</v>
      </c>
      <c r="CJ53" s="47">
        <f>CJ$4-Parametrlar!$C$4</f>
        <v>64</v>
      </c>
      <c r="CK53" s="47">
        <f>CK$4-Parametrlar!$C$4</f>
        <v>65</v>
      </c>
      <c r="CL53" s="47">
        <f>CL$4-Parametrlar!$C$4</f>
        <v>66</v>
      </c>
      <c r="CM53" s="47">
        <f>CM$4-Parametrlar!$C$4</f>
        <v>67</v>
      </c>
      <c r="CN53" s="47">
        <f>CN$4-Parametrlar!$C$4</f>
        <v>68</v>
      </c>
      <c r="CO53" s="47">
        <f>CO$4-Parametrlar!$C$4</f>
        <v>69</v>
      </c>
      <c r="CP53" s="47">
        <f>CP$4-Parametrlar!$C$4</f>
        <v>70</v>
      </c>
      <c r="CQ53" s="47">
        <f>CQ$4-Parametrlar!$C$4</f>
        <v>71</v>
      </c>
      <c r="CR53" s="47">
        <f>CR$4-Parametrlar!$C$4</f>
        <v>72</v>
      </c>
      <c r="CS53" s="47">
        <f>CS$4-Parametrlar!$C$4</f>
        <v>73</v>
      </c>
      <c r="CT53" s="47">
        <f>CT$4-Parametrlar!$C$4</f>
        <v>74</v>
      </c>
      <c r="CU53" s="47">
        <f>CU$4-Parametrlar!$C$4</f>
        <v>75</v>
      </c>
      <c r="CV53" s="47">
        <f>CV$4-Parametrlar!$C$4</f>
        <v>76</v>
      </c>
      <c r="CW53" s="47">
        <f>CW$4-Parametrlar!$C$4</f>
        <v>77</v>
      </c>
      <c r="CX53" s="47">
        <f>CX$4-Parametrlar!$C$4</f>
        <v>78</v>
      </c>
      <c r="CY53" s="47">
        <f>CY$4-Parametrlar!$C$4</f>
        <v>79</v>
      </c>
      <c r="CZ53" s="47">
        <f>CZ$4-Parametrlar!$C$4</f>
        <v>80</v>
      </c>
      <c r="DA53" s="47">
        <f>DA$4-Parametrlar!$C$4</f>
        <v>81</v>
      </c>
      <c r="DB53" s="47">
        <f>DB$4-Parametrlar!$C$4</f>
        <v>82</v>
      </c>
      <c r="DC53" s="47">
        <f>DC$4-Parametrlar!$C$4</f>
        <v>83</v>
      </c>
      <c r="DD53" s="47">
        <f>DD$4-Parametrlar!$C$4</f>
        <v>84</v>
      </c>
      <c r="DE53" s="47">
        <f>DE$4-Parametrlar!$C$4</f>
        <v>85</v>
      </c>
      <c r="DF53" s="47">
        <f>DF$4-Parametrlar!$C$4</f>
        <v>86</v>
      </c>
      <c r="DG53" s="47">
        <f>DG$4-Parametrlar!$C$4</f>
        <v>87</v>
      </c>
      <c r="DH53" s="47">
        <f>DH$4-Parametrlar!$C$4</f>
        <v>88</v>
      </c>
      <c r="DI53" s="47">
        <f>DI$4-Parametrlar!$C$4</f>
        <v>89</v>
      </c>
      <c r="DJ53" s="47">
        <f>DJ$4-Parametrlar!$C$4</f>
        <v>90</v>
      </c>
      <c r="DK53" s="47">
        <f>DK$4-Parametrlar!$C$4</f>
        <v>91</v>
      </c>
      <c r="DL53" s="47">
        <f>DL$4-Parametrlar!$C$4</f>
        <v>92</v>
      </c>
      <c r="DM53" s="47">
        <f>DM$4-Parametrlar!$C$4</f>
        <v>93</v>
      </c>
      <c r="DN53" s="47">
        <f>DN$4-Parametrlar!$C$4</f>
        <v>94</v>
      </c>
      <c r="DO53" s="47">
        <f>DO$4-Parametrlar!$C$4</f>
        <v>95</v>
      </c>
      <c r="DP53" s="47">
        <f>DP$4-Parametrlar!$C$4</f>
        <v>96</v>
      </c>
      <c r="DQ53" s="47">
        <f>DQ$4-Parametrlar!$C$4</f>
        <v>97</v>
      </c>
      <c r="DR53" s="47">
        <f>DR$4-Parametrlar!$C$4</f>
        <v>98</v>
      </c>
      <c r="DS53" s="47">
        <f>DS$4-Parametrlar!$C$4</f>
        <v>99</v>
      </c>
      <c r="DT53" s="47">
        <f>DT$4-Parametrlar!$C$4</f>
        <v>100</v>
      </c>
      <c r="DU53" s="47">
        <f>DU$4-Parametrlar!$C$4</f>
        <v>101</v>
      </c>
      <c r="DV53" s="47">
        <f>DV$4-Parametrlar!$C$4</f>
        <v>102</v>
      </c>
      <c r="DW53" s="47">
        <f>DW$4-Parametrlar!$C$4</f>
        <v>103</v>
      </c>
      <c r="DX53" s="47">
        <f>DX$4-Parametrlar!$C$4</f>
        <v>104</v>
      </c>
      <c r="DY53" s="47">
        <f>DY$4-Parametrlar!$C$4</f>
        <v>105</v>
      </c>
      <c r="DZ53" s="47">
        <f>DZ$4-Parametrlar!$C$4</f>
        <v>106</v>
      </c>
      <c r="EA53" s="47">
        <f>EA$4-Parametrlar!$C$4</f>
        <v>107</v>
      </c>
      <c r="EB53" s="47">
        <f>EB$4-Parametrlar!$C$4</f>
        <v>108</v>
      </c>
      <c r="EC53" s="47">
        <f>EC$4-Parametrlar!$C$4</f>
        <v>109</v>
      </c>
      <c r="ED53" s="47">
        <f>ED$4-Parametrlar!$C$4</f>
        <v>110</v>
      </c>
      <c r="EE53" s="47">
        <f>EE$4-Parametrlar!$C$4</f>
        <v>111</v>
      </c>
      <c r="EF53" s="47">
        <f>EF$4-Parametrlar!$C$4</f>
        <v>112</v>
      </c>
      <c r="EG53" s="47">
        <f>EG$4-Parametrlar!$C$4</f>
        <v>113</v>
      </c>
      <c r="EH53" s="47">
        <f>EH$4-Parametrlar!$C$4</f>
        <v>114</v>
      </c>
      <c r="EI53" s="47">
        <f>EI$4-Parametrlar!$C$4</f>
        <v>115</v>
      </c>
      <c r="EJ53" s="47">
        <f>EJ$4-Parametrlar!$C$4</f>
        <v>116</v>
      </c>
      <c r="EK53" s="47">
        <f>EK$4-Parametrlar!$C$4</f>
        <v>117</v>
      </c>
      <c r="EL53" s="47">
        <f>EL$4-Parametrlar!$C$4</f>
        <v>118</v>
      </c>
      <c r="EM53" s="47">
        <f>EM$4-Parametrlar!$C$4</f>
        <v>119</v>
      </c>
      <c r="EN53" s="47">
        <f>EN$4-Parametrlar!$C$4</f>
        <v>120</v>
      </c>
      <c r="EO53" s="47">
        <f>EO$4-Parametrlar!$C$4</f>
        <v>121</v>
      </c>
      <c r="EP53" s="47">
        <f>EP$4-Parametrlar!$C$4</f>
        <v>122</v>
      </c>
      <c r="EQ53" s="47">
        <f>EQ$4-Parametrlar!$C$4</f>
        <v>123</v>
      </c>
      <c r="ER53" s="47">
        <f>ER$4-Parametrlar!$C$4</f>
        <v>124</v>
      </c>
      <c r="ES53" s="47">
        <f>ES$4-Parametrlar!$C$4</f>
        <v>125</v>
      </c>
      <c r="ET53" s="47">
        <f>ET$4-Parametrlar!$C$4</f>
        <v>126</v>
      </c>
      <c r="EU53" s="47">
        <f>EU$4-Parametrlar!$C$4</f>
        <v>127</v>
      </c>
      <c r="EV53" s="47">
        <f>EV$4-Parametrlar!$C$4</f>
        <v>128</v>
      </c>
      <c r="EW53" s="47">
        <f>EW$4-Parametrlar!$C$4</f>
        <v>129</v>
      </c>
      <c r="EX53" s="47">
        <f>EX$4-Parametrlar!$C$4</f>
        <v>130</v>
      </c>
      <c r="EY53" s="47">
        <f>EY$4-Parametrlar!$C$4</f>
        <v>131</v>
      </c>
      <c r="EZ53" s="47">
        <f>EZ$4-Parametrlar!$C$4</f>
        <v>132</v>
      </c>
      <c r="FA53" s="47">
        <f>FA$4-Parametrlar!$C$4</f>
        <v>133</v>
      </c>
      <c r="FB53" s="47">
        <f>FB$4-Parametrlar!$C$4</f>
        <v>134</v>
      </c>
      <c r="FC53" s="47">
        <f>FC$4-Parametrlar!$C$4</f>
        <v>135</v>
      </c>
      <c r="FD53" s="47">
        <f>FD$4-Parametrlar!$C$4</f>
        <v>136</v>
      </c>
      <c r="FE53" s="47">
        <f>FE$4-Parametrlar!$C$4</f>
        <v>137</v>
      </c>
      <c r="FF53" s="47">
        <f>FF$4-Parametrlar!$C$4</f>
        <v>138</v>
      </c>
      <c r="FG53" s="47">
        <f>FG$4-Parametrlar!$C$4</f>
        <v>139</v>
      </c>
      <c r="FH53" s="47">
        <f>FH$4-Parametrlar!$C$4</f>
        <v>140</v>
      </c>
      <c r="FI53" s="47">
        <f>FI$4-Parametrlar!$C$4</f>
        <v>141</v>
      </c>
      <c r="FJ53" s="47">
        <f>FJ$4-Parametrlar!$C$4</f>
        <v>142</v>
      </c>
      <c r="FK53" s="47">
        <f>FK$4-Parametrlar!$C$4</f>
        <v>143</v>
      </c>
      <c r="FL53" s="47">
        <f>FL$4-Parametrlar!$C$4</f>
        <v>144</v>
      </c>
      <c r="FM53" s="47">
        <f>FM$4-Parametrlar!$C$4</f>
        <v>145</v>
      </c>
      <c r="FN53" s="47">
        <f>FN$4-Parametrlar!$C$4</f>
        <v>146</v>
      </c>
      <c r="FO53" s="47">
        <f>FO$4-Parametrlar!$C$4</f>
        <v>147</v>
      </c>
      <c r="FP53" s="47">
        <f>FP$4-Parametrlar!$C$4</f>
        <v>148</v>
      </c>
    </row>
    <row r="54" spans="1:172" x14ac:dyDescent="0.2">
      <c r="A54" s="42" t="s">
        <v>235</v>
      </c>
      <c r="D54" s="47">
        <f>IF(AND(D53&gt;=1,D$4&lt;=Parametrlar!$C$8,Parametrlar!$C$12&gt;0),1,0)</f>
        <v>0</v>
      </c>
      <c r="E54" s="47">
        <f>IF(AND(E53&gt;=1,E$4&lt;=Parametrlar!$C$8,Parametrlar!$C$12&gt;0),1,0)</f>
        <v>0</v>
      </c>
      <c r="F54" s="47">
        <f>IF(AND(F53&gt;=1,F$4&lt;=Parametrlar!$C$8,Parametrlar!$C$12&gt;0),1,0)</f>
        <v>0</v>
      </c>
      <c r="G54" s="47">
        <f>IF(AND(G53&gt;=1,G$4&lt;=Parametrlar!$C$8,Parametrlar!$C$12&gt;0),1,0)</f>
        <v>0</v>
      </c>
      <c r="H54" s="47">
        <f>IF(AND(H53&gt;=1,H$4&lt;=Parametrlar!$C$8,Parametrlar!$C$12&gt;0),1,0)</f>
        <v>0</v>
      </c>
      <c r="I54" s="47">
        <f>IF(AND(I53&gt;=1,I$4&lt;=Parametrlar!$C$8,Parametrlar!$C$12&gt;0),1,0)</f>
        <v>0</v>
      </c>
      <c r="J54" s="47">
        <f>IF(AND(J53&gt;=1,J$4&lt;=Parametrlar!$C$8,Parametrlar!$C$12&gt;0),1,0)</f>
        <v>0</v>
      </c>
      <c r="K54" s="47">
        <f>IF(AND(K53&gt;=1,K$4&lt;=Parametrlar!$C$8,Parametrlar!$C$12&gt;0),1,0)</f>
        <v>0</v>
      </c>
      <c r="L54" s="47">
        <f>IF(AND(L53&gt;=1,L$4&lt;=Parametrlar!$C$8,Parametrlar!$C$12&gt;0),1,0)</f>
        <v>0</v>
      </c>
      <c r="M54" s="47">
        <f>IF(AND(M53&gt;=1,M$4&lt;=Parametrlar!$C$8,Parametrlar!$C$12&gt;0),1,0)</f>
        <v>0</v>
      </c>
      <c r="N54" s="47">
        <f>IF(AND(N53&gt;=1,N$4&lt;=Parametrlar!$C$8,Parametrlar!$C$12&gt;0),1,0)</f>
        <v>0</v>
      </c>
      <c r="O54" s="47">
        <f>IF(AND(O53&gt;=1,O$4&lt;=Parametrlar!$C$8,Parametrlar!$C$12&gt;0),1,0)</f>
        <v>0</v>
      </c>
      <c r="P54" s="47">
        <f>IF(AND(P53&gt;=1,P$4&lt;=Parametrlar!$C$8,Parametrlar!$C$12&gt;0),1,0)</f>
        <v>0</v>
      </c>
      <c r="Q54" s="47">
        <f>IF(AND(Q53&gt;=1,Q$4&lt;=Parametrlar!$C$8,Parametrlar!$C$12&gt;0),1,0)</f>
        <v>0</v>
      </c>
      <c r="R54" s="47">
        <f>IF(AND(R53&gt;=1,R$4&lt;=Parametrlar!$C$8,Parametrlar!$C$12&gt;0),1,0)</f>
        <v>0</v>
      </c>
      <c r="S54" s="47">
        <f>IF(AND(S53&gt;=1,S$4&lt;=Parametrlar!$C$8,Parametrlar!$C$12&gt;0),1,0)</f>
        <v>0</v>
      </c>
      <c r="T54" s="47">
        <f>IF(AND(T53&gt;=1,T$4&lt;=Parametrlar!$C$8,Parametrlar!$C$12&gt;0),1,0)</f>
        <v>0</v>
      </c>
      <c r="U54" s="47">
        <f>IF(AND(U53&gt;=1,U$4&lt;=Parametrlar!$C$8,Parametrlar!$C$12&gt;0),1,0)</f>
        <v>0</v>
      </c>
      <c r="V54" s="47">
        <f>IF(AND(V53&gt;=1,V$4&lt;=Parametrlar!$C$8,Parametrlar!$C$12&gt;0),1,0)</f>
        <v>0</v>
      </c>
      <c r="W54" s="47">
        <f>IF(AND(W53&gt;=1,W$4&lt;=Parametrlar!$C$8,Parametrlar!$C$12&gt;0),1,0)</f>
        <v>0</v>
      </c>
      <c r="X54" s="47">
        <f>IF(AND(X53&gt;=1,X$4&lt;=Parametrlar!$C$8,Parametrlar!$C$12&gt;0),1,0)</f>
        <v>0</v>
      </c>
      <c r="Y54" s="47">
        <f>IF(AND(Y53&gt;=1,Y$4&lt;=Parametrlar!$C$8,Parametrlar!$C$12&gt;0),1,0)</f>
        <v>0</v>
      </c>
      <c r="Z54" s="47">
        <f>IF(AND(Z53&gt;=1,Z$4&lt;=Parametrlar!$C$8,Parametrlar!$C$12&gt;0),1,0)</f>
        <v>0</v>
      </c>
      <c r="AA54" s="47">
        <f>IF(AND(AA53&gt;=1,AA$4&lt;=Parametrlar!$C$8,Parametrlar!$C$12&gt;0),1,0)</f>
        <v>0</v>
      </c>
      <c r="AB54" s="47">
        <f>IF(AND(AB53&gt;=1,AB$4&lt;=Parametrlar!$C$8,Parametrlar!$C$12&gt;0),1,0)</f>
        <v>0</v>
      </c>
      <c r="AC54" s="47">
        <f>IF(AND(AC53&gt;=1,AC$4&lt;=Parametrlar!$C$8,Parametrlar!$C$12&gt;0),1,0)</f>
        <v>0</v>
      </c>
      <c r="AD54" s="47">
        <f>IF(AND(AD53&gt;=1,AD$4&lt;=Parametrlar!$C$8,Parametrlar!$C$12&gt;0),1,0)</f>
        <v>0</v>
      </c>
      <c r="AE54" s="47">
        <f>IF(AND(AE53&gt;=1,AE$4&lt;=Parametrlar!$C$8,Parametrlar!$C$12&gt;0),1,0)</f>
        <v>0</v>
      </c>
      <c r="AF54" s="47">
        <f>IF(AND(AF53&gt;=1,AF$4&lt;=Parametrlar!$C$8,Parametrlar!$C$12&gt;0),1,0)</f>
        <v>0</v>
      </c>
      <c r="AG54" s="47">
        <f>IF(AND(AG53&gt;=1,AG$4&lt;=Parametrlar!$C$8,Parametrlar!$C$12&gt;0),1,0)</f>
        <v>0</v>
      </c>
      <c r="AH54" s="47">
        <f>IF(AND(AH53&gt;=1,AH$4&lt;=Parametrlar!$C$8,Parametrlar!$C$12&gt;0),1,0)</f>
        <v>0</v>
      </c>
      <c r="AI54" s="47">
        <f>IF(AND(AI53&gt;=1,AI$4&lt;=Parametrlar!$C$8,Parametrlar!$C$12&gt;0),1,0)</f>
        <v>0</v>
      </c>
      <c r="AJ54" s="47">
        <f>IF(AND(AJ53&gt;=1,AJ$4&lt;=Parametrlar!$C$8,Parametrlar!$C$12&gt;0),1,0)</f>
        <v>0</v>
      </c>
      <c r="AK54" s="47">
        <f>IF(AND(AK53&gt;=1,AK$4&lt;=Parametrlar!$C$8,Parametrlar!$C$12&gt;0),1,0)</f>
        <v>0</v>
      </c>
      <c r="AL54" s="47">
        <f>IF(AND(AL53&gt;=1,AL$4&lt;=Parametrlar!$C$8,Parametrlar!$C$12&gt;0),1,0)</f>
        <v>0</v>
      </c>
      <c r="AM54" s="47">
        <f>IF(AND(AM53&gt;=1,AM$4&lt;=Parametrlar!$C$8,Parametrlar!$C$12&gt;0),1,0)</f>
        <v>0</v>
      </c>
      <c r="AN54" s="47">
        <f>IF(AND(AN53&gt;=1,AN$4&lt;=Parametrlar!$C$8,Parametrlar!$C$12&gt;0),1,0)</f>
        <v>0</v>
      </c>
      <c r="AO54" s="47">
        <f>IF(AND(AO53&gt;=1,AO$4&lt;=Parametrlar!$C$8,Parametrlar!$C$12&gt;0),1,0)</f>
        <v>0</v>
      </c>
      <c r="AP54" s="47">
        <f>IF(AND(AP53&gt;=1,AP$4&lt;=Parametrlar!$C$8,Parametrlar!$C$12&gt;0),1,0)</f>
        <v>0</v>
      </c>
      <c r="AQ54" s="47">
        <f>IF(AND(AQ53&gt;=1,AQ$4&lt;=Parametrlar!$C$8,Parametrlar!$C$12&gt;0),1,0)</f>
        <v>0</v>
      </c>
      <c r="AR54" s="47">
        <f>IF(AND(AR53&gt;=1,AR$4&lt;=Parametrlar!$C$8,Parametrlar!$C$12&gt;0),1,0)</f>
        <v>0</v>
      </c>
      <c r="AS54" s="47">
        <f>IF(AND(AS53&gt;=1,AS$4&lt;=Parametrlar!$C$8,Parametrlar!$C$12&gt;0),1,0)</f>
        <v>0</v>
      </c>
      <c r="AT54" s="47">
        <f>IF(AND(AT53&gt;=1,AT$4&lt;=Parametrlar!$C$8,Parametrlar!$C$12&gt;0),1,0)</f>
        <v>0</v>
      </c>
      <c r="AU54" s="47">
        <f>IF(AND(AU53&gt;=1,AU$4&lt;=Parametrlar!$C$8,Parametrlar!$C$12&gt;0),1,0)</f>
        <v>0</v>
      </c>
      <c r="AV54" s="47">
        <f>IF(AND(AV53&gt;=1,AV$4&lt;=Parametrlar!$C$8,Parametrlar!$C$12&gt;0),1,0)</f>
        <v>0</v>
      </c>
      <c r="AW54" s="47">
        <f>IF(AND(AW53&gt;=1,AW$4&lt;=Parametrlar!$C$8,Parametrlar!$C$12&gt;0),1,0)</f>
        <v>0</v>
      </c>
      <c r="AX54" s="47">
        <f>IF(AND(AX53&gt;=1,AX$4&lt;=Parametrlar!$C$8,Parametrlar!$C$12&gt;0),1,0)</f>
        <v>0</v>
      </c>
      <c r="AY54" s="47">
        <f>IF(AND(AY53&gt;=1,AY$4&lt;=Parametrlar!$C$8,Parametrlar!$C$12&gt;0),1,0)</f>
        <v>0</v>
      </c>
      <c r="AZ54" s="47">
        <f>IF(AND(AZ53&gt;=1,AZ$4&lt;=Parametrlar!$C$8,Parametrlar!$C$12&gt;0),1,0)</f>
        <v>0</v>
      </c>
      <c r="BA54" s="47">
        <f>IF(AND(BA53&gt;=1,BA$4&lt;=Parametrlar!$C$8,Parametrlar!$C$12&gt;0),1,0)</f>
        <v>0</v>
      </c>
      <c r="BB54" s="47">
        <f>IF(AND(BB53&gt;=1,BB$4&lt;=Parametrlar!$C$8,Parametrlar!$C$12&gt;0),1,0)</f>
        <v>0</v>
      </c>
      <c r="BC54" s="47">
        <f>IF(AND(BC53&gt;=1,BC$4&lt;=Parametrlar!$C$8,Parametrlar!$C$12&gt;0),1,0)</f>
        <v>0</v>
      </c>
      <c r="BD54" s="47">
        <f>IF(AND(BD53&gt;=1,BD$4&lt;=Parametrlar!$C$8,Parametrlar!$C$12&gt;0),1,0)</f>
        <v>0</v>
      </c>
      <c r="BE54" s="47">
        <f>IF(AND(BE53&gt;=1,BE$4&lt;=Parametrlar!$C$8,Parametrlar!$C$12&gt;0),1,0)</f>
        <v>0</v>
      </c>
      <c r="BF54" s="47">
        <f>IF(AND(BF53&gt;=1,BF$4&lt;=Parametrlar!$C$8,Parametrlar!$C$12&gt;0),1,0)</f>
        <v>0</v>
      </c>
      <c r="BG54" s="47">
        <f>IF(AND(BG53&gt;=1,BG$4&lt;=Parametrlar!$C$8,Parametrlar!$C$12&gt;0),1,0)</f>
        <v>0</v>
      </c>
      <c r="BH54" s="47">
        <f>IF(AND(BH53&gt;=1,BH$4&lt;=Parametrlar!$C$8,Parametrlar!$C$12&gt;0),1,0)</f>
        <v>0</v>
      </c>
      <c r="BI54" s="47">
        <f>IF(AND(BI53&gt;=1,BI$4&lt;=Parametrlar!$C$8,Parametrlar!$C$12&gt;0),1,0)</f>
        <v>0</v>
      </c>
      <c r="BJ54" s="47">
        <f>IF(AND(BJ53&gt;=1,BJ$4&lt;=Parametrlar!$C$8,Parametrlar!$C$12&gt;0),1,0)</f>
        <v>0</v>
      </c>
      <c r="BK54" s="47">
        <f>IF(AND(BK53&gt;=1,BK$4&lt;=Parametrlar!$C$8,Parametrlar!$C$12&gt;0),1,0)</f>
        <v>0</v>
      </c>
      <c r="BL54" s="47">
        <f>IF(AND(BL53&gt;=1,BL$4&lt;=Parametrlar!$C$8,Parametrlar!$C$12&gt;0),1,0)</f>
        <v>0</v>
      </c>
      <c r="BM54" s="47">
        <f>IF(AND(BM53&gt;=1,BM$4&lt;=Parametrlar!$C$8,Parametrlar!$C$12&gt;0),1,0)</f>
        <v>0</v>
      </c>
      <c r="BN54" s="47">
        <f>IF(AND(BN53&gt;=1,BN$4&lt;=Parametrlar!$C$8,Parametrlar!$C$12&gt;0),1,0)</f>
        <v>0</v>
      </c>
      <c r="BO54" s="47">
        <f>IF(AND(BO53&gt;=1,BO$4&lt;=Parametrlar!$C$8,Parametrlar!$C$12&gt;0),1,0)</f>
        <v>0</v>
      </c>
      <c r="BP54" s="47">
        <f>IF(AND(BP53&gt;=1,BP$4&lt;=Parametrlar!$C$8,Parametrlar!$C$12&gt;0),1,0)</f>
        <v>0</v>
      </c>
      <c r="BQ54" s="47">
        <f>IF(AND(BQ53&gt;=1,BQ$4&lt;=Parametrlar!$C$8,Parametrlar!$C$12&gt;0),1,0)</f>
        <v>0</v>
      </c>
      <c r="BR54" s="47">
        <f>IF(AND(BR53&gt;=1,BR$4&lt;=Parametrlar!$C$8,Parametrlar!$C$12&gt;0),1,0)</f>
        <v>0</v>
      </c>
      <c r="BS54" s="47">
        <f>IF(AND(BS53&gt;=1,BS$4&lt;=Parametrlar!$C$8,Parametrlar!$C$12&gt;0),1,0)</f>
        <v>0</v>
      </c>
      <c r="BT54" s="47">
        <f>IF(AND(BT53&gt;=1,BT$4&lt;=Parametrlar!$C$8,Parametrlar!$C$12&gt;0),1,0)</f>
        <v>0</v>
      </c>
      <c r="BU54" s="47">
        <f>IF(AND(BU53&gt;=1,BU$4&lt;=Parametrlar!$C$8,Parametrlar!$C$12&gt;0),1,0)</f>
        <v>0</v>
      </c>
      <c r="BV54" s="47">
        <f>IF(AND(BV53&gt;=1,BV$4&lt;=Parametrlar!$C$8,Parametrlar!$C$12&gt;0),1,0)</f>
        <v>0</v>
      </c>
      <c r="BW54" s="47">
        <f>IF(AND(BW53&gt;=1,BW$4&lt;=Parametrlar!$C$8,Parametrlar!$C$12&gt;0),1,0)</f>
        <v>0</v>
      </c>
      <c r="BX54" s="47">
        <f>IF(AND(BX53&gt;=1,BX$4&lt;=Parametrlar!$C$8,Parametrlar!$C$12&gt;0),1,0)</f>
        <v>0</v>
      </c>
      <c r="BY54" s="47">
        <f>IF(AND(BY53&gt;=1,BY$4&lt;=Parametrlar!$C$8,Parametrlar!$C$12&gt;0),1,0)</f>
        <v>0</v>
      </c>
      <c r="BZ54" s="47">
        <f>IF(AND(BZ53&gt;=1,BZ$4&lt;=Parametrlar!$C$8,Parametrlar!$C$12&gt;0),1,0)</f>
        <v>0</v>
      </c>
      <c r="CA54" s="47">
        <f>IF(AND(CA53&gt;=1,CA$4&lt;=Parametrlar!$C$8,Parametrlar!$C$12&gt;0),1,0)</f>
        <v>0</v>
      </c>
      <c r="CB54" s="47">
        <f>IF(AND(CB53&gt;=1,CB$4&lt;=Parametrlar!$C$8,Parametrlar!$C$12&gt;0),1,0)</f>
        <v>0</v>
      </c>
      <c r="CC54" s="47">
        <f>IF(AND(CC53&gt;=1,CC$4&lt;=Parametrlar!$C$8,Parametrlar!$C$12&gt;0),1,0)</f>
        <v>0</v>
      </c>
      <c r="CD54" s="47">
        <f>IF(AND(CD53&gt;=1,CD$4&lt;=Parametrlar!$C$8,Parametrlar!$C$12&gt;0),1,0)</f>
        <v>0</v>
      </c>
      <c r="CE54" s="47">
        <f>IF(AND(CE53&gt;=1,CE$4&lt;=Parametrlar!$C$8,Parametrlar!$C$12&gt;0),1,0)</f>
        <v>0</v>
      </c>
      <c r="CF54" s="47">
        <f>IF(AND(CF53&gt;=1,CF$4&lt;=Parametrlar!$C$8,Parametrlar!$C$12&gt;0),1,0)</f>
        <v>0</v>
      </c>
      <c r="CG54" s="47">
        <f>IF(AND(CG53&gt;=1,CG$4&lt;=Parametrlar!$C$8,Parametrlar!$C$12&gt;0),1,0)</f>
        <v>0</v>
      </c>
      <c r="CH54" s="47">
        <f>IF(AND(CH53&gt;=1,CH$4&lt;=Parametrlar!$C$8,Parametrlar!$C$12&gt;0),1,0)</f>
        <v>0</v>
      </c>
      <c r="CI54" s="47">
        <f>IF(AND(CI53&gt;=1,CI$4&lt;=Parametrlar!$C$8,Parametrlar!$C$12&gt;0),1,0)</f>
        <v>0</v>
      </c>
      <c r="CJ54" s="47">
        <f>IF(AND(CJ53&gt;=1,CJ$4&lt;=Parametrlar!$C$8,Parametrlar!$C$12&gt;0),1,0)</f>
        <v>0</v>
      </c>
      <c r="CK54" s="47">
        <f>IF(AND(CK53&gt;=1,CK$4&lt;=Parametrlar!$C$8,Parametrlar!$C$12&gt;0),1,0)</f>
        <v>0</v>
      </c>
      <c r="CL54" s="47">
        <f>IF(AND(CL53&gt;=1,CL$4&lt;=Parametrlar!$C$8,Parametrlar!$C$12&gt;0),1,0)</f>
        <v>0</v>
      </c>
      <c r="CM54" s="47">
        <f>IF(AND(CM53&gt;=1,CM$4&lt;=Parametrlar!$C$8,Parametrlar!$C$12&gt;0),1,0)</f>
        <v>0</v>
      </c>
      <c r="CN54" s="47">
        <f>IF(AND(CN53&gt;=1,CN$4&lt;=Parametrlar!$C$8,Parametrlar!$C$12&gt;0),1,0)</f>
        <v>0</v>
      </c>
      <c r="CO54" s="47">
        <f>IF(AND(CO53&gt;=1,CO$4&lt;=Parametrlar!$C$8,Parametrlar!$C$12&gt;0),1,0)</f>
        <v>0</v>
      </c>
      <c r="CP54" s="47">
        <f>IF(AND(CP53&gt;=1,CP$4&lt;=Parametrlar!$C$8,Parametrlar!$C$12&gt;0),1,0)</f>
        <v>0</v>
      </c>
      <c r="CQ54" s="47">
        <f>IF(AND(CQ53&gt;=1,CQ$4&lt;=Parametrlar!$C$8,Parametrlar!$C$12&gt;0),1,0)</f>
        <v>0</v>
      </c>
      <c r="CR54" s="47">
        <f>IF(AND(CR53&gt;=1,CR$4&lt;=Parametrlar!$C$8,Parametrlar!$C$12&gt;0),1,0)</f>
        <v>0</v>
      </c>
      <c r="CS54" s="47">
        <f>IF(AND(CS53&gt;=1,CS$4&lt;=Parametrlar!$C$8,Parametrlar!$C$12&gt;0),1,0)</f>
        <v>0</v>
      </c>
      <c r="CT54" s="47">
        <f>IF(AND(CT53&gt;=1,CT$4&lt;=Parametrlar!$C$8,Parametrlar!$C$12&gt;0),1,0)</f>
        <v>0</v>
      </c>
      <c r="CU54" s="47">
        <f>IF(AND(CU53&gt;=1,CU$4&lt;=Parametrlar!$C$8,Parametrlar!$C$12&gt;0),1,0)</f>
        <v>0</v>
      </c>
      <c r="CV54" s="47">
        <f>IF(AND(CV53&gt;=1,CV$4&lt;=Parametrlar!$C$8,Parametrlar!$C$12&gt;0),1,0)</f>
        <v>0</v>
      </c>
      <c r="CW54" s="47">
        <f>IF(AND(CW53&gt;=1,CW$4&lt;=Parametrlar!$C$8,Parametrlar!$C$12&gt;0),1,0)</f>
        <v>0</v>
      </c>
      <c r="CX54" s="47">
        <f>IF(AND(CX53&gt;=1,CX$4&lt;=Parametrlar!$C$8,Parametrlar!$C$12&gt;0),1,0)</f>
        <v>0</v>
      </c>
      <c r="CY54" s="47">
        <f>IF(AND(CY53&gt;=1,CY$4&lt;=Parametrlar!$C$8,Parametrlar!$C$12&gt;0),1,0)</f>
        <v>0</v>
      </c>
      <c r="CZ54" s="47">
        <f>IF(AND(CZ53&gt;=1,CZ$4&lt;=Parametrlar!$C$8,Parametrlar!$C$12&gt;0),1,0)</f>
        <v>0</v>
      </c>
      <c r="DA54" s="47">
        <f>IF(AND(DA53&gt;=1,DA$4&lt;=Parametrlar!$C$8,Parametrlar!$C$12&gt;0),1,0)</f>
        <v>0</v>
      </c>
      <c r="DB54" s="47">
        <f>IF(AND(DB53&gt;=1,DB$4&lt;=Parametrlar!$C$8,Parametrlar!$C$12&gt;0),1,0)</f>
        <v>0</v>
      </c>
      <c r="DC54" s="47">
        <f>IF(AND(DC53&gt;=1,DC$4&lt;=Parametrlar!$C$8,Parametrlar!$C$12&gt;0),1,0)</f>
        <v>0</v>
      </c>
      <c r="DD54" s="47">
        <f>IF(AND(DD53&gt;=1,DD$4&lt;=Parametrlar!$C$8,Parametrlar!$C$12&gt;0),1,0)</f>
        <v>0</v>
      </c>
      <c r="DE54" s="47">
        <f>IF(AND(DE53&gt;=1,DE$4&lt;=Parametrlar!$C$8,Parametrlar!$C$12&gt;0),1,0)</f>
        <v>0</v>
      </c>
      <c r="DF54" s="47">
        <f>IF(AND(DF53&gt;=1,DF$4&lt;=Parametrlar!$C$8,Parametrlar!$C$12&gt;0),1,0)</f>
        <v>0</v>
      </c>
      <c r="DG54" s="47">
        <f>IF(AND(DG53&gt;=1,DG$4&lt;=Parametrlar!$C$8,Parametrlar!$C$12&gt;0),1,0)</f>
        <v>0</v>
      </c>
      <c r="DH54" s="47">
        <f>IF(AND(DH53&gt;=1,DH$4&lt;=Parametrlar!$C$8,Parametrlar!$C$12&gt;0),1,0)</f>
        <v>0</v>
      </c>
      <c r="DI54" s="47">
        <f>IF(AND(DI53&gt;=1,DI$4&lt;=Parametrlar!$C$8,Parametrlar!$C$12&gt;0),1,0)</f>
        <v>0</v>
      </c>
      <c r="DJ54" s="47">
        <f>IF(AND(DJ53&gt;=1,DJ$4&lt;=Parametrlar!$C$8,Parametrlar!$C$12&gt;0),1,0)</f>
        <v>0</v>
      </c>
      <c r="DK54" s="47">
        <f>IF(AND(DK53&gt;=1,DK$4&lt;=Parametrlar!$C$8,Parametrlar!$C$12&gt;0),1,0)</f>
        <v>0</v>
      </c>
      <c r="DL54" s="47">
        <f>IF(AND(DL53&gt;=1,DL$4&lt;=Parametrlar!$C$8,Parametrlar!$C$12&gt;0),1,0)</f>
        <v>0</v>
      </c>
      <c r="DM54" s="47">
        <f>IF(AND(DM53&gt;=1,DM$4&lt;=Parametrlar!$C$8,Parametrlar!$C$12&gt;0),1,0)</f>
        <v>0</v>
      </c>
      <c r="DN54" s="47">
        <f>IF(AND(DN53&gt;=1,DN$4&lt;=Parametrlar!$C$8,Parametrlar!$C$12&gt;0),1,0)</f>
        <v>0</v>
      </c>
      <c r="DO54" s="47">
        <f>IF(AND(DO53&gt;=1,DO$4&lt;=Parametrlar!$C$8,Parametrlar!$C$12&gt;0),1,0)</f>
        <v>0</v>
      </c>
      <c r="DP54" s="47">
        <f>IF(AND(DP53&gt;=1,DP$4&lt;=Parametrlar!$C$8,Parametrlar!$C$12&gt;0),1,0)</f>
        <v>0</v>
      </c>
      <c r="DQ54" s="47">
        <f>IF(AND(DQ53&gt;=1,DQ$4&lt;=Parametrlar!$C$8,Parametrlar!$C$12&gt;0),1,0)</f>
        <v>0</v>
      </c>
      <c r="DR54" s="47">
        <f>IF(AND(DR53&gt;=1,DR$4&lt;=Parametrlar!$C$8,Parametrlar!$C$12&gt;0),1,0)</f>
        <v>0</v>
      </c>
      <c r="DS54" s="47">
        <f>IF(AND(DS53&gt;=1,DS$4&lt;=Parametrlar!$C$8,Parametrlar!$C$12&gt;0),1,0)</f>
        <v>0</v>
      </c>
      <c r="DT54" s="47">
        <f>IF(AND(DT53&gt;=1,DT$4&lt;=Parametrlar!$C$8,Parametrlar!$C$12&gt;0),1,0)</f>
        <v>0</v>
      </c>
      <c r="DU54" s="47">
        <f>IF(AND(DU53&gt;=1,DU$4&lt;=Parametrlar!$C$8,Parametrlar!$C$12&gt;0),1,0)</f>
        <v>0</v>
      </c>
      <c r="DV54" s="47">
        <f>IF(AND(DV53&gt;=1,DV$4&lt;=Parametrlar!$C$8,Parametrlar!$C$12&gt;0),1,0)</f>
        <v>0</v>
      </c>
      <c r="DW54" s="47">
        <f>IF(AND(DW53&gt;=1,DW$4&lt;=Parametrlar!$C$8,Parametrlar!$C$12&gt;0),1,0)</f>
        <v>0</v>
      </c>
      <c r="DX54" s="47">
        <f>IF(AND(DX53&gt;=1,DX$4&lt;=Parametrlar!$C$8,Parametrlar!$C$12&gt;0),1,0)</f>
        <v>0</v>
      </c>
      <c r="DY54" s="47">
        <f>IF(AND(DY53&gt;=1,DY$4&lt;=Parametrlar!$C$8,Parametrlar!$C$12&gt;0),1,0)</f>
        <v>0</v>
      </c>
      <c r="DZ54" s="47">
        <f>IF(AND(DZ53&gt;=1,DZ$4&lt;=Parametrlar!$C$8,Parametrlar!$C$12&gt;0),1,0)</f>
        <v>0</v>
      </c>
      <c r="EA54" s="47">
        <f>IF(AND(EA53&gt;=1,EA$4&lt;=Parametrlar!$C$8,Parametrlar!$C$12&gt;0),1,0)</f>
        <v>0</v>
      </c>
      <c r="EB54" s="47">
        <f>IF(AND(EB53&gt;=1,EB$4&lt;=Parametrlar!$C$8,Parametrlar!$C$12&gt;0),1,0)</f>
        <v>0</v>
      </c>
      <c r="EC54" s="47">
        <f>IF(AND(EC53&gt;=1,EC$4&lt;=Parametrlar!$C$8,Parametrlar!$C$12&gt;0),1,0)</f>
        <v>0</v>
      </c>
      <c r="ED54" s="47">
        <f>IF(AND(ED53&gt;=1,ED$4&lt;=Parametrlar!$C$8,Parametrlar!$C$12&gt;0),1,0)</f>
        <v>0</v>
      </c>
      <c r="EE54" s="47">
        <f>IF(AND(EE53&gt;=1,EE$4&lt;=Parametrlar!$C$8,Parametrlar!$C$12&gt;0),1,0)</f>
        <v>0</v>
      </c>
      <c r="EF54" s="47">
        <f>IF(AND(EF53&gt;=1,EF$4&lt;=Parametrlar!$C$8,Parametrlar!$C$12&gt;0),1,0)</f>
        <v>0</v>
      </c>
      <c r="EG54" s="47">
        <f>IF(AND(EG53&gt;=1,EG$4&lt;=Parametrlar!$C$8,Parametrlar!$C$12&gt;0),1,0)</f>
        <v>0</v>
      </c>
      <c r="EH54" s="47">
        <f>IF(AND(EH53&gt;=1,EH$4&lt;=Parametrlar!$C$8,Parametrlar!$C$12&gt;0),1,0)</f>
        <v>0</v>
      </c>
      <c r="EI54" s="47">
        <f>IF(AND(EI53&gt;=1,EI$4&lt;=Parametrlar!$C$8,Parametrlar!$C$12&gt;0),1,0)</f>
        <v>0</v>
      </c>
      <c r="EJ54" s="47">
        <f>IF(AND(EJ53&gt;=1,EJ$4&lt;=Parametrlar!$C$8,Parametrlar!$C$12&gt;0),1,0)</f>
        <v>0</v>
      </c>
      <c r="EK54" s="47">
        <f>IF(AND(EK53&gt;=1,EK$4&lt;=Parametrlar!$C$8,Parametrlar!$C$12&gt;0),1,0)</f>
        <v>0</v>
      </c>
      <c r="EL54" s="47">
        <f>IF(AND(EL53&gt;=1,EL$4&lt;=Parametrlar!$C$8,Parametrlar!$C$12&gt;0),1,0)</f>
        <v>0</v>
      </c>
      <c r="EM54" s="47">
        <f>IF(AND(EM53&gt;=1,EM$4&lt;=Parametrlar!$C$8,Parametrlar!$C$12&gt;0),1,0)</f>
        <v>0</v>
      </c>
      <c r="EN54" s="47">
        <f>IF(AND(EN53&gt;=1,EN$4&lt;=Parametrlar!$C$8,Parametrlar!$C$12&gt;0),1,0)</f>
        <v>0</v>
      </c>
      <c r="EO54" s="47">
        <f>IF(AND(EO53&gt;=1,EO$4&lt;=Parametrlar!$C$8,Parametrlar!$C$12&gt;0),1,0)</f>
        <v>0</v>
      </c>
      <c r="EP54" s="47">
        <f>IF(AND(EP53&gt;=1,EP$4&lt;=Parametrlar!$C$8,Parametrlar!$C$12&gt;0),1,0)</f>
        <v>0</v>
      </c>
      <c r="EQ54" s="47">
        <f>IF(AND(EQ53&gt;=1,EQ$4&lt;=Parametrlar!$C$8,Parametrlar!$C$12&gt;0),1,0)</f>
        <v>0</v>
      </c>
      <c r="ER54" s="47">
        <f>IF(AND(ER53&gt;=1,ER$4&lt;=Parametrlar!$C$8,Parametrlar!$C$12&gt;0),1,0)</f>
        <v>0</v>
      </c>
      <c r="ES54" s="47">
        <f>IF(AND(ES53&gt;=1,ES$4&lt;=Parametrlar!$C$8,Parametrlar!$C$12&gt;0),1,0)</f>
        <v>0</v>
      </c>
      <c r="ET54" s="47">
        <f>IF(AND(ET53&gt;=1,ET$4&lt;=Parametrlar!$C$8,Parametrlar!$C$12&gt;0),1,0)</f>
        <v>0</v>
      </c>
      <c r="EU54" s="47">
        <f>IF(AND(EU53&gt;=1,EU$4&lt;=Parametrlar!$C$8,Parametrlar!$C$12&gt;0),1,0)</f>
        <v>0</v>
      </c>
      <c r="EV54" s="47">
        <f>IF(AND(EV53&gt;=1,EV$4&lt;=Parametrlar!$C$8,Parametrlar!$C$12&gt;0),1,0)</f>
        <v>0</v>
      </c>
      <c r="EW54" s="47">
        <f>IF(AND(EW53&gt;=1,EW$4&lt;=Parametrlar!$C$8,Parametrlar!$C$12&gt;0),1,0)</f>
        <v>0</v>
      </c>
      <c r="EX54" s="47">
        <f>IF(AND(EX53&gt;=1,EX$4&lt;=Parametrlar!$C$8,Parametrlar!$C$12&gt;0),1,0)</f>
        <v>0</v>
      </c>
      <c r="EY54" s="47">
        <f>IF(AND(EY53&gt;=1,EY$4&lt;=Parametrlar!$C$8,Parametrlar!$C$12&gt;0),1,0)</f>
        <v>0</v>
      </c>
      <c r="EZ54" s="47">
        <f>IF(AND(EZ53&gt;=1,EZ$4&lt;=Parametrlar!$C$8,Parametrlar!$C$12&gt;0),1,0)</f>
        <v>0</v>
      </c>
      <c r="FA54" s="47">
        <f>IF(AND(FA53&gt;=1,FA$4&lt;=Parametrlar!$C$8,Parametrlar!$C$12&gt;0),1,0)</f>
        <v>0</v>
      </c>
      <c r="FB54" s="47">
        <f>IF(AND(FB53&gt;=1,FB$4&lt;=Parametrlar!$C$8,Parametrlar!$C$12&gt;0),1,0)</f>
        <v>0</v>
      </c>
      <c r="FC54" s="47">
        <f>IF(AND(FC53&gt;=1,FC$4&lt;=Parametrlar!$C$8,Parametrlar!$C$12&gt;0),1,0)</f>
        <v>0</v>
      </c>
      <c r="FD54" s="47">
        <f>IF(AND(FD53&gt;=1,FD$4&lt;=Parametrlar!$C$8,Parametrlar!$C$12&gt;0),1,0)</f>
        <v>0</v>
      </c>
      <c r="FE54" s="47">
        <f>IF(AND(FE53&gt;=1,FE$4&lt;=Parametrlar!$C$8,Parametrlar!$C$12&gt;0),1,0)</f>
        <v>0</v>
      </c>
      <c r="FF54" s="47">
        <f>IF(AND(FF53&gt;=1,FF$4&lt;=Parametrlar!$C$8,Parametrlar!$C$12&gt;0),1,0)</f>
        <v>0</v>
      </c>
      <c r="FG54" s="47">
        <f>IF(AND(FG53&gt;=1,FG$4&lt;=Parametrlar!$C$8,Parametrlar!$C$12&gt;0),1,0)</f>
        <v>0</v>
      </c>
      <c r="FH54" s="47">
        <f>IF(AND(FH53&gt;=1,FH$4&lt;=Parametrlar!$C$8,Parametrlar!$C$12&gt;0),1,0)</f>
        <v>0</v>
      </c>
      <c r="FI54" s="47">
        <f>IF(AND(FI53&gt;=1,FI$4&lt;=Parametrlar!$C$8,Parametrlar!$C$12&gt;0),1,0)</f>
        <v>0</v>
      </c>
      <c r="FJ54" s="47">
        <f>IF(AND(FJ53&gt;=1,FJ$4&lt;=Parametrlar!$C$8,Parametrlar!$C$12&gt;0),1,0)</f>
        <v>0</v>
      </c>
      <c r="FK54" s="47">
        <f>IF(AND(FK53&gt;=1,FK$4&lt;=Parametrlar!$C$8,Parametrlar!$C$12&gt;0),1,0)</f>
        <v>0</v>
      </c>
      <c r="FL54" s="47">
        <f>IF(AND(FL53&gt;=1,FL$4&lt;=Parametrlar!$C$8,Parametrlar!$C$12&gt;0),1,0)</f>
        <v>0</v>
      </c>
      <c r="FM54" s="47">
        <f>IF(AND(FM53&gt;=1,FM$4&lt;=Parametrlar!$C$8,Parametrlar!$C$12&gt;0),1,0)</f>
        <v>0</v>
      </c>
      <c r="FN54" s="47">
        <f>IF(AND(FN53&gt;=1,FN$4&lt;=Parametrlar!$C$8,Parametrlar!$C$12&gt;0),1,0)</f>
        <v>0</v>
      </c>
      <c r="FO54" s="47">
        <f>IF(AND(FO53&gt;=1,FO$4&lt;=Parametrlar!$C$8,Parametrlar!$C$12&gt;0),1,0)</f>
        <v>0</v>
      </c>
      <c r="FP54" s="47">
        <f>IF(AND(FP53&gt;=1,FP$4&lt;=Parametrlar!$C$8,Parametrlar!$C$12&gt;0),1,0)</f>
        <v>0</v>
      </c>
    </row>
    <row r="55" spans="1:172" x14ac:dyDescent="0.2">
      <c r="A55" s="42" t="s">
        <v>236</v>
      </c>
      <c r="D55" s="44">
        <f>IF(D54=1,MIN(Kirish!$C$50,Kirish!$B$19+(Kirish!$C$50-Kirish!$B$19)*IF(Kirish!$C$51&gt;0,MIN(1,(D53-1)/Kirish!$C$51),1)),0)</f>
        <v>0</v>
      </c>
      <c r="E55" s="44">
        <f>IF(E54=1,MIN(Kirish!$C$50,Kirish!$B$19+(Kirish!$C$50-Kirish!$B$19)*IF(Kirish!$C$51&gt;0,MIN(1,(E53-1)/Kirish!$C$51),1)),0)</f>
        <v>0</v>
      </c>
      <c r="F55" s="44">
        <f>IF(F54=1,MIN(Kirish!$C$50,Kirish!$B$19+(Kirish!$C$50-Kirish!$B$19)*IF(Kirish!$C$51&gt;0,MIN(1,(F53-1)/Kirish!$C$51),1)),0)</f>
        <v>0</v>
      </c>
      <c r="G55" s="44">
        <f>IF(G54=1,MIN(Kirish!$C$50,Kirish!$B$19+(Kirish!$C$50-Kirish!$B$19)*IF(Kirish!$C$51&gt;0,MIN(1,(G53-1)/Kirish!$C$51),1)),0)</f>
        <v>0</v>
      </c>
      <c r="H55" s="44">
        <f>IF(H54=1,MIN(Kirish!$C$50,Kirish!$B$19+(Kirish!$C$50-Kirish!$B$19)*IF(Kirish!$C$51&gt;0,MIN(1,(H53-1)/Kirish!$C$51),1)),0)</f>
        <v>0</v>
      </c>
      <c r="I55" s="44">
        <f>IF(I54=1,MIN(Kirish!$C$50,Kirish!$B$19+(Kirish!$C$50-Kirish!$B$19)*IF(Kirish!$C$51&gt;0,MIN(1,(I53-1)/Kirish!$C$51),1)),0)</f>
        <v>0</v>
      </c>
      <c r="J55" s="44">
        <f>IF(J54=1,MIN(Kirish!$C$50,Kirish!$B$19+(Kirish!$C$50-Kirish!$B$19)*IF(Kirish!$C$51&gt;0,MIN(1,(J53-1)/Kirish!$C$51),1)),0)</f>
        <v>0</v>
      </c>
      <c r="K55" s="44">
        <f>IF(K54=1,MIN(Kirish!$C$50,Kirish!$B$19+(Kirish!$C$50-Kirish!$B$19)*IF(Kirish!$C$51&gt;0,MIN(1,(K53-1)/Kirish!$C$51),1)),0)</f>
        <v>0</v>
      </c>
      <c r="L55" s="44">
        <f>IF(L54=1,MIN(Kirish!$C$50,Kirish!$B$19+(Kirish!$C$50-Kirish!$B$19)*IF(Kirish!$C$51&gt;0,MIN(1,(L53-1)/Kirish!$C$51),1)),0)</f>
        <v>0</v>
      </c>
      <c r="M55" s="44">
        <f>IF(M54=1,MIN(Kirish!$C$50,Kirish!$B$19+(Kirish!$C$50-Kirish!$B$19)*IF(Kirish!$C$51&gt;0,MIN(1,(M53-1)/Kirish!$C$51),1)),0)</f>
        <v>0</v>
      </c>
      <c r="N55" s="44">
        <f>IF(N54=1,MIN(Kirish!$C$50,Kirish!$B$19+(Kirish!$C$50-Kirish!$B$19)*IF(Kirish!$C$51&gt;0,MIN(1,(N53-1)/Kirish!$C$51),1)),0)</f>
        <v>0</v>
      </c>
      <c r="O55" s="44">
        <f>IF(O54=1,MIN(Kirish!$C$50,Kirish!$B$19+(Kirish!$C$50-Kirish!$B$19)*IF(Kirish!$C$51&gt;0,MIN(1,(O53-1)/Kirish!$C$51),1)),0)</f>
        <v>0</v>
      </c>
      <c r="P55" s="44">
        <f>IF(P54=1,MIN(Kirish!$C$50,Kirish!$B$19+(Kirish!$C$50-Kirish!$B$19)*IF(Kirish!$C$51&gt;0,MIN(1,(P53-1)/Kirish!$C$51),1)),0)</f>
        <v>0</v>
      </c>
      <c r="Q55" s="44">
        <f>IF(Q54=1,MIN(Kirish!$C$50,Kirish!$B$19+(Kirish!$C$50-Kirish!$B$19)*IF(Kirish!$C$51&gt;0,MIN(1,(Q53-1)/Kirish!$C$51),1)),0)</f>
        <v>0</v>
      </c>
      <c r="R55" s="44">
        <f>IF(R54=1,MIN(Kirish!$C$50,Kirish!$B$19+(Kirish!$C$50-Kirish!$B$19)*IF(Kirish!$C$51&gt;0,MIN(1,(R53-1)/Kirish!$C$51),1)),0)</f>
        <v>0</v>
      </c>
      <c r="S55" s="44">
        <f>IF(S54=1,MIN(Kirish!$C$50,Kirish!$B$19+(Kirish!$C$50-Kirish!$B$19)*IF(Kirish!$C$51&gt;0,MIN(1,(S53-1)/Kirish!$C$51),1)),0)</f>
        <v>0</v>
      </c>
      <c r="T55" s="44">
        <f>IF(T54=1,MIN(Kirish!$C$50,Kirish!$B$19+(Kirish!$C$50-Kirish!$B$19)*IF(Kirish!$C$51&gt;0,MIN(1,(T53-1)/Kirish!$C$51),1)),0)</f>
        <v>0</v>
      </c>
      <c r="U55" s="44">
        <f>IF(U54=1,MIN(Kirish!$C$50,Kirish!$B$19+(Kirish!$C$50-Kirish!$B$19)*IF(Kirish!$C$51&gt;0,MIN(1,(U53-1)/Kirish!$C$51),1)),0)</f>
        <v>0</v>
      </c>
      <c r="V55" s="44">
        <f>IF(V54=1,MIN(Kirish!$C$50,Kirish!$B$19+(Kirish!$C$50-Kirish!$B$19)*IF(Kirish!$C$51&gt;0,MIN(1,(V53-1)/Kirish!$C$51),1)),0)</f>
        <v>0</v>
      </c>
      <c r="W55" s="44">
        <f>IF(W54=1,MIN(Kirish!$C$50,Kirish!$B$19+(Kirish!$C$50-Kirish!$B$19)*IF(Kirish!$C$51&gt;0,MIN(1,(W53-1)/Kirish!$C$51),1)),0)</f>
        <v>0</v>
      </c>
      <c r="X55" s="44">
        <f>IF(X54=1,MIN(Kirish!$C$50,Kirish!$B$19+(Kirish!$C$50-Kirish!$B$19)*IF(Kirish!$C$51&gt;0,MIN(1,(X53-1)/Kirish!$C$51),1)),0)</f>
        <v>0</v>
      </c>
      <c r="Y55" s="44">
        <f>IF(Y54=1,MIN(Kirish!$C$50,Kirish!$B$19+(Kirish!$C$50-Kirish!$B$19)*IF(Kirish!$C$51&gt;0,MIN(1,(Y53-1)/Kirish!$C$51),1)),0)</f>
        <v>0</v>
      </c>
      <c r="Z55" s="44">
        <f>IF(Z54=1,MIN(Kirish!$C$50,Kirish!$B$19+(Kirish!$C$50-Kirish!$B$19)*IF(Kirish!$C$51&gt;0,MIN(1,(Z53-1)/Kirish!$C$51),1)),0)</f>
        <v>0</v>
      </c>
      <c r="AA55" s="44">
        <f>IF(AA54=1,MIN(Kirish!$C$50,Kirish!$B$19+(Kirish!$C$50-Kirish!$B$19)*IF(Kirish!$C$51&gt;0,MIN(1,(AA53-1)/Kirish!$C$51),1)),0)</f>
        <v>0</v>
      </c>
      <c r="AB55" s="44">
        <f>IF(AB54=1,MIN(Kirish!$C$50,Kirish!$B$19+(Kirish!$C$50-Kirish!$B$19)*IF(Kirish!$C$51&gt;0,MIN(1,(AB53-1)/Kirish!$C$51),1)),0)</f>
        <v>0</v>
      </c>
      <c r="AC55" s="44">
        <f>IF(AC54=1,MIN(Kirish!$C$50,Kirish!$B$19+(Kirish!$C$50-Kirish!$B$19)*IF(Kirish!$C$51&gt;0,MIN(1,(AC53-1)/Kirish!$C$51),1)),0)</f>
        <v>0</v>
      </c>
      <c r="AD55" s="44">
        <f>IF(AD54=1,MIN(Kirish!$C$50,Kirish!$B$19+(Kirish!$C$50-Kirish!$B$19)*IF(Kirish!$C$51&gt;0,MIN(1,(AD53-1)/Kirish!$C$51),1)),0)</f>
        <v>0</v>
      </c>
      <c r="AE55" s="44">
        <f>IF(AE54=1,MIN(Kirish!$C$50,Kirish!$B$19+(Kirish!$C$50-Kirish!$B$19)*IF(Kirish!$C$51&gt;0,MIN(1,(AE53-1)/Kirish!$C$51),1)),0)</f>
        <v>0</v>
      </c>
      <c r="AF55" s="44">
        <f>IF(AF54=1,MIN(Kirish!$C$50,Kirish!$B$19+(Kirish!$C$50-Kirish!$B$19)*IF(Kirish!$C$51&gt;0,MIN(1,(AF53-1)/Kirish!$C$51),1)),0)</f>
        <v>0</v>
      </c>
      <c r="AG55" s="44">
        <f>IF(AG54=1,MIN(Kirish!$C$50,Kirish!$B$19+(Kirish!$C$50-Kirish!$B$19)*IF(Kirish!$C$51&gt;0,MIN(1,(AG53-1)/Kirish!$C$51),1)),0)</f>
        <v>0</v>
      </c>
      <c r="AH55" s="44">
        <f>IF(AH54=1,MIN(Kirish!$C$50,Kirish!$B$19+(Kirish!$C$50-Kirish!$B$19)*IF(Kirish!$C$51&gt;0,MIN(1,(AH53-1)/Kirish!$C$51),1)),0)</f>
        <v>0</v>
      </c>
      <c r="AI55" s="44">
        <f>IF(AI54=1,MIN(Kirish!$C$50,Kirish!$B$19+(Kirish!$C$50-Kirish!$B$19)*IF(Kirish!$C$51&gt;0,MIN(1,(AI53-1)/Kirish!$C$51),1)),0)</f>
        <v>0</v>
      </c>
      <c r="AJ55" s="44">
        <f>IF(AJ54=1,MIN(Kirish!$C$50,Kirish!$B$19+(Kirish!$C$50-Kirish!$B$19)*IF(Kirish!$C$51&gt;0,MIN(1,(AJ53-1)/Kirish!$C$51),1)),0)</f>
        <v>0</v>
      </c>
      <c r="AK55" s="44">
        <f>IF(AK54=1,MIN(Kirish!$C$50,Kirish!$B$19+(Kirish!$C$50-Kirish!$B$19)*IF(Kirish!$C$51&gt;0,MIN(1,(AK53-1)/Kirish!$C$51),1)),0)</f>
        <v>0</v>
      </c>
      <c r="AL55" s="44">
        <f>IF(AL54=1,MIN(Kirish!$C$50,Kirish!$B$19+(Kirish!$C$50-Kirish!$B$19)*IF(Kirish!$C$51&gt;0,MIN(1,(AL53-1)/Kirish!$C$51),1)),0)</f>
        <v>0</v>
      </c>
      <c r="AM55" s="44">
        <f>IF(AM54=1,MIN(Kirish!$C$50,Kirish!$B$19+(Kirish!$C$50-Kirish!$B$19)*IF(Kirish!$C$51&gt;0,MIN(1,(AM53-1)/Kirish!$C$51),1)),0)</f>
        <v>0</v>
      </c>
      <c r="AN55" s="44">
        <f>IF(AN54=1,MIN(Kirish!$C$50,Kirish!$B$19+(Kirish!$C$50-Kirish!$B$19)*IF(Kirish!$C$51&gt;0,MIN(1,(AN53-1)/Kirish!$C$51),1)),0)</f>
        <v>0</v>
      </c>
      <c r="AO55" s="44">
        <f>IF(AO54=1,MIN(Kirish!$C$50,Kirish!$B$19+(Kirish!$C$50-Kirish!$B$19)*IF(Kirish!$C$51&gt;0,MIN(1,(AO53-1)/Kirish!$C$51),1)),0)</f>
        <v>0</v>
      </c>
      <c r="AP55" s="44">
        <f>IF(AP54=1,MIN(Kirish!$C$50,Kirish!$B$19+(Kirish!$C$50-Kirish!$B$19)*IF(Kirish!$C$51&gt;0,MIN(1,(AP53-1)/Kirish!$C$51),1)),0)</f>
        <v>0</v>
      </c>
      <c r="AQ55" s="44">
        <f>IF(AQ54=1,MIN(Kirish!$C$50,Kirish!$B$19+(Kirish!$C$50-Kirish!$B$19)*IF(Kirish!$C$51&gt;0,MIN(1,(AQ53-1)/Kirish!$C$51),1)),0)</f>
        <v>0</v>
      </c>
      <c r="AR55" s="44">
        <f>IF(AR54=1,MIN(Kirish!$C$50,Kirish!$B$19+(Kirish!$C$50-Kirish!$B$19)*IF(Kirish!$C$51&gt;0,MIN(1,(AR53-1)/Kirish!$C$51),1)),0)</f>
        <v>0</v>
      </c>
      <c r="AS55" s="44">
        <f>IF(AS54=1,MIN(Kirish!$C$50,Kirish!$B$19+(Kirish!$C$50-Kirish!$B$19)*IF(Kirish!$C$51&gt;0,MIN(1,(AS53-1)/Kirish!$C$51),1)),0)</f>
        <v>0</v>
      </c>
      <c r="AT55" s="44">
        <f>IF(AT54=1,MIN(Kirish!$C$50,Kirish!$B$19+(Kirish!$C$50-Kirish!$B$19)*IF(Kirish!$C$51&gt;0,MIN(1,(AT53-1)/Kirish!$C$51),1)),0)</f>
        <v>0</v>
      </c>
      <c r="AU55" s="44">
        <f>IF(AU54=1,MIN(Kirish!$C$50,Kirish!$B$19+(Kirish!$C$50-Kirish!$B$19)*IF(Kirish!$C$51&gt;0,MIN(1,(AU53-1)/Kirish!$C$51),1)),0)</f>
        <v>0</v>
      </c>
      <c r="AV55" s="44">
        <f>IF(AV54=1,MIN(Kirish!$C$50,Kirish!$B$19+(Kirish!$C$50-Kirish!$B$19)*IF(Kirish!$C$51&gt;0,MIN(1,(AV53-1)/Kirish!$C$51),1)),0)</f>
        <v>0</v>
      </c>
      <c r="AW55" s="44">
        <f>IF(AW54=1,MIN(Kirish!$C$50,Kirish!$B$19+(Kirish!$C$50-Kirish!$B$19)*IF(Kirish!$C$51&gt;0,MIN(1,(AW53-1)/Kirish!$C$51),1)),0)</f>
        <v>0</v>
      </c>
      <c r="AX55" s="44">
        <f>IF(AX54=1,MIN(Kirish!$C$50,Kirish!$B$19+(Kirish!$C$50-Kirish!$B$19)*IF(Kirish!$C$51&gt;0,MIN(1,(AX53-1)/Kirish!$C$51),1)),0)</f>
        <v>0</v>
      </c>
      <c r="AY55" s="44">
        <f>IF(AY54=1,MIN(Kirish!$C$50,Kirish!$B$19+(Kirish!$C$50-Kirish!$B$19)*IF(Kirish!$C$51&gt;0,MIN(1,(AY53-1)/Kirish!$C$51),1)),0)</f>
        <v>0</v>
      </c>
      <c r="AZ55" s="44">
        <f>IF(AZ54=1,MIN(Kirish!$C$50,Kirish!$B$19+(Kirish!$C$50-Kirish!$B$19)*IF(Kirish!$C$51&gt;0,MIN(1,(AZ53-1)/Kirish!$C$51),1)),0)</f>
        <v>0</v>
      </c>
      <c r="BA55" s="44">
        <f>IF(BA54=1,MIN(Kirish!$C$50,Kirish!$B$19+(Kirish!$C$50-Kirish!$B$19)*IF(Kirish!$C$51&gt;0,MIN(1,(BA53-1)/Kirish!$C$51),1)),0)</f>
        <v>0</v>
      </c>
      <c r="BB55" s="44">
        <f>IF(BB54=1,MIN(Kirish!$C$50,Kirish!$B$19+(Kirish!$C$50-Kirish!$B$19)*IF(Kirish!$C$51&gt;0,MIN(1,(BB53-1)/Kirish!$C$51),1)),0)</f>
        <v>0</v>
      </c>
      <c r="BC55" s="44">
        <f>IF(BC54=1,MIN(Kirish!$C$50,Kirish!$B$19+(Kirish!$C$50-Kirish!$B$19)*IF(Kirish!$C$51&gt;0,MIN(1,(BC53-1)/Kirish!$C$51),1)),0)</f>
        <v>0</v>
      </c>
      <c r="BD55" s="44">
        <f>IF(BD54=1,MIN(Kirish!$C$50,Kirish!$B$19+(Kirish!$C$50-Kirish!$B$19)*IF(Kirish!$C$51&gt;0,MIN(1,(BD53-1)/Kirish!$C$51),1)),0)</f>
        <v>0</v>
      </c>
      <c r="BE55" s="44">
        <f>IF(BE54=1,MIN(Kirish!$C$50,Kirish!$B$19+(Kirish!$C$50-Kirish!$B$19)*IF(Kirish!$C$51&gt;0,MIN(1,(BE53-1)/Kirish!$C$51),1)),0)</f>
        <v>0</v>
      </c>
      <c r="BF55" s="44">
        <f>IF(BF54=1,MIN(Kirish!$C$50,Kirish!$B$19+(Kirish!$C$50-Kirish!$B$19)*IF(Kirish!$C$51&gt;0,MIN(1,(BF53-1)/Kirish!$C$51),1)),0)</f>
        <v>0</v>
      </c>
      <c r="BG55" s="44">
        <f>IF(BG54=1,MIN(Kirish!$C$50,Kirish!$B$19+(Kirish!$C$50-Kirish!$B$19)*IF(Kirish!$C$51&gt;0,MIN(1,(BG53-1)/Kirish!$C$51),1)),0)</f>
        <v>0</v>
      </c>
      <c r="BH55" s="44">
        <f>IF(BH54=1,MIN(Kirish!$C$50,Kirish!$B$19+(Kirish!$C$50-Kirish!$B$19)*IF(Kirish!$C$51&gt;0,MIN(1,(BH53-1)/Kirish!$C$51),1)),0)</f>
        <v>0</v>
      </c>
      <c r="BI55" s="44">
        <f>IF(BI54=1,MIN(Kirish!$C$50,Kirish!$B$19+(Kirish!$C$50-Kirish!$B$19)*IF(Kirish!$C$51&gt;0,MIN(1,(BI53-1)/Kirish!$C$51),1)),0)</f>
        <v>0</v>
      </c>
      <c r="BJ55" s="44">
        <f>IF(BJ54=1,MIN(Kirish!$C$50,Kirish!$B$19+(Kirish!$C$50-Kirish!$B$19)*IF(Kirish!$C$51&gt;0,MIN(1,(BJ53-1)/Kirish!$C$51),1)),0)</f>
        <v>0</v>
      </c>
      <c r="BK55" s="44">
        <f>IF(BK54=1,MIN(Kirish!$C$50,Kirish!$B$19+(Kirish!$C$50-Kirish!$B$19)*IF(Kirish!$C$51&gt;0,MIN(1,(BK53-1)/Kirish!$C$51),1)),0)</f>
        <v>0</v>
      </c>
      <c r="BL55" s="44">
        <f>IF(BL54=1,MIN(Kirish!$C$50,Kirish!$B$19+(Kirish!$C$50-Kirish!$B$19)*IF(Kirish!$C$51&gt;0,MIN(1,(BL53-1)/Kirish!$C$51),1)),0)</f>
        <v>0</v>
      </c>
      <c r="BM55" s="44">
        <f>IF(BM54=1,MIN(Kirish!$C$50,Kirish!$B$19+(Kirish!$C$50-Kirish!$B$19)*IF(Kirish!$C$51&gt;0,MIN(1,(BM53-1)/Kirish!$C$51),1)),0)</f>
        <v>0</v>
      </c>
      <c r="BN55" s="44">
        <f>IF(BN54=1,MIN(Kirish!$C$50,Kirish!$B$19+(Kirish!$C$50-Kirish!$B$19)*IF(Kirish!$C$51&gt;0,MIN(1,(BN53-1)/Kirish!$C$51),1)),0)</f>
        <v>0</v>
      </c>
      <c r="BO55" s="44">
        <f>IF(BO54=1,MIN(Kirish!$C$50,Kirish!$B$19+(Kirish!$C$50-Kirish!$B$19)*IF(Kirish!$C$51&gt;0,MIN(1,(BO53-1)/Kirish!$C$51),1)),0)</f>
        <v>0</v>
      </c>
      <c r="BP55" s="44">
        <f>IF(BP54=1,MIN(Kirish!$C$50,Kirish!$B$19+(Kirish!$C$50-Kirish!$B$19)*IF(Kirish!$C$51&gt;0,MIN(1,(BP53-1)/Kirish!$C$51),1)),0)</f>
        <v>0</v>
      </c>
      <c r="BQ55" s="44">
        <f>IF(BQ54=1,MIN(Kirish!$C$50,Kirish!$B$19+(Kirish!$C$50-Kirish!$B$19)*IF(Kirish!$C$51&gt;0,MIN(1,(BQ53-1)/Kirish!$C$51),1)),0)</f>
        <v>0</v>
      </c>
      <c r="BR55" s="44">
        <f>IF(BR54=1,MIN(Kirish!$C$50,Kirish!$B$19+(Kirish!$C$50-Kirish!$B$19)*IF(Kirish!$C$51&gt;0,MIN(1,(BR53-1)/Kirish!$C$51),1)),0)</f>
        <v>0</v>
      </c>
      <c r="BS55" s="44">
        <f>IF(BS54=1,MIN(Kirish!$C$50,Kirish!$B$19+(Kirish!$C$50-Kirish!$B$19)*IF(Kirish!$C$51&gt;0,MIN(1,(BS53-1)/Kirish!$C$51),1)),0)</f>
        <v>0</v>
      </c>
      <c r="BT55" s="44">
        <f>IF(BT54=1,MIN(Kirish!$C$50,Kirish!$B$19+(Kirish!$C$50-Kirish!$B$19)*IF(Kirish!$C$51&gt;0,MIN(1,(BT53-1)/Kirish!$C$51),1)),0)</f>
        <v>0</v>
      </c>
      <c r="BU55" s="44">
        <f>IF(BU54=1,MIN(Kirish!$C$50,Kirish!$B$19+(Kirish!$C$50-Kirish!$B$19)*IF(Kirish!$C$51&gt;0,MIN(1,(BU53-1)/Kirish!$C$51),1)),0)</f>
        <v>0</v>
      </c>
      <c r="BV55" s="44">
        <f>IF(BV54=1,MIN(Kirish!$C$50,Kirish!$B$19+(Kirish!$C$50-Kirish!$B$19)*IF(Kirish!$C$51&gt;0,MIN(1,(BV53-1)/Kirish!$C$51),1)),0)</f>
        <v>0</v>
      </c>
      <c r="BW55" s="44">
        <f>IF(BW54=1,MIN(Kirish!$C$50,Kirish!$B$19+(Kirish!$C$50-Kirish!$B$19)*IF(Kirish!$C$51&gt;0,MIN(1,(BW53-1)/Kirish!$C$51),1)),0)</f>
        <v>0</v>
      </c>
      <c r="BX55" s="44">
        <f>IF(BX54=1,MIN(Kirish!$C$50,Kirish!$B$19+(Kirish!$C$50-Kirish!$B$19)*IF(Kirish!$C$51&gt;0,MIN(1,(BX53-1)/Kirish!$C$51),1)),0)</f>
        <v>0</v>
      </c>
      <c r="BY55" s="44">
        <f>IF(BY54=1,MIN(Kirish!$C$50,Kirish!$B$19+(Kirish!$C$50-Kirish!$B$19)*IF(Kirish!$C$51&gt;0,MIN(1,(BY53-1)/Kirish!$C$51),1)),0)</f>
        <v>0</v>
      </c>
      <c r="BZ55" s="44">
        <f>IF(BZ54=1,MIN(Kirish!$C$50,Kirish!$B$19+(Kirish!$C$50-Kirish!$B$19)*IF(Kirish!$C$51&gt;0,MIN(1,(BZ53-1)/Kirish!$C$51),1)),0)</f>
        <v>0</v>
      </c>
      <c r="CA55" s="44">
        <f>IF(CA54=1,MIN(Kirish!$C$50,Kirish!$B$19+(Kirish!$C$50-Kirish!$B$19)*IF(Kirish!$C$51&gt;0,MIN(1,(CA53-1)/Kirish!$C$51),1)),0)</f>
        <v>0</v>
      </c>
      <c r="CB55" s="44">
        <f>IF(CB54=1,MIN(Kirish!$C$50,Kirish!$B$19+(Kirish!$C$50-Kirish!$B$19)*IF(Kirish!$C$51&gt;0,MIN(1,(CB53-1)/Kirish!$C$51),1)),0)</f>
        <v>0</v>
      </c>
      <c r="CC55" s="44">
        <f>IF(CC54=1,MIN(Kirish!$C$50,Kirish!$B$19+(Kirish!$C$50-Kirish!$B$19)*IF(Kirish!$C$51&gt;0,MIN(1,(CC53-1)/Kirish!$C$51),1)),0)</f>
        <v>0</v>
      </c>
      <c r="CD55" s="44">
        <f>IF(CD54=1,MIN(Kirish!$C$50,Kirish!$B$19+(Kirish!$C$50-Kirish!$B$19)*IF(Kirish!$C$51&gt;0,MIN(1,(CD53-1)/Kirish!$C$51),1)),0)</f>
        <v>0</v>
      </c>
      <c r="CE55" s="44">
        <f>IF(CE54=1,MIN(Kirish!$C$50,Kirish!$B$19+(Kirish!$C$50-Kirish!$B$19)*IF(Kirish!$C$51&gt;0,MIN(1,(CE53-1)/Kirish!$C$51),1)),0)</f>
        <v>0</v>
      </c>
      <c r="CF55" s="44">
        <f>IF(CF54=1,MIN(Kirish!$C$50,Kirish!$B$19+(Kirish!$C$50-Kirish!$B$19)*IF(Kirish!$C$51&gt;0,MIN(1,(CF53-1)/Kirish!$C$51),1)),0)</f>
        <v>0</v>
      </c>
      <c r="CG55" s="44">
        <f>IF(CG54=1,MIN(Kirish!$C$50,Kirish!$B$19+(Kirish!$C$50-Kirish!$B$19)*IF(Kirish!$C$51&gt;0,MIN(1,(CG53-1)/Kirish!$C$51),1)),0)</f>
        <v>0</v>
      </c>
      <c r="CH55" s="44">
        <f>IF(CH54=1,MIN(Kirish!$C$50,Kirish!$B$19+(Kirish!$C$50-Kirish!$B$19)*IF(Kirish!$C$51&gt;0,MIN(1,(CH53-1)/Kirish!$C$51),1)),0)</f>
        <v>0</v>
      </c>
      <c r="CI55" s="44">
        <f>IF(CI54=1,MIN(Kirish!$C$50,Kirish!$B$19+(Kirish!$C$50-Kirish!$B$19)*IF(Kirish!$C$51&gt;0,MIN(1,(CI53-1)/Kirish!$C$51),1)),0)</f>
        <v>0</v>
      </c>
      <c r="CJ55" s="44">
        <f>IF(CJ54=1,MIN(Kirish!$C$50,Kirish!$B$19+(Kirish!$C$50-Kirish!$B$19)*IF(Kirish!$C$51&gt;0,MIN(1,(CJ53-1)/Kirish!$C$51),1)),0)</f>
        <v>0</v>
      </c>
      <c r="CK55" s="44">
        <f>IF(CK54=1,MIN(Kirish!$C$50,Kirish!$B$19+(Kirish!$C$50-Kirish!$B$19)*IF(Kirish!$C$51&gt;0,MIN(1,(CK53-1)/Kirish!$C$51),1)),0)</f>
        <v>0</v>
      </c>
      <c r="CL55" s="44">
        <f>IF(CL54=1,MIN(Kirish!$C$50,Kirish!$B$19+(Kirish!$C$50-Kirish!$B$19)*IF(Kirish!$C$51&gt;0,MIN(1,(CL53-1)/Kirish!$C$51),1)),0)</f>
        <v>0</v>
      </c>
      <c r="CM55" s="44">
        <f>IF(CM54=1,MIN(Kirish!$C$50,Kirish!$B$19+(Kirish!$C$50-Kirish!$B$19)*IF(Kirish!$C$51&gt;0,MIN(1,(CM53-1)/Kirish!$C$51),1)),0)</f>
        <v>0</v>
      </c>
      <c r="CN55" s="44">
        <f>IF(CN54=1,MIN(Kirish!$C$50,Kirish!$B$19+(Kirish!$C$50-Kirish!$B$19)*IF(Kirish!$C$51&gt;0,MIN(1,(CN53-1)/Kirish!$C$51),1)),0)</f>
        <v>0</v>
      </c>
      <c r="CO55" s="44">
        <f>IF(CO54=1,MIN(Kirish!$C$50,Kirish!$B$19+(Kirish!$C$50-Kirish!$B$19)*IF(Kirish!$C$51&gt;0,MIN(1,(CO53-1)/Kirish!$C$51),1)),0)</f>
        <v>0</v>
      </c>
      <c r="CP55" s="44">
        <f>IF(CP54=1,MIN(Kirish!$C$50,Kirish!$B$19+(Kirish!$C$50-Kirish!$B$19)*IF(Kirish!$C$51&gt;0,MIN(1,(CP53-1)/Kirish!$C$51),1)),0)</f>
        <v>0</v>
      </c>
      <c r="CQ55" s="44">
        <f>IF(CQ54=1,MIN(Kirish!$C$50,Kirish!$B$19+(Kirish!$C$50-Kirish!$B$19)*IF(Kirish!$C$51&gt;0,MIN(1,(CQ53-1)/Kirish!$C$51),1)),0)</f>
        <v>0</v>
      </c>
      <c r="CR55" s="44">
        <f>IF(CR54=1,MIN(Kirish!$C$50,Kirish!$B$19+(Kirish!$C$50-Kirish!$B$19)*IF(Kirish!$C$51&gt;0,MIN(1,(CR53-1)/Kirish!$C$51),1)),0)</f>
        <v>0</v>
      </c>
      <c r="CS55" s="44">
        <f>IF(CS54=1,MIN(Kirish!$C$50,Kirish!$B$19+(Kirish!$C$50-Kirish!$B$19)*IF(Kirish!$C$51&gt;0,MIN(1,(CS53-1)/Kirish!$C$51),1)),0)</f>
        <v>0</v>
      </c>
      <c r="CT55" s="44">
        <f>IF(CT54=1,MIN(Kirish!$C$50,Kirish!$B$19+(Kirish!$C$50-Kirish!$B$19)*IF(Kirish!$C$51&gt;0,MIN(1,(CT53-1)/Kirish!$C$51),1)),0)</f>
        <v>0</v>
      </c>
      <c r="CU55" s="44">
        <f>IF(CU54=1,MIN(Kirish!$C$50,Kirish!$B$19+(Kirish!$C$50-Kirish!$B$19)*IF(Kirish!$C$51&gt;0,MIN(1,(CU53-1)/Kirish!$C$51),1)),0)</f>
        <v>0</v>
      </c>
      <c r="CV55" s="44">
        <f>IF(CV54=1,MIN(Kirish!$C$50,Kirish!$B$19+(Kirish!$C$50-Kirish!$B$19)*IF(Kirish!$C$51&gt;0,MIN(1,(CV53-1)/Kirish!$C$51),1)),0)</f>
        <v>0</v>
      </c>
      <c r="CW55" s="44">
        <f>IF(CW54=1,MIN(Kirish!$C$50,Kirish!$B$19+(Kirish!$C$50-Kirish!$B$19)*IF(Kirish!$C$51&gt;0,MIN(1,(CW53-1)/Kirish!$C$51),1)),0)</f>
        <v>0</v>
      </c>
      <c r="CX55" s="44">
        <f>IF(CX54=1,MIN(Kirish!$C$50,Kirish!$B$19+(Kirish!$C$50-Kirish!$B$19)*IF(Kirish!$C$51&gt;0,MIN(1,(CX53-1)/Kirish!$C$51),1)),0)</f>
        <v>0</v>
      </c>
      <c r="CY55" s="44">
        <f>IF(CY54=1,MIN(Kirish!$C$50,Kirish!$B$19+(Kirish!$C$50-Kirish!$B$19)*IF(Kirish!$C$51&gt;0,MIN(1,(CY53-1)/Kirish!$C$51),1)),0)</f>
        <v>0</v>
      </c>
      <c r="CZ55" s="44">
        <f>IF(CZ54=1,MIN(Kirish!$C$50,Kirish!$B$19+(Kirish!$C$50-Kirish!$B$19)*IF(Kirish!$C$51&gt;0,MIN(1,(CZ53-1)/Kirish!$C$51),1)),0)</f>
        <v>0</v>
      </c>
      <c r="DA55" s="44">
        <f>IF(DA54=1,MIN(Kirish!$C$50,Kirish!$B$19+(Kirish!$C$50-Kirish!$B$19)*IF(Kirish!$C$51&gt;0,MIN(1,(DA53-1)/Kirish!$C$51),1)),0)</f>
        <v>0</v>
      </c>
      <c r="DB55" s="44">
        <f>IF(DB54=1,MIN(Kirish!$C$50,Kirish!$B$19+(Kirish!$C$50-Kirish!$B$19)*IF(Kirish!$C$51&gt;0,MIN(1,(DB53-1)/Kirish!$C$51),1)),0)</f>
        <v>0</v>
      </c>
      <c r="DC55" s="44">
        <f>IF(DC54=1,MIN(Kirish!$C$50,Kirish!$B$19+(Kirish!$C$50-Kirish!$B$19)*IF(Kirish!$C$51&gt;0,MIN(1,(DC53-1)/Kirish!$C$51),1)),0)</f>
        <v>0</v>
      </c>
      <c r="DD55" s="44">
        <f>IF(DD54=1,MIN(Kirish!$C$50,Kirish!$B$19+(Kirish!$C$50-Kirish!$B$19)*IF(Kirish!$C$51&gt;0,MIN(1,(DD53-1)/Kirish!$C$51),1)),0)</f>
        <v>0</v>
      </c>
      <c r="DE55" s="44">
        <f>IF(DE54=1,MIN(Kirish!$C$50,Kirish!$B$19+(Kirish!$C$50-Kirish!$B$19)*IF(Kirish!$C$51&gt;0,MIN(1,(DE53-1)/Kirish!$C$51),1)),0)</f>
        <v>0</v>
      </c>
      <c r="DF55" s="44">
        <f>IF(DF54=1,MIN(Kirish!$C$50,Kirish!$B$19+(Kirish!$C$50-Kirish!$B$19)*IF(Kirish!$C$51&gt;0,MIN(1,(DF53-1)/Kirish!$C$51),1)),0)</f>
        <v>0</v>
      </c>
      <c r="DG55" s="44">
        <f>IF(DG54=1,MIN(Kirish!$C$50,Kirish!$B$19+(Kirish!$C$50-Kirish!$B$19)*IF(Kirish!$C$51&gt;0,MIN(1,(DG53-1)/Kirish!$C$51),1)),0)</f>
        <v>0</v>
      </c>
      <c r="DH55" s="44">
        <f>IF(DH54=1,MIN(Kirish!$C$50,Kirish!$B$19+(Kirish!$C$50-Kirish!$B$19)*IF(Kirish!$C$51&gt;0,MIN(1,(DH53-1)/Kirish!$C$51),1)),0)</f>
        <v>0</v>
      </c>
      <c r="DI55" s="44">
        <f>IF(DI54=1,MIN(Kirish!$C$50,Kirish!$B$19+(Kirish!$C$50-Kirish!$B$19)*IF(Kirish!$C$51&gt;0,MIN(1,(DI53-1)/Kirish!$C$51),1)),0)</f>
        <v>0</v>
      </c>
      <c r="DJ55" s="44">
        <f>IF(DJ54=1,MIN(Kirish!$C$50,Kirish!$B$19+(Kirish!$C$50-Kirish!$B$19)*IF(Kirish!$C$51&gt;0,MIN(1,(DJ53-1)/Kirish!$C$51),1)),0)</f>
        <v>0</v>
      </c>
      <c r="DK55" s="44">
        <f>IF(DK54=1,MIN(Kirish!$C$50,Kirish!$B$19+(Kirish!$C$50-Kirish!$B$19)*IF(Kirish!$C$51&gt;0,MIN(1,(DK53-1)/Kirish!$C$51),1)),0)</f>
        <v>0</v>
      </c>
      <c r="DL55" s="44">
        <f>IF(DL54=1,MIN(Kirish!$C$50,Kirish!$B$19+(Kirish!$C$50-Kirish!$B$19)*IF(Kirish!$C$51&gt;0,MIN(1,(DL53-1)/Kirish!$C$51),1)),0)</f>
        <v>0</v>
      </c>
      <c r="DM55" s="44">
        <f>IF(DM54=1,MIN(Kirish!$C$50,Kirish!$B$19+(Kirish!$C$50-Kirish!$B$19)*IF(Kirish!$C$51&gt;0,MIN(1,(DM53-1)/Kirish!$C$51),1)),0)</f>
        <v>0</v>
      </c>
      <c r="DN55" s="44">
        <f>IF(DN54=1,MIN(Kirish!$C$50,Kirish!$B$19+(Kirish!$C$50-Kirish!$B$19)*IF(Kirish!$C$51&gt;0,MIN(1,(DN53-1)/Kirish!$C$51),1)),0)</f>
        <v>0</v>
      </c>
      <c r="DO55" s="44">
        <f>IF(DO54=1,MIN(Kirish!$C$50,Kirish!$B$19+(Kirish!$C$50-Kirish!$B$19)*IF(Kirish!$C$51&gt;0,MIN(1,(DO53-1)/Kirish!$C$51),1)),0)</f>
        <v>0</v>
      </c>
      <c r="DP55" s="44">
        <f>IF(DP54=1,MIN(Kirish!$C$50,Kirish!$B$19+(Kirish!$C$50-Kirish!$B$19)*IF(Kirish!$C$51&gt;0,MIN(1,(DP53-1)/Kirish!$C$51),1)),0)</f>
        <v>0</v>
      </c>
      <c r="DQ55" s="44">
        <f>IF(DQ54=1,MIN(Kirish!$C$50,Kirish!$B$19+(Kirish!$C$50-Kirish!$B$19)*IF(Kirish!$C$51&gt;0,MIN(1,(DQ53-1)/Kirish!$C$51),1)),0)</f>
        <v>0</v>
      </c>
      <c r="DR55" s="44">
        <f>IF(DR54=1,MIN(Kirish!$C$50,Kirish!$B$19+(Kirish!$C$50-Kirish!$B$19)*IF(Kirish!$C$51&gt;0,MIN(1,(DR53-1)/Kirish!$C$51),1)),0)</f>
        <v>0</v>
      </c>
      <c r="DS55" s="44">
        <f>IF(DS54=1,MIN(Kirish!$C$50,Kirish!$B$19+(Kirish!$C$50-Kirish!$B$19)*IF(Kirish!$C$51&gt;0,MIN(1,(DS53-1)/Kirish!$C$51),1)),0)</f>
        <v>0</v>
      </c>
      <c r="DT55" s="44">
        <f>IF(DT54=1,MIN(Kirish!$C$50,Kirish!$B$19+(Kirish!$C$50-Kirish!$B$19)*IF(Kirish!$C$51&gt;0,MIN(1,(DT53-1)/Kirish!$C$51),1)),0)</f>
        <v>0</v>
      </c>
      <c r="DU55" s="44">
        <f>IF(DU54=1,MIN(Kirish!$C$50,Kirish!$B$19+(Kirish!$C$50-Kirish!$B$19)*IF(Kirish!$C$51&gt;0,MIN(1,(DU53-1)/Kirish!$C$51),1)),0)</f>
        <v>0</v>
      </c>
      <c r="DV55" s="44">
        <f>IF(DV54=1,MIN(Kirish!$C$50,Kirish!$B$19+(Kirish!$C$50-Kirish!$B$19)*IF(Kirish!$C$51&gt;0,MIN(1,(DV53-1)/Kirish!$C$51),1)),0)</f>
        <v>0</v>
      </c>
      <c r="DW55" s="44">
        <f>IF(DW54=1,MIN(Kirish!$C$50,Kirish!$B$19+(Kirish!$C$50-Kirish!$B$19)*IF(Kirish!$C$51&gt;0,MIN(1,(DW53-1)/Kirish!$C$51),1)),0)</f>
        <v>0</v>
      </c>
      <c r="DX55" s="44">
        <f>IF(DX54=1,MIN(Kirish!$C$50,Kirish!$B$19+(Kirish!$C$50-Kirish!$B$19)*IF(Kirish!$C$51&gt;0,MIN(1,(DX53-1)/Kirish!$C$51),1)),0)</f>
        <v>0</v>
      </c>
      <c r="DY55" s="44">
        <f>IF(DY54=1,MIN(Kirish!$C$50,Kirish!$B$19+(Kirish!$C$50-Kirish!$B$19)*IF(Kirish!$C$51&gt;0,MIN(1,(DY53-1)/Kirish!$C$51),1)),0)</f>
        <v>0</v>
      </c>
      <c r="DZ55" s="44">
        <f>IF(DZ54=1,MIN(Kirish!$C$50,Kirish!$B$19+(Kirish!$C$50-Kirish!$B$19)*IF(Kirish!$C$51&gt;0,MIN(1,(DZ53-1)/Kirish!$C$51),1)),0)</f>
        <v>0</v>
      </c>
      <c r="EA55" s="44">
        <f>IF(EA54=1,MIN(Kirish!$C$50,Kirish!$B$19+(Kirish!$C$50-Kirish!$B$19)*IF(Kirish!$C$51&gt;0,MIN(1,(EA53-1)/Kirish!$C$51),1)),0)</f>
        <v>0</v>
      </c>
      <c r="EB55" s="44">
        <f>IF(EB54=1,MIN(Kirish!$C$50,Kirish!$B$19+(Kirish!$C$50-Kirish!$B$19)*IF(Kirish!$C$51&gt;0,MIN(1,(EB53-1)/Kirish!$C$51),1)),0)</f>
        <v>0</v>
      </c>
      <c r="EC55" s="44">
        <f>IF(EC54=1,MIN(Kirish!$C$50,Kirish!$B$19+(Kirish!$C$50-Kirish!$B$19)*IF(Kirish!$C$51&gt;0,MIN(1,(EC53-1)/Kirish!$C$51),1)),0)</f>
        <v>0</v>
      </c>
      <c r="ED55" s="44">
        <f>IF(ED54=1,MIN(Kirish!$C$50,Kirish!$B$19+(Kirish!$C$50-Kirish!$B$19)*IF(Kirish!$C$51&gt;0,MIN(1,(ED53-1)/Kirish!$C$51),1)),0)</f>
        <v>0</v>
      </c>
      <c r="EE55" s="44">
        <f>IF(EE54=1,MIN(Kirish!$C$50,Kirish!$B$19+(Kirish!$C$50-Kirish!$B$19)*IF(Kirish!$C$51&gt;0,MIN(1,(EE53-1)/Kirish!$C$51),1)),0)</f>
        <v>0</v>
      </c>
      <c r="EF55" s="44">
        <f>IF(EF54=1,MIN(Kirish!$C$50,Kirish!$B$19+(Kirish!$C$50-Kirish!$B$19)*IF(Kirish!$C$51&gt;0,MIN(1,(EF53-1)/Kirish!$C$51),1)),0)</f>
        <v>0</v>
      </c>
      <c r="EG55" s="44">
        <f>IF(EG54=1,MIN(Kirish!$C$50,Kirish!$B$19+(Kirish!$C$50-Kirish!$B$19)*IF(Kirish!$C$51&gt;0,MIN(1,(EG53-1)/Kirish!$C$51),1)),0)</f>
        <v>0</v>
      </c>
      <c r="EH55" s="44">
        <f>IF(EH54=1,MIN(Kirish!$C$50,Kirish!$B$19+(Kirish!$C$50-Kirish!$B$19)*IF(Kirish!$C$51&gt;0,MIN(1,(EH53-1)/Kirish!$C$51),1)),0)</f>
        <v>0</v>
      </c>
      <c r="EI55" s="44">
        <f>IF(EI54=1,MIN(Kirish!$C$50,Kirish!$B$19+(Kirish!$C$50-Kirish!$B$19)*IF(Kirish!$C$51&gt;0,MIN(1,(EI53-1)/Kirish!$C$51),1)),0)</f>
        <v>0</v>
      </c>
      <c r="EJ55" s="44">
        <f>IF(EJ54=1,MIN(Kirish!$C$50,Kirish!$B$19+(Kirish!$C$50-Kirish!$B$19)*IF(Kirish!$C$51&gt;0,MIN(1,(EJ53-1)/Kirish!$C$51),1)),0)</f>
        <v>0</v>
      </c>
      <c r="EK55" s="44">
        <f>IF(EK54=1,MIN(Kirish!$C$50,Kirish!$B$19+(Kirish!$C$50-Kirish!$B$19)*IF(Kirish!$C$51&gt;0,MIN(1,(EK53-1)/Kirish!$C$51),1)),0)</f>
        <v>0</v>
      </c>
      <c r="EL55" s="44">
        <f>IF(EL54=1,MIN(Kirish!$C$50,Kirish!$B$19+(Kirish!$C$50-Kirish!$B$19)*IF(Kirish!$C$51&gt;0,MIN(1,(EL53-1)/Kirish!$C$51),1)),0)</f>
        <v>0</v>
      </c>
      <c r="EM55" s="44">
        <f>IF(EM54=1,MIN(Kirish!$C$50,Kirish!$B$19+(Kirish!$C$50-Kirish!$B$19)*IF(Kirish!$C$51&gt;0,MIN(1,(EM53-1)/Kirish!$C$51),1)),0)</f>
        <v>0</v>
      </c>
      <c r="EN55" s="44">
        <f>IF(EN54=1,MIN(Kirish!$C$50,Kirish!$B$19+(Kirish!$C$50-Kirish!$B$19)*IF(Kirish!$C$51&gt;0,MIN(1,(EN53-1)/Kirish!$C$51),1)),0)</f>
        <v>0</v>
      </c>
      <c r="EO55" s="44">
        <f>IF(EO54=1,MIN(Kirish!$C$50,Kirish!$B$19+(Kirish!$C$50-Kirish!$B$19)*IF(Kirish!$C$51&gt;0,MIN(1,(EO53-1)/Kirish!$C$51),1)),0)</f>
        <v>0</v>
      </c>
      <c r="EP55" s="44">
        <f>IF(EP54=1,MIN(Kirish!$C$50,Kirish!$B$19+(Kirish!$C$50-Kirish!$B$19)*IF(Kirish!$C$51&gt;0,MIN(1,(EP53-1)/Kirish!$C$51),1)),0)</f>
        <v>0</v>
      </c>
      <c r="EQ55" s="44">
        <f>IF(EQ54=1,MIN(Kirish!$C$50,Kirish!$B$19+(Kirish!$C$50-Kirish!$B$19)*IF(Kirish!$C$51&gt;0,MIN(1,(EQ53-1)/Kirish!$C$51),1)),0)</f>
        <v>0</v>
      </c>
      <c r="ER55" s="44">
        <f>IF(ER54=1,MIN(Kirish!$C$50,Kirish!$B$19+(Kirish!$C$50-Kirish!$B$19)*IF(Kirish!$C$51&gt;0,MIN(1,(ER53-1)/Kirish!$C$51),1)),0)</f>
        <v>0</v>
      </c>
      <c r="ES55" s="44">
        <f>IF(ES54=1,MIN(Kirish!$C$50,Kirish!$B$19+(Kirish!$C$50-Kirish!$B$19)*IF(Kirish!$C$51&gt;0,MIN(1,(ES53-1)/Kirish!$C$51),1)),0)</f>
        <v>0</v>
      </c>
      <c r="ET55" s="44">
        <f>IF(ET54=1,MIN(Kirish!$C$50,Kirish!$B$19+(Kirish!$C$50-Kirish!$B$19)*IF(Kirish!$C$51&gt;0,MIN(1,(ET53-1)/Kirish!$C$51),1)),0)</f>
        <v>0</v>
      </c>
      <c r="EU55" s="44">
        <f>IF(EU54=1,MIN(Kirish!$C$50,Kirish!$B$19+(Kirish!$C$50-Kirish!$B$19)*IF(Kirish!$C$51&gt;0,MIN(1,(EU53-1)/Kirish!$C$51),1)),0)</f>
        <v>0</v>
      </c>
      <c r="EV55" s="44">
        <f>IF(EV54=1,MIN(Kirish!$C$50,Kirish!$B$19+(Kirish!$C$50-Kirish!$B$19)*IF(Kirish!$C$51&gt;0,MIN(1,(EV53-1)/Kirish!$C$51),1)),0)</f>
        <v>0</v>
      </c>
      <c r="EW55" s="44">
        <f>IF(EW54=1,MIN(Kirish!$C$50,Kirish!$B$19+(Kirish!$C$50-Kirish!$B$19)*IF(Kirish!$C$51&gt;0,MIN(1,(EW53-1)/Kirish!$C$51),1)),0)</f>
        <v>0</v>
      </c>
      <c r="EX55" s="44">
        <f>IF(EX54=1,MIN(Kirish!$C$50,Kirish!$B$19+(Kirish!$C$50-Kirish!$B$19)*IF(Kirish!$C$51&gt;0,MIN(1,(EX53-1)/Kirish!$C$51),1)),0)</f>
        <v>0</v>
      </c>
      <c r="EY55" s="44">
        <f>IF(EY54=1,MIN(Kirish!$C$50,Kirish!$B$19+(Kirish!$C$50-Kirish!$B$19)*IF(Kirish!$C$51&gt;0,MIN(1,(EY53-1)/Kirish!$C$51),1)),0)</f>
        <v>0</v>
      </c>
      <c r="EZ55" s="44">
        <f>IF(EZ54=1,MIN(Kirish!$C$50,Kirish!$B$19+(Kirish!$C$50-Kirish!$B$19)*IF(Kirish!$C$51&gt;0,MIN(1,(EZ53-1)/Kirish!$C$51),1)),0)</f>
        <v>0</v>
      </c>
      <c r="FA55" s="44">
        <f>IF(FA54=1,MIN(Kirish!$C$50,Kirish!$B$19+(Kirish!$C$50-Kirish!$B$19)*IF(Kirish!$C$51&gt;0,MIN(1,(FA53-1)/Kirish!$C$51),1)),0)</f>
        <v>0</v>
      </c>
      <c r="FB55" s="44">
        <f>IF(FB54=1,MIN(Kirish!$C$50,Kirish!$B$19+(Kirish!$C$50-Kirish!$B$19)*IF(Kirish!$C$51&gt;0,MIN(1,(FB53-1)/Kirish!$C$51),1)),0)</f>
        <v>0</v>
      </c>
      <c r="FC55" s="44">
        <f>IF(FC54=1,MIN(Kirish!$C$50,Kirish!$B$19+(Kirish!$C$50-Kirish!$B$19)*IF(Kirish!$C$51&gt;0,MIN(1,(FC53-1)/Kirish!$C$51),1)),0)</f>
        <v>0</v>
      </c>
      <c r="FD55" s="44">
        <f>IF(FD54=1,MIN(Kirish!$C$50,Kirish!$B$19+(Kirish!$C$50-Kirish!$B$19)*IF(Kirish!$C$51&gt;0,MIN(1,(FD53-1)/Kirish!$C$51),1)),0)</f>
        <v>0</v>
      </c>
      <c r="FE55" s="44">
        <f>IF(FE54=1,MIN(Kirish!$C$50,Kirish!$B$19+(Kirish!$C$50-Kirish!$B$19)*IF(Kirish!$C$51&gt;0,MIN(1,(FE53-1)/Kirish!$C$51),1)),0)</f>
        <v>0</v>
      </c>
      <c r="FF55" s="44">
        <f>IF(FF54=1,MIN(Kirish!$C$50,Kirish!$B$19+(Kirish!$C$50-Kirish!$B$19)*IF(Kirish!$C$51&gt;0,MIN(1,(FF53-1)/Kirish!$C$51),1)),0)</f>
        <v>0</v>
      </c>
      <c r="FG55" s="44">
        <f>IF(FG54=1,MIN(Kirish!$C$50,Kirish!$B$19+(Kirish!$C$50-Kirish!$B$19)*IF(Kirish!$C$51&gt;0,MIN(1,(FG53-1)/Kirish!$C$51),1)),0)</f>
        <v>0</v>
      </c>
      <c r="FH55" s="44">
        <f>IF(FH54=1,MIN(Kirish!$C$50,Kirish!$B$19+(Kirish!$C$50-Kirish!$B$19)*IF(Kirish!$C$51&gt;0,MIN(1,(FH53-1)/Kirish!$C$51),1)),0)</f>
        <v>0</v>
      </c>
      <c r="FI55" s="44">
        <f>IF(FI54=1,MIN(Kirish!$C$50,Kirish!$B$19+(Kirish!$C$50-Kirish!$B$19)*IF(Kirish!$C$51&gt;0,MIN(1,(FI53-1)/Kirish!$C$51),1)),0)</f>
        <v>0</v>
      </c>
      <c r="FJ55" s="44">
        <f>IF(FJ54=1,MIN(Kirish!$C$50,Kirish!$B$19+(Kirish!$C$50-Kirish!$B$19)*IF(Kirish!$C$51&gt;0,MIN(1,(FJ53-1)/Kirish!$C$51),1)),0)</f>
        <v>0</v>
      </c>
      <c r="FK55" s="44">
        <f>IF(FK54=1,MIN(Kirish!$C$50,Kirish!$B$19+(Kirish!$C$50-Kirish!$B$19)*IF(Kirish!$C$51&gt;0,MIN(1,(FK53-1)/Kirish!$C$51),1)),0)</f>
        <v>0</v>
      </c>
      <c r="FL55" s="44">
        <f>IF(FL54=1,MIN(Kirish!$C$50,Kirish!$B$19+(Kirish!$C$50-Kirish!$B$19)*IF(Kirish!$C$51&gt;0,MIN(1,(FL53-1)/Kirish!$C$51),1)),0)</f>
        <v>0</v>
      </c>
      <c r="FM55" s="44">
        <f>IF(FM54=1,MIN(Kirish!$C$50,Kirish!$B$19+(Kirish!$C$50-Kirish!$B$19)*IF(Kirish!$C$51&gt;0,MIN(1,(FM53-1)/Kirish!$C$51),1)),0)</f>
        <v>0</v>
      </c>
      <c r="FN55" s="44">
        <f>IF(FN54=1,MIN(Kirish!$C$50,Kirish!$B$19+(Kirish!$C$50-Kirish!$B$19)*IF(Kirish!$C$51&gt;0,MIN(1,(FN53-1)/Kirish!$C$51),1)),0)</f>
        <v>0</v>
      </c>
      <c r="FO55" s="44">
        <f>IF(FO54=1,MIN(Kirish!$C$50,Kirish!$B$19+(Kirish!$C$50-Kirish!$B$19)*IF(Kirish!$C$51&gt;0,MIN(1,(FO53-1)/Kirish!$C$51),1)),0)</f>
        <v>0</v>
      </c>
      <c r="FP55" s="44">
        <f>IF(FP54=1,MIN(Kirish!$C$50,Kirish!$B$19+(Kirish!$C$50-Kirish!$B$19)*IF(Kirish!$C$51&gt;0,MIN(1,(FP53-1)/Kirish!$C$51),1)),0)</f>
        <v>0</v>
      </c>
    </row>
    <row r="56" spans="1:172" x14ac:dyDescent="0.2">
      <c r="A56" s="42" t="s">
        <v>237</v>
      </c>
      <c r="D56" s="43">
        <f>IF(D54=1,(1+Kirish!$C$53)^INT((D53-1)/12),1)</f>
        <v>1</v>
      </c>
      <c r="E56" s="43">
        <f>IF(E54=1,(1+Kirish!$C$53)^INT((E53-1)/12),1)</f>
        <v>1</v>
      </c>
      <c r="F56" s="43">
        <f>IF(F54=1,(1+Kirish!$C$53)^INT((F53-1)/12),1)</f>
        <v>1</v>
      </c>
      <c r="G56" s="43">
        <f>IF(G54=1,(1+Kirish!$C$53)^INT((G53-1)/12),1)</f>
        <v>1</v>
      </c>
      <c r="H56" s="43">
        <f>IF(H54=1,(1+Kirish!$C$53)^INT((H53-1)/12),1)</f>
        <v>1</v>
      </c>
      <c r="I56" s="43">
        <f>IF(I54=1,(1+Kirish!$C$53)^INT((I53-1)/12),1)</f>
        <v>1</v>
      </c>
      <c r="J56" s="43">
        <f>IF(J54=1,(1+Kirish!$C$53)^INT((J53-1)/12),1)</f>
        <v>1</v>
      </c>
      <c r="K56" s="43">
        <f>IF(K54=1,(1+Kirish!$C$53)^INT((K53-1)/12),1)</f>
        <v>1</v>
      </c>
      <c r="L56" s="43">
        <f>IF(L54=1,(1+Kirish!$C$53)^INT((L53-1)/12),1)</f>
        <v>1</v>
      </c>
      <c r="M56" s="43">
        <f>IF(M54=1,(1+Kirish!$C$53)^INT((M53-1)/12),1)</f>
        <v>1</v>
      </c>
      <c r="N56" s="43">
        <f>IF(N54=1,(1+Kirish!$C$53)^INT((N53-1)/12),1)</f>
        <v>1</v>
      </c>
      <c r="O56" s="43">
        <f>IF(O54=1,(1+Kirish!$C$53)^INT((O53-1)/12),1)</f>
        <v>1</v>
      </c>
      <c r="P56" s="43">
        <f>IF(P54=1,(1+Kirish!$C$53)^INT((P53-1)/12),1)</f>
        <v>1</v>
      </c>
      <c r="Q56" s="43">
        <f>IF(Q54=1,(1+Kirish!$C$53)^INT((Q53-1)/12),1)</f>
        <v>1</v>
      </c>
      <c r="R56" s="43">
        <f>IF(R54=1,(1+Kirish!$C$53)^INT((R53-1)/12),1)</f>
        <v>1</v>
      </c>
      <c r="S56" s="43">
        <f>IF(S54=1,(1+Kirish!$C$53)^INT((S53-1)/12),1)</f>
        <v>1</v>
      </c>
      <c r="T56" s="43">
        <f>IF(T54=1,(1+Kirish!$C$53)^INT((T53-1)/12),1)</f>
        <v>1</v>
      </c>
      <c r="U56" s="43">
        <f>IF(U54=1,(1+Kirish!$C$53)^INT((U53-1)/12),1)</f>
        <v>1</v>
      </c>
      <c r="V56" s="43">
        <f>IF(V54=1,(1+Kirish!$C$53)^INT((V53-1)/12),1)</f>
        <v>1</v>
      </c>
      <c r="W56" s="43">
        <f>IF(W54=1,(1+Kirish!$C$53)^INT((W53-1)/12),1)</f>
        <v>1</v>
      </c>
      <c r="X56" s="43">
        <f>IF(X54=1,(1+Kirish!$C$53)^INT((X53-1)/12),1)</f>
        <v>1</v>
      </c>
      <c r="Y56" s="43">
        <f>IF(Y54=1,(1+Kirish!$C$53)^INT((Y53-1)/12),1)</f>
        <v>1</v>
      </c>
      <c r="Z56" s="43">
        <f>IF(Z54=1,(1+Kirish!$C$53)^INT((Z53-1)/12),1)</f>
        <v>1</v>
      </c>
      <c r="AA56" s="43">
        <f>IF(AA54=1,(1+Kirish!$C$53)^INT((AA53-1)/12),1)</f>
        <v>1</v>
      </c>
      <c r="AB56" s="43">
        <f>IF(AB54=1,(1+Kirish!$C$53)^INT((AB53-1)/12),1)</f>
        <v>1</v>
      </c>
      <c r="AC56" s="43">
        <f>IF(AC54=1,(1+Kirish!$C$53)^INT((AC53-1)/12),1)</f>
        <v>1</v>
      </c>
      <c r="AD56" s="43">
        <f>IF(AD54=1,(1+Kirish!$C$53)^INT((AD53-1)/12),1)</f>
        <v>1</v>
      </c>
      <c r="AE56" s="43">
        <f>IF(AE54=1,(1+Kirish!$C$53)^INT((AE53-1)/12),1)</f>
        <v>1</v>
      </c>
      <c r="AF56" s="43">
        <f>IF(AF54=1,(1+Kirish!$C$53)^INT((AF53-1)/12),1)</f>
        <v>1</v>
      </c>
      <c r="AG56" s="43">
        <f>IF(AG54=1,(1+Kirish!$C$53)^INT((AG53-1)/12),1)</f>
        <v>1</v>
      </c>
      <c r="AH56" s="43">
        <f>IF(AH54=1,(1+Kirish!$C$53)^INT((AH53-1)/12),1)</f>
        <v>1</v>
      </c>
      <c r="AI56" s="43">
        <f>IF(AI54=1,(1+Kirish!$C$53)^INT((AI53-1)/12),1)</f>
        <v>1</v>
      </c>
      <c r="AJ56" s="43">
        <f>IF(AJ54=1,(1+Kirish!$C$53)^INT((AJ53-1)/12),1)</f>
        <v>1</v>
      </c>
      <c r="AK56" s="43">
        <f>IF(AK54=1,(1+Kirish!$C$53)^INT((AK53-1)/12),1)</f>
        <v>1</v>
      </c>
      <c r="AL56" s="43">
        <f>IF(AL54=1,(1+Kirish!$C$53)^INT((AL53-1)/12),1)</f>
        <v>1</v>
      </c>
      <c r="AM56" s="43">
        <f>IF(AM54=1,(1+Kirish!$C$53)^INT((AM53-1)/12),1)</f>
        <v>1</v>
      </c>
      <c r="AN56" s="43">
        <f>IF(AN54=1,(1+Kirish!$C$53)^INT((AN53-1)/12),1)</f>
        <v>1</v>
      </c>
      <c r="AO56" s="43">
        <f>IF(AO54=1,(1+Kirish!$C$53)^INT((AO53-1)/12),1)</f>
        <v>1</v>
      </c>
      <c r="AP56" s="43">
        <f>IF(AP54=1,(1+Kirish!$C$53)^INT((AP53-1)/12),1)</f>
        <v>1</v>
      </c>
      <c r="AQ56" s="43">
        <f>IF(AQ54=1,(1+Kirish!$C$53)^INT((AQ53-1)/12),1)</f>
        <v>1</v>
      </c>
      <c r="AR56" s="43">
        <f>IF(AR54=1,(1+Kirish!$C$53)^INT((AR53-1)/12),1)</f>
        <v>1</v>
      </c>
      <c r="AS56" s="43">
        <f>IF(AS54=1,(1+Kirish!$C$53)^INT((AS53-1)/12),1)</f>
        <v>1</v>
      </c>
      <c r="AT56" s="43">
        <f>IF(AT54=1,(1+Kirish!$C$53)^INT((AT53-1)/12),1)</f>
        <v>1</v>
      </c>
      <c r="AU56" s="43">
        <f>IF(AU54=1,(1+Kirish!$C$53)^INT((AU53-1)/12),1)</f>
        <v>1</v>
      </c>
      <c r="AV56" s="43">
        <f>IF(AV54=1,(1+Kirish!$C$53)^INT((AV53-1)/12),1)</f>
        <v>1</v>
      </c>
      <c r="AW56" s="43">
        <f>IF(AW54=1,(1+Kirish!$C$53)^INT((AW53-1)/12),1)</f>
        <v>1</v>
      </c>
      <c r="AX56" s="43">
        <f>IF(AX54=1,(1+Kirish!$C$53)^INT((AX53-1)/12),1)</f>
        <v>1</v>
      </c>
      <c r="AY56" s="43">
        <f>IF(AY54=1,(1+Kirish!$C$53)^INT((AY53-1)/12),1)</f>
        <v>1</v>
      </c>
      <c r="AZ56" s="43">
        <f>IF(AZ54=1,(1+Kirish!$C$53)^INT((AZ53-1)/12),1)</f>
        <v>1</v>
      </c>
      <c r="BA56" s="43">
        <f>IF(BA54=1,(1+Kirish!$C$53)^INT((BA53-1)/12),1)</f>
        <v>1</v>
      </c>
      <c r="BB56" s="43">
        <f>IF(BB54=1,(1+Kirish!$C$53)^INT((BB53-1)/12),1)</f>
        <v>1</v>
      </c>
      <c r="BC56" s="43">
        <f>IF(BC54=1,(1+Kirish!$C$53)^INT((BC53-1)/12),1)</f>
        <v>1</v>
      </c>
      <c r="BD56" s="43">
        <f>IF(BD54=1,(1+Kirish!$C$53)^INT((BD53-1)/12),1)</f>
        <v>1</v>
      </c>
      <c r="BE56" s="43">
        <f>IF(BE54=1,(1+Kirish!$C$53)^INT((BE53-1)/12),1)</f>
        <v>1</v>
      </c>
      <c r="BF56" s="43">
        <f>IF(BF54=1,(1+Kirish!$C$53)^INT((BF53-1)/12),1)</f>
        <v>1</v>
      </c>
      <c r="BG56" s="43">
        <f>IF(BG54=1,(1+Kirish!$C$53)^INT((BG53-1)/12),1)</f>
        <v>1</v>
      </c>
      <c r="BH56" s="43">
        <f>IF(BH54=1,(1+Kirish!$C$53)^INT((BH53-1)/12),1)</f>
        <v>1</v>
      </c>
      <c r="BI56" s="43">
        <f>IF(BI54=1,(1+Kirish!$C$53)^INT((BI53-1)/12),1)</f>
        <v>1</v>
      </c>
      <c r="BJ56" s="43">
        <f>IF(BJ54=1,(1+Kirish!$C$53)^INT((BJ53-1)/12),1)</f>
        <v>1</v>
      </c>
      <c r="BK56" s="43">
        <f>IF(BK54=1,(1+Kirish!$C$53)^INT((BK53-1)/12),1)</f>
        <v>1</v>
      </c>
      <c r="BL56" s="43">
        <f>IF(BL54=1,(1+Kirish!$C$53)^INT((BL53-1)/12),1)</f>
        <v>1</v>
      </c>
      <c r="BM56" s="43">
        <f>IF(BM54=1,(1+Kirish!$C$53)^INT((BM53-1)/12),1)</f>
        <v>1</v>
      </c>
      <c r="BN56" s="43">
        <f>IF(BN54=1,(1+Kirish!$C$53)^INT((BN53-1)/12),1)</f>
        <v>1</v>
      </c>
      <c r="BO56" s="43">
        <f>IF(BO54=1,(1+Kirish!$C$53)^INT((BO53-1)/12),1)</f>
        <v>1</v>
      </c>
      <c r="BP56" s="43">
        <f>IF(BP54=1,(1+Kirish!$C$53)^INT((BP53-1)/12),1)</f>
        <v>1</v>
      </c>
      <c r="BQ56" s="43">
        <f>IF(BQ54=1,(1+Kirish!$C$53)^INT((BQ53-1)/12),1)</f>
        <v>1</v>
      </c>
      <c r="BR56" s="43">
        <f>IF(BR54=1,(1+Kirish!$C$53)^INT((BR53-1)/12),1)</f>
        <v>1</v>
      </c>
      <c r="BS56" s="43">
        <f>IF(BS54=1,(1+Kirish!$C$53)^INT((BS53-1)/12),1)</f>
        <v>1</v>
      </c>
      <c r="BT56" s="43">
        <f>IF(BT54=1,(1+Kirish!$C$53)^INT((BT53-1)/12),1)</f>
        <v>1</v>
      </c>
      <c r="BU56" s="43">
        <f>IF(BU54=1,(1+Kirish!$C$53)^INT((BU53-1)/12),1)</f>
        <v>1</v>
      </c>
      <c r="BV56" s="43">
        <f>IF(BV54=1,(1+Kirish!$C$53)^INT((BV53-1)/12),1)</f>
        <v>1</v>
      </c>
      <c r="BW56" s="43">
        <f>IF(BW54=1,(1+Kirish!$C$53)^INT((BW53-1)/12),1)</f>
        <v>1</v>
      </c>
      <c r="BX56" s="43">
        <f>IF(BX54=1,(1+Kirish!$C$53)^INT((BX53-1)/12),1)</f>
        <v>1</v>
      </c>
      <c r="BY56" s="43">
        <f>IF(BY54=1,(1+Kirish!$C$53)^INT((BY53-1)/12),1)</f>
        <v>1</v>
      </c>
      <c r="BZ56" s="43">
        <f>IF(BZ54=1,(1+Kirish!$C$53)^INT((BZ53-1)/12),1)</f>
        <v>1</v>
      </c>
      <c r="CA56" s="43">
        <f>IF(CA54=1,(1+Kirish!$C$53)^INT((CA53-1)/12),1)</f>
        <v>1</v>
      </c>
      <c r="CB56" s="43">
        <f>IF(CB54=1,(1+Kirish!$C$53)^INT((CB53-1)/12),1)</f>
        <v>1</v>
      </c>
      <c r="CC56" s="43">
        <f>IF(CC54=1,(1+Kirish!$C$53)^INT((CC53-1)/12),1)</f>
        <v>1</v>
      </c>
      <c r="CD56" s="43">
        <f>IF(CD54=1,(1+Kirish!$C$53)^INT((CD53-1)/12),1)</f>
        <v>1</v>
      </c>
      <c r="CE56" s="43">
        <f>IF(CE54=1,(1+Kirish!$C$53)^INT((CE53-1)/12),1)</f>
        <v>1</v>
      </c>
      <c r="CF56" s="43">
        <f>IF(CF54=1,(1+Kirish!$C$53)^INT((CF53-1)/12),1)</f>
        <v>1</v>
      </c>
      <c r="CG56" s="43">
        <f>IF(CG54=1,(1+Kirish!$C$53)^INT((CG53-1)/12),1)</f>
        <v>1</v>
      </c>
      <c r="CH56" s="43">
        <f>IF(CH54=1,(1+Kirish!$C$53)^INT((CH53-1)/12),1)</f>
        <v>1</v>
      </c>
      <c r="CI56" s="43">
        <f>IF(CI54=1,(1+Kirish!$C$53)^INT((CI53-1)/12),1)</f>
        <v>1</v>
      </c>
      <c r="CJ56" s="43">
        <f>IF(CJ54=1,(1+Kirish!$C$53)^INT((CJ53-1)/12),1)</f>
        <v>1</v>
      </c>
      <c r="CK56" s="43">
        <f>IF(CK54=1,(1+Kirish!$C$53)^INT((CK53-1)/12),1)</f>
        <v>1</v>
      </c>
      <c r="CL56" s="43">
        <f>IF(CL54=1,(1+Kirish!$C$53)^INT((CL53-1)/12),1)</f>
        <v>1</v>
      </c>
      <c r="CM56" s="43">
        <f>IF(CM54=1,(1+Kirish!$C$53)^INT((CM53-1)/12),1)</f>
        <v>1</v>
      </c>
      <c r="CN56" s="43">
        <f>IF(CN54=1,(1+Kirish!$C$53)^INT((CN53-1)/12),1)</f>
        <v>1</v>
      </c>
      <c r="CO56" s="43">
        <f>IF(CO54=1,(1+Kirish!$C$53)^INT((CO53-1)/12),1)</f>
        <v>1</v>
      </c>
      <c r="CP56" s="43">
        <f>IF(CP54=1,(1+Kirish!$C$53)^INT((CP53-1)/12),1)</f>
        <v>1</v>
      </c>
      <c r="CQ56" s="43">
        <f>IF(CQ54=1,(1+Kirish!$C$53)^INT((CQ53-1)/12),1)</f>
        <v>1</v>
      </c>
      <c r="CR56" s="43">
        <f>IF(CR54=1,(1+Kirish!$C$53)^INT((CR53-1)/12),1)</f>
        <v>1</v>
      </c>
      <c r="CS56" s="43">
        <f>IF(CS54=1,(1+Kirish!$C$53)^INT((CS53-1)/12),1)</f>
        <v>1</v>
      </c>
      <c r="CT56" s="43">
        <f>IF(CT54=1,(1+Kirish!$C$53)^INT((CT53-1)/12),1)</f>
        <v>1</v>
      </c>
      <c r="CU56" s="43">
        <f>IF(CU54=1,(1+Kirish!$C$53)^INT((CU53-1)/12),1)</f>
        <v>1</v>
      </c>
      <c r="CV56" s="43">
        <f>IF(CV54=1,(1+Kirish!$C$53)^INT((CV53-1)/12),1)</f>
        <v>1</v>
      </c>
      <c r="CW56" s="43">
        <f>IF(CW54=1,(1+Kirish!$C$53)^INT((CW53-1)/12),1)</f>
        <v>1</v>
      </c>
      <c r="CX56" s="43">
        <f>IF(CX54=1,(1+Kirish!$C$53)^INT((CX53-1)/12),1)</f>
        <v>1</v>
      </c>
      <c r="CY56" s="43">
        <f>IF(CY54=1,(1+Kirish!$C$53)^INT((CY53-1)/12),1)</f>
        <v>1</v>
      </c>
      <c r="CZ56" s="43">
        <f>IF(CZ54=1,(1+Kirish!$C$53)^INT((CZ53-1)/12),1)</f>
        <v>1</v>
      </c>
      <c r="DA56" s="43">
        <f>IF(DA54=1,(1+Kirish!$C$53)^INT((DA53-1)/12),1)</f>
        <v>1</v>
      </c>
      <c r="DB56" s="43">
        <f>IF(DB54=1,(1+Kirish!$C$53)^INT((DB53-1)/12),1)</f>
        <v>1</v>
      </c>
      <c r="DC56" s="43">
        <f>IF(DC54=1,(1+Kirish!$C$53)^INT((DC53-1)/12),1)</f>
        <v>1</v>
      </c>
      <c r="DD56" s="43">
        <f>IF(DD54=1,(1+Kirish!$C$53)^INT((DD53-1)/12),1)</f>
        <v>1</v>
      </c>
      <c r="DE56" s="43">
        <f>IF(DE54=1,(1+Kirish!$C$53)^INT((DE53-1)/12),1)</f>
        <v>1</v>
      </c>
      <c r="DF56" s="43">
        <f>IF(DF54=1,(1+Kirish!$C$53)^INT((DF53-1)/12),1)</f>
        <v>1</v>
      </c>
      <c r="DG56" s="43">
        <f>IF(DG54=1,(1+Kirish!$C$53)^INT((DG53-1)/12),1)</f>
        <v>1</v>
      </c>
      <c r="DH56" s="43">
        <f>IF(DH54=1,(1+Kirish!$C$53)^INT((DH53-1)/12),1)</f>
        <v>1</v>
      </c>
      <c r="DI56" s="43">
        <f>IF(DI54=1,(1+Kirish!$C$53)^INT((DI53-1)/12),1)</f>
        <v>1</v>
      </c>
      <c r="DJ56" s="43">
        <f>IF(DJ54=1,(1+Kirish!$C$53)^INT((DJ53-1)/12),1)</f>
        <v>1</v>
      </c>
      <c r="DK56" s="43">
        <f>IF(DK54=1,(1+Kirish!$C$53)^INT((DK53-1)/12),1)</f>
        <v>1</v>
      </c>
      <c r="DL56" s="43">
        <f>IF(DL54=1,(1+Kirish!$C$53)^INT((DL53-1)/12),1)</f>
        <v>1</v>
      </c>
      <c r="DM56" s="43">
        <f>IF(DM54=1,(1+Kirish!$C$53)^INT((DM53-1)/12),1)</f>
        <v>1</v>
      </c>
      <c r="DN56" s="43">
        <f>IF(DN54=1,(1+Kirish!$C$53)^INT((DN53-1)/12),1)</f>
        <v>1</v>
      </c>
      <c r="DO56" s="43">
        <f>IF(DO54=1,(1+Kirish!$C$53)^INT((DO53-1)/12),1)</f>
        <v>1</v>
      </c>
      <c r="DP56" s="43">
        <f>IF(DP54=1,(1+Kirish!$C$53)^INT((DP53-1)/12),1)</f>
        <v>1</v>
      </c>
      <c r="DQ56" s="43">
        <f>IF(DQ54=1,(1+Kirish!$C$53)^INT((DQ53-1)/12),1)</f>
        <v>1</v>
      </c>
      <c r="DR56" s="43">
        <f>IF(DR54=1,(1+Kirish!$C$53)^INT((DR53-1)/12),1)</f>
        <v>1</v>
      </c>
      <c r="DS56" s="43">
        <f>IF(DS54=1,(1+Kirish!$C$53)^INT((DS53-1)/12),1)</f>
        <v>1</v>
      </c>
      <c r="DT56" s="43">
        <f>IF(DT54=1,(1+Kirish!$C$53)^INT((DT53-1)/12),1)</f>
        <v>1</v>
      </c>
      <c r="DU56" s="43">
        <f>IF(DU54=1,(1+Kirish!$C$53)^INT((DU53-1)/12),1)</f>
        <v>1</v>
      </c>
      <c r="DV56" s="43">
        <f>IF(DV54=1,(1+Kirish!$C$53)^INT((DV53-1)/12),1)</f>
        <v>1</v>
      </c>
      <c r="DW56" s="43">
        <f>IF(DW54=1,(1+Kirish!$C$53)^INT((DW53-1)/12),1)</f>
        <v>1</v>
      </c>
      <c r="DX56" s="43">
        <f>IF(DX54=1,(1+Kirish!$C$53)^INT((DX53-1)/12),1)</f>
        <v>1</v>
      </c>
      <c r="DY56" s="43">
        <f>IF(DY54=1,(1+Kirish!$C$53)^INT((DY53-1)/12),1)</f>
        <v>1</v>
      </c>
      <c r="DZ56" s="43">
        <f>IF(DZ54=1,(1+Kirish!$C$53)^INT((DZ53-1)/12),1)</f>
        <v>1</v>
      </c>
      <c r="EA56" s="43">
        <f>IF(EA54=1,(1+Kirish!$C$53)^INT((EA53-1)/12),1)</f>
        <v>1</v>
      </c>
      <c r="EB56" s="43">
        <f>IF(EB54=1,(1+Kirish!$C$53)^INT((EB53-1)/12),1)</f>
        <v>1</v>
      </c>
      <c r="EC56" s="43">
        <f>IF(EC54=1,(1+Kirish!$C$53)^INT((EC53-1)/12),1)</f>
        <v>1</v>
      </c>
      <c r="ED56" s="43">
        <f>IF(ED54=1,(1+Kirish!$C$53)^INT((ED53-1)/12),1)</f>
        <v>1</v>
      </c>
      <c r="EE56" s="43">
        <f>IF(EE54=1,(1+Kirish!$C$53)^INT((EE53-1)/12),1)</f>
        <v>1</v>
      </c>
      <c r="EF56" s="43">
        <f>IF(EF54=1,(1+Kirish!$C$53)^INT((EF53-1)/12),1)</f>
        <v>1</v>
      </c>
      <c r="EG56" s="43">
        <f>IF(EG54=1,(1+Kirish!$C$53)^INT((EG53-1)/12),1)</f>
        <v>1</v>
      </c>
      <c r="EH56" s="43">
        <f>IF(EH54=1,(1+Kirish!$C$53)^INT((EH53-1)/12),1)</f>
        <v>1</v>
      </c>
      <c r="EI56" s="43">
        <f>IF(EI54=1,(1+Kirish!$C$53)^INT((EI53-1)/12),1)</f>
        <v>1</v>
      </c>
      <c r="EJ56" s="43">
        <f>IF(EJ54=1,(1+Kirish!$C$53)^INT((EJ53-1)/12),1)</f>
        <v>1</v>
      </c>
      <c r="EK56" s="43">
        <f>IF(EK54=1,(1+Kirish!$C$53)^INT((EK53-1)/12),1)</f>
        <v>1</v>
      </c>
      <c r="EL56" s="43">
        <f>IF(EL54=1,(1+Kirish!$C$53)^INT((EL53-1)/12),1)</f>
        <v>1</v>
      </c>
      <c r="EM56" s="43">
        <f>IF(EM54=1,(1+Kirish!$C$53)^INT((EM53-1)/12),1)</f>
        <v>1</v>
      </c>
      <c r="EN56" s="43">
        <f>IF(EN54=1,(1+Kirish!$C$53)^INT((EN53-1)/12),1)</f>
        <v>1</v>
      </c>
      <c r="EO56" s="43">
        <f>IF(EO54=1,(1+Kirish!$C$53)^INT((EO53-1)/12),1)</f>
        <v>1</v>
      </c>
      <c r="EP56" s="43">
        <f>IF(EP54=1,(1+Kirish!$C$53)^INT((EP53-1)/12),1)</f>
        <v>1</v>
      </c>
      <c r="EQ56" s="43">
        <f>IF(EQ54=1,(1+Kirish!$C$53)^INT((EQ53-1)/12),1)</f>
        <v>1</v>
      </c>
      <c r="ER56" s="43">
        <f>IF(ER54=1,(1+Kirish!$C$53)^INT((ER53-1)/12),1)</f>
        <v>1</v>
      </c>
      <c r="ES56" s="43">
        <f>IF(ES54=1,(1+Kirish!$C$53)^INT((ES53-1)/12),1)</f>
        <v>1</v>
      </c>
      <c r="ET56" s="43">
        <f>IF(ET54=1,(1+Kirish!$C$53)^INT((ET53-1)/12),1)</f>
        <v>1</v>
      </c>
      <c r="EU56" s="43">
        <f>IF(EU54=1,(1+Kirish!$C$53)^INT((EU53-1)/12),1)</f>
        <v>1</v>
      </c>
      <c r="EV56" s="43">
        <f>IF(EV54=1,(1+Kirish!$C$53)^INT((EV53-1)/12),1)</f>
        <v>1</v>
      </c>
      <c r="EW56" s="43">
        <f>IF(EW54=1,(1+Kirish!$C$53)^INT((EW53-1)/12),1)</f>
        <v>1</v>
      </c>
      <c r="EX56" s="43">
        <f>IF(EX54=1,(1+Kirish!$C$53)^INT((EX53-1)/12),1)</f>
        <v>1</v>
      </c>
      <c r="EY56" s="43">
        <f>IF(EY54=1,(1+Kirish!$C$53)^INT((EY53-1)/12),1)</f>
        <v>1</v>
      </c>
      <c r="EZ56" s="43">
        <f>IF(EZ54=1,(1+Kirish!$C$53)^INT((EZ53-1)/12),1)</f>
        <v>1</v>
      </c>
      <c r="FA56" s="43">
        <f>IF(FA54=1,(1+Kirish!$C$53)^INT((FA53-1)/12),1)</f>
        <v>1</v>
      </c>
      <c r="FB56" s="43">
        <f>IF(FB54=1,(1+Kirish!$C$53)^INT((FB53-1)/12),1)</f>
        <v>1</v>
      </c>
      <c r="FC56" s="43">
        <f>IF(FC54=1,(1+Kirish!$C$53)^INT((FC53-1)/12),1)</f>
        <v>1</v>
      </c>
      <c r="FD56" s="43">
        <f>IF(FD54=1,(1+Kirish!$C$53)^INT((FD53-1)/12),1)</f>
        <v>1</v>
      </c>
      <c r="FE56" s="43">
        <f>IF(FE54=1,(1+Kirish!$C$53)^INT((FE53-1)/12),1)</f>
        <v>1</v>
      </c>
      <c r="FF56" s="43">
        <f>IF(FF54=1,(1+Kirish!$C$53)^INT((FF53-1)/12),1)</f>
        <v>1</v>
      </c>
      <c r="FG56" s="43">
        <f>IF(FG54=1,(1+Kirish!$C$53)^INT((FG53-1)/12),1)</f>
        <v>1</v>
      </c>
      <c r="FH56" s="43">
        <f>IF(FH54=1,(1+Kirish!$C$53)^INT((FH53-1)/12),1)</f>
        <v>1</v>
      </c>
      <c r="FI56" s="43">
        <f>IF(FI54=1,(1+Kirish!$C$53)^INT((FI53-1)/12),1)</f>
        <v>1</v>
      </c>
      <c r="FJ56" s="43">
        <f>IF(FJ54=1,(1+Kirish!$C$53)^INT((FJ53-1)/12),1)</f>
        <v>1</v>
      </c>
      <c r="FK56" s="43">
        <f>IF(FK54=1,(1+Kirish!$C$53)^INT((FK53-1)/12),1)</f>
        <v>1</v>
      </c>
      <c r="FL56" s="43">
        <f>IF(FL54=1,(1+Kirish!$C$53)^INT((FL53-1)/12),1)</f>
        <v>1</v>
      </c>
      <c r="FM56" s="43">
        <f>IF(FM54=1,(1+Kirish!$C$53)^INT((FM53-1)/12),1)</f>
        <v>1</v>
      </c>
      <c r="FN56" s="43">
        <f>IF(FN54=1,(1+Kirish!$C$53)^INT((FN53-1)/12),1)</f>
        <v>1</v>
      </c>
      <c r="FO56" s="43">
        <f>IF(FO54=1,(1+Kirish!$C$53)^INT((FO53-1)/12),1)</f>
        <v>1</v>
      </c>
      <c r="FP56" s="43">
        <f>IF(FP54=1,(1+Kirish!$C$53)^INT((FP53-1)/12),1)</f>
        <v>1</v>
      </c>
    </row>
    <row r="57" spans="1:172" x14ac:dyDescent="0.2">
      <c r="A57" s="42" t="s">
        <v>238</v>
      </c>
      <c r="C57" s="45">
        <f t="shared" ref="C57:C66" si="57">SUM(D57:FP57)</f>
        <v>0</v>
      </c>
      <c r="D57" s="46">
        <f>Parametrlar!$C$16*D55*D56</f>
        <v>0</v>
      </c>
      <c r="E57" s="46">
        <f>Parametrlar!$C$16*E55*E56</f>
        <v>0</v>
      </c>
      <c r="F57" s="46">
        <f>Parametrlar!$C$16*F55*F56</f>
        <v>0</v>
      </c>
      <c r="G57" s="46">
        <f>Parametrlar!$C$16*G55*G56</f>
        <v>0</v>
      </c>
      <c r="H57" s="46">
        <f>Parametrlar!$C$16*H55*H56</f>
        <v>0</v>
      </c>
      <c r="I57" s="46">
        <f>Parametrlar!$C$16*I55*I56</f>
        <v>0</v>
      </c>
      <c r="J57" s="46">
        <f>Parametrlar!$C$16*J55*J56</f>
        <v>0</v>
      </c>
      <c r="K57" s="46">
        <f>Parametrlar!$C$16*K55*K56</f>
        <v>0</v>
      </c>
      <c r="L57" s="46">
        <f>Parametrlar!$C$16*L55*L56</f>
        <v>0</v>
      </c>
      <c r="M57" s="46">
        <f>Parametrlar!$C$16*M55*M56</f>
        <v>0</v>
      </c>
      <c r="N57" s="46">
        <f>Parametrlar!$C$16*N55*N56</f>
        <v>0</v>
      </c>
      <c r="O57" s="46">
        <f>Parametrlar!$C$16*O55*O56</f>
        <v>0</v>
      </c>
      <c r="P57" s="46">
        <f>Parametrlar!$C$16*P55*P56</f>
        <v>0</v>
      </c>
      <c r="Q57" s="46">
        <f>Parametrlar!$C$16*Q55*Q56</f>
        <v>0</v>
      </c>
      <c r="R57" s="46">
        <f>Parametrlar!$C$16*R55*R56</f>
        <v>0</v>
      </c>
      <c r="S57" s="46">
        <f>Parametrlar!$C$16*S55*S56</f>
        <v>0</v>
      </c>
      <c r="T57" s="46">
        <f>Parametrlar!$C$16*T55*T56</f>
        <v>0</v>
      </c>
      <c r="U57" s="46">
        <f>Parametrlar!$C$16*U55*U56</f>
        <v>0</v>
      </c>
      <c r="V57" s="46">
        <f>Parametrlar!$C$16*V55*V56</f>
        <v>0</v>
      </c>
      <c r="W57" s="46">
        <f>Parametrlar!$C$16*W55*W56</f>
        <v>0</v>
      </c>
      <c r="X57" s="46">
        <f>Parametrlar!$C$16*X55*X56</f>
        <v>0</v>
      </c>
      <c r="Y57" s="46">
        <f>Parametrlar!$C$16*Y55*Y56</f>
        <v>0</v>
      </c>
      <c r="Z57" s="46">
        <f>Parametrlar!$C$16*Z55*Z56</f>
        <v>0</v>
      </c>
      <c r="AA57" s="46">
        <f>Parametrlar!$C$16*AA55*AA56</f>
        <v>0</v>
      </c>
      <c r="AB57" s="46">
        <f>Parametrlar!$C$16*AB55*AB56</f>
        <v>0</v>
      </c>
      <c r="AC57" s="46">
        <f>Parametrlar!$C$16*AC55*AC56</f>
        <v>0</v>
      </c>
      <c r="AD57" s="46">
        <f>Parametrlar!$C$16*AD55*AD56</f>
        <v>0</v>
      </c>
      <c r="AE57" s="46">
        <f>Parametrlar!$C$16*AE55*AE56</f>
        <v>0</v>
      </c>
      <c r="AF57" s="46">
        <f>Parametrlar!$C$16*AF55*AF56</f>
        <v>0</v>
      </c>
      <c r="AG57" s="46">
        <f>Parametrlar!$C$16*AG55*AG56</f>
        <v>0</v>
      </c>
      <c r="AH57" s="46">
        <f>Parametrlar!$C$16*AH55*AH56</f>
        <v>0</v>
      </c>
      <c r="AI57" s="46">
        <f>Parametrlar!$C$16*AI55*AI56</f>
        <v>0</v>
      </c>
      <c r="AJ57" s="46">
        <f>Parametrlar!$C$16*AJ55*AJ56</f>
        <v>0</v>
      </c>
      <c r="AK57" s="46">
        <f>Parametrlar!$C$16*AK55*AK56</f>
        <v>0</v>
      </c>
      <c r="AL57" s="46">
        <f>Parametrlar!$C$16*AL55*AL56</f>
        <v>0</v>
      </c>
      <c r="AM57" s="46">
        <f>Parametrlar!$C$16*AM55*AM56</f>
        <v>0</v>
      </c>
      <c r="AN57" s="46">
        <f>Parametrlar!$C$16*AN55*AN56</f>
        <v>0</v>
      </c>
      <c r="AO57" s="46">
        <f>Parametrlar!$C$16*AO55*AO56</f>
        <v>0</v>
      </c>
      <c r="AP57" s="46">
        <f>Parametrlar!$C$16*AP55*AP56</f>
        <v>0</v>
      </c>
      <c r="AQ57" s="46">
        <f>Parametrlar!$C$16*AQ55*AQ56</f>
        <v>0</v>
      </c>
      <c r="AR57" s="46">
        <f>Parametrlar!$C$16*AR55*AR56</f>
        <v>0</v>
      </c>
      <c r="AS57" s="46">
        <f>Parametrlar!$C$16*AS55*AS56</f>
        <v>0</v>
      </c>
      <c r="AT57" s="46">
        <f>Parametrlar!$C$16*AT55*AT56</f>
        <v>0</v>
      </c>
      <c r="AU57" s="46">
        <f>Parametrlar!$C$16*AU55*AU56</f>
        <v>0</v>
      </c>
      <c r="AV57" s="46">
        <f>Parametrlar!$C$16*AV55*AV56</f>
        <v>0</v>
      </c>
      <c r="AW57" s="46">
        <f>Parametrlar!$C$16*AW55*AW56</f>
        <v>0</v>
      </c>
      <c r="AX57" s="46">
        <f>Parametrlar!$C$16*AX55*AX56</f>
        <v>0</v>
      </c>
      <c r="AY57" s="46">
        <f>Parametrlar!$C$16*AY55*AY56</f>
        <v>0</v>
      </c>
      <c r="AZ57" s="46">
        <f>Parametrlar!$C$16*AZ55*AZ56</f>
        <v>0</v>
      </c>
      <c r="BA57" s="46">
        <f>Parametrlar!$C$16*BA55*BA56</f>
        <v>0</v>
      </c>
      <c r="BB57" s="46">
        <f>Parametrlar!$C$16*BB55*BB56</f>
        <v>0</v>
      </c>
      <c r="BC57" s="46">
        <f>Parametrlar!$C$16*BC55*BC56</f>
        <v>0</v>
      </c>
      <c r="BD57" s="46">
        <f>Parametrlar!$C$16*BD55*BD56</f>
        <v>0</v>
      </c>
      <c r="BE57" s="46">
        <f>Parametrlar!$C$16*BE55*BE56</f>
        <v>0</v>
      </c>
      <c r="BF57" s="46">
        <f>Parametrlar!$C$16*BF55*BF56</f>
        <v>0</v>
      </c>
      <c r="BG57" s="46">
        <f>Parametrlar!$C$16*BG55*BG56</f>
        <v>0</v>
      </c>
      <c r="BH57" s="46">
        <f>Parametrlar!$C$16*BH55*BH56</f>
        <v>0</v>
      </c>
      <c r="BI57" s="46">
        <f>Parametrlar!$C$16*BI55*BI56</f>
        <v>0</v>
      </c>
      <c r="BJ57" s="46">
        <f>Parametrlar!$C$16*BJ55*BJ56</f>
        <v>0</v>
      </c>
      <c r="BK57" s="46">
        <f>Parametrlar!$C$16*BK55*BK56</f>
        <v>0</v>
      </c>
      <c r="BL57" s="46">
        <f>Parametrlar!$C$16*BL55*BL56</f>
        <v>0</v>
      </c>
      <c r="BM57" s="46">
        <f>Parametrlar!$C$16*BM55*BM56</f>
        <v>0</v>
      </c>
      <c r="BN57" s="46">
        <f>Parametrlar!$C$16*BN55*BN56</f>
        <v>0</v>
      </c>
      <c r="BO57" s="46">
        <f>Parametrlar!$C$16*BO55*BO56</f>
        <v>0</v>
      </c>
      <c r="BP57" s="46">
        <f>Parametrlar!$C$16*BP55*BP56</f>
        <v>0</v>
      </c>
      <c r="BQ57" s="46">
        <f>Parametrlar!$C$16*BQ55*BQ56</f>
        <v>0</v>
      </c>
      <c r="BR57" s="46">
        <f>Parametrlar!$C$16*BR55*BR56</f>
        <v>0</v>
      </c>
      <c r="BS57" s="46">
        <f>Parametrlar!$C$16*BS55*BS56</f>
        <v>0</v>
      </c>
      <c r="BT57" s="46">
        <f>Parametrlar!$C$16*BT55*BT56</f>
        <v>0</v>
      </c>
      <c r="BU57" s="46">
        <f>Parametrlar!$C$16*BU55*BU56</f>
        <v>0</v>
      </c>
      <c r="BV57" s="46">
        <f>Parametrlar!$C$16*BV55*BV56</f>
        <v>0</v>
      </c>
      <c r="BW57" s="46">
        <f>Parametrlar!$C$16*BW55*BW56</f>
        <v>0</v>
      </c>
      <c r="BX57" s="46">
        <f>Parametrlar!$C$16*BX55*BX56</f>
        <v>0</v>
      </c>
      <c r="BY57" s="46">
        <f>Parametrlar!$C$16*BY55*BY56</f>
        <v>0</v>
      </c>
      <c r="BZ57" s="46">
        <f>Parametrlar!$C$16*BZ55*BZ56</f>
        <v>0</v>
      </c>
      <c r="CA57" s="46">
        <f>Parametrlar!$C$16*CA55*CA56</f>
        <v>0</v>
      </c>
      <c r="CB57" s="46">
        <f>Parametrlar!$C$16*CB55*CB56</f>
        <v>0</v>
      </c>
      <c r="CC57" s="46">
        <f>Parametrlar!$C$16*CC55*CC56</f>
        <v>0</v>
      </c>
      <c r="CD57" s="46">
        <f>Parametrlar!$C$16*CD55*CD56</f>
        <v>0</v>
      </c>
      <c r="CE57" s="46">
        <f>Parametrlar!$C$16*CE55*CE56</f>
        <v>0</v>
      </c>
      <c r="CF57" s="46">
        <f>Parametrlar!$C$16*CF55*CF56</f>
        <v>0</v>
      </c>
      <c r="CG57" s="46">
        <f>Parametrlar!$C$16*CG55*CG56</f>
        <v>0</v>
      </c>
      <c r="CH57" s="46">
        <f>Parametrlar!$C$16*CH55*CH56</f>
        <v>0</v>
      </c>
      <c r="CI57" s="46">
        <f>Parametrlar!$C$16*CI55*CI56</f>
        <v>0</v>
      </c>
      <c r="CJ57" s="46">
        <f>Parametrlar!$C$16*CJ55*CJ56</f>
        <v>0</v>
      </c>
      <c r="CK57" s="46">
        <f>Parametrlar!$C$16*CK55*CK56</f>
        <v>0</v>
      </c>
      <c r="CL57" s="46">
        <f>Parametrlar!$C$16*CL55*CL56</f>
        <v>0</v>
      </c>
      <c r="CM57" s="46">
        <f>Parametrlar!$C$16*CM55*CM56</f>
        <v>0</v>
      </c>
      <c r="CN57" s="46">
        <f>Parametrlar!$C$16*CN55*CN56</f>
        <v>0</v>
      </c>
      <c r="CO57" s="46">
        <f>Parametrlar!$C$16*CO55*CO56</f>
        <v>0</v>
      </c>
      <c r="CP57" s="46">
        <f>Parametrlar!$C$16*CP55*CP56</f>
        <v>0</v>
      </c>
      <c r="CQ57" s="46">
        <f>Parametrlar!$C$16*CQ55*CQ56</f>
        <v>0</v>
      </c>
      <c r="CR57" s="46">
        <f>Parametrlar!$C$16*CR55*CR56</f>
        <v>0</v>
      </c>
      <c r="CS57" s="46">
        <f>Parametrlar!$C$16*CS55*CS56</f>
        <v>0</v>
      </c>
      <c r="CT57" s="46">
        <f>Parametrlar!$C$16*CT55*CT56</f>
        <v>0</v>
      </c>
      <c r="CU57" s="46">
        <f>Parametrlar!$C$16*CU55*CU56</f>
        <v>0</v>
      </c>
      <c r="CV57" s="46">
        <f>Parametrlar!$C$16*CV55*CV56</f>
        <v>0</v>
      </c>
      <c r="CW57" s="46">
        <f>Parametrlar!$C$16*CW55*CW56</f>
        <v>0</v>
      </c>
      <c r="CX57" s="46">
        <f>Parametrlar!$C$16*CX55*CX56</f>
        <v>0</v>
      </c>
      <c r="CY57" s="46">
        <f>Parametrlar!$C$16*CY55*CY56</f>
        <v>0</v>
      </c>
      <c r="CZ57" s="46">
        <f>Parametrlar!$C$16*CZ55*CZ56</f>
        <v>0</v>
      </c>
      <c r="DA57" s="46">
        <f>Parametrlar!$C$16*DA55*DA56</f>
        <v>0</v>
      </c>
      <c r="DB57" s="46">
        <f>Parametrlar!$C$16*DB55*DB56</f>
        <v>0</v>
      </c>
      <c r="DC57" s="46">
        <f>Parametrlar!$C$16*DC55*DC56</f>
        <v>0</v>
      </c>
      <c r="DD57" s="46">
        <f>Parametrlar!$C$16*DD55*DD56</f>
        <v>0</v>
      </c>
      <c r="DE57" s="46">
        <f>Parametrlar!$C$16*DE55*DE56</f>
        <v>0</v>
      </c>
      <c r="DF57" s="46">
        <f>Parametrlar!$C$16*DF55*DF56</f>
        <v>0</v>
      </c>
      <c r="DG57" s="46">
        <f>Parametrlar!$C$16*DG55*DG56</f>
        <v>0</v>
      </c>
      <c r="DH57" s="46">
        <f>Parametrlar!$C$16*DH55*DH56</f>
        <v>0</v>
      </c>
      <c r="DI57" s="46">
        <f>Parametrlar!$C$16*DI55*DI56</f>
        <v>0</v>
      </c>
      <c r="DJ57" s="46">
        <f>Parametrlar!$C$16*DJ55*DJ56</f>
        <v>0</v>
      </c>
      <c r="DK57" s="46">
        <f>Parametrlar!$C$16*DK55*DK56</f>
        <v>0</v>
      </c>
      <c r="DL57" s="46">
        <f>Parametrlar!$C$16*DL55*DL56</f>
        <v>0</v>
      </c>
      <c r="DM57" s="46">
        <f>Parametrlar!$C$16*DM55*DM56</f>
        <v>0</v>
      </c>
      <c r="DN57" s="46">
        <f>Parametrlar!$C$16*DN55*DN56</f>
        <v>0</v>
      </c>
      <c r="DO57" s="46">
        <f>Parametrlar!$C$16*DO55*DO56</f>
        <v>0</v>
      </c>
      <c r="DP57" s="46">
        <f>Parametrlar!$C$16*DP55*DP56</f>
        <v>0</v>
      </c>
      <c r="DQ57" s="46">
        <f>Parametrlar!$C$16*DQ55*DQ56</f>
        <v>0</v>
      </c>
      <c r="DR57" s="46">
        <f>Parametrlar!$C$16*DR55*DR56</f>
        <v>0</v>
      </c>
      <c r="DS57" s="46">
        <f>Parametrlar!$C$16*DS55*DS56</f>
        <v>0</v>
      </c>
      <c r="DT57" s="46">
        <f>Parametrlar!$C$16*DT55*DT56</f>
        <v>0</v>
      </c>
      <c r="DU57" s="46">
        <f>Parametrlar!$C$16*DU55*DU56</f>
        <v>0</v>
      </c>
      <c r="DV57" s="46">
        <f>Parametrlar!$C$16*DV55*DV56</f>
        <v>0</v>
      </c>
      <c r="DW57" s="46">
        <f>Parametrlar!$C$16*DW55*DW56</f>
        <v>0</v>
      </c>
      <c r="DX57" s="46">
        <f>Parametrlar!$C$16*DX55*DX56</f>
        <v>0</v>
      </c>
      <c r="DY57" s="46">
        <f>Parametrlar!$C$16*DY55*DY56</f>
        <v>0</v>
      </c>
      <c r="DZ57" s="46">
        <f>Parametrlar!$C$16*DZ55*DZ56</f>
        <v>0</v>
      </c>
      <c r="EA57" s="46">
        <f>Parametrlar!$C$16*EA55*EA56</f>
        <v>0</v>
      </c>
      <c r="EB57" s="46">
        <f>Parametrlar!$C$16*EB55*EB56</f>
        <v>0</v>
      </c>
      <c r="EC57" s="46">
        <f>Parametrlar!$C$16*EC55*EC56</f>
        <v>0</v>
      </c>
      <c r="ED57" s="46">
        <f>Parametrlar!$C$16*ED55*ED56</f>
        <v>0</v>
      </c>
      <c r="EE57" s="46">
        <f>Parametrlar!$C$16*EE55*EE56</f>
        <v>0</v>
      </c>
      <c r="EF57" s="46">
        <f>Parametrlar!$C$16*EF55*EF56</f>
        <v>0</v>
      </c>
      <c r="EG57" s="46">
        <f>Parametrlar!$C$16*EG55*EG56</f>
        <v>0</v>
      </c>
      <c r="EH57" s="46">
        <f>Parametrlar!$C$16*EH55*EH56</f>
        <v>0</v>
      </c>
      <c r="EI57" s="46">
        <f>Parametrlar!$C$16*EI55*EI56</f>
        <v>0</v>
      </c>
      <c r="EJ57" s="46">
        <f>Parametrlar!$C$16*EJ55*EJ56</f>
        <v>0</v>
      </c>
      <c r="EK57" s="46">
        <f>Parametrlar!$C$16*EK55*EK56</f>
        <v>0</v>
      </c>
      <c r="EL57" s="46">
        <f>Parametrlar!$C$16*EL55*EL56</f>
        <v>0</v>
      </c>
      <c r="EM57" s="46">
        <f>Parametrlar!$C$16*EM55*EM56</f>
        <v>0</v>
      </c>
      <c r="EN57" s="46">
        <f>Parametrlar!$C$16*EN55*EN56</f>
        <v>0</v>
      </c>
      <c r="EO57" s="46">
        <f>Parametrlar!$C$16*EO55*EO56</f>
        <v>0</v>
      </c>
      <c r="EP57" s="46">
        <f>Parametrlar!$C$16*EP55*EP56</f>
        <v>0</v>
      </c>
      <c r="EQ57" s="46">
        <f>Parametrlar!$C$16*EQ55*EQ56</f>
        <v>0</v>
      </c>
      <c r="ER57" s="46">
        <f>Parametrlar!$C$16*ER55*ER56</f>
        <v>0</v>
      </c>
      <c r="ES57" s="46">
        <f>Parametrlar!$C$16*ES55*ES56</f>
        <v>0</v>
      </c>
      <c r="ET57" s="46">
        <f>Parametrlar!$C$16*ET55*ET56</f>
        <v>0</v>
      </c>
      <c r="EU57" s="46">
        <f>Parametrlar!$C$16*EU55*EU56</f>
        <v>0</v>
      </c>
      <c r="EV57" s="46">
        <f>Parametrlar!$C$16*EV55*EV56</f>
        <v>0</v>
      </c>
      <c r="EW57" s="46">
        <f>Parametrlar!$C$16*EW55*EW56</f>
        <v>0</v>
      </c>
      <c r="EX57" s="46">
        <f>Parametrlar!$C$16*EX55*EX56</f>
        <v>0</v>
      </c>
      <c r="EY57" s="46">
        <f>Parametrlar!$C$16*EY55*EY56</f>
        <v>0</v>
      </c>
      <c r="EZ57" s="46">
        <f>Parametrlar!$C$16*EZ55*EZ56</f>
        <v>0</v>
      </c>
      <c r="FA57" s="46">
        <f>Parametrlar!$C$16*FA55*FA56</f>
        <v>0</v>
      </c>
      <c r="FB57" s="46">
        <f>Parametrlar!$C$16*FB55*FB56</f>
        <v>0</v>
      </c>
      <c r="FC57" s="46">
        <f>Parametrlar!$C$16*FC55*FC56</f>
        <v>0</v>
      </c>
      <c r="FD57" s="46">
        <f>Parametrlar!$C$16*FD55*FD56</f>
        <v>0</v>
      </c>
      <c r="FE57" s="46">
        <f>Parametrlar!$C$16*FE55*FE56</f>
        <v>0</v>
      </c>
      <c r="FF57" s="46">
        <f>Parametrlar!$C$16*FF55*FF56</f>
        <v>0</v>
      </c>
      <c r="FG57" s="46">
        <f>Parametrlar!$C$16*FG55*FG56</f>
        <v>0</v>
      </c>
      <c r="FH57" s="46">
        <f>Parametrlar!$C$16*FH55*FH56</f>
        <v>0</v>
      </c>
      <c r="FI57" s="46">
        <f>Parametrlar!$C$16*FI55*FI56</f>
        <v>0</v>
      </c>
      <c r="FJ57" s="46">
        <f>Parametrlar!$C$16*FJ55*FJ56</f>
        <v>0</v>
      </c>
      <c r="FK57" s="46">
        <f>Parametrlar!$C$16*FK55*FK56</f>
        <v>0</v>
      </c>
      <c r="FL57" s="46">
        <f>Parametrlar!$C$16*FL55*FL56</f>
        <v>0</v>
      </c>
      <c r="FM57" s="46">
        <f>Parametrlar!$C$16*FM55*FM56</f>
        <v>0</v>
      </c>
      <c r="FN57" s="46">
        <f>Parametrlar!$C$16*FN55*FN56</f>
        <v>0</v>
      </c>
      <c r="FO57" s="46">
        <f>Parametrlar!$C$16*FO55*FO56</f>
        <v>0</v>
      </c>
      <c r="FP57" s="46">
        <f>Parametrlar!$C$16*FP55*FP56</f>
        <v>0</v>
      </c>
    </row>
    <row r="58" spans="1:172" x14ac:dyDescent="0.2">
      <c r="A58" s="42" t="s">
        <v>239</v>
      </c>
      <c r="C58" s="45">
        <f t="shared" si="57"/>
        <v>0</v>
      </c>
      <c r="D58" s="46">
        <f>Kirish!$B$21*Parametrlar!$C$14*D55*D56</f>
        <v>0</v>
      </c>
      <c r="E58" s="46">
        <f>Kirish!$B$21*Parametrlar!$C$14*E55*E56</f>
        <v>0</v>
      </c>
      <c r="F58" s="46">
        <f>Kirish!$B$21*Parametrlar!$C$14*F55*F56</f>
        <v>0</v>
      </c>
      <c r="G58" s="46">
        <f>Kirish!$B$21*Parametrlar!$C$14*G55*G56</f>
        <v>0</v>
      </c>
      <c r="H58" s="46">
        <f>Kirish!$B$21*Parametrlar!$C$14*H55*H56</f>
        <v>0</v>
      </c>
      <c r="I58" s="46">
        <f>Kirish!$B$21*Parametrlar!$C$14*I55*I56</f>
        <v>0</v>
      </c>
      <c r="J58" s="46">
        <f>Kirish!$B$21*Parametrlar!$C$14*J55*J56</f>
        <v>0</v>
      </c>
      <c r="K58" s="46">
        <f>Kirish!$B$21*Parametrlar!$C$14*K55*K56</f>
        <v>0</v>
      </c>
      <c r="L58" s="46">
        <f>Kirish!$B$21*Parametrlar!$C$14*L55*L56</f>
        <v>0</v>
      </c>
      <c r="M58" s="46">
        <f>Kirish!$B$21*Parametrlar!$C$14*M55*M56</f>
        <v>0</v>
      </c>
      <c r="N58" s="46">
        <f>Kirish!$B$21*Parametrlar!$C$14*N55*N56</f>
        <v>0</v>
      </c>
      <c r="O58" s="46">
        <f>Kirish!$B$21*Parametrlar!$C$14*O55*O56</f>
        <v>0</v>
      </c>
      <c r="P58" s="46">
        <f>Kirish!$B$21*Parametrlar!$C$14*P55*P56</f>
        <v>0</v>
      </c>
      <c r="Q58" s="46">
        <f>Kirish!$B$21*Parametrlar!$C$14*Q55*Q56</f>
        <v>0</v>
      </c>
      <c r="R58" s="46">
        <f>Kirish!$B$21*Parametrlar!$C$14*R55*R56</f>
        <v>0</v>
      </c>
      <c r="S58" s="46">
        <f>Kirish!$B$21*Parametrlar!$C$14*S55*S56</f>
        <v>0</v>
      </c>
      <c r="T58" s="46">
        <f>Kirish!$B$21*Parametrlar!$C$14*T55*T56</f>
        <v>0</v>
      </c>
      <c r="U58" s="46">
        <f>Kirish!$B$21*Parametrlar!$C$14*U55*U56</f>
        <v>0</v>
      </c>
      <c r="V58" s="46">
        <f>Kirish!$B$21*Parametrlar!$C$14*V55*V56</f>
        <v>0</v>
      </c>
      <c r="W58" s="46">
        <f>Kirish!$B$21*Parametrlar!$C$14*W55*W56</f>
        <v>0</v>
      </c>
      <c r="X58" s="46">
        <f>Kirish!$B$21*Parametrlar!$C$14*X55*X56</f>
        <v>0</v>
      </c>
      <c r="Y58" s="46">
        <f>Kirish!$B$21*Parametrlar!$C$14*Y55*Y56</f>
        <v>0</v>
      </c>
      <c r="Z58" s="46">
        <f>Kirish!$B$21*Parametrlar!$C$14*Z55*Z56</f>
        <v>0</v>
      </c>
      <c r="AA58" s="46">
        <f>Kirish!$B$21*Parametrlar!$C$14*AA55*AA56</f>
        <v>0</v>
      </c>
      <c r="AB58" s="46">
        <f>Kirish!$B$21*Parametrlar!$C$14*AB55*AB56</f>
        <v>0</v>
      </c>
      <c r="AC58" s="46">
        <f>Kirish!$B$21*Parametrlar!$C$14*AC55*AC56</f>
        <v>0</v>
      </c>
      <c r="AD58" s="46">
        <f>Kirish!$B$21*Parametrlar!$C$14*AD55*AD56</f>
        <v>0</v>
      </c>
      <c r="AE58" s="46">
        <f>Kirish!$B$21*Parametrlar!$C$14*AE55*AE56</f>
        <v>0</v>
      </c>
      <c r="AF58" s="46">
        <f>Kirish!$B$21*Parametrlar!$C$14*AF55*AF56</f>
        <v>0</v>
      </c>
      <c r="AG58" s="46">
        <f>Kirish!$B$21*Parametrlar!$C$14*AG55*AG56</f>
        <v>0</v>
      </c>
      <c r="AH58" s="46">
        <f>Kirish!$B$21*Parametrlar!$C$14*AH55*AH56</f>
        <v>0</v>
      </c>
      <c r="AI58" s="46">
        <f>Kirish!$B$21*Parametrlar!$C$14*AI55*AI56</f>
        <v>0</v>
      </c>
      <c r="AJ58" s="46">
        <f>Kirish!$B$21*Parametrlar!$C$14*AJ55*AJ56</f>
        <v>0</v>
      </c>
      <c r="AK58" s="46">
        <f>Kirish!$B$21*Parametrlar!$C$14*AK55*AK56</f>
        <v>0</v>
      </c>
      <c r="AL58" s="46">
        <f>Kirish!$B$21*Parametrlar!$C$14*AL55*AL56</f>
        <v>0</v>
      </c>
      <c r="AM58" s="46">
        <f>Kirish!$B$21*Parametrlar!$C$14*AM55*AM56</f>
        <v>0</v>
      </c>
      <c r="AN58" s="46">
        <f>Kirish!$B$21*Parametrlar!$C$14*AN55*AN56</f>
        <v>0</v>
      </c>
      <c r="AO58" s="46">
        <f>Kirish!$B$21*Parametrlar!$C$14*AO55*AO56</f>
        <v>0</v>
      </c>
      <c r="AP58" s="46">
        <f>Kirish!$B$21*Parametrlar!$C$14*AP55*AP56</f>
        <v>0</v>
      </c>
      <c r="AQ58" s="46">
        <f>Kirish!$B$21*Parametrlar!$C$14*AQ55*AQ56</f>
        <v>0</v>
      </c>
      <c r="AR58" s="46">
        <f>Kirish!$B$21*Parametrlar!$C$14*AR55*AR56</f>
        <v>0</v>
      </c>
      <c r="AS58" s="46">
        <f>Kirish!$B$21*Parametrlar!$C$14*AS55*AS56</f>
        <v>0</v>
      </c>
      <c r="AT58" s="46">
        <f>Kirish!$B$21*Parametrlar!$C$14*AT55*AT56</f>
        <v>0</v>
      </c>
      <c r="AU58" s="46">
        <f>Kirish!$B$21*Parametrlar!$C$14*AU55*AU56</f>
        <v>0</v>
      </c>
      <c r="AV58" s="46">
        <f>Kirish!$B$21*Parametrlar!$C$14*AV55*AV56</f>
        <v>0</v>
      </c>
      <c r="AW58" s="46">
        <f>Kirish!$B$21*Parametrlar!$C$14*AW55*AW56</f>
        <v>0</v>
      </c>
      <c r="AX58" s="46">
        <f>Kirish!$B$21*Parametrlar!$C$14*AX55*AX56</f>
        <v>0</v>
      </c>
      <c r="AY58" s="46">
        <f>Kirish!$B$21*Parametrlar!$C$14*AY55*AY56</f>
        <v>0</v>
      </c>
      <c r="AZ58" s="46">
        <f>Kirish!$B$21*Parametrlar!$C$14*AZ55*AZ56</f>
        <v>0</v>
      </c>
      <c r="BA58" s="46">
        <f>Kirish!$B$21*Parametrlar!$C$14*BA55*BA56</f>
        <v>0</v>
      </c>
      <c r="BB58" s="46">
        <f>Kirish!$B$21*Parametrlar!$C$14*BB55*BB56</f>
        <v>0</v>
      </c>
      <c r="BC58" s="46">
        <f>Kirish!$B$21*Parametrlar!$C$14*BC55*BC56</f>
        <v>0</v>
      </c>
      <c r="BD58" s="46">
        <f>Kirish!$B$21*Parametrlar!$C$14*BD55*BD56</f>
        <v>0</v>
      </c>
      <c r="BE58" s="46">
        <f>Kirish!$B$21*Parametrlar!$C$14*BE55*BE56</f>
        <v>0</v>
      </c>
      <c r="BF58" s="46">
        <f>Kirish!$B$21*Parametrlar!$C$14*BF55*BF56</f>
        <v>0</v>
      </c>
      <c r="BG58" s="46">
        <f>Kirish!$B$21*Parametrlar!$C$14*BG55*BG56</f>
        <v>0</v>
      </c>
      <c r="BH58" s="46">
        <f>Kirish!$B$21*Parametrlar!$C$14*BH55*BH56</f>
        <v>0</v>
      </c>
      <c r="BI58" s="46">
        <f>Kirish!$B$21*Parametrlar!$C$14*BI55*BI56</f>
        <v>0</v>
      </c>
      <c r="BJ58" s="46">
        <f>Kirish!$B$21*Parametrlar!$C$14*BJ55*BJ56</f>
        <v>0</v>
      </c>
      <c r="BK58" s="46">
        <f>Kirish!$B$21*Parametrlar!$C$14*BK55*BK56</f>
        <v>0</v>
      </c>
      <c r="BL58" s="46">
        <f>Kirish!$B$21*Parametrlar!$C$14*BL55*BL56</f>
        <v>0</v>
      </c>
      <c r="BM58" s="46">
        <f>Kirish!$B$21*Parametrlar!$C$14*BM55*BM56</f>
        <v>0</v>
      </c>
      <c r="BN58" s="46">
        <f>Kirish!$B$21*Parametrlar!$C$14*BN55*BN56</f>
        <v>0</v>
      </c>
      <c r="BO58" s="46">
        <f>Kirish!$B$21*Parametrlar!$C$14*BO55*BO56</f>
        <v>0</v>
      </c>
      <c r="BP58" s="46">
        <f>Kirish!$B$21*Parametrlar!$C$14*BP55*BP56</f>
        <v>0</v>
      </c>
      <c r="BQ58" s="46">
        <f>Kirish!$B$21*Parametrlar!$C$14*BQ55*BQ56</f>
        <v>0</v>
      </c>
      <c r="BR58" s="46">
        <f>Kirish!$B$21*Parametrlar!$C$14*BR55*BR56</f>
        <v>0</v>
      </c>
      <c r="BS58" s="46">
        <f>Kirish!$B$21*Parametrlar!$C$14*BS55*BS56</f>
        <v>0</v>
      </c>
      <c r="BT58" s="46">
        <f>Kirish!$B$21*Parametrlar!$C$14*BT55*BT56</f>
        <v>0</v>
      </c>
      <c r="BU58" s="46">
        <f>Kirish!$B$21*Parametrlar!$C$14*BU55*BU56</f>
        <v>0</v>
      </c>
      <c r="BV58" s="46">
        <f>Kirish!$B$21*Parametrlar!$C$14*BV55*BV56</f>
        <v>0</v>
      </c>
      <c r="BW58" s="46">
        <f>Kirish!$B$21*Parametrlar!$C$14*BW55*BW56</f>
        <v>0</v>
      </c>
      <c r="BX58" s="46">
        <f>Kirish!$B$21*Parametrlar!$C$14*BX55*BX56</f>
        <v>0</v>
      </c>
      <c r="BY58" s="46">
        <f>Kirish!$B$21*Parametrlar!$C$14*BY55*BY56</f>
        <v>0</v>
      </c>
      <c r="BZ58" s="46">
        <f>Kirish!$B$21*Parametrlar!$C$14*BZ55*BZ56</f>
        <v>0</v>
      </c>
      <c r="CA58" s="46">
        <f>Kirish!$B$21*Parametrlar!$C$14*CA55*CA56</f>
        <v>0</v>
      </c>
      <c r="CB58" s="46">
        <f>Kirish!$B$21*Parametrlar!$C$14*CB55*CB56</f>
        <v>0</v>
      </c>
      <c r="CC58" s="46">
        <f>Kirish!$B$21*Parametrlar!$C$14*CC55*CC56</f>
        <v>0</v>
      </c>
      <c r="CD58" s="46">
        <f>Kirish!$B$21*Parametrlar!$C$14*CD55*CD56</f>
        <v>0</v>
      </c>
      <c r="CE58" s="46">
        <f>Kirish!$B$21*Parametrlar!$C$14*CE55*CE56</f>
        <v>0</v>
      </c>
      <c r="CF58" s="46">
        <f>Kirish!$B$21*Parametrlar!$C$14*CF55*CF56</f>
        <v>0</v>
      </c>
      <c r="CG58" s="46">
        <f>Kirish!$B$21*Parametrlar!$C$14*CG55*CG56</f>
        <v>0</v>
      </c>
      <c r="CH58" s="46">
        <f>Kirish!$B$21*Parametrlar!$C$14*CH55*CH56</f>
        <v>0</v>
      </c>
      <c r="CI58" s="46">
        <f>Kirish!$B$21*Parametrlar!$C$14*CI55*CI56</f>
        <v>0</v>
      </c>
      <c r="CJ58" s="46">
        <f>Kirish!$B$21*Parametrlar!$C$14*CJ55*CJ56</f>
        <v>0</v>
      </c>
      <c r="CK58" s="46">
        <f>Kirish!$B$21*Parametrlar!$C$14*CK55*CK56</f>
        <v>0</v>
      </c>
      <c r="CL58" s="46">
        <f>Kirish!$B$21*Parametrlar!$C$14*CL55*CL56</f>
        <v>0</v>
      </c>
      <c r="CM58" s="46">
        <f>Kirish!$B$21*Parametrlar!$C$14*CM55*CM56</f>
        <v>0</v>
      </c>
      <c r="CN58" s="46">
        <f>Kirish!$B$21*Parametrlar!$C$14*CN55*CN56</f>
        <v>0</v>
      </c>
      <c r="CO58" s="46">
        <f>Kirish!$B$21*Parametrlar!$C$14*CO55*CO56</f>
        <v>0</v>
      </c>
      <c r="CP58" s="46">
        <f>Kirish!$B$21*Parametrlar!$C$14*CP55*CP56</f>
        <v>0</v>
      </c>
      <c r="CQ58" s="46">
        <f>Kirish!$B$21*Parametrlar!$C$14*CQ55*CQ56</f>
        <v>0</v>
      </c>
      <c r="CR58" s="46">
        <f>Kirish!$B$21*Parametrlar!$C$14*CR55*CR56</f>
        <v>0</v>
      </c>
      <c r="CS58" s="46">
        <f>Kirish!$B$21*Parametrlar!$C$14*CS55*CS56</f>
        <v>0</v>
      </c>
      <c r="CT58" s="46">
        <f>Kirish!$B$21*Parametrlar!$C$14*CT55*CT56</f>
        <v>0</v>
      </c>
      <c r="CU58" s="46">
        <f>Kirish!$B$21*Parametrlar!$C$14*CU55*CU56</f>
        <v>0</v>
      </c>
      <c r="CV58" s="46">
        <f>Kirish!$B$21*Parametrlar!$C$14*CV55*CV56</f>
        <v>0</v>
      </c>
      <c r="CW58" s="46">
        <f>Kirish!$B$21*Parametrlar!$C$14*CW55*CW56</f>
        <v>0</v>
      </c>
      <c r="CX58" s="46">
        <f>Kirish!$B$21*Parametrlar!$C$14*CX55*CX56</f>
        <v>0</v>
      </c>
      <c r="CY58" s="46">
        <f>Kirish!$B$21*Parametrlar!$C$14*CY55*CY56</f>
        <v>0</v>
      </c>
      <c r="CZ58" s="46">
        <f>Kirish!$B$21*Parametrlar!$C$14*CZ55*CZ56</f>
        <v>0</v>
      </c>
      <c r="DA58" s="46">
        <f>Kirish!$B$21*Parametrlar!$C$14*DA55*DA56</f>
        <v>0</v>
      </c>
      <c r="DB58" s="46">
        <f>Kirish!$B$21*Parametrlar!$C$14*DB55*DB56</f>
        <v>0</v>
      </c>
      <c r="DC58" s="46">
        <f>Kirish!$B$21*Parametrlar!$C$14*DC55*DC56</f>
        <v>0</v>
      </c>
      <c r="DD58" s="46">
        <f>Kirish!$B$21*Parametrlar!$C$14*DD55*DD56</f>
        <v>0</v>
      </c>
      <c r="DE58" s="46">
        <f>Kirish!$B$21*Parametrlar!$C$14*DE55*DE56</f>
        <v>0</v>
      </c>
      <c r="DF58" s="46">
        <f>Kirish!$B$21*Parametrlar!$C$14*DF55*DF56</f>
        <v>0</v>
      </c>
      <c r="DG58" s="46">
        <f>Kirish!$B$21*Parametrlar!$C$14*DG55*DG56</f>
        <v>0</v>
      </c>
      <c r="DH58" s="46">
        <f>Kirish!$B$21*Parametrlar!$C$14*DH55*DH56</f>
        <v>0</v>
      </c>
      <c r="DI58" s="46">
        <f>Kirish!$B$21*Parametrlar!$C$14*DI55*DI56</f>
        <v>0</v>
      </c>
      <c r="DJ58" s="46">
        <f>Kirish!$B$21*Parametrlar!$C$14*DJ55*DJ56</f>
        <v>0</v>
      </c>
      <c r="DK58" s="46">
        <f>Kirish!$B$21*Parametrlar!$C$14*DK55*DK56</f>
        <v>0</v>
      </c>
      <c r="DL58" s="46">
        <f>Kirish!$B$21*Parametrlar!$C$14*DL55*DL56</f>
        <v>0</v>
      </c>
      <c r="DM58" s="46">
        <f>Kirish!$B$21*Parametrlar!$C$14*DM55*DM56</f>
        <v>0</v>
      </c>
      <c r="DN58" s="46">
        <f>Kirish!$B$21*Parametrlar!$C$14*DN55*DN56</f>
        <v>0</v>
      </c>
      <c r="DO58" s="46">
        <f>Kirish!$B$21*Parametrlar!$C$14*DO55*DO56</f>
        <v>0</v>
      </c>
      <c r="DP58" s="46">
        <f>Kirish!$B$21*Parametrlar!$C$14*DP55*DP56</f>
        <v>0</v>
      </c>
      <c r="DQ58" s="46">
        <f>Kirish!$B$21*Parametrlar!$C$14*DQ55*DQ56</f>
        <v>0</v>
      </c>
      <c r="DR58" s="46">
        <f>Kirish!$B$21*Parametrlar!$C$14*DR55*DR56</f>
        <v>0</v>
      </c>
      <c r="DS58" s="46">
        <f>Kirish!$B$21*Parametrlar!$C$14*DS55*DS56</f>
        <v>0</v>
      </c>
      <c r="DT58" s="46">
        <f>Kirish!$B$21*Parametrlar!$C$14*DT55*DT56</f>
        <v>0</v>
      </c>
      <c r="DU58" s="46">
        <f>Kirish!$B$21*Parametrlar!$C$14*DU55*DU56</f>
        <v>0</v>
      </c>
      <c r="DV58" s="46">
        <f>Kirish!$B$21*Parametrlar!$C$14*DV55*DV56</f>
        <v>0</v>
      </c>
      <c r="DW58" s="46">
        <f>Kirish!$B$21*Parametrlar!$C$14*DW55*DW56</f>
        <v>0</v>
      </c>
      <c r="DX58" s="46">
        <f>Kirish!$B$21*Parametrlar!$C$14*DX55*DX56</f>
        <v>0</v>
      </c>
      <c r="DY58" s="46">
        <f>Kirish!$B$21*Parametrlar!$C$14*DY55*DY56</f>
        <v>0</v>
      </c>
      <c r="DZ58" s="46">
        <f>Kirish!$B$21*Parametrlar!$C$14*DZ55*DZ56</f>
        <v>0</v>
      </c>
      <c r="EA58" s="46">
        <f>Kirish!$B$21*Parametrlar!$C$14*EA55*EA56</f>
        <v>0</v>
      </c>
      <c r="EB58" s="46">
        <f>Kirish!$B$21*Parametrlar!$C$14*EB55*EB56</f>
        <v>0</v>
      </c>
      <c r="EC58" s="46">
        <f>Kirish!$B$21*Parametrlar!$C$14*EC55*EC56</f>
        <v>0</v>
      </c>
      <c r="ED58" s="46">
        <f>Kirish!$B$21*Parametrlar!$C$14*ED55*ED56</f>
        <v>0</v>
      </c>
      <c r="EE58" s="46">
        <f>Kirish!$B$21*Parametrlar!$C$14*EE55*EE56</f>
        <v>0</v>
      </c>
      <c r="EF58" s="46">
        <f>Kirish!$B$21*Parametrlar!$C$14*EF55*EF56</f>
        <v>0</v>
      </c>
      <c r="EG58" s="46">
        <f>Kirish!$B$21*Parametrlar!$C$14*EG55*EG56</f>
        <v>0</v>
      </c>
      <c r="EH58" s="46">
        <f>Kirish!$B$21*Parametrlar!$C$14*EH55*EH56</f>
        <v>0</v>
      </c>
      <c r="EI58" s="46">
        <f>Kirish!$B$21*Parametrlar!$C$14*EI55*EI56</f>
        <v>0</v>
      </c>
      <c r="EJ58" s="46">
        <f>Kirish!$B$21*Parametrlar!$C$14*EJ55*EJ56</f>
        <v>0</v>
      </c>
      <c r="EK58" s="46">
        <f>Kirish!$B$21*Parametrlar!$C$14*EK55*EK56</f>
        <v>0</v>
      </c>
      <c r="EL58" s="46">
        <f>Kirish!$B$21*Parametrlar!$C$14*EL55*EL56</f>
        <v>0</v>
      </c>
      <c r="EM58" s="46">
        <f>Kirish!$B$21*Parametrlar!$C$14*EM55*EM56</f>
        <v>0</v>
      </c>
      <c r="EN58" s="46">
        <f>Kirish!$B$21*Parametrlar!$C$14*EN55*EN56</f>
        <v>0</v>
      </c>
      <c r="EO58" s="46">
        <f>Kirish!$B$21*Parametrlar!$C$14*EO55*EO56</f>
        <v>0</v>
      </c>
      <c r="EP58" s="46">
        <f>Kirish!$B$21*Parametrlar!$C$14*EP55*EP56</f>
        <v>0</v>
      </c>
      <c r="EQ58" s="46">
        <f>Kirish!$B$21*Parametrlar!$C$14*EQ55*EQ56</f>
        <v>0</v>
      </c>
      <c r="ER58" s="46">
        <f>Kirish!$B$21*Parametrlar!$C$14*ER55*ER56</f>
        <v>0</v>
      </c>
      <c r="ES58" s="46">
        <f>Kirish!$B$21*Parametrlar!$C$14*ES55*ES56</f>
        <v>0</v>
      </c>
      <c r="ET58" s="46">
        <f>Kirish!$B$21*Parametrlar!$C$14*ET55*ET56</f>
        <v>0</v>
      </c>
      <c r="EU58" s="46">
        <f>Kirish!$B$21*Parametrlar!$C$14*EU55*EU56</f>
        <v>0</v>
      </c>
      <c r="EV58" s="46">
        <f>Kirish!$B$21*Parametrlar!$C$14*EV55*EV56</f>
        <v>0</v>
      </c>
      <c r="EW58" s="46">
        <f>Kirish!$B$21*Parametrlar!$C$14*EW55*EW56</f>
        <v>0</v>
      </c>
      <c r="EX58" s="46">
        <f>Kirish!$B$21*Parametrlar!$C$14*EX55*EX56</f>
        <v>0</v>
      </c>
      <c r="EY58" s="46">
        <f>Kirish!$B$21*Parametrlar!$C$14*EY55*EY56</f>
        <v>0</v>
      </c>
      <c r="EZ58" s="46">
        <f>Kirish!$B$21*Parametrlar!$C$14*EZ55*EZ56</f>
        <v>0</v>
      </c>
      <c r="FA58" s="46">
        <f>Kirish!$B$21*Parametrlar!$C$14*FA55*FA56</f>
        <v>0</v>
      </c>
      <c r="FB58" s="46">
        <f>Kirish!$B$21*Parametrlar!$C$14*FB55*FB56</f>
        <v>0</v>
      </c>
      <c r="FC58" s="46">
        <f>Kirish!$B$21*Parametrlar!$C$14*FC55*FC56</f>
        <v>0</v>
      </c>
      <c r="FD58" s="46">
        <f>Kirish!$B$21*Parametrlar!$C$14*FD55*FD56</f>
        <v>0</v>
      </c>
      <c r="FE58" s="46">
        <f>Kirish!$B$21*Parametrlar!$C$14*FE55*FE56</f>
        <v>0</v>
      </c>
      <c r="FF58" s="46">
        <f>Kirish!$B$21*Parametrlar!$C$14*FF55*FF56</f>
        <v>0</v>
      </c>
      <c r="FG58" s="46">
        <f>Kirish!$B$21*Parametrlar!$C$14*FG55*FG56</f>
        <v>0</v>
      </c>
      <c r="FH58" s="46">
        <f>Kirish!$B$21*Parametrlar!$C$14*FH55*FH56</f>
        <v>0</v>
      </c>
      <c r="FI58" s="46">
        <f>Kirish!$B$21*Parametrlar!$C$14*FI55*FI56</f>
        <v>0</v>
      </c>
      <c r="FJ58" s="46">
        <f>Kirish!$B$21*Parametrlar!$C$14*FJ55*FJ56</f>
        <v>0</v>
      </c>
      <c r="FK58" s="46">
        <f>Kirish!$B$21*Parametrlar!$C$14*FK55*FK56</f>
        <v>0</v>
      </c>
      <c r="FL58" s="46">
        <f>Kirish!$B$21*Parametrlar!$C$14*FL55*FL56</f>
        <v>0</v>
      </c>
      <c r="FM58" s="46">
        <f>Kirish!$B$21*Parametrlar!$C$14*FM55*FM56</f>
        <v>0</v>
      </c>
      <c r="FN58" s="46">
        <f>Kirish!$B$21*Parametrlar!$C$14*FN55*FN56</f>
        <v>0</v>
      </c>
      <c r="FO58" s="46">
        <f>Kirish!$B$21*Parametrlar!$C$14*FO55*FO56</f>
        <v>0</v>
      </c>
      <c r="FP58" s="46">
        <f>Kirish!$B$21*Parametrlar!$C$14*FP55*FP56</f>
        <v>0</v>
      </c>
    </row>
    <row r="59" spans="1:172" x14ac:dyDescent="0.2">
      <c r="A59" s="42" t="s">
        <v>240</v>
      </c>
      <c r="C59" s="45">
        <f t="shared" si="57"/>
        <v>0</v>
      </c>
      <c r="D59" s="46">
        <f t="shared" ref="D59:AI59" si="58">D57+D58</f>
        <v>0</v>
      </c>
      <c r="E59" s="46">
        <f t="shared" si="58"/>
        <v>0</v>
      </c>
      <c r="F59" s="46">
        <f t="shared" si="58"/>
        <v>0</v>
      </c>
      <c r="G59" s="46">
        <f t="shared" si="58"/>
        <v>0</v>
      </c>
      <c r="H59" s="46">
        <f t="shared" si="58"/>
        <v>0</v>
      </c>
      <c r="I59" s="46">
        <f t="shared" si="58"/>
        <v>0</v>
      </c>
      <c r="J59" s="46">
        <f t="shared" si="58"/>
        <v>0</v>
      </c>
      <c r="K59" s="46">
        <f t="shared" si="58"/>
        <v>0</v>
      </c>
      <c r="L59" s="46">
        <f t="shared" si="58"/>
        <v>0</v>
      </c>
      <c r="M59" s="46">
        <f t="shared" si="58"/>
        <v>0</v>
      </c>
      <c r="N59" s="46">
        <f t="shared" si="58"/>
        <v>0</v>
      </c>
      <c r="O59" s="46">
        <f t="shared" si="58"/>
        <v>0</v>
      </c>
      <c r="P59" s="46">
        <f t="shared" si="58"/>
        <v>0</v>
      </c>
      <c r="Q59" s="46">
        <f t="shared" si="58"/>
        <v>0</v>
      </c>
      <c r="R59" s="46">
        <f t="shared" si="58"/>
        <v>0</v>
      </c>
      <c r="S59" s="46">
        <f t="shared" si="58"/>
        <v>0</v>
      </c>
      <c r="T59" s="46">
        <f t="shared" si="58"/>
        <v>0</v>
      </c>
      <c r="U59" s="46">
        <f t="shared" si="58"/>
        <v>0</v>
      </c>
      <c r="V59" s="46">
        <f t="shared" si="58"/>
        <v>0</v>
      </c>
      <c r="W59" s="46">
        <f t="shared" si="58"/>
        <v>0</v>
      </c>
      <c r="X59" s="46">
        <f t="shared" si="58"/>
        <v>0</v>
      </c>
      <c r="Y59" s="46">
        <f t="shared" si="58"/>
        <v>0</v>
      </c>
      <c r="Z59" s="46">
        <f t="shared" si="58"/>
        <v>0</v>
      </c>
      <c r="AA59" s="46">
        <f t="shared" si="58"/>
        <v>0</v>
      </c>
      <c r="AB59" s="46">
        <f t="shared" si="58"/>
        <v>0</v>
      </c>
      <c r="AC59" s="46">
        <f t="shared" si="58"/>
        <v>0</v>
      </c>
      <c r="AD59" s="46">
        <f t="shared" si="58"/>
        <v>0</v>
      </c>
      <c r="AE59" s="46">
        <f t="shared" si="58"/>
        <v>0</v>
      </c>
      <c r="AF59" s="46">
        <f t="shared" si="58"/>
        <v>0</v>
      </c>
      <c r="AG59" s="46">
        <f t="shared" si="58"/>
        <v>0</v>
      </c>
      <c r="AH59" s="46">
        <f t="shared" si="58"/>
        <v>0</v>
      </c>
      <c r="AI59" s="46">
        <f t="shared" si="58"/>
        <v>0</v>
      </c>
      <c r="AJ59" s="46">
        <f t="shared" ref="AJ59:BO59" si="59">AJ57+AJ58</f>
        <v>0</v>
      </c>
      <c r="AK59" s="46">
        <f t="shared" si="59"/>
        <v>0</v>
      </c>
      <c r="AL59" s="46">
        <f t="shared" si="59"/>
        <v>0</v>
      </c>
      <c r="AM59" s="46">
        <f t="shared" si="59"/>
        <v>0</v>
      </c>
      <c r="AN59" s="46">
        <f t="shared" si="59"/>
        <v>0</v>
      </c>
      <c r="AO59" s="46">
        <f t="shared" si="59"/>
        <v>0</v>
      </c>
      <c r="AP59" s="46">
        <f t="shared" si="59"/>
        <v>0</v>
      </c>
      <c r="AQ59" s="46">
        <f t="shared" si="59"/>
        <v>0</v>
      </c>
      <c r="AR59" s="46">
        <f t="shared" si="59"/>
        <v>0</v>
      </c>
      <c r="AS59" s="46">
        <f t="shared" si="59"/>
        <v>0</v>
      </c>
      <c r="AT59" s="46">
        <f t="shared" si="59"/>
        <v>0</v>
      </c>
      <c r="AU59" s="46">
        <f t="shared" si="59"/>
        <v>0</v>
      </c>
      <c r="AV59" s="46">
        <f t="shared" si="59"/>
        <v>0</v>
      </c>
      <c r="AW59" s="46">
        <f t="shared" si="59"/>
        <v>0</v>
      </c>
      <c r="AX59" s="46">
        <f t="shared" si="59"/>
        <v>0</v>
      </c>
      <c r="AY59" s="46">
        <f t="shared" si="59"/>
        <v>0</v>
      </c>
      <c r="AZ59" s="46">
        <f t="shared" si="59"/>
        <v>0</v>
      </c>
      <c r="BA59" s="46">
        <f t="shared" si="59"/>
        <v>0</v>
      </c>
      <c r="BB59" s="46">
        <f t="shared" si="59"/>
        <v>0</v>
      </c>
      <c r="BC59" s="46">
        <f t="shared" si="59"/>
        <v>0</v>
      </c>
      <c r="BD59" s="46">
        <f t="shared" si="59"/>
        <v>0</v>
      </c>
      <c r="BE59" s="46">
        <f t="shared" si="59"/>
        <v>0</v>
      </c>
      <c r="BF59" s="46">
        <f t="shared" si="59"/>
        <v>0</v>
      </c>
      <c r="BG59" s="46">
        <f t="shared" si="59"/>
        <v>0</v>
      </c>
      <c r="BH59" s="46">
        <f t="shared" si="59"/>
        <v>0</v>
      </c>
      <c r="BI59" s="46">
        <f t="shared" si="59"/>
        <v>0</v>
      </c>
      <c r="BJ59" s="46">
        <f t="shared" si="59"/>
        <v>0</v>
      </c>
      <c r="BK59" s="46">
        <f t="shared" si="59"/>
        <v>0</v>
      </c>
      <c r="BL59" s="46">
        <f t="shared" si="59"/>
        <v>0</v>
      </c>
      <c r="BM59" s="46">
        <f t="shared" si="59"/>
        <v>0</v>
      </c>
      <c r="BN59" s="46">
        <f t="shared" si="59"/>
        <v>0</v>
      </c>
      <c r="BO59" s="46">
        <f t="shared" si="59"/>
        <v>0</v>
      </c>
      <c r="BP59" s="46">
        <f t="shared" ref="BP59:CU59" si="60">BP57+BP58</f>
        <v>0</v>
      </c>
      <c r="BQ59" s="46">
        <f t="shared" si="60"/>
        <v>0</v>
      </c>
      <c r="BR59" s="46">
        <f t="shared" si="60"/>
        <v>0</v>
      </c>
      <c r="BS59" s="46">
        <f t="shared" si="60"/>
        <v>0</v>
      </c>
      <c r="BT59" s="46">
        <f t="shared" si="60"/>
        <v>0</v>
      </c>
      <c r="BU59" s="46">
        <f t="shared" si="60"/>
        <v>0</v>
      </c>
      <c r="BV59" s="46">
        <f t="shared" si="60"/>
        <v>0</v>
      </c>
      <c r="BW59" s="46">
        <f t="shared" si="60"/>
        <v>0</v>
      </c>
      <c r="BX59" s="46">
        <f t="shared" si="60"/>
        <v>0</v>
      </c>
      <c r="BY59" s="46">
        <f t="shared" si="60"/>
        <v>0</v>
      </c>
      <c r="BZ59" s="46">
        <f t="shared" si="60"/>
        <v>0</v>
      </c>
      <c r="CA59" s="46">
        <f t="shared" si="60"/>
        <v>0</v>
      </c>
      <c r="CB59" s="46">
        <f t="shared" si="60"/>
        <v>0</v>
      </c>
      <c r="CC59" s="46">
        <f t="shared" si="60"/>
        <v>0</v>
      </c>
      <c r="CD59" s="46">
        <f t="shared" si="60"/>
        <v>0</v>
      </c>
      <c r="CE59" s="46">
        <f t="shared" si="60"/>
        <v>0</v>
      </c>
      <c r="CF59" s="46">
        <f t="shared" si="60"/>
        <v>0</v>
      </c>
      <c r="CG59" s="46">
        <f t="shared" si="60"/>
        <v>0</v>
      </c>
      <c r="CH59" s="46">
        <f t="shared" si="60"/>
        <v>0</v>
      </c>
      <c r="CI59" s="46">
        <f t="shared" si="60"/>
        <v>0</v>
      </c>
      <c r="CJ59" s="46">
        <f t="shared" si="60"/>
        <v>0</v>
      </c>
      <c r="CK59" s="46">
        <f t="shared" si="60"/>
        <v>0</v>
      </c>
      <c r="CL59" s="46">
        <f t="shared" si="60"/>
        <v>0</v>
      </c>
      <c r="CM59" s="46">
        <f t="shared" si="60"/>
        <v>0</v>
      </c>
      <c r="CN59" s="46">
        <f t="shared" si="60"/>
        <v>0</v>
      </c>
      <c r="CO59" s="46">
        <f t="shared" si="60"/>
        <v>0</v>
      </c>
      <c r="CP59" s="46">
        <f t="shared" si="60"/>
        <v>0</v>
      </c>
      <c r="CQ59" s="46">
        <f t="shared" si="60"/>
        <v>0</v>
      </c>
      <c r="CR59" s="46">
        <f t="shared" si="60"/>
        <v>0</v>
      </c>
      <c r="CS59" s="46">
        <f t="shared" si="60"/>
        <v>0</v>
      </c>
      <c r="CT59" s="46">
        <f t="shared" si="60"/>
        <v>0</v>
      </c>
      <c r="CU59" s="46">
        <f t="shared" si="60"/>
        <v>0</v>
      </c>
      <c r="CV59" s="46">
        <f t="shared" ref="CV59:EA59" si="61">CV57+CV58</f>
        <v>0</v>
      </c>
      <c r="CW59" s="46">
        <f t="shared" si="61"/>
        <v>0</v>
      </c>
      <c r="CX59" s="46">
        <f t="shared" si="61"/>
        <v>0</v>
      </c>
      <c r="CY59" s="46">
        <f t="shared" si="61"/>
        <v>0</v>
      </c>
      <c r="CZ59" s="46">
        <f t="shared" si="61"/>
        <v>0</v>
      </c>
      <c r="DA59" s="46">
        <f t="shared" si="61"/>
        <v>0</v>
      </c>
      <c r="DB59" s="46">
        <f t="shared" si="61"/>
        <v>0</v>
      </c>
      <c r="DC59" s="46">
        <f t="shared" si="61"/>
        <v>0</v>
      </c>
      <c r="DD59" s="46">
        <f t="shared" si="61"/>
        <v>0</v>
      </c>
      <c r="DE59" s="46">
        <f t="shared" si="61"/>
        <v>0</v>
      </c>
      <c r="DF59" s="46">
        <f t="shared" si="61"/>
        <v>0</v>
      </c>
      <c r="DG59" s="46">
        <f t="shared" si="61"/>
        <v>0</v>
      </c>
      <c r="DH59" s="46">
        <f t="shared" si="61"/>
        <v>0</v>
      </c>
      <c r="DI59" s="46">
        <f t="shared" si="61"/>
        <v>0</v>
      </c>
      <c r="DJ59" s="46">
        <f t="shared" si="61"/>
        <v>0</v>
      </c>
      <c r="DK59" s="46">
        <f t="shared" si="61"/>
        <v>0</v>
      </c>
      <c r="DL59" s="46">
        <f t="shared" si="61"/>
        <v>0</v>
      </c>
      <c r="DM59" s="46">
        <f t="shared" si="61"/>
        <v>0</v>
      </c>
      <c r="DN59" s="46">
        <f t="shared" si="61"/>
        <v>0</v>
      </c>
      <c r="DO59" s="46">
        <f t="shared" si="61"/>
        <v>0</v>
      </c>
      <c r="DP59" s="46">
        <f t="shared" si="61"/>
        <v>0</v>
      </c>
      <c r="DQ59" s="46">
        <f t="shared" si="61"/>
        <v>0</v>
      </c>
      <c r="DR59" s="46">
        <f t="shared" si="61"/>
        <v>0</v>
      </c>
      <c r="DS59" s="46">
        <f t="shared" si="61"/>
        <v>0</v>
      </c>
      <c r="DT59" s="46">
        <f t="shared" si="61"/>
        <v>0</v>
      </c>
      <c r="DU59" s="46">
        <f t="shared" si="61"/>
        <v>0</v>
      </c>
      <c r="DV59" s="46">
        <f t="shared" si="61"/>
        <v>0</v>
      </c>
      <c r="DW59" s="46">
        <f t="shared" si="61"/>
        <v>0</v>
      </c>
      <c r="DX59" s="46">
        <f t="shared" si="61"/>
        <v>0</v>
      </c>
      <c r="DY59" s="46">
        <f t="shared" si="61"/>
        <v>0</v>
      </c>
      <c r="DZ59" s="46">
        <f t="shared" si="61"/>
        <v>0</v>
      </c>
      <c r="EA59" s="46">
        <f t="shared" si="61"/>
        <v>0</v>
      </c>
      <c r="EB59" s="46">
        <f t="shared" ref="EB59:FG59" si="62">EB57+EB58</f>
        <v>0</v>
      </c>
      <c r="EC59" s="46">
        <f t="shared" si="62"/>
        <v>0</v>
      </c>
      <c r="ED59" s="46">
        <f t="shared" si="62"/>
        <v>0</v>
      </c>
      <c r="EE59" s="46">
        <f t="shared" si="62"/>
        <v>0</v>
      </c>
      <c r="EF59" s="46">
        <f t="shared" si="62"/>
        <v>0</v>
      </c>
      <c r="EG59" s="46">
        <f t="shared" si="62"/>
        <v>0</v>
      </c>
      <c r="EH59" s="46">
        <f t="shared" si="62"/>
        <v>0</v>
      </c>
      <c r="EI59" s="46">
        <f t="shared" si="62"/>
        <v>0</v>
      </c>
      <c r="EJ59" s="46">
        <f t="shared" si="62"/>
        <v>0</v>
      </c>
      <c r="EK59" s="46">
        <f t="shared" si="62"/>
        <v>0</v>
      </c>
      <c r="EL59" s="46">
        <f t="shared" si="62"/>
        <v>0</v>
      </c>
      <c r="EM59" s="46">
        <f t="shared" si="62"/>
        <v>0</v>
      </c>
      <c r="EN59" s="46">
        <f t="shared" si="62"/>
        <v>0</v>
      </c>
      <c r="EO59" s="46">
        <f t="shared" si="62"/>
        <v>0</v>
      </c>
      <c r="EP59" s="46">
        <f t="shared" si="62"/>
        <v>0</v>
      </c>
      <c r="EQ59" s="46">
        <f t="shared" si="62"/>
        <v>0</v>
      </c>
      <c r="ER59" s="46">
        <f t="shared" si="62"/>
        <v>0</v>
      </c>
      <c r="ES59" s="46">
        <f t="shared" si="62"/>
        <v>0</v>
      </c>
      <c r="ET59" s="46">
        <f t="shared" si="62"/>
        <v>0</v>
      </c>
      <c r="EU59" s="46">
        <f t="shared" si="62"/>
        <v>0</v>
      </c>
      <c r="EV59" s="46">
        <f t="shared" si="62"/>
        <v>0</v>
      </c>
      <c r="EW59" s="46">
        <f t="shared" si="62"/>
        <v>0</v>
      </c>
      <c r="EX59" s="46">
        <f t="shared" si="62"/>
        <v>0</v>
      </c>
      <c r="EY59" s="46">
        <f t="shared" si="62"/>
        <v>0</v>
      </c>
      <c r="EZ59" s="46">
        <f t="shared" si="62"/>
        <v>0</v>
      </c>
      <c r="FA59" s="46">
        <f t="shared" si="62"/>
        <v>0</v>
      </c>
      <c r="FB59" s="46">
        <f t="shared" si="62"/>
        <v>0</v>
      </c>
      <c r="FC59" s="46">
        <f t="shared" si="62"/>
        <v>0</v>
      </c>
      <c r="FD59" s="46">
        <f t="shared" si="62"/>
        <v>0</v>
      </c>
      <c r="FE59" s="46">
        <f t="shared" si="62"/>
        <v>0</v>
      </c>
      <c r="FF59" s="46">
        <f t="shared" si="62"/>
        <v>0</v>
      </c>
      <c r="FG59" s="46">
        <f t="shared" si="62"/>
        <v>0</v>
      </c>
      <c r="FH59" s="46">
        <f t="shared" ref="FH59:GM59" si="63">FH57+FH58</f>
        <v>0</v>
      </c>
      <c r="FI59" s="46">
        <f t="shared" si="63"/>
        <v>0</v>
      </c>
      <c r="FJ59" s="46">
        <f t="shared" si="63"/>
        <v>0</v>
      </c>
      <c r="FK59" s="46">
        <f t="shared" si="63"/>
        <v>0</v>
      </c>
      <c r="FL59" s="46">
        <f t="shared" si="63"/>
        <v>0</v>
      </c>
      <c r="FM59" s="46">
        <f t="shared" si="63"/>
        <v>0</v>
      </c>
      <c r="FN59" s="46">
        <f t="shared" si="63"/>
        <v>0</v>
      </c>
      <c r="FO59" s="46">
        <f t="shared" si="63"/>
        <v>0</v>
      </c>
      <c r="FP59" s="46">
        <f t="shared" si="63"/>
        <v>0</v>
      </c>
    </row>
    <row r="60" spans="1:172" x14ac:dyDescent="0.2">
      <c r="A60" s="42" t="s">
        <v>241</v>
      </c>
      <c r="C60" s="45">
        <f t="shared" si="57"/>
        <v>0</v>
      </c>
      <c r="D60" s="46">
        <f>MAX(0,D55-0)*Parametrlar!$C$16*D56*(Kirish!$C$52+12*Kirish!$B$20)</f>
        <v>0</v>
      </c>
      <c r="E60" s="46">
        <f>MAX(0,E55-D55)*Parametrlar!$C$16*E56*(Kirish!$C$52+12*Kirish!$B$20)</f>
        <v>0</v>
      </c>
      <c r="F60" s="46">
        <f>MAX(0,F55-E55)*Parametrlar!$C$16*F56*(Kirish!$C$52+12*Kirish!$B$20)</f>
        <v>0</v>
      </c>
      <c r="G60" s="46">
        <f>MAX(0,G55-F55)*Parametrlar!$C$16*G56*(Kirish!$C$52+12*Kirish!$B$20)</f>
        <v>0</v>
      </c>
      <c r="H60" s="46">
        <f>MAX(0,H55-G55)*Parametrlar!$C$16*H56*(Kirish!$C$52+12*Kirish!$B$20)</f>
        <v>0</v>
      </c>
      <c r="I60" s="46">
        <f>MAX(0,I55-H55)*Parametrlar!$C$16*I56*(Kirish!$C$52+12*Kirish!$B$20)</f>
        <v>0</v>
      </c>
      <c r="J60" s="46">
        <f>MAX(0,J55-I55)*Parametrlar!$C$16*J56*(Kirish!$C$52+12*Kirish!$B$20)</f>
        <v>0</v>
      </c>
      <c r="K60" s="46">
        <f>MAX(0,K55-J55)*Parametrlar!$C$16*K56*(Kirish!$C$52+12*Kirish!$B$20)</f>
        <v>0</v>
      </c>
      <c r="L60" s="46">
        <f>MAX(0,L55-K55)*Parametrlar!$C$16*L56*(Kirish!$C$52+12*Kirish!$B$20)</f>
        <v>0</v>
      </c>
      <c r="M60" s="46">
        <f>MAX(0,M55-L55)*Parametrlar!$C$16*M56*(Kirish!$C$52+12*Kirish!$B$20)</f>
        <v>0</v>
      </c>
      <c r="N60" s="46">
        <f>MAX(0,N55-M55)*Parametrlar!$C$16*N56*(Kirish!$C$52+12*Kirish!$B$20)</f>
        <v>0</v>
      </c>
      <c r="O60" s="46">
        <f>MAX(0,O55-N55)*Parametrlar!$C$16*O56*(Kirish!$C$52+12*Kirish!$B$20)</f>
        <v>0</v>
      </c>
      <c r="P60" s="46">
        <f>MAX(0,P55-O55)*Parametrlar!$C$16*P56*(Kirish!$C$52+12*Kirish!$B$20)</f>
        <v>0</v>
      </c>
      <c r="Q60" s="46">
        <f>MAX(0,Q55-P55)*Parametrlar!$C$16*Q56*(Kirish!$C$52+12*Kirish!$B$20)</f>
        <v>0</v>
      </c>
      <c r="R60" s="46">
        <f>MAX(0,R55-Q55)*Parametrlar!$C$16*R56*(Kirish!$C$52+12*Kirish!$B$20)</f>
        <v>0</v>
      </c>
      <c r="S60" s="46">
        <f>MAX(0,S55-R55)*Parametrlar!$C$16*S56*(Kirish!$C$52+12*Kirish!$B$20)</f>
        <v>0</v>
      </c>
      <c r="T60" s="46">
        <f>MAX(0,T55-S55)*Parametrlar!$C$16*T56*(Kirish!$C$52+12*Kirish!$B$20)</f>
        <v>0</v>
      </c>
      <c r="U60" s="46">
        <f>MAX(0,U55-T55)*Parametrlar!$C$16*U56*(Kirish!$C$52+12*Kirish!$B$20)</f>
        <v>0</v>
      </c>
      <c r="V60" s="46">
        <f>MAX(0,V55-U55)*Parametrlar!$C$16*V56*(Kirish!$C$52+12*Kirish!$B$20)</f>
        <v>0</v>
      </c>
      <c r="W60" s="46">
        <f>MAX(0,W55-V55)*Parametrlar!$C$16*W56*(Kirish!$C$52+12*Kirish!$B$20)</f>
        <v>0</v>
      </c>
      <c r="X60" s="46">
        <f>MAX(0,X55-W55)*Parametrlar!$C$16*X56*(Kirish!$C$52+12*Kirish!$B$20)</f>
        <v>0</v>
      </c>
      <c r="Y60" s="46">
        <f>MAX(0,Y55-X55)*Parametrlar!$C$16*Y56*(Kirish!$C$52+12*Kirish!$B$20)</f>
        <v>0</v>
      </c>
      <c r="Z60" s="46">
        <f>MAX(0,Z55-Y55)*Parametrlar!$C$16*Z56*(Kirish!$C$52+12*Kirish!$B$20)</f>
        <v>0</v>
      </c>
      <c r="AA60" s="46">
        <f>MAX(0,AA55-Z55)*Parametrlar!$C$16*AA56*(Kirish!$C$52+12*Kirish!$B$20)</f>
        <v>0</v>
      </c>
      <c r="AB60" s="46">
        <f>MAX(0,AB55-AA55)*Parametrlar!$C$16*AB56*(Kirish!$C$52+12*Kirish!$B$20)</f>
        <v>0</v>
      </c>
      <c r="AC60" s="46">
        <f>MAX(0,AC55-AB55)*Parametrlar!$C$16*AC56*(Kirish!$C$52+12*Kirish!$B$20)</f>
        <v>0</v>
      </c>
      <c r="AD60" s="46">
        <f>MAX(0,AD55-AC55)*Parametrlar!$C$16*AD56*(Kirish!$C$52+12*Kirish!$B$20)</f>
        <v>0</v>
      </c>
      <c r="AE60" s="46">
        <f>MAX(0,AE55-AD55)*Parametrlar!$C$16*AE56*(Kirish!$C$52+12*Kirish!$B$20)</f>
        <v>0</v>
      </c>
      <c r="AF60" s="46">
        <f>MAX(0,AF55-AE55)*Parametrlar!$C$16*AF56*(Kirish!$C$52+12*Kirish!$B$20)</f>
        <v>0</v>
      </c>
      <c r="AG60" s="46">
        <f>MAX(0,AG55-AF55)*Parametrlar!$C$16*AG56*(Kirish!$C$52+12*Kirish!$B$20)</f>
        <v>0</v>
      </c>
      <c r="AH60" s="46">
        <f>MAX(0,AH55-AG55)*Parametrlar!$C$16*AH56*(Kirish!$C$52+12*Kirish!$B$20)</f>
        <v>0</v>
      </c>
      <c r="AI60" s="46">
        <f>MAX(0,AI55-AH55)*Parametrlar!$C$16*AI56*(Kirish!$C$52+12*Kirish!$B$20)</f>
        <v>0</v>
      </c>
      <c r="AJ60" s="46">
        <f>MAX(0,AJ55-AI55)*Parametrlar!$C$16*AJ56*(Kirish!$C$52+12*Kirish!$B$20)</f>
        <v>0</v>
      </c>
      <c r="AK60" s="46">
        <f>MAX(0,AK55-AJ55)*Parametrlar!$C$16*AK56*(Kirish!$C$52+12*Kirish!$B$20)</f>
        <v>0</v>
      </c>
      <c r="AL60" s="46">
        <f>MAX(0,AL55-AK55)*Parametrlar!$C$16*AL56*(Kirish!$C$52+12*Kirish!$B$20)</f>
        <v>0</v>
      </c>
      <c r="AM60" s="46">
        <f>MAX(0,AM55-AL55)*Parametrlar!$C$16*AM56*(Kirish!$C$52+12*Kirish!$B$20)</f>
        <v>0</v>
      </c>
      <c r="AN60" s="46">
        <f>MAX(0,AN55-AM55)*Parametrlar!$C$16*AN56*(Kirish!$C$52+12*Kirish!$B$20)</f>
        <v>0</v>
      </c>
      <c r="AO60" s="46">
        <f>MAX(0,AO55-AN55)*Parametrlar!$C$16*AO56*(Kirish!$C$52+12*Kirish!$B$20)</f>
        <v>0</v>
      </c>
      <c r="AP60" s="46">
        <f>MAX(0,AP55-AO55)*Parametrlar!$C$16*AP56*(Kirish!$C$52+12*Kirish!$B$20)</f>
        <v>0</v>
      </c>
      <c r="AQ60" s="46">
        <f>MAX(0,AQ55-AP55)*Parametrlar!$C$16*AQ56*(Kirish!$C$52+12*Kirish!$B$20)</f>
        <v>0</v>
      </c>
      <c r="AR60" s="46">
        <f>MAX(0,AR55-AQ55)*Parametrlar!$C$16*AR56*(Kirish!$C$52+12*Kirish!$B$20)</f>
        <v>0</v>
      </c>
      <c r="AS60" s="46">
        <f>MAX(0,AS55-AR55)*Parametrlar!$C$16*AS56*(Kirish!$C$52+12*Kirish!$B$20)</f>
        <v>0</v>
      </c>
      <c r="AT60" s="46">
        <f>MAX(0,AT55-AS55)*Parametrlar!$C$16*AT56*(Kirish!$C$52+12*Kirish!$B$20)</f>
        <v>0</v>
      </c>
      <c r="AU60" s="46">
        <f>MAX(0,AU55-AT55)*Parametrlar!$C$16*AU56*(Kirish!$C$52+12*Kirish!$B$20)</f>
        <v>0</v>
      </c>
      <c r="AV60" s="46">
        <f>MAX(0,AV55-AU55)*Parametrlar!$C$16*AV56*(Kirish!$C$52+12*Kirish!$B$20)</f>
        <v>0</v>
      </c>
      <c r="AW60" s="46">
        <f>MAX(0,AW55-AV55)*Parametrlar!$C$16*AW56*(Kirish!$C$52+12*Kirish!$B$20)</f>
        <v>0</v>
      </c>
      <c r="AX60" s="46">
        <f>MAX(0,AX55-AW55)*Parametrlar!$C$16*AX56*(Kirish!$C$52+12*Kirish!$B$20)</f>
        <v>0</v>
      </c>
      <c r="AY60" s="46">
        <f>MAX(0,AY55-AX55)*Parametrlar!$C$16*AY56*(Kirish!$C$52+12*Kirish!$B$20)</f>
        <v>0</v>
      </c>
      <c r="AZ60" s="46">
        <f>MAX(0,AZ55-AY55)*Parametrlar!$C$16*AZ56*(Kirish!$C$52+12*Kirish!$B$20)</f>
        <v>0</v>
      </c>
      <c r="BA60" s="46">
        <f>MAX(0,BA55-AZ55)*Parametrlar!$C$16*BA56*(Kirish!$C$52+12*Kirish!$B$20)</f>
        <v>0</v>
      </c>
      <c r="BB60" s="46">
        <f>MAX(0,BB55-BA55)*Parametrlar!$C$16*BB56*(Kirish!$C$52+12*Kirish!$B$20)</f>
        <v>0</v>
      </c>
      <c r="BC60" s="46">
        <f>MAX(0,BC55-BB55)*Parametrlar!$C$16*BC56*(Kirish!$C$52+12*Kirish!$B$20)</f>
        <v>0</v>
      </c>
      <c r="BD60" s="46">
        <f>MAX(0,BD55-BC55)*Parametrlar!$C$16*BD56*(Kirish!$C$52+12*Kirish!$B$20)</f>
        <v>0</v>
      </c>
      <c r="BE60" s="46">
        <f>MAX(0,BE55-BD55)*Parametrlar!$C$16*BE56*(Kirish!$C$52+12*Kirish!$B$20)</f>
        <v>0</v>
      </c>
      <c r="BF60" s="46">
        <f>MAX(0,BF55-BE55)*Parametrlar!$C$16*BF56*(Kirish!$C$52+12*Kirish!$B$20)</f>
        <v>0</v>
      </c>
      <c r="BG60" s="46">
        <f>MAX(0,BG55-BF55)*Parametrlar!$C$16*BG56*(Kirish!$C$52+12*Kirish!$B$20)</f>
        <v>0</v>
      </c>
      <c r="BH60" s="46">
        <f>MAX(0,BH55-BG55)*Parametrlar!$C$16*BH56*(Kirish!$C$52+12*Kirish!$B$20)</f>
        <v>0</v>
      </c>
      <c r="BI60" s="46">
        <f>MAX(0,BI55-BH55)*Parametrlar!$C$16*BI56*(Kirish!$C$52+12*Kirish!$B$20)</f>
        <v>0</v>
      </c>
      <c r="BJ60" s="46">
        <f>MAX(0,BJ55-BI55)*Parametrlar!$C$16*BJ56*(Kirish!$C$52+12*Kirish!$B$20)</f>
        <v>0</v>
      </c>
      <c r="BK60" s="46">
        <f>MAX(0,BK55-BJ55)*Parametrlar!$C$16*BK56*(Kirish!$C$52+12*Kirish!$B$20)</f>
        <v>0</v>
      </c>
      <c r="BL60" s="46">
        <f>MAX(0,BL55-BK55)*Parametrlar!$C$16*BL56*(Kirish!$C$52+12*Kirish!$B$20)</f>
        <v>0</v>
      </c>
      <c r="BM60" s="46">
        <f>MAX(0,BM55-BL55)*Parametrlar!$C$16*BM56*(Kirish!$C$52+12*Kirish!$B$20)</f>
        <v>0</v>
      </c>
      <c r="BN60" s="46">
        <f>MAX(0,BN55-BM55)*Parametrlar!$C$16*BN56*(Kirish!$C$52+12*Kirish!$B$20)</f>
        <v>0</v>
      </c>
      <c r="BO60" s="46">
        <f>MAX(0,BO55-BN55)*Parametrlar!$C$16*BO56*(Kirish!$C$52+12*Kirish!$B$20)</f>
        <v>0</v>
      </c>
      <c r="BP60" s="46">
        <f>MAX(0,BP55-BO55)*Parametrlar!$C$16*BP56*(Kirish!$C$52+12*Kirish!$B$20)</f>
        <v>0</v>
      </c>
      <c r="BQ60" s="46">
        <f>MAX(0,BQ55-BP55)*Parametrlar!$C$16*BQ56*(Kirish!$C$52+12*Kirish!$B$20)</f>
        <v>0</v>
      </c>
      <c r="BR60" s="46">
        <f>MAX(0,BR55-BQ55)*Parametrlar!$C$16*BR56*(Kirish!$C$52+12*Kirish!$B$20)</f>
        <v>0</v>
      </c>
      <c r="BS60" s="46">
        <f>MAX(0,BS55-BR55)*Parametrlar!$C$16*BS56*(Kirish!$C$52+12*Kirish!$B$20)</f>
        <v>0</v>
      </c>
      <c r="BT60" s="46">
        <f>MAX(0,BT55-BS55)*Parametrlar!$C$16*BT56*(Kirish!$C$52+12*Kirish!$B$20)</f>
        <v>0</v>
      </c>
      <c r="BU60" s="46">
        <f>MAX(0,BU55-BT55)*Parametrlar!$C$16*BU56*(Kirish!$C$52+12*Kirish!$B$20)</f>
        <v>0</v>
      </c>
      <c r="BV60" s="46">
        <f>MAX(0,BV55-BU55)*Parametrlar!$C$16*BV56*(Kirish!$C$52+12*Kirish!$B$20)</f>
        <v>0</v>
      </c>
      <c r="BW60" s="46">
        <f>MAX(0,BW55-BV55)*Parametrlar!$C$16*BW56*(Kirish!$C$52+12*Kirish!$B$20)</f>
        <v>0</v>
      </c>
      <c r="BX60" s="46">
        <f>MAX(0,BX55-BW55)*Parametrlar!$C$16*BX56*(Kirish!$C$52+12*Kirish!$B$20)</f>
        <v>0</v>
      </c>
      <c r="BY60" s="46">
        <f>MAX(0,BY55-BX55)*Parametrlar!$C$16*BY56*(Kirish!$C$52+12*Kirish!$B$20)</f>
        <v>0</v>
      </c>
      <c r="BZ60" s="46">
        <f>MAX(0,BZ55-BY55)*Parametrlar!$C$16*BZ56*(Kirish!$C$52+12*Kirish!$B$20)</f>
        <v>0</v>
      </c>
      <c r="CA60" s="46">
        <f>MAX(0,CA55-BZ55)*Parametrlar!$C$16*CA56*(Kirish!$C$52+12*Kirish!$B$20)</f>
        <v>0</v>
      </c>
      <c r="CB60" s="46">
        <f>MAX(0,CB55-CA55)*Parametrlar!$C$16*CB56*(Kirish!$C$52+12*Kirish!$B$20)</f>
        <v>0</v>
      </c>
      <c r="CC60" s="46">
        <f>MAX(0,CC55-CB55)*Parametrlar!$C$16*CC56*(Kirish!$C$52+12*Kirish!$B$20)</f>
        <v>0</v>
      </c>
      <c r="CD60" s="46">
        <f>MAX(0,CD55-CC55)*Parametrlar!$C$16*CD56*(Kirish!$C$52+12*Kirish!$B$20)</f>
        <v>0</v>
      </c>
      <c r="CE60" s="46">
        <f>MAX(0,CE55-CD55)*Parametrlar!$C$16*CE56*(Kirish!$C$52+12*Kirish!$B$20)</f>
        <v>0</v>
      </c>
      <c r="CF60" s="46">
        <f>MAX(0,CF55-CE55)*Parametrlar!$C$16*CF56*(Kirish!$C$52+12*Kirish!$B$20)</f>
        <v>0</v>
      </c>
      <c r="CG60" s="46">
        <f>MAX(0,CG55-CF55)*Parametrlar!$C$16*CG56*(Kirish!$C$52+12*Kirish!$B$20)</f>
        <v>0</v>
      </c>
      <c r="CH60" s="46">
        <f>MAX(0,CH55-CG55)*Parametrlar!$C$16*CH56*(Kirish!$C$52+12*Kirish!$B$20)</f>
        <v>0</v>
      </c>
      <c r="CI60" s="46">
        <f>MAX(0,CI55-CH55)*Parametrlar!$C$16*CI56*(Kirish!$C$52+12*Kirish!$B$20)</f>
        <v>0</v>
      </c>
      <c r="CJ60" s="46">
        <f>MAX(0,CJ55-CI55)*Parametrlar!$C$16*CJ56*(Kirish!$C$52+12*Kirish!$B$20)</f>
        <v>0</v>
      </c>
      <c r="CK60" s="46">
        <f>MAX(0,CK55-CJ55)*Parametrlar!$C$16*CK56*(Kirish!$C$52+12*Kirish!$B$20)</f>
        <v>0</v>
      </c>
      <c r="CL60" s="46">
        <f>MAX(0,CL55-CK55)*Parametrlar!$C$16*CL56*(Kirish!$C$52+12*Kirish!$B$20)</f>
        <v>0</v>
      </c>
      <c r="CM60" s="46">
        <f>MAX(0,CM55-CL55)*Parametrlar!$C$16*CM56*(Kirish!$C$52+12*Kirish!$B$20)</f>
        <v>0</v>
      </c>
      <c r="CN60" s="46">
        <f>MAX(0,CN55-CM55)*Parametrlar!$C$16*CN56*(Kirish!$C$52+12*Kirish!$B$20)</f>
        <v>0</v>
      </c>
      <c r="CO60" s="46">
        <f>MAX(0,CO55-CN55)*Parametrlar!$C$16*CO56*(Kirish!$C$52+12*Kirish!$B$20)</f>
        <v>0</v>
      </c>
      <c r="CP60" s="46">
        <f>MAX(0,CP55-CO55)*Parametrlar!$C$16*CP56*(Kirish!$C$52+12*Kirish!$B$20)</f>
        <v>0</v>
      </c>
      <c r="CQ60" s="46">
        <f>MAX(0,CQ55-CP55)*Parametrlar!$C$16*CQ56*(Kirish!$C$52+12*Kirish!$B$20)</f>
        <v>0</v>
      </c>
      <c r="CR60" s="46">
        <f>MAX(0,CR55-CQ55)*Parametrlar!$C$16*CR56*(Kirish!$C$52+12*Kirish!$B$20)</f>
        <v>0</v>
      </c>
      <c r="CS60" s="46">
        <f>MAX(0,CS55-CR55)*Parametrlar!$C$16*CS56*(Kirish!$C$52+12*Kirish!$B$20)</f>
        <v>0</v>
      </c>
      <c r="CT60" s="46">
        <f>MAX(0,CT55-CS55)*Parametrlar!$C$16*CT56*(Kirish!$C$52+12*Kirish!$B$20)</f>
        <v>0</v>
      </c>
      <c r="CU60" s="46">
        <f>MAX(0,CU55-CT55)*Parametrlar!$C$16*CU56*(Kirish!$C$52+12*Kirish!$B$20)</f>
        <v>0</v>
      </c>
      <c r="CV60" s="46">
        <f>MAX(0,CV55-CU55)*Parametrlar!$C$16*CV56*(Kirish!$C$52+12*Kirish!$B$20)</f>
        <v>0</v>
      </c>
      <c r="CW60" s="46">
        <f>MAX(0,CW55-CV55)*Parametrlar!$C$16*CW56*(Kirish!$C$52+12*Kirish!$B$20)</f>
        <v>0</v>
      </c>
      <c r="CX60" s="46">
        <f>MAX(0,CX55-CW55)*Parametrlar!$C$16*CX56*(Kirish!$C$52+12*Kirish!$B$20)</f>
        <v>0</v>
      </c>
      <c r="CY60" s="46">
        <f>MAX(0,CY55-CX55)*Parametrlar!$C$16*CY56*(Kirish!$C$52+12*Kirish!$B$20)</f>
        <v>0</v>
      </c>
      <c r="CZ60" s="46">
        <f>MAX(0,CZ55-CY55)*Parametrlar!$C$16*CZ56*(Kirish!$C$52+12*Kirish!$B$20)</f>
        <v>0</v>
      </c>
      <c r="DA60" s="46">
        <f>MAX(0,DA55-CZ55)*Parametrlar!$C$16*DA56*(Kirish!$C$52+12*Kirish!$B$20)</f>
        <v>0</v>
      </c>
      <c r="DB60" s="46">
        <f>MAX(0,DB55-DA55)*Parametrlar!$C$16*DB56*(Kirish!$C$52+12*Kirish!$B$20)</f>
        <v>0</v>
      </c>
      <c r="DC60" s="46">
        <f>MAX(0,DC55-DB55)*Parametrlar!$C$16*DC56*(Kirish!$C$52+12*Kirish!$B$20)</f>
        <v>0</v>
      </c>
      <c r="DD60" s="46">
        <f>MAX(0,DD55-DC55)*Parametrlar!$C$16*DD56*(Kirish!$C$52+12*Kirish!$B$20)</f>
        <v>0</v>
      </c>
      <c r="DE60" s="46">
        <f>MAX(0,DE55-DD55)*Parametrlar!$C$16*DE56*(Kirish!$C$52+12*Kirish!$B$20)</f>
        <v>0</v>
      </c>
      <c r="DF60" s="46">
        <f>MAX(0,DF55-DE55)*Parametrlar!$C$16*DF56*(Kirish!$C$52+12*Kirish!$B$20)</f>
        <v>0</v>
      </c>
      <c r="DG60" s="46">
        <f>MAX(0,DG55-DF55)*Parametrlar!$C$16*DG56*(Kirish!$C$52+12*Kirish!$B$20)</f>
        <v>0</v>
      </c>
      <c r="DH60" s="46">
        <f>MAX(0,DH55-DG55)*Parametrlar!$C$16*DH56*(Kirish!$C$52+12*Kirish!$B$20)</f>
        <v>0</v>
      </c>
      <c r="DI60" s="46">
        <f>MAX(0,DI55-DH55)*Parametrlar!$C$16*DI56*(Kirish!$C$52+12*Kirish!$B$20)</f>
        <v>0</v>
      </c>
      <c r="DJ60" s="46">
        <f>MAX(0,DJ55-DI55)*Parametrlar!$C$16*DJ56*(Kirish!$C$52+12*Kirish!$B$20)</f>
        <v>0</v>
      </c>
      <c r="DK60" s="46">
        <f>MAX(0,DK55-DJ55)*Parametrlar!$C$16*DK56*(Kirish!$C$52+12*Kirish!$B$20)</f>
        <v>0</v>
      </c>
      <c r="DL60" s="46">
        <f>MAX(0,DL55-DK55)*Parametrlar!$C$16*DL56*(Kirish!$C$52+12*Kirish!$B$20)</f>
        <v>0</v>
      </c>
      <c r="DM60" s="46">
        <f>MAX(0,DM55-DL55)*Parametrlar!$C$16*DM56*(Kirish!$C$52+12*Kirish!$B$20)</f>
        <v>0</v>
      </c>
      <c r="DN60" s="46">
        <f>MAX(0,DN55-DM55)*Parametrlar!$C$16*DN56*(Kirish!$C$52+12*Kirish!$B$20)</f>
        <v>0</v>
      </c>
      <c r="DO60" s="46">
        <f>MAX(0,DO55-DN55)*Parametrlar!$C$16*DO56*(Kirish!$C$52+12*Kirish!$B$20)</f>
        <v>0</v>
      </c>
      <c r="DP60" s="46">
        <f>MAX(0,DP55-DO55)*Parametrlar!$C$16*DP56*(Kirish!$C$52+12*Kirish!$B$20)</f>
        <v>0</v>
      </c>
      <c r="DQ60" s="46">
        <f>MAX(0,DQ55-DP55)*Parametrlar!$C$16*DQ56*(Kirish!$C$52+12*Kirish!$B$20)</f>
        <v>0</v>
      </c>
      <c r="DR60" s="46">
        <f>MAX(0,DR55-DQ55)*Parametrlar!$C$16*DR56*(Kirish!$C$52+12*Kirish!$B$20)</f>
        <v>0</v>
      </c>
      <c r="DS60" s="46">
        <f>MAX(0,DS55-DR55)*Parametrlar!$C$16*DS56*(Kirish!$C$52+12*Kirish!$B$20)</f>
        <v>0</v>
      </c>
      <c r="DT60" s="46">
        <f>MAX(0,DT55-DS55)*Parametrlar!$C$16*DT56*(Kirish!$C$52+12*Kirish!$B$20)</f>
        <v>0</v>
      </c>
      <c r="DU60" s="46">
        <f>MAX(0,DU55-DT55)*Parametrlar!$C$16*DU56*(Kirish!$C$52+12*Kirish!$B$20)</f>
        <v>0</v>
      </c>
      <c r="DV60" s="46">
        <f>MAX(0,DV55-DU55)*Parametrlar!$C$16*DV56*(Kirish!$C$52+12*Kirish!$B$20)</f>
        <v>0</v>
      </c>
      <c r="DW60" s="46">
        <f>MAX(0,DW55-DV55)*Parametrlar!$C$16*DW56*(Kirish!$C$52+12*Kirish!$B$20)</f>
        <v>0</v>
      </c>
      <c r="DX60" s="46">
        <f>MAX(0,DX55-DW55)*Parametrlar!$C$16*DX56*(Kirish!$C$52+12*Kirish!$B$20)</f>
        <v>0</v>
      </c>
      <c r="DY60" s="46">
        <f>MAX(0,DY55-DX55)*Parametrlar!$C$16*DY56*(Kirish!$C$52+12*Kirish!$B$20)</f>
        <v>0</v>
      </c>
      <c r="DZ60" s="46">
        <f>MAX(0,DZ55-DY55)*Parametrlar!$C$16*DZ56*(Kirish!$C$52+12*Kirish!$B$20)</f>
        <v>0</v>
      </c>
      <c r="EA60" s="46">
        <f>MAX(0,EA55-DZ55)*Parametrlar!$C$16*EA56*(Kirish!$C$52+12*Kirish!$B$20)</f>
        <v>0</v>
      </c>
      <c r="EB60" s="46">
        <f>MAX(0,EB55-EA55)*Parametrlar!$C$16*EB56*(Kirish!$C$52+12*Kirish!$B$20)</f>
        <v>0</v>
      </c>
      <c r="EC60" s="46">
        <f>MAX(0,EC55-EB55)*Parametrlar!$C$16*EC56*(Kirish!$C$52+12*Kirish!$B$20)</f>
        <v>0</v>
      </c>
      <c r="ED60" s="46">
        <f>MAX(0,ED55-EC55)*Parametrlar!$C$16*ED56*(Kirish!$C$52+12*Kirish!$B$20)</f>
        <v>0</v>
      </c>
      <c r="EE60" s="46">
        <f>MAX(0,EE55-ED55)*Parametrlar!$C$16*EE56*(Kirish!$C$52+12*Kirish!$B$20)</f>
        <v>0</v>
      </c>
      <c r="EF60" s="46">
        <f>MAX(0,EF55-EE55)*Parametrlar!$C$16*EF56*(Kirish!$C$52+12*Kirish!$B$20)</f>
        <v>0</v>
      </c>
      <c r="EG60" s="46">
        <f>MAX(0,EG55-EF55)*Parametrlar!$C$16*EG56*(Kirish!$C$52+12*Kirish!$B$20)</f>
        <v>0</v>
      </c>
      <c r="EH60" s="46">
        <f>MAX(0,EH55-EG55)*Parametrlar!$C$16*EH56*(Kirish!$C$52+12*Kirish!$B$20)</f>
        <v>0</v>
      </c>
      <c r="EI60" s="46">
        <f>MAX(0,EI55-EH55)*Parametrlar!$C$16*EI56*(Kirish!$C$52+12*Kirish!$B$20)</f>
        <v>0</v>
      </c>
      <c r="EJ60" s="46">
        <f>MAX(0,EJ55-EI55)*Parametrlar!$C$16*EJ56*(Kirish!$C$52+12*Kirish!$B$20)</f>
        <v>0</v>
      </c>
      <c r="EK60" s="46">
        <f>MAX(0,EK55-EJ55)*Parametrlar!$C$16*EK56*(Kirish!$C$52+12*Kirish!$B$20)</f>
        <v>0</v>
      </c>
      <c r="EL60" s="46">
        <f>MAX(0,EL55-EK55)*Parametrlar!$C$16*EL56*(Kirish!$C$52+12*Kirish!$B$20)</f>
        <v>0</v>
      </c>
      <c r="EM60" s="46">
        <f>MAX(0,EM55-EL55)*Parametrlar!$C$16*EM56*(Kirish!$C$52+12*Kirish!$B$20)</f>
        <v>0</v>
      </c>
      <c r="EN60" s="46">
        <f>MAX(0,EN55-EM55)*Parametrlar!$C$16*EN56*(Kirish!$C$52+12*Kirish!$B$20)</f>
        <v>0</v>
      </c>
      <c r="EO60" s="46">
        <f>MAX(0,EO55-EN55)*Parametrlar!$C$16*EO56*(Kirish!$C$52+12*Kirish!$B$20)</f>
        <v>0</v>
      </c>
      <c r="EP60" s="46">
        <f>MAX(0,EP55-EO55)*Parametrlar!$C$16*EP56*(Kirish!$C$52+12*Kirish!$B$20)</f>
        <v>0</v>
      </c>
      <c r="EQ60" s="46">
        <f>MAX(0,EQ55-EP55)*Parametrlar!$C$16*EQ56*(Kirish!$C$52+12*Kirish!$B$20)</f>
        <v>0</v>
      </c>
      <c r="ER60" s="46">
        <f>MAX(0,ER55-EQ55)*Parametrlar!$C$16*ER56*(Kirish!$C$52+12*Kirish!$B$20)</f>
        <v>0</v>
      </c>
      <c r="ES60" s="46">
        <f>MAX(0,ES55-ER55)*Parametrlar!$C$16*ES56*(Kirish!$C$52+12*Kirish!$B$20)</f>
        <v>0</v>
      </c>
      <c r="ET60" s="46">
        <f>MAX(0,ET55-ES55)*Parametrlar!$C$16*ET56*(Kirish!$C$52+12*Kirish!$B$20)</f>
        <v>0</v>
      </c>
      <c r="EU60" s="46">
        <f>MAX(0,EU55-ET55)*Parametrlar!$C$16*EU56*(Kirish!$C$52+12*Kirish!$B$20)</f>
        <v>0</v>
      </c>
      <c r="EV60" s="46">
        <f>MAX(0,EV55-EU55)*Parametrlar!$C$16*EV56*(Kirish!$C$52+12*Kirish!$B$20)</f>
        <v>0</v>
      </c>
      <c r="EW60" s="46">
        <f>MAX(0,EW55-EV55)*Parametrlar!$C$16*EW56*(Kirish!$C$52+12*Kirish!$B$20)</f>
        <v>0</v>
      </c>
      <c r="EX60" s="46">
        <f>MAX(0,EX55-EW55)*Parametrlar!$C$16*EX56*(Kirish!$C$52+12*Kirish!$B$20)</f>
        <v>0</v>
      </c>
      <c r="EY60" s="46">
        <f>MAX(0,EY55-EX55)*Parametrlar!$C$16*EY56*(Kirish!$C$52+12*Kirish!$B$20)</f>
        <v>0</v>
      </c>
      <c r="EZ60" s="46">
        <f>MAX(0,EZ55-EY55)*Parametrlar!$C$16*EZ56*(Kirish!$C$52+12*Kirish!$B$20)</f>
        <v>0</v>
      </c>
      <c r="FA60" s="46">
        <f>MAX(0,FA55-EZ55)*Parametrlar!$C$16*FA56*(Kirish!$C$52+12*Kirish!$B$20)</f>
        <v>0</v>
      </c>
      <c r="FB60" s="46">
        <f>MAX(0,FB55-FA55)*Parametrlar!$C$16*FB56*(Kirish!$C$52+12*Kirish!$B$20)</f>
        <v>0</v>
      </c>
      <c r="FC60" s="46">
        <f>MAX(0,FC55-FB55)*Parametrlar!$C$16*FC56*(Kirish!$C$52+12*Kirish!$B$20)</f>
        <v>0</v>
      </c>
      <c r="FD60" s="46">
        <f>MAX(0,FD55-FC55)*Parametrlar!$C$16*FD56*(Kirish!$C$52+12*Kirish!$B$20)</f>
        <v>0</v>
      </c>
      <c r="FE60" s="46">
        <f>MAX(0,FE55-FD55)*Parametrlar!$C$16*FE56*(Kirish!$C$52+12*Kirish!$B$20)</f>
        <v>0</v>
      </c>
      <c r="FF60" s="46">
        <f>MAX(0,FF55-FE55)*Parametrlar!$C$16*FF56*(Kirish!$C$52+12*Kirish!$B$20)</f>
        <v>0</v>
      </c>
      <c r="FG60" s="46">
        <f>MAX(0,FG55-FF55)*Parametrlar!$C$16*FG56*(Kirish!$C$52+12*Kirish!$B$20)</f>
        <v>0</v>
      </c>
      <c r="FH60" s="46">
        <f>MAX(0,FH55-FG55)*Parametrlar!$C$16*FH56*(Kirish!$C$52+12*Kirish!$B$20)</f>
        <v>0</v>
      </c>
      <c r="FI60" s="46">
        <f>MAX(0,FI55-FH55)*Parametrlar!$C$16*FI56*(Kirish!$C$52+12*Kirish!$B$20)</f>
        <v>0</v>
      </c>
      <c r="FJ60" s="46">
        <f>MAX(0,FJ55-FI55)*Parametrlar!$C$16*FJ56*(Kirish!$C$52+12*Kirish!$B$20)</f>
        <v>0</v>
      </c>
      <c r="FK60" s="46">
        <f>MAX(0,FK55-FJ55)*Parametrlar!$C$16*FK56*(Kirish!$C$52+12*Kirish!$B$20)</f>
        <v>0</v>
      </c>
      <c r="FL60" s="46">
        <f>MAX(0,FL55-FK55)*Parametrlar!$C$16*FL56*(Kirish!$C$52+12*Kirish!$B$20)</f>
        <v>0</v>
      </c>
      <c r="FM60" s="46">
        <f>MAX(0,FM55-FL55)*Parametrlar!$C$16*FM56*(Kirish!$C$52+12*Kirish!$B$20)</f>
        <v>0</v>
      </c>
      <c r="FN60" s="46">
        <f>MAX(0,FN55-FM55)*Parametrlar!$C$16*FN56*(Kirish!$C$52+12*Kirish!$B$20)</f>
        <v>0</v>
      </c>
      <c r="FO60" s="46">
        <f>MAX(0,FO55-FN55)*Parametrlar!$C$16*FO56*(Kirish!$C$52+12*Kirish!$B$20)</f>
        <v>0</v>
      </c>
      <c r="FP60" s="46">
        <f>MAX(0,FP55-FO55)*Parametrlar!$C$16*FP56*(Kirish!$C$52+12*Kirish!$B$20)</f>
        <v>0</v>
      </c>
    </row>
    <row r="61" spans="1:172" x14ac:dyDescent="0.2">
      <c r="A61" s="42" t="s">
        <v>242</v>
      </c>
      <c r="C61" s="45">
        <f t="shared" si="57"/>
        <v>0</v>
      </c>
      <c r="D61" s="46">
        <f>IF(D54=1,Kirish!$C$55*Parametrlar!$C$12*D56+Parametrlar!$C$23*(Kirish!$B$24+Kirish!$B$25)/12+Kirish!$B$26/12*Parametrlar!$C$14,0)</f>
        <v>0</v>
      </c>
      <c r="E61" s="46">
        <f>IF(E54=1,Kirish!$C$55*Parametrlar!$C$12*E56+Parametrlar!$C$23*(Kirish!$B$24+Kirish!$B$25)/12+Kirish!$B$26/12*Parametrlar!$C$14,0)</f>
        <v>0</v>
      </c>
      <c r="F61" s="46">
        <f>IF(F54=1,Kirish!$C$55*Parametrlar!$C$12*F56+Parametrlar!$C$23*(Kirish!$B$24+Kirish!$B$25)/12+Kirish!$B$26/12*Parametrlar!$C$14,0)</f>
        <v>0</v>
      </c>
      <c r="G61" s="46">
        <f>IF(G54=1,Kirish!$C$55*Parametrlar!$C$12*G56+Parametrlar!$C$23*(Kirish!$B$24+Kirish!$B$25)/12+Kirish!$B$26/12*Parametrlar!$C$14,0)</f>
        <v>0</v>
      </c>
      <c r="H61" s="46">
        <f>IF(H54=1,Kirish!$C$55*Parametrlar!$C$12*H56+Parametrlar!$C$23*(Kirish!$B$24+Kirish!$B$25)/12+Kirish!$B$26/12*Parametrlar!$C$14,0)</f>
        <v>0</v>
      </c>
      <c r="I61" s="46">
        <f>IF(I54=1,Kirish!$C$55*Parametrlar!$C$12*I56+Parametrlar!$C$23*(Kirish!$B$24+Kirish!$B$25)/12+Kirish!$B$26/12*Parametrlar!$C$14,0)</f>
        <v>0</v>
      </c>
      <c r="J61" s="46">
        <f>IF(J54=1,Kirish!$C$55*Parametrlar!$C$12*J56+Parametrlar!$C$23*(Kirish!$B$24+Kirish!$B$25)/12+Kirish!$B$26/12*Parametrlar!$C$14,0)</f>
        <v>0</v>
      </c>
      <c r="K61" s="46">
        <f>IF(K54=1,Kirish!$C$55*Parametrlar!$C$12*K56+Parametrlar!$C$23*(Kirish!$B$24+Kirish!$B$25)/12+Kirish!$B$26/12*Parametrlar!$C$14,0)</f>
        <v>0</v>
      </c>
      <c r="L61" s="46">
        <f>IF(L54=1,Kirish!$C$55*Parametrlar!$C$12*L56+Parametrlar!$C$23*(Kirish!$B$24+Kirish!$B$25)/12+Kirish!$B$26/12*Parametrlar!$C$14,0)</f>
        <v>0</v>
      </c>
      <c r="M61" s="46">
        <f>IF(M54=1,Kirish!$C$55*Parametrlar!$C$12*M56+Parametrlar!$C$23*(Kirish!$B$24+Kirish!$B$25)/12+Kirish!$B$26/12*Parametrlar!$C$14,0)</f>
        <v>0</v>
      </c>
      <c r="N61" s="46">
        <f>IF(N54=1,Kirish!$C$55*Parametrlar!$C$12*N56+Parametrlar!$C$23*(Kirish!$B$24+Kirish!$B$25)/12+Kirish!$B$26/12*Parametrlar!$C$14,0)</f>
        <v>0</v>
      </c>
      <c r="O61" s="46">
        <f>IF(O54=1,Kirish!$C$55*Parametrlar!$C$12*O56+Parametrlar!$C$23*(Kirish!$B$24+Kirish!$B$25)/12+Kirish!$B$26/12*Parametrlar!$C$14,0)</f>
        <v>0</v>
      </c>
      <c r="P61" s="46">
        <f>IF(P54=1,Kirish!$C$55*Parametrlar!$C$12*P56+Parametrlar!$C$23*(Kirish!$B$24+Kirish!$B$25)/12+Kirish!$B$26/12*Parametrlar!$C$14,0)</f>
        <v>0</v>
      </c>
      <c r="Q61" s="46">
        <f>IF(Q54=1,Kirish!$C$55*Parametrlar!$C$12*Q56+Parametrlar!$C$23*(Kirish!$B$24+Kirish!$B$25)/12+Kirish!$B$26/12*Parametrlar!$C$14,0)</f>
        <v>0</v>
      </c>
      <c r="R61" s="46">
        <f>IF(R54=1,Kirish!$C$55*Parametrlar!$C$12*R56+Parametrlar!$C$23*(Kirish!$B$24+Kirish!$B$25)/12+Kirish!$B$26/12*Parametrlar!$C$14,0)</f>
        <v>0</v>
      </c>
      <c r="S61" s="46">
        <f>IF(S54=1,Kirish!$C$55*Parametrlar!$C$12*S56+Parametrlar!$C$23*(Kirish!$B$24+Kirish!$B$25)/12+Kirish!$B$26/12*Parametrlar!$C$14,0)</f>
        <v>0</v>
      </c>
      <c r="T61" s="46">
        <f>IF(T54=1,Kirish!$C$55*Parametrlar!$C$12*T56+Parametrlar!$C$23*(Kirish!$B$24+Kirish!$B$25)/12+Kirish!$B$26/12*Parametrlar!$C$14,0)</f>
        <v>0</v>
      </c>
      <c r="U61" s="46">
        <f>IF(U54=1,Kirish!$C$55*Parametrlar!$C$12*U56+Parametrlar!$C$23*(Kirish!$B$24+Kirish!$B$25)/12+Kirish!$B$26/12*Parametrlar!$C$14,0)</f>
        <v>0</v>
      </c>
      <c r="V61" s="46">
        <f>IF(V54=1,Kirish!$C$55*Parametrlar!$C$12*V56+Parametrlar!$C$23*(Kirish!$B$24+Kirish!$B$25)/12+Kirish!$B$26/12*Parametrlar!$C$14,0)</f>
        <v>0</v>
      </c>
      <c r="W61" s="46">
        <f>IF(W54=1,Kirish!$C$55*Parametrlar!$C$12*W56+Parametrlar!$C$23*(Kirish!$B$24+Kirish!$B$25)/12+Kirish!$B$26/12*Parametrlar!$C$14,0)</f>
        <v>0</v>
      </c>
      <c r="X61" s="46">
        <f>IF(X54=1,Kirish!$C$55*Parametrlar!$C$12*X56+Parametrlar!$C$23*(Kirish!$B$24+Kirish!$B$25)/12+Kirish!$B$26/12*Parametrlar!$C$14,0)</f>
        <v>0</v>
      </c>
      <c r="Y61" s="46">
        <f>IF(Y54=1,Kirish!$C$55*Parametrlar!$C$12*Y56+Parametrlar!$C$23*(Kirish!$B$24+Kirish!$B$25)/12+Kirish!$B$26/12*Parametrlar!$C$14,0)</f>
        <v>0</v>
      </c>
      <c r="Z61" s="46">
        <f>IF(Z54=1,Kirish!$C$55*Parametrlar!$C$12*Z56+Parametrlar!$C$23*(Kirish!$B$24+Kirish!$B$25)/12+Kirish!$B$26/12*Parametrlar!$C$14,0)</f>
        <v>0</v>
      </c>
      <c r="AA61" s="46">
        <f>IF(AA54=1,Kirish!$C$55*Parametrlar!$C$12*AA56+Parametrlar!$C$23*(Kirish!$B$24+Kirish!$B$25)/12+Kirish!$B$26/12*Parametrlar!$C$14,0)</f>
        <v>0</v>
      </c>
      <c r="AB61" s="46">
        <f>IF(AB54=1,Kirish!$C$55*Parametrlar!$C$12*AB56+Parametrlar!$C$23*(Kirish!$B$24+Kirish!$B$25)/12+Kirish!$B$26/12*Parametrlar!$C$14,0)</f>
        <v>0</v>
      </c>
      <c r="AC61" s="46">
        <f>IF(AC54=1,Kirish!$C$55*Parametrlar!$C$12*AC56+Parametrlar!$C$23*(Kirish!$B$24+Kirish!$B$25)/12+Kirish!$B$26/12*Parametrlar!$C$14,0)</f>
        <v>0</v>
      </c>
      <c r="AD61" s="46">
        <f>IF(AD54=1,Kirish!$C$55*Parametrlar!$C$12*AD56+Parametrlar!$C$23*(Kirish!$B$24+Kirish!$B$25)/12+Kirish!$B$26/12*Parametrlar!$C$14,0)</f>
        <v>0</v>
      </c>
      <c r="AE61" s="46">
        <f>IF(AE54=1,Kirish!$C$55*Parametrlar!$C$12*AE56+Parametrlar!$C$23*(Kirish!$B$24+Kirish!$B$25)/12+Kirish!$B$26/12*Parametrlar!$C$14,0)</f>
        <v>0</v>
      </c>
      <c r="AF61" s="46">
        <f>IF(AF54=1,Kirish!$C$55*Parametrlar!$C$12*AF56+Parametrlar!$C$23*(Kirish!$B$24+Kirish!$B$25)/12+Kirish!$B$26/12*Parametrlar!$C$14,0)</f>
        <v>0</v>
      </c>
      <c r="AG61" s="46">
        <f>IF(AG54=1,Kirish!$C$55*Parametrlar!$C$12*AG56+Parametrlar!$C$23*(Kirish!$B$24+Kirish!$B$25)/12+Kirish!$B$26/12*Parametrlar!$C$14,0)</f>
        <v>0</v>
      </c>
      <c r="AH61" s="46">
        <f>IF(AH54=1,Kirish!$C$55*Parametrlar!$C$12*AH56+Parametrlar!$C$23*(Kirish!$B$24+Kirish!$B$25)/12+Kirish!$B$26/12*Parametrlar!$C$14,0)</f>
        <v>0</v>
      </c>
      <c r="AI61" s="46">
        <f>IF(AI54=1,Kirish!$C$55*Parametrlar!$C$12*AI56+Parametrlar!$C$23*(Kirish!$B$24+Kirish!$B$25)/12+Kirish!$B$26/12*Parametrlar!$C$14,0)</f>
        <v>0</v>
      </c>
      <c r="AJ61" s="46">
        <f>IF(AJ54=1,Kirish!$C$55*Parametrlar!$C$12*AJ56+Parametrlar!$C$23*(Kirish!$B$24+Kirish!$B$25)/12+Kirish!$B$26/12*Parametrlar!$C$14,0)</f>
        <v>0</v>
      </c>
      <c r="AK61" s="46">
        <f>IF(AK54=1,Kirish!$C$55*Parametrlar!$C$12*AK56+Parametrlar!$C$23*(Kirish!$B$24+Kirish!$B$25)/12+Kirish!$B$26/12*Parametrlar!$C$14,0)</f>
        <v>0</v>
      </c>
      <c r="AL61" s="46">
        <f>IF(AL54=1,Kirish!$C$55*Parametrlar!$C$12*AL56+Parametrlar!$C$23*(Kirish!$B$24+Kirish!$B$25)/12+Kirish!$B$26/12*Parametrlar!$C$14,0)</f>
        <v>0</v>
      </c>
      <c r="AM61" s="46">
        <f>IF(AM54=1,Kirish!$C$55*Parametrlar!$C$12*AM56+Parametrlar!$C$23*(Kirish!$B$24+Kirish!$B$25)/12+Kirish!$B$26/12*Parametrlar!$C$14,0)</f>
        <v>0</v>
      </c>
      <c r="AN61" s="46">
        <f>IF(AN54=1,Kirish!$C$55*Parametrlar!$C$12*AN56+Parametrlar!$C$23*(Kirish!$B$24+Kirish!$B$25)/12+Kirish!$B$26/12*Parametrlar!$C$14,0)</f>
        <v>0</v>
      </c>
      <c r="AO61" s="46">
        <f>IF(AO54=1,Kirish!$C$55*Parametrlar!$C$12*AO56+Parametrlar!$C$23*(Kirish!$B$24+Kirish!$B$25)/12+Kirish!$B$26/12*Parametrlar!$C$14,0)</f>
        <v>0</v>
      </c>
      <c r="AP61" s="46">
        <f>IF(AP54=1,Kirish!$C$55*Parametrlar!$C$12*AP56+Parametrlar!$C$23*(Kirish!$B$24+Kirish!$B$25)/12+Kirish!$B$26/12*Parametrlar!$C$14,0)</f>
        <v>0</v>
      </c>
      <c r="AQ61" s="46">
        <f>IF(AQ54=1,Kirish!$C$55*Parametrlar!$C$12*AQ56+Parametrlar!$C$23*(Kirish!$B$24+Kirish!$B$25)/12+Kirish!$B$26/12*Parametrlar!$C$14,0)</f>
        <v>0</v>
      </c>
      <c r="AR61" s="46">
        <f>IF(AR54=1,Kirish!$C$55*Parametrlar!$C$12*AR56+Parametrlar!$C$23*(Kirish!$B$24+Kirish!$B$25)/12+Kirish!$B$26/12*Parametrlar!$C$14,0)</f>
        <v>0</v>
      </c>
      <c r="AS61" s="46">
        <f>IF(AS54=1,Kirish!$C$55*Parametrlar!$C$12*AS56+Parametrlar!$C$23*(Kirish!$B$24+Kirish!$B$25)/12+Kirish!$B$26/12*Parametrlar!$C$14,0)</f>
        <v>0</v>
      </c>
      <c r="AT61" s="46">
        <f>IF(AT54=1,Kirish!$C$55*Parametrlar!$C$12*AT56+Parametrlar!$C$23*(Kirish!$B$24+Kirish!$B$25)/12+Kirish!$B$26/12*Parametrlar!$C$14,0)</f>
        <v>0</v>
      </c>
      <c r="AU61" s="46">
        <f>IF(AU54=1,Kirish!$C$55*Parametrlar!$C$12*AU56+Parametrlar!$C$23*(Kirish!$B$24+Kirish!$B$25)/12+Kirish!$B$26/12*Parametrlar!$C$14,0)</f>
        <v>0</v>
      </c>
      <c r="AV61" s="46">
        <f>IF(AV54=1,Kirish!$C$55*Parametrlar!$C$12*AV56+Parametrlar!$C$23*(Kirish!$B$24+Kirish!$B$25)/12+Kirish!$B$26/12*Parametrlar!$C$14,0)</f>
        <v>0</v>
      </c>
      <c r="AW61" s="46">
        <f>IF(AW54=1,Kirish!$C$55*Parametrlar!$C$12*AW56+Parametrlar!$C$23*(Kirish!$B$24+Kirish!$B$25)/12+Kirish!$B$26/12*Parametrlar!$C$14,0)</f>
        <v>0</v>
      </c>
      <c r="AX61" s="46">
        <f>IF(AX54=1,Kirish!$C$55*Parametrlar!$C$12*AX56+Parametrlar!$C$23*(Kirish!$B$24+Kirish!$B$25)/12+Kirish!$B$26/12*Parametrlar!$C$14,0)</f>
        <v>0</v>
      </c>
      <c r="AY61" s="46">
        <f>IF(AY54=1,Kirish!$C$55*Parametrlar!$C$12*AY56+Parametrlar!$C$23*(Kirish!$B$24+Kirish!$B$25)/12+Kirish!$B$26/12*Parametrlar!$C$14,0)</f>
        <v>0</v>
      </c>
      <c r="AZ61" s="46">
        <f>IF(AZ54=1,Kirish!$C$55*Parametrlar!$C$12*AZ56+Parametrlar!$C$23*(Kirish!$B$24+Kirish!$B$25)/12+Kirish!$B$26/12*Parametrlar!$C$14,0)</f>
        <v>0</v>
      </c>
      <c r="BA61" s="46">
        <f>IF(BA54=1,Kirish!$C$55*Parametrlar!$C$12*BA56+Parametrlar!$C$23*(Kirish!$B$24+Kirish!$B$25)/12+Kirish!$B$26/12*Parametrlar!$C$14,0)</f>
        <v>0</v>
      </c>
      <c r="BB61" s="46">
        <f>IF(BB54=1,Kirish!$C$55*Parametrlar!$C$12*BB56+Parametrlar!$C$23*(Kirish!$B$24+Kirish!$B$25)/12+Kirish!$B$26/12*Parametrlar!$C$14,0)</f>
        <v>0</v>
      </c>
      <c r="BC61" s="46">
        <f>IF(BC54=1,Kirish!$C$55*Parametrlar!$C$12*BC56+Parametrlar!$C$23*(Kirish!$B$24+Kirish!$B$25)/12+Kirish!$B$26/12*Parametrlar!$C$14,0)</f>
        <v>0</v>
      </c>
      <c r="BD61" s="46">
        <f>IF(BD54=1,Kirish!$C$55*Parametrlar!$C$12*BD56+Parametrlar!$C$23*(Kirish!$B$24+Kirish!$B$25)/12+Kirish!$B$26/12*Parametrlar!$C$14,0)</f>
        <v>0</v>
      </c>
      <c r="BE61" s="46">
        <f>IF(BE54=1,Kirish!$C$55*Parametrlar!$C$12*BE56+Parametrlar!$C$23*(Kirish!$B$24+Kirish!$B$25)/12+Kirish!$B$26/12*Parametrlar!$C$14,0)</f>
        <v>0</v>
      </c>
      <c r="BF61" s="46">
        <f>IF(BF54=1,Kirish!$C$55*Parametrlar!$C$12*BF56+Parametrlar!$C$23*(Kirish!$B$24+Kirish!$B$25)/12+Kirish!$B$26/12*Parametrlar!$C$14,0)</f>
        <v>0</v>
      </c>
      <c r="BG61" s="46">
        <f>IF(BG54=1,Kirish!$C$55*Parametrlar!$C$12*BG56+Parametrlar!$C$23*(Kirish!$B$24+Kirish!$B$25)/12+Kirish!$B$26/12*Parametrlar!$C$14,0)</f>
        <v>0</v>
      </c>
      <c r="BH61" s="46">
        <f>IF(BH54=1,Kirish!$C$55*Parametrlar!$C$12*BH56+Parametrlar!$C$23*(Kirish!$B$24+Kirish!$B$25)/12+Kirish!$B$26/12*Parametrlar!$C$14,0)</f>
        <v>0</v>
      </c>
      <c r="BI61" s="46">
        <f>IF(BI54=1,Kirish!$C$55*Parametrlar!$C$12*BI56+Parametrlar!$C$23*(Kirish!$B$24+Kirish!$B$25)/12+Kirish!$B$26/12*Parametrlar!$C$14,0)</f>
        <v>0</v>
      </c>
      <c r="BJ61" s="46">
        <f>IF(BJ54=1,Kirish!$C$55*Parametrlar!$C$12*BJ56+Parametrlar!$C$23*(Kirish!$B$24+Kirish!$B$25)/12+Kirish!$B$26/12*Parametrlar!$C$14,0)</f>
        <v>0</v>
      </c>
      <c r="BK61" s="46">
        <f>IF(BK54=1,Kirish!$C$55*Parametrlar!$C$12*BK56+Parametrlar!$C$23*(Kirish!$B$24+Kirish!$B$25)/12+Kirish!$B$26/12*Parametrlar!$C$14,0)</f>
        <v>0</v>
      </c>
      <c r="BL61" s="46">
        <f>IF(BL54=1,Kirish!$C$55*Parametrlar!$C$12*BL56+Parametrlar!$C$23*(Kirish!$B$24+Kirish!$B$25)/12+Kirish!$B$26/12*Parametrlar!$C$14,0)</f>
        <v>0</v>
      </c>
      <c r="BM61" s="46">
        <f>IF(BM54=1,Kirish!$C$55*Parametrlar!$C$12*BM56+Parametrlar!$C$23*(Kirish!$B$24+Kirish!$B$25)/12+Kirish!$B$26/12*Parametrlar!$C$14,0)</f>
        <v>0</v>
      </c>
      <c r="BN61" s="46">
        <f>IF(BN54=1,Kirish!$C$55*Parametrlar!$C$12*BN56+Parametrlar!$C$23*(Kirish!$B$24+Kirish!$B$25)/12+Kirish!$B$26/12*Parametrlar!$C$14,0)</f>
        <v>0</v>
      </c>
      <c r="BO61" s="46">
        <f>IF(BO54=1,Kirish!$C$55*Parametrlar!$C$12*BO56+Parametrlar!$C$23*(Kirish!$B$24+Kirish!$B$25)/12+Kirish!$B$26/12*Parametrlar!$C$14,0)</f>
        <v>0</v>
      </c>
      <c r="BP61" s="46">
        <f>IF(BP54=1,Kirish!$C$55*Parametrlar!$C$12*BP56+Parametrlar!$C$23*(Kirish!$B$24+Kirish!$B$25)/12+Kirish!$B$26/12*Parametrlar!$C$14,0)</f>
        <v>0</v>
      </c>
      <c r="BQ61" s="46">
        <f>IF(BQ54=1,Kirish!$C$55*Parametrlar!$C$12*BQ56+Parametrlar!$C$23*(Kirish!$B$24+Kirish!$B$25)/12+Kirish!$B$26/12*Parametrlar!$C$14,0)</f>
        <v>0</v>
      </c>
      <c r="BR61" s="46">
        <f>IF(BR54=1,Kirish!$C$55*Parametrlar!$C$12*BR56+Parametrlar!$C$23*(Kirish!$B$24+Kirish!$B$25)/12+Kirish!$B$26/12*Parametrlar!$C$14,0)</f>
        <v>0</v>
      </c>
      <c r="BS61" s="46">
        <f>IF(BS54=1,Kirish!$C$55*Parametrlar!$C$12*BS56+Parametrlar!$C$23*(Kirish!$B$24+Kirish!$B$25)/12+Kirish!$B$26/12*Parametrlar!$C$14,0)</f>
        <v>0</v>
      </c>
      <c r="BT61" s="46">
        <f>IF(BT54=1,Kirish!$C$55*Parametrlar!$C$12*BT56+Parametrlar!$C$23*(Kirish!$B$24+Kirish!$B$25)/12+Kirish!$B$26/12*Parametrlar!$C$14,0)</f>
        <v>0</v>
      </c>
      <c r="BU61" s="46">
        <f>IF(BU54=1,Kirish!$C$55*Parametrlar!$C$12*BU56+Parametrlar!$C$23*(Kirish!$B$24+Kirish!$B$25)/12+Kirish!$B$26/12*Parametrlar!$C$14,0)</f>
        <v>0</v>
      </c>
      <c r="BV61" s="46">
        <f>IF(BV54=1,Kirish!$C$55*Parametrlar!$C$12*BV56+Parametrlar!$C$23*(Kirish!$B$24+Kirish!$B$25)/12+Kirish!$B$26/12*Parametrlar!$C$14,0)</f>
        <v>0</v>
      </c>
      <c r="BW61" s="46">
        <f>IF(BW54=1,Kirish!$C$55*Parametrlar!$C$12*BW56+Parametrlar!$C$23*(Kirish!$B$24+Kirish!$B$25)/12+Kirish!$B$26/12*Parametrlar!$C$14,0)</f>
        <v>0</v>
      </c>
      <c r="BX61" s="46">
        <f>IF(BX54=1,Kirish!$C$55*Parametrlar!$C$12*BX56+Parametrlar!$C$23*(Kirish!$B$24+Kirish!$B$25)/12+Kirish!$B$26/12*Parametrlar!$C$14,0)</f>
        <v>0</v>
      </c>
      <c r="BY61" s="46">
        <f>IF(BY54=1,Kirish!$C$55*Parametrlar!$C$12*BY56+Parametrlar!$C$23*(Kirish!$B$24+Kirish!$B$25)/12+Kirish!$B$26/12*Parametrlar!$C$14,0)</f>
        <v>0</v>
      </c>
      <c r="BZ61" s="46">
        <f>IF(BZ54=1,Kirish!$C$55*Parametrlar!$C$12*BZ56+Parametrlar!$C$23*(Kirish!$B$24+Kirish!$B$25)/12+Kirish!$B$26/12*Parametrlar!$C$14,0)</f>
        <v>0</v>
      </c>
      <c r="CA61" s="46">
        <f>IF(CA54=1,Kirish!$C$55*Parametrlar!$C$12*CA56+Parametrlar!$C$23*(Kirish!$B$24+Kirish!$B$25)/12+Kirish!$B$26/12*Parametrlar!$C$14,0)</f>
        <v>0</v>
      </c>
      <c r="CB61" s="46">
        <f>IF(CB54=1,Kirish!$C$55*Parametrlar!$C$12*CB56+Parametrlar!$C$23*(Kirish!$B$24+Kirish!$B$25)/12+Kirish!$B$26/12*Parametrlar!$C$14,0)</f>
        <v>0</v>
      </c>
      <c r="CC61" s="46">
        <f>IF(CC54=1,Kirish!$C$55*Parametrlar!$C$12*CC56+Parametrlar!$C$23*(Kirish!$B$24+Kirish!$B$25)/12+Kirish!$B$26/12*Parametrlar!$C$14,0)</f>
        <v>0</v>
      </c>
      <c r="CD61" s="46">
        <f>IF(CD54=1,Kirish!$C$55*Parametrlar!$C$12*CD56+Parametrlar!$C$23*(Kirish!$B$24+Kirish!$B$25)/12+Kirish!$B$26/12*Parametrlar!$C$14,0)</f>
        <v>0</v>
      </c>
      <c r="CE61" s="46">
        <f>IF(CE54=1,Kirish!$C$55*Parametrlar!$C$12*CE56+Parametrlar!$C$23*(Kirish!$B$24+Kirish!$B$25)/12+Kirish!$B$26/12*Parametrlar!$C$14,0)</f>
        <v>0</v>
      </c>
      <c r="CF61" s="46">
        <f>IF(CF54=1,Kirish!$C$55*Parametrlar!$C$12*CF56+Parametrlar!$C$23*(Kirish!$B$24+Kirish!$B$25)/12+Kirish!$B$26/12*Parametrlar!$C$14,0)</f>
        <v>0</v>
      </c>
      <c r="CG61" s="46">
        <f>IF(CG54=1,Kirish!$C$55*Parametrlar!$C$12*CG56+Parametrlar!$C$23*(Kirish!$B$24+Kirish!$B$25)/12+Kirish!$B$26/12*Parametrlar!$C$14,0)</f>
        <v>0</v>
      </c>
      <c r="CH61" s="46">
        <f>IF(CH54=1,Kirish!$C$55*Parametrlar!$C$12*CH56+Parametrlar!$C$23*(Kirish!$B$24+Kirish!$B$25)/12+Kirish!$B$26/12*Parametrlar!$C$14,0)</f>
        <v>0</v>
      </c>
      <c r="CI61" s="46">
        <f>IF(CI54=1,Kirish!$C$55*Parametrlar!$C$12*CI56+Parametrlar!$C$23*(Kirish!$B$24+Kirish!$B$25)/12+Kirish!$B$26/12*Parametrlar!$C$14,0)</f>
        <v>0</v>
      </c>
      <c r="CJ61" s="46">
        <f>IF(CJ54=1,Kirish!$C$55*Parametrlar!$C$12*CJ56+Parametrlar!$C$23*(Kirish!$B$24+Kirish!$B$25)/12+Kirish!$B$26/12*Parametrlar!$C$14,0)</f>
        <v>0</v>
      </c>
      <c r="CK61" s="46">
        <f>IF(CK54=1,Kirish!$C$55*Parametrlar!$C$12*CK56+Parametrlar!$C$23*(Kirish!$B$24+Kirish!$B$25)/12+Kirish!$B$26/12*Parametrlar!$C$14,0)</f>
        <v>0</v>
      </c>
      <c r="CL61" s="46">
        <f>IF(CL54=1,Kirish!$C$55*Parametrlar!$C$12*CL56+Parametrlar!$C$23*(Kirish!$B$24+Kirish!$B$25)/12+Kirish!$B$26/12*Parametrlar!$C$14,0)</f>
        <v>0</v>
      </c>
      <c r="CM61" s="46">
        <f>IF(CM54=1,Kirish!$C$55*Parametrlar!$C$12*CM56+Parametrlar!$C$23*(Kirish!$B$24+Kirish!$B$25)/12+Kirish!$B$26/12*Parametrlar!$C$14,0)</f>
        <v>0</v>
      </c>
      <c r="CN61" s="46">
        <f>IF(CN54=1,Kirish!$C$55*Parametrlar!$C$12*CN56+Parametrlar!$C$23*(Kirish!$B$24+Kirish!$B$25)/12+Kirish!$B$26/12*Parametrlar!$C$14,0)</f>
        <v>0</v>
      </c>
      <c r="CO61" s="46">
        <f>IF(CO54=1,Kirish!$C$55*Parametrlar!$C$12*CO56+Parametrlar!$C$23*(Kirish!$B$24+Kirish!$B$25)/12+Kirish!$B$26/12*Parametrlar!$C$14,0)</f>
        <v>0</v>
      </c>
      <c r="CP61" s="46">
        <f>IF(CP54=1,Kirish!$C$55*Parametrlar!$C$12*CP56+Parametrlar!$C$23*(Kirish!$B$24+Kirish!$B$25)/12+Kirish!$B$26/12*Parametrlar!$C$14,0)</f>
        <v>0</v>
      </c>
      <c r="CQ61" s="46">
        <f>IF(CQ54=1,Kirish!$C$55*Parametrlar!$C$12*CQ56+Parametrlar!$C$23*(Kirish!$B$24+Kirish!$B$25)/12+Kirish!$B$26/12*Parametrlar!$C$14,0)</f>
        <v>0</v>
      </c>
      <c r="CR61" s="46">
        <f>IF(CR54=1,Kirish!$C$55*Parametrlar!$C$12*CR56+Parametrlar!$C$23*(Kirish!$B$24+Kirish!$B$25)/12+Kirish!$B$26/12*Parametrlar!$C$14,0)</f>
        <v>0</v>
      </c>
      <c r="CS61" s="46">
        <f>IF(CS54=1,Kirish!$C$55*Parametrlar!$C$12*CS56+Parametrlar!$C$23*(Kirish!$B$24+Kirish!$B$25)/12+Kirish!$B$26/12*Parametrlar!$C$14,0)</f>
        <v>0</v>
      </c>
      <c r="CT61" s="46">
        <f>IF(CT54=1,Kirish!$C$55*Parametrlar!$C$12*CT56+Parametrlar!$C$23*(Kirish!$B$24+Kirish!$B$25)/12+Kirish!$B$26/12*Parametrlar!$C$14,0)</f>
        <v>0</v>
      </c>
      <c r="CU61" s="46">
        <f>IF(CU54=1,Kirish!$C$55*Parametrlar!$C$12*CU56+Parametrlar!$C$23*(Kirish!$B$24+Kirish!$B$25)/12+Kirish!$B$26/12*Parametrlar!$C$14,0)</f>
        <v>0</v>
      </c>
      <c r="CV61" s="46">
        <f>IF(CV54=1,Kirish!$C$55*Parametrlar!$C$12*CV56+Parametrlar!$C$23*(Kirish!$B$24+Kirish!$B$25)/12+Kirish!$B$26/12*Parametrlar!$C$14,0)</f>
        <v>0</v>
      </c>
      <c r="CW61" s="46">
        <f>IF(CW54=1,Kirish!$C$55*Parametrlar!$C$12*CW56+Parametrlar!$C$23*(Kirish!$B$24+Kirish!$B$25)/12+Kirish!$B$26/12*Parametrlar!$C$14,0)</f>
        <v>0</v>
      </c>
      <c r="CX61" s="46">
        <f>IF(CX54=1,Kirish!$C$55*Parametrlar!$C$12*CX56+Parametrlar!$C$23*(Kirish!$B$24+Kirish!$B$25)/12+Kirish!$B$26/12*Parametrlar!$C$14,0)</f>
        <v>0</v>
      </c>
      <c r="CY61" s="46">
        <f>IF(CY54=1,Kirish!$C$55*Parametrlar!$C$12*CY56+Parametrlar!$C$23*(Kirish!$B$24+Kirish!$B$25)/12+Kirish!$B$26/12*Parametrlar!$C$14,0)</f>
        <v>0</v>
      </c>
      <c r="CZ61" s="46">
        <f>IF(CZ54=1,Kirish!$C$55*Parametrlar!$C$12*CZ56+Parametrlar!$C$23*(Kirish!$B$24+Kirish!$B$25)/12+Kirish!$B$26/12*Parametrlar!$C$14,0)</f>
        <v>0</v>
      </c>
      <c r="DA61" s="46">
        <f>IF(DA54=1,Kirish!$C$55*Parametrlar!$C$12*DA56+Parametrlar!$C$23*(Kirish!$B$24+Kirish!$B$25)/12+Kirish!$B$26/12*Parametrlar!$C$14,0)</f>
        <v>0</v>
      </c>
      <c r="DB61" s="46">
        <f>IF(DB54=1,Kirish!$C$55*Parametrlar!$C$12*DB56+Parametrlar!$C$23*(Kirish!$B$24+Kirish!$B$25)/12+Kirish!$B$26/12*Parametrlar!$C$14,0)</f>
        <v>0</v>
      </c>
      <c r="DC61" s="46">
        <f>IF(DC54=1,Kirish!$C$55*Parametrlar!$C$12*DC56+Parametrlar!$C$23*(Kirish!$B$24+Kirish!$B$25)/12+Kirish!$B$26/12*Parametrlar!$C$14,0)</f>
        <v>0</v>
      </c>
      <c r="DD61" s="46">
        <f>IF(DD54=1,Kirish!$C$55*Parametrlar!$C$12*DD56+Parametrlar!$C$23*(Kirish!$B$24+Kirish!$B$25)/12+Kirish!$B$26/12*Parametrlar!$C$14,0)</f>
        <v>0</v>
      </c>
      <c r="DE61" s="46">
        <f>IF(DE54=1,Kirish!$C$55*Parametrlar!$C$12*DE56+Parametrlar!$C$23*(Kirish!$B$24+Kirish!$B$25)/12+Kirish!$B$26/12*Parametrlar!$C$14,0)</f>
        <v>0</v>
      </c>
      <c r="DF61" s="46">
        <f>IF(DF54=1,Kirish!$C$55*Parametrlar!$C$12*DF56+Parametrlar!$C$23*(Kirish!$B$24+Kirish!$B$25)/12+Kirish!$B$26/12*Parametrlar!$C$14,0)</f>
        <v>0</v>
      </c>
      <c r="DG61" s="46">
        <f>IF(DG54=1,Kirish!$C$55*Parametrlar!$C$12*DG56+Parametrlar!$C$23*(Kirish!$B$24+Kirish!$B$25)/12+Kirish!$B$26/12*Parametrlar!$C$14,0)</f>
        <v>0</v>
      </c>
      <c r="DH61" s="46">
        <f>IF(DH54=1,Kirish!$C$55*Parametrlar!$C$12*DH56+Parametrlar!$C$23*(Kirish!$B$24+Kirish!$B$25)/12+Kirish!$B$26/12*Parametrlar!$C$14,0)</f>
        <v>0</v>
      </c>
      <c r="DI61" s="46">
        <f>IF(DI54=1,Kirish!$C$55*Parametrlar!$C$12*DI56+Parametrlar!$C$23*(Kirish!$B$24+Kirish!$B$25)/12+Kirish!$B$26/12*Parametrlar!$C$14,0)</f>
        <v>0</v>
      </c>
      <c r="DJ61" s="46">
        <f>IF(DJ54=1,Kirish!$C$55*Parametrlar!$C$12*DJ56+Parametrlar!$C$23*(Kirish!$B$24+Kirish!$B$25)/12+Kirish!$B$26/12*Parametrlar!$C$14,0)</f>
        <v>0</v>
      </c>
      <c r="DK61" s="46">
        <f>IF(DK54=1,Kirish!$C$55*Parametrlar!$C$12*DK56+Parametrlar!$C$23*(Kirish!$B$24+Kirish!$B$25)/12+Kirish!$B$26/12*Parametrlar!$C$14,0)</f>
        <v>0</v>
      </c>
      <c r="DL61" s="46">
        <f>IF(DL54=1,Kirish!$C$55*Parametrlar!$C$12*DL56+Parametrlar!$C$23*(Kirish!$B$24+Kirish!$B$25)/12+Kirish!$B$26/12*Parametrlar!$C$14,0)</f>
        <v>0</v>
      </c>
      <c r="DM61" s="46">
        <f>IF(DM54=1,Kirish!$C$55*Parametrlar!$C$12*DM56+Parametrlar!$C$23*(Kirish!$B$24+Kirish!$B$25)/12+Kirish!$B$26/12*Parametrlar!$C$14,0)</f>
        <v>0</v>
      </c>
      <c r="DN61" s="46">
        <f>IF(DN54=1,Kirish!$C$55*Parametrlar!$C$12*DN56+Parametrlar!$C$23*(Kirish!$B$24+Kirish!$B$25)/12+Kirish!$B$26/12*Parametrlar!$C$14,0)</f>
        <v>0</v>
      </c>
      <c r="DO61" s="46">
        <f>IF(DO54=1,Kirish!$C$55*Parametrlar!$C$12*DO56+Parametrlar!$C$23*(Kirish!$B$24+Kirish!$B$25)/12+Kirish!$B$26/12*Parametrlar!$C$14,0)</f>
        <v>0</v>
      </c>
      <c r="DP61" s="46">
        <f>IF(DP54=1,Kirish!$C$55*Parametrlar!$C$12*DP56+Parametrlar!$C$23*(Kirish!$B$24+Kirish!$B$25)/12+Kirish!$B$26/12*Parametrlar!$C$14,0)</f>
        <v>0</v>
      </c>
      <c r="DQ61" s="46">
        <f>IF(DQ54=1,Kirish!$C$55*Parametrlar!$C$12*DQ56+Parametrlar!$C$23*(Kirish!$B$24+Kirish!$B$25)/12+Kirish!$B$26/12*Parametrlar!$C$14,0)</f>
        <v>0</v>
      </c>
      <c r="DR61" s="46">
        <f>IF(DR54=1,Kirish!$C$55*Parametrlar!$C$12*DR56+Parametrlar!$C$23*(Kirish!$B$24+Kirish!$B$25)/12+Kirish!$B$26/12*Parametrlar!$C$14,0)</f>
        <v>0</v>
      </c>
      <c r="DS61" s="46">
        <f>IF(DS54=1,Kirish!$C$55*Parametrlar!$C$12*DS56+Parametrlar!$C$23*(Kirish!$B$24+Kirish!$B$25)/12+Kirish!$B$26/12*Parametrlar!$C$14,0)</f>
        <v>0</v>
      </c>
      <c r="DT61" s="46">
        <f>IF(DT54=1,Kirish!$C$55*Parametrlar!$C$12*DT56+Parametrlar!$C$23*(Kirish!$B$24+Kirish!$B$25)/12+Kirish!$B$26/12*Parametrlar!$C$14,0)</f>
        <v>0</v>
      </c>
      <c r="DU61" s="46">
        <f>IF(DU54=1,Kirish!$C$55*Parametrlar!$C$12*DU56+Parametrlar!$C$23*(Kirish!$B$24+Kirish!$B$25)/12+Kirish!$B$26/12*Parametrlar!$C$14,0)</f>
        <v>0</v>
      </c>
      <c r="DV61" s="46">
        <f>IF(DV54=1,Kirish!$C$55*Parametrlar!$C$12*DV56+Parametrlar!$C$23*(Kirish!$B$24+Kirish!$B$25)/12+Kirish!$B$26/12*Parametrlar!$C$14,0)</f>
        <v>0</v>
      </c>
      <c r="DW61" s="46">
        <f>IF(DW54=1,Kirish!$C$55*Parametrlar!$C$12*DW56+Parametrlar!$C$23*(Kirish!$B$24+Kirish!$B$25)/12+Kirish!$B$26/12*Parametrlar!$C$14,0)</f>
        <v>0</v>
      </c>
      <c r="DX61" s="46">
        <f>IF(DX54=1,Kirish!$C$55*Parametrlar!$C$12*DX56+Parametrlar!$C$23*(Kirish!$B$24+Kirish!$B$25)/12+Kirish!$B$26/12*Parametrlar!$C$14,0)</f>
        <v>0</v>
      </c>
      <c r="DY61" s="46">
        <f>IF(DY54=1,Kirish!$C$55*Parametrlar!$C$12*DY56+Parametrlar!$C$23*(Kirish!$B$24+Kirish!$B$25)/12+Kirish!$B$26/12*Parametrlar!$C$14,0)</f>
        <v>0</v>
      </c>
      <c r="DZ61" s="46">
        <f>IF(DZ54=1,Kirish!$C$55*Parametrlar!$C$12*DZ56+Parametrlar!$C$23*(Kirish!$B$24+Kirish!$B$25)/12+Kirish!$B$26/12*Parametrlar!$C$14,0)</f>
        <v>0</v>
      </c>
      <c r="EA61" s="46">
        <f>IF(EA54=1,Kirish!$C$55*Parametrlar!$C$12*EA56+Parametrlar!$C$23*(Kirish!$B$24+Kirish!$B$25)/12+Kirish!$B$26/12*Parametrlar!$C$14,0)</f>
        <v>0</v>
      </c>
      <c r="EB61" s="46">
        <f>IF(EB54=1,Kirish!$C$55*Parametrlar!$C$12*EB56+Parametrlar!$C$23*(Kirish!$B$24+Kirish!$B$25)/12+Kirish!$B$26/12*Parametrlar!$C$14,0)</f>
        <v>0</v>
      </c>
      <c r="EC61" s="46">
        <f>IF(EC54=1,Kirish!$C$55*Parametrlar!$C$12*EC56+Parametrlar!$C$23*(Kirish!$B$24+Kirish!$B$25)/12+Kirish!$B$26/12*Parametrlar!$C$14,0)</f>
        <v>0</v>
      </c>
      <c r="ED61" s="46">
        <f>IF(ED54=1,Kirish!$C$55*Parametrlar!$C$12*ED56+Parametrlar!$C$23*(Kirish!$B$24+Kirish!$B$25)/12+Kirish!$B$26/12*Parametrlar!$C$14,0)</f>
        <v>0</v>
      </c>
      <c r="EE61" s="46">
        <f>IF(EE54=1,Kirish!$C$55*Parametrlar!$C$12*EE56+Parametrlar!$C$23*(Kirish!$B$24+Kirish!$B$25)/12+Kirish!$B$26/12*Parametrlar!$C$14,0)</f>
        <v>0</v>
      </c>
      <c r="EF61" s="46">
        <f>IF(EF54=1,Kirish!$C$55*Parametrlar!$C$12*EF56+Parametrlar!$C$23*(Kirish!$B$24+Kirish!$B$25)/12+Kirish!$B$26/12*Parametrlar!$C$14,0)</f>
        <v>0</v>
      </c>
      <c r="EG61" s="46">
        <f>IF(EG54=1,Kirish!$C$55*Parametrlar!$C$12*EG56+Parametrlar!$C$23*(Kirish!$B$24+Kirish!$B$25)/12+Kirish!$B$26/12*Parametrlar!$C$14,0)</f>
        <v>0</v>
      </c>
      <c r="EH61" s="46">
        <f>IF(EH54=1,Kirish!$C$55*Parametrlar!$C$12*EH56+Parametrlar!$C$23*(Kirish!$B$24+Kirish!$B$25)/12+Kirish!$B$26/12*Parametrlar!$C$14,0)</f>
        <v>0</v>
      </c>
      <c r="EI61" s="46">
        <f>IF(EI54=1,Kirish!$C$55*Parametrlar!$C$12*EI56+Parametrlar!$C$23*(Kirish!$B$24+Kirish!$B$25)/12+Kirish!$B$26/12*Parametrlar!$C$14,0)</f>
        <v>0</v>
      </c>
      <c r="EJ61" s="46">
        <f>IF(EJ54=1,Kirish!$C$55*Parametrlar!$C$12*EJ56+Parametrlar!$C$23*(Kirish!$B$24+Kirish!$B$25)/12+Kirish!$B$26/12*Parametrlar!$C$14,0)</f>
        <v>0</v>
      </c>
      <c r="EK61" s="46">
        <f>IF(EK54=1,Kirish!$C$55*Parametrlar!$C$12*EK56+Parametrlar!$C$23*(Kirish!$B$24+Kirish!$B$25)/12+Kirish!$B$26/12*Parametrlar!$C$14,0)</f>
        <v>0</v>
      </c>
      <c r="EL61" s="46">
        <f>IF(EL54=1,Kirish!$C$55*Parametrlar!$C$12*EL56+Parametrlar!$C$23*(Kirish!$B$24+Kirish!$B$25)/12+Kirish!$B$26/12*Parametrlar!$C$14,0)</f>
        <v>0</v>
      </c>
      <c r="EM61" s="46">
        <f>IF(EM54=1,Kirish!$C$55*Parametrlar!$C$12*EM56+Parametrlar!$C$23*(Kirish!$B$24+Kirish!$B$25)/12+Kirish!$B$26/12*Parametrlar!$C$14,0)</f>
        <v>0</v>
      </c>
      <c r="EN61" s="46">
        <f>IF(EN54=1,Kirish!$C$55*Parametrlar!$C$12*EN56+Parametrlar!$C$23*(Kirish!$B$24+Kirish!$B$25)/12+Kirish!$B$26/12*Parametrlar!$C$14,0)</f>
        <v>0</v>
      </c>
      <c r="EO61" s="46">
        <f>IF(EO54=1,Kirish!$C$55*Parametrlar!$C$12*EO56+Parametrlar!$C$23*(Kirish!$B$24+Kirish!$B$25)/12+Kirish!$B$26/12*Parametrlar!$C$14,0)</f>
        <v>0</v>
      </c>
      <c r="EP61" s="46">
        <f>IF(EP54=1,Kirish!$C$55*Parametrlar!$C$12*EP56+Parametrlar!$C$23*(Kirish!$B$24+Kirish!$B$25)/12+Kirish!$B$26/12*Parametrlar!$C$14,0)</f>
        <v>0</v>
      </c>
      <c r="EQ61" s="46">
        <f>IF(EQ54=1,Kirish!$C$55*Parametrlar!$C$12*EQ56+Parametrlar!$C$23*(Kirish!$B$24+Kirish!$B$25)/12+Kirish!$B$26/12*Parametrlar!$C$14,0)</f>
        <v>0</v>
      </c>
      <c r="ER61" s="46">
        <f>IF(ER54=1,Kirish!$C$55*Parametrlar!$C$12*ER56+Parametrlar!$C$23*(Kirish!$B$24+Kirish!$B$25)/12+Kirish!$B$26/12*Parametrlar!$C$14,0)</f>
        <v>0</v>
      </c>
      <c r="ES61" s="46">
        <f>IF(ES54=1,Kirish!$C$55*Parametrlar!$C$12*ES56+Parametrlar!$C$23*(Kirish!$B$24+Kirish!$B$25)/12+Kirish!$B$26/12*Parametrlar!$C$14,0)</f>
        <v>0</v>
      </c>
      <c r="ET61" s="46">
        <f>IF(ET54=1,Kirish!$C$55*Parametrlar!$C$12*ET56+Parametrlar!$C$23*(Kirish!$B$24+Kirish!$B$25)/12+Kirish!$B$26/12*Parametrlar!$C$14,0)</f>
        <v>0</v>
      </c>
      <c r="EU61" s="46">
        <f>IF(EU54=1,Kirish!$C$55*Parametrlar!$C$12*EU56+Parametrlar!$C$23*(Kirish!$B$24+Kirish!$B$25)/12+Kirish!$B$26/12*Parametrlar!$C$14,0)</f>
        <v>0</v>
      </c>
      <c r="EV61" s="46">
        <f>IF(EV54=1,Kirish!$C$55*Parametrlar!$C$12*EV56+Parametrlar!$C$23*(Kirish!$B$24+Kirish!$B$25)/12+Kirish!$B$26/12*Parametrlar!$C$14,0)</f>
        <v>0</v>
      </c>
      <c r="EW61" s="46">
        <f>IF(EW54=1,Kirish!$C$55*Parametrlar!$C$12*EW56+Parametrlar!$C$23*(Kirish!$B$24+Kirish!$B$25)/12+Kirish!$B$26/12*Parametrlar!$C$14,0)</f>
        <v>0</v>
      </c>
      <c r="EX61" s="46">
        <f>IF(EX54=1,Kirish!$C$55*Parametrlar!$C$12*EX56+Parametrlar!$C$23*(Kirish!$B$24+Kirish!$B$25)/12+Kirish!$B$26/12*Parametrlar!$C$14,0)</f>
        <v>0</v>
      </c>
      <c r="EY61" s="46">
        <f>IF(EY54=1,Kirish!$C$55*Parametrlar!$C$12*EY56+Parametrlar!$C$23*(Kirish!$B$24+Kirish!$B$25)/12+Kirish!$B$26/12*Parametrlar!$C$14,0)</f>
        <v>0</v>
      </c>
      <c r="EZ61" s="46">
        <f>IF(EZ54=1,Kirish!$C$55*Parametrlar!$C$12*EZ56+Parametrlar!$C$23*(Kirish!$B$24+Kirish!$B$25)/12+Kirish!$B$26/12*Parametrlar!$C$14,0)</f>
        <v>0</v>
      </c>
      <c r="FA61" s="46">
        <f>IF(FA54=1,Kirish!$C$55*Parametrlar!$C$12*FA56+Parametrlar!$C$23*(Kirish!$B$24+Kirish!$B$25)/12+Kirish!$B$26/12*Parametrlar!$C$14,0)</f>
        <v>0</v>
      </c>
      <c r="FB61" s="46">
        <f>IF(FB54=1,Kirish!$C$55*Parametrlar!$C$12*FB56+Parametrlar!$C$23*(Kirish!$B$24+Kirish!$B$25)/12+Kirish!$B$26/12*Parametrlar!$C$14,0)</f>
        <v>0</v>
      </c>
      <c r="FC61" s="46">
        <f>IF(FC54=1,Kirish!$C$55*Parametrlar!$C$12*FC56+Parametrlar!$C$23*(Kirish!$B$24+Kirish!$B$25)/12+Kirish!$B$26/12*Parametrlar!$C$14,0)</f>
        <v>0</v>
      </c>
      <c r="FD61" s="46">
        <f>IF(FD54=1,Kirish!$C$55*Parametrlar!$C$12*FD56+Parametrlar!$C$23*(Kirish!$B$24+Kirish!$B$25)/12+Kirish!$B$26/12*Parametrlar!$C$14,0)</f>
        <v>0</v>
      </c>
      <c r="FE61" s="46">
        <f>IF(FE54=1,Kirish!$C$55*Parametrlar!$C$12*FE56+Parametrlar!$C$23*(Kirish!$B$24+Kirish!$B$25)/12+Kirish!$B$26/12*Parametrlar!$C$14,0)</f>
        <v>0</v>
      </c>
      <c r="FF61" s="46">
        <f>IF(FF54=1,Kirish!$C$55*Parametrlar!$C$12*FF56+Parametrlar!$C$23*(Kirish!$B$24+Kirish!$B$25)/12+Kirish!$B$26/12*Parametrlar!$C$14,0)</f>
        <v>0</v>
      </c>
      <c r="FG61" s="46">
        <f>IF(FG54=1,Kirish!$C$55*Parametrlar!$C$12*FG56+Parametrlar!$C$23*(Kirish!$B$24+Kirish!$B$25)/12+Kirish!$B$26/12*Parametrlar!$C$14,0)</f>
        <v>0</v>
      </c>
      <c r="FH61" s="46">
        <f>IF(FH54=1,Kirish!$C$55*Parametrlar!$C$12*FH56+Parametrlar!$C$23*(Kirish!$B$24+Kirish!$B$25)/12+Kirish!$B$26/12*Parametrlar!$C$14,0)</f>
        <v>0</v>
      </c>
      <c r="FI61" s="46">
        <f>IF(FI54=1,Kirish!$C$55*Parametrlar!$C$12*FI56+Parametrlar!$C$23*(Kirish!$B$24+Kirish!$B$25)/12+Kirish!$B$26/12*Parametrlar!$C$14,0)</f>
        <v>0</v>
      </c>
      <c r="FJ61" s="46">
        <f>IF(FJ54=1,Kirish!$C$55*Parametrlar!$C$12*FJ56+Parametrlar!$C$23*(Kirish!$B$24+Kirish!$B$25)/12+Kirish!$B$26/12*Parametrlar!$C$14,0)</f>
        <v>0</v>
      </c>
      <c r="FK61" s="46">
        <f>IF(FK54=1,Kirish!$C$55*Parametrlar!$C$12*FK56+Parametrlar!$C$23*(Kirish!$B$24+Kirish!$B$25)/12+Kirish!$B$26/12*Parametrlar!$C$14,0)</f>
        <v>0</v>
      </c>
      <c r="FL61" s="46">
        <f>IF(FL54=1,Kirish!$C$55*Parametrlar!$C$12*FL56+Parametrlar!$C$23*(Kirish!$B$24+Kirish!$B$25)/12+Kirish!$B$26/12*Parametrlar!$C$14,0)</f>
        <v>0</v>
      </c>
      <c r="FM61" s="46">
        <f>IF(FM54=1,Kirish!$C$55*Parametrlar!$C$12*FM56+Parametrlar!$C$23*(Kirish!$B$24+Kirish!$B$25)/12+Kirish!$B$26/12*Parametrlar!$C$14,0)</f>
        <v>0</v>
      </c>
      <c r="FN61" s="46">
        <f>IF(FN54=1,Kirish!$C$55*Parametrlar!$C$12*FN56+Parametrlar!$C$23*(Kirish!$B$24+Kirish!$B$25)/12+Kirish!$B$26/12*Parametrlar!$C$14,0)</f>
        <v>0</v>
      </c>
      <c r="FO61" s="46">
        <f>IF(FO54=1,Kirish!$C$55*Parametrlar!$C$12*FO56+Parametrlar!$C$23*(Kirish!$B$24+Kirish!$B$25)/12+Kirish!$B$26/12*Parametrlar!$C$14,0)</f>
        <v>0</v>
      </c>
      <c r="FP61" s="46">
        <f>IF(FP54=1,Kirish!$C$55*Parametrlar!$C$12*FP56+Parametrlar!$C$23*(Kirish!$B$24+Kirish!$B$25)/12+Kirish!$B$26/12*Parametrlar!$C$14,0)</f>
        <v>0</v>
      </c>
    </row>
    <row r="62" spans="1:172" x14ac:dyDescent="0.2">
      <c r="A62" s="42" t="s">
        <v>243</v>
      </c>
      <c r="C62" s="45">
        <f t="shared" si="57"/>
        <v>0</v>
      </c>
      <c r="D62" s="46">
        <f>D59*(Kirish!$B$22+Kirish!$B$23)</f>
        <v>0</v>
      </c>
      <c r="E62" s="46">
        <f>E59*(Kirish!$B$22+Kirish!$B$23)</f>
        <v>0</v>
      </c>
      <c r="F62" s="46">
        <f>F59*(Kirish!$B$22+Kirish!$B$23)</f>
        <v>0</v>
      </c>
      <c r="G62" s="46">
        <f>G59*(Kirish!$B$22+Kirish!$B$23)</f>
        <v>0</v>
      </c>
      <c r="H62" s="46">
        <f>H59*(Kirish!$B$22+Kirish!$B$23)</f>
        <v>0</v>
      </c>
      <c r="I62" s="46">
        <f>I59*(Kirish!$B$22+Kirish!$B$23)</f>
        <v>0</v>
      </c>
      <c r="J62" s="46">
        <f>J59*(Kirish!$B$22+Kirish!$B$23)</f>
        <v>0</v>
      </c>
      <c r="K62" s="46">
        <f>K59*(Kirish!$B$22+Kirish!$B$23)</f>
        <v>0</v>
      </c>
      <c r="L62" s="46">
        <f>L59*(Kirish!$B$22+Kirish!$B$23)</f>
        <v>0</v>
      </c>
      <c r="M62" s="46">
        <f>M59*(Kirish!$B$22+Kirish!$B$23)</f>
        <v>0</v>
      </c>
      <c r="N62" s="46">
        <f>N59*(Kirish!$B$22+Kirish!$B$23)</f>
        <v>0</v>
      </c>
      <c r="O62" s="46">
        <f>O59*(Kirish!$B$22+Kirish!$B$23)</f>
        <v>0</v>
      </c>
      <c r="P62" s="46">
        <f>P59*(Kirish!$B$22+Kirish!$B$23)</f>
        <v>0</v>
      </c>
      <c r="Q62" s="46">
        <f>Q59*(Kirish!$B$22+Kirish!$B$23)</f>
        <v>0</v>
      </c>
      <c r="R62" s="46">
        <f>R59*(Kirish!$B$22+Kirish!$B$23)</f>
        <v>0</v>
      </c>
      <c r="S62" s="46">
        <f>S59*(Kirish!$B$22+Kirish!$B$23)</f>
        <v>0</v>
      </c>
      <c r="T62" s="46">
        <f>T59*(Kirish!$B$22+Kirish!$B$23)</f>
        <v>0</v>
      </c>
      <c r="U62" s="46">
        <f>U59*(Kirish!$B$22+Kirish!$B$23)</f>
        <v>0</v>
      </c>
      <c r="V62" s="46">
        <f>V59*(Kirish!$B$22+Kirish!$B$23)</f>
        <v>0</v>
      </c>
      <c r="W62" s="46">
        <f>W59*(Kirish!$B$22+Kirish!$B$23)</f>
        <v>0</v>
      </c>
      <c r="X62" s="46">
        <f>X59*(Kirish!$B$22+Kirish!$B$23)</f>
        <v>0</v>
      </c>
      <c r="Y62" s="46">
        <f>Y59*(Kirish!$B$22+Kirish!$B$23)</f>
        <v>0</v>
      </c>
      <c r="Z62" s="46">
        <f>Z59*(Kirish!$B$22+Kirish!$B$23)</f>
        <v>0</v>
      </c>
      <c r="AA62" s="46">
        <f>AA59*(Kirish!$B$22+Kirish!$B$23)</f>
        <v>0</v>
      </c>
      <c r="AB62" s="46">
        <f>AB59*(Kirish!$B$22+Kirish!$B$23)</f>
        <v>0</v>
      </c>
      <c r="AC62" s="46">
        <f>AC59*(Kirish!$B$22+Kirish!$B$23)</f>
        <v>0</v>
      </c>
      <c r="AD62" s="46">
        <f>AD59*(Kirish!$B$22+Kirish!$B$23)</f>
        <v>0</v>
      </c>
      <c r="AE62" s="46">
        <f>AE59*(Kirish!$B$22+Kirish!$B$23)</f>
        <v>0</v>
      </c>
      <c r="AF62" s="46">
        <f>AF59*(Kirish!$B$22+Kirish!$B$23)</f>
        <v>0</v>
      </c>
      <c r="AG62" s="46">
        <f>AG59*(Kirish!$B$22+Kirish!$B$23)</f>
        <v>0</v>
      </c>
      <c r="AH62" s="46">
        <f>AH59*(Kirish!$B$22+Kirish!$B$23)</f>
        <v>0</v>
      </c>
      <c r="AI62" s="46">
        <f>AI59*(Kirish!$B$22+Kirish!$B$23)</f>
        <v>0</v>
      </c>
      <c r="AJ62" s="46">
        <f>AJ59*(Kirish!$B$22+Kirish!$B$23)</f>
        <v>0</v>
      </c>
      <c r="AK62" s="46">
        <f>AK59*(Kirish!$B$22+Kirish!$B$23)</f>
        <v>0</v>
      </c>
      <c r="AL62" s="46">
        <f>AL59*(Kirish!$B$22+Kirish!$B$23)</f>
        <v>0</v>
      </c>
      <c r="AM62" s="46">
        <f>AM59*(Kirish!$B$22+Kirish!$B$23)</f>
        <v>0</v>
      </c>
      <c r="AN62" s="46">
        <f>AN59*(Kirish!$B$22+Kirish!$B$23)</f>
        <v>0</v>
      </c>
      <c r="AO62" s="46">
        <f>AO59*(Kirish!$B$22+Kirish!$B$23)</f>
        <v>0</v>
      </c>
      <c r="AP62" s="46">
        <f>AP59*(Kirish!$B$22+Kirish!$B$23)</f>
        <v>0</v>
      </c>
      <c r="AQ62" s="46">
        <f>AQ59*(Kirish!$B$22+Kirish!$B$23)</f>
        <v>0</v>
      </c>
      <c r="AR62" s="46">
        <f>AR59*(Kirish!$B$22+Kirish!$B$23)</f>
        <v>0</v>
      </c>
      <c r="AS62" s="46">
        <f>AS59*(Kirish!$B$22+Kirish!$B$23)</f>
        <v>0</v>
      </c>
      <c r="AT62" s="46">
        <f>AT59*(Kirish!$B$22+Kirish!$B$23)</f>
        <v>0</v>
      </c>
      <c r="AU62" s="46">
        <f>AU59*(Kirish!$B$22+Kirish!$B$23)</f>
        <v>0</v>
      </c>
      <c r="AV62" s="46">
        <f>AV59*(Kirish!$B$22+Kirish!$B$23)</f>
        <v>0</v>
      </c>
      <c r="AW62" s="46">
        <f>AW59*(Kirish!$B$22+Kirish!$B$23)</f>
        <v>0</v>
      </c>
      <c r="AX62" s="46">
        <f>AX59*(Kirish!$B$22+Kirish!$B$23)</f>
        <v>0</v>
      </c>
      <c r="AY62" s="46">
        <f>AY59*(Kirish!$B$22+Kirish!$B$23)</f>
        <v>0</v>
      </c>
      <c r="AZ62" s="46">
        <f>AZ59*(Kirish!$B$22+Kirish!$B$23)</f>
        <v>0</v>
      </c>
      <c r="BA62" s="46">
        <f>BA59*(Kirish!$B$22+Kirish!$B$23)</f>
        <v>0</v>
      </c>
      <c r="BB62" s="46">
        <f>BB59*(Kirish!$B$22+Kirish!$B$23)</f>
        <v>0</v>
      </c>
      <c r="BC62" s="46">
        <f>BC59*(Kirish!$B$22+Kirish!$B$23)</f>
        <v>0</v>
      </c>
      <c r="BD62" s="46">
        <f>BD59*(Kirish!$B$22+Kirish!$B$23)</f>
        <v>0</v>
      </c>
      <c r="BE62" s="46">
        <f>BE59*(Kirish!$B$22+Kirish!$B$23)</f>
        <v>0</v>
      </c>
      <c r="BF62" s="46">
        <f>BF59*(Kirish!$B$22+Kirish!$B$23)</f>
        <v>0</v>
      </c>
      <c r="BG62" s="46">
        <f>BG59*(Kirish!$B$22+Kirish!$B$23)</f>
        <v>0</v>
      </c>
      <c r="BH62" s="46">
        <f>BH59*(Kirish!$B$22+Kirish!$B$23)</f>
        <v>0</v>
      </c>
      <c r="BI62" s="46">
        <f>BI59*(Kirish!$B$22+Kirish!$B$23)</f>
        <v>0</v>
      </c>
      <c r="BJ62" s="46">
        <f>BJ59*(Kirish!$B$22+Kirish!$B$23)</f>
        <v>0</v>
      </c>
      <c r="BK62" s="46">
        <f>BK59*(Kirish!$B$22+Kirish!$B$23)</f>
        <v>0</v>
      </c>
      <c r="BL62" s="46">
        <f>BL59*(Kirish!$B$22+Kirish!$B$23)</f>
        <v>0</v>
      </c>
      <c r="BM62" s="46">
        <f>BM59*(Kirish!$B$22+Kirish!$B$23)</f>
        <v>0</v>
      </c>
      <c r="BN62" s="46">
        <f>BN59*(Kirish!$B$22+Kirish!$B$23)</f>
        <v>0</v>
      </c>
      <c r="BO62" s="46">
        <f>BO59*(Kirish!$B$22+Kirish!$B$23)</f>
        <v>0</v>
      </c>
      <c r="BP62" s="46">
        <f>BP59*(Kirish!$B$22+Kirish!$B$23)</f>
        <v>0</v>
      </c>
      <c r="BQ62" s="46">
        <f>BQ59*(Kirish!$B$22+Kirish!$B$23)</f>
        <v>0</v>
      </c>
      <c r="BR62" s="46">
        <f>BR59*(Kirish!$B$22+Kirish!$B$23)</f>
        <v>0</v>
      </c>
      <c r="BS62" s="46">
        <f>BS59*(Kirish!$B$22+Kirish!$B$23)</f>
        <v>0</v>
      </c>
      <c r="BT62" s="46">
        <f>BT59*(Kirish!$B$22+Kirish!$B$23)</f>
        <v>0</v>
      </c>
      <c r="BU62" s="46">
        <f>BU59*(Kirish!$B$22+Kirish!$B$23)</f>
        <v>0</v>
      </c>
      <c r="BV62" s="46">
        <f>BV59*(Kirish!$B$22+Kirish!$B$23)</f>
        <v>0</v>
      </c>
      <c r="BW62" s="46">
        <f>BW59*(Kirish!$B$22+Kirish!$B$23)</f>
        <v>0</v>
      </c>
      <c r="BX62" s="46">
        <f>BX59*(Kirish!$B$22+Kirish!$B$23)</f>
        <v>0</v>
      </c>
      <c r="BY62" s="46">
        <f>BY59*(Kirish!$B$22+Kirish!$B$23)</f>
        <v>0</v>
      </c>
      <c r="BZ62" s="46">
        <f>BZ59*(Kirish!$B$22+Kirish!$B$23)</f>
        <v>0</v>
      </c>
      <c r="CA62" s="46">
        <f>CA59*(Kirish!$B$22+Kirish!$B$23)</f>
        <v>0</v>
      </c>
      <c r="CB62" s="46">
        <f>CB59*(Kirish!$B$22+Kirish!$B$23)</f>
        <v>0</v>
      </c>
      <c r="CC62" s="46">
        <f>CC59*(Kirish!$B$22+Kirish!$B$23)</f>
        <v>0</v>
      </c>
      <c r="CD62" s="46">
        <f>CD59*(Kirish!$B$22+Kirish!$B$23)</f>
        <v>0</v>
      </c>
      <c r="CE62" s="46">
        <f>CE59*(Kirish!$B$22+Kirish!$B$23)</f>
        <v>0</v>
      </c>
      <c r="CF62" s="46">
        <f>CF59*(Kirish!$B$22+Kirish!$B$23)</f>
        <v>0</v>
      </c>
      <c r="CG62" s="46">
        <f>CG59*(Kirish!$B$22+Kirish!$B$23)</f>
        <v>0</v>
      </c>
      <c r="CH62" s="46">
        <f>CH59*(Kirish!$B$22+Kirish!$B$23)</f>
        <v>0</v>
      </c>
      <c r="CI62" s="46">
        <f>CI59*(Kirish!$B$22+Kirish!$B$23)</f>
        <v>0</v>
      </c>
      <c r="CJ62" s="46">
        <f>CJ59*(Kirish!$B$22+Kirish!$B$23)</f>
        <v>0</v>
      </c>
      <c r="CK62" s="46">
        <f>CK59*(Kirish!$B$22+Kirish!$B$23)</f>
        <v>0</v>
      </c>
      <c r="CL62" s="46">
        <f>CL59*(Kirish!$B$22+Kirish!$B$23)</f>
        <v>0</v>
      </c>
      <c r="CM62" s="46">
        <f>CM59*(Kirish!$B$22+Kirish!$B$23)</f>
        <v>0</v>
      </c>
      <c r="CN62" s="46">
        <f>CN59*(Kirish!$B$22+Kirish!$B$23)</f>
        <v>0</v>
      </c>
      <c r="CO62" s="46">
        <f>CO59*(Kirish!$B$22+Kirish!$B$23)</f>
        <v>0</v>
      </c>
      <c r="CP62" s="46">
        <f>CP59*(Kirish!$B$22+Kirish!$B$23)</f>
        <v>0</v>
      </c>
      <c r="CQ62" s="46">
        <f>CQ59*(Kirish!$B$22+Kirish!$B$23)</f>
        <v>0</v>
      </c>
      <c r="CR62" s="46">
        <f>CR59*(Kirish!$B$22+Kirish!$B$23)</f>
        <v>0</v>
      </c>
      <c r="CS62" s="46">
        <f>CS59*(Kirish!$B$22+Kirish!$B$23)</f>
        <v>0</v>
      </c>
      <c r="CT62" s="46">
        <f>CT59*(Kirish!$B$22+Kirish!$B$23)</f>
        <v>0</v>
      </c>
      <c r="CU62" s="46">
        <f>CU59*(Kirish!$B$22+Kirish!$B$23)</f>
        <v>0</v>
      </c>
      <c r="CV62" s="46">
        <f>CV59*(Kirish!$B$22+Kirish!$B$23)</f>
        <v>0</v>
      </c>
      <c r="CW62" s="46">
        <f>CW59*(Kirish!$B$22+Kirish!$B$23)</f>
        <v>0</v>
      </c>
      <c r="CX62" s="46">
        <f>CX59*(Kirish!$B$22+Kirish!$B$23)</f>
        <v>0</v>
      </c>
      <c r="CY62" s="46">
        <f>CY59*(Kirish!$B$22+Kirish!$B$23)</f>
        <v>0</v>
      </c>
      <c r="CZ62" s="46">
        <f>CZ59*(Kirish!$B$22+Kirish!$B$23)</f>
        <v>0</v>
      </c>
      <c r="DA62" s="46">
        <f>DA59*(Kirish!$B$22+Kirish!$B$23)</f>
        <v>0</v>
      </c>
      <c r="DB62" s="46">
        <f>DB59*(Kirish!$B$22+Kirish!$B$23)</f>
        <v>0</v>
      </c>
      <c r="DC62" s="46">
        <f>DC59*(Kirish!$B$22+Kirish!$B$23)</f>
        <v>0</v>
      </c>
      <c r="DD62" s="46">
        <f>DD59*(Kirish!$B$22+Kirish!$B$23)</f>
        <v>0</v>
      </c>
      <c r="DE62" s="46">
        <f>DE59*(Kirish!$B$22+Kirish!$B$23)</f>
        <v>0</v>
      </c>
      <c r="DF62" s="46">
        <f>DF59*(Kirish!$B$22+Kirish!$B$23)</f>
        <v>0</v>
      </c>
      <c r="DG62" s="46">
        <f>DG59*(Kirish!$B$22+Kirish!$B$23)</f>
        <v>0</v>
      </c>
      <c r="DH62" s="46">
        <f>DH59*(Kirish!$B$22+Kirish!$B$23)</f>
        <v>0</v>
      </c>
      <c r="DI62" s="46">
        <f>DI59*(Kirish!$B$22+Kirish!$B$23)</f>
        <v>0</v>
      </c>
      <c r="DJ62" s="46">
        <f>DJ59*(Kirish!$B$22+Kirish!$B$23)</f>
        <v>0</v>
      </c>
      <c r="DK62" s="46">
        <f>DK59*(Kirish!$B$22+Kirish!$B$23)</f>
        <v>0</v>
      </c>
      <c r="DL62" s="46">
        <f>DL59*(Kirish!$B$22+Kirish!$B$23)</f>
        <v>0</v>
      </c>
      <c r="DM62" s="46">
        <f>DM59*(Kirish!$B$22+Kirish!$B$23)</f>
        <v>0</v>
      </c>
      <c r="DN62" s="46">
        <f>DN59*(Kirish!$B$22+Kirish!$B$23)</f>
        <v>0</v>
      </c>
      <c r="DO62" s="46">
        <f>DO59*(Kirish!$B$22+Kirish!$B$23)</f>
        <v>0</v>
      </c>
      <c r="DP62" s="46">
        <f>DP59*(Kirish!$B$22+Kirish!$B$23)</f>
        <v>0</v>
      </c>
      <c r="DQ62" s="46">
        <f>DQ59*(Kirish!$B$22+Kirish!$B$23)</f>
        <v>0</v>
      </c>
      <c r="DR62" s="46">
        <f>DR59*(Kirish!$B$22+Kirish!$B$23)</f>
        <v>0</v>
      </c>
      <c r="DS62" s="46">
        <f>DS59*(Kirish!$B$22+Kirish!$B$23)</f>
        <v>0</v>
      </c>
      <c r="DT62" s="46">
        <f>DT59*(Kirish!$B$22+Kirish!$B$23)</f>
        <v>0</v>
      </c>
      <c r="DU62" s="46">
        <f>DU59*(Kirish!$B$22+Kirish!$B$23)</f>
        <v>0</v>
      </c>
      <c r="DV62" s="46">
        <f>DV59*(Kirish!$B$22+Kirish!$B$23)</f>
        <v>0</v>
      </c>
      <c r="DW62" s="46">
        <f>DW59*(Kirish!$B$22+Kirish!$B$23)</f>
        <v>0</v>
      </c>
      <c r="DX62" s="46">
        <f>DX59*(Kirish!$B$22+Kirish!$B$23)</f>
        <v>0</v>
      </c>
      <c r="DY62" s="46">
        <f>DY59*(Kirish!$B$22+Kirish!$B$23)</f>
        <v>0</v>
      </c>
      <c r="DZ62" s="46">
        <f>DZ59*(Kirish!$B$22+Kirish!$B$23)</f>
        <v>0</v>
      </c>
      <c r="EA62" s="46">
        <f>EA59*(Kirish!$B$22+Kirish!$B$23)</f>
        <v>0</v>
      </c>
      <c r="EB62" s="46">
        <f>EB59*(Kirish!$B$22+Kirish!$B$23)</f>
        <v>0</v>
      </c>
      <c r="EC62" s="46">
        <f>EC59*(Kirish!$B$22+Kirish!$B$23)</f>
        <v>0</v>
      </c>
      <c r="ED62" s="46">
        <f>ED59*(Kirish!$B$22+Kirish!$B$23)</f>
        <v>0</v>
      </c>
      <c r="EE62" s="46">
        <f>EE59*(Kirish!$B$22+Kirish!$B$23)</f>
        <v>0</v>
      </c>
      <c r="EF62" s="46">
        <f>EF59*(Kirish!$B$22+Kirish!$B$23)</f>
        <v>0</v>
      </c>
      <c r="EG62" s="46">
        <f>EG59*(Kirish!$B$22+Kirish!$B$23)</f>
        <v>0</v>
      </c>
      <c r="EH62" s="46">
        <f>EH59*(Kirish!$B$22+Kirish!$B$23)</f>
        <v>0</v>
      </c>
      <c r="EI62" s="46">
        <f>EI59*(Kirish!$B$22+Kirish!$B$23)</f>
        <v>0</v>
      </c>
      <c r="EJ62" s="46">
        <f>EJ59*(Kirish!$B$22+Kirish!$B$23)</f>
        <v>0</v>
      </c>
      <c r="EK62" s="46">
        <f>EK59*(Kirish!$B$22+Kirish!$B$23)</f>
        <v>0</v>
      </c>
      <c r="EL62" s="46">
        <f>EL59*(Kirish!$B$22+Kirish!$B$23)</f>
        <v>0</v>
      </c>
      <c r="EM62" s="46">
        <f>EM59*(Kirish!$B$22+Kirish!$B$23)</f>
        <v>0</v>
      </c>
      <c r="EN62" s="46">
        <f>EN59*(Kirish!$B$22+Kirish!$B$23)</f>
        <v>0</v>
      </c>
      <c r="EO62" s="46">
        <f>EO59*(Kirish!$B$22+Kirish!$B$23)</f>
        <v>0</v>
      </c>
      <c r="EP62" s="46">
        <f>EP59*(Kirish!$B$22+Kirish!$B$23)</f>
        <v>0</v>
      </c>
      <c r="EQ62" s="46">
        <f>EQ59*(Kirish!$B$22+Kirish!$B$23)</f>
        <v>0</v>
      </c>
      <c r="ER62" s="46">
        <f>ER59*(Kirish!$B$22+Kirish!$B$23)</f>
        <v>0</v>
      </c>
      <c r="ES62" s="46">
        <f>ES59*(Kirish!$B$22+Kirish!$B$23)</f>
        <v>0</v>
      </c>
      <c r="ET62" s="46">
        <f>ET59*(Kirish!$B$22+Kirish!$B$23)</f>
        <v>0</v>
      </c>
      <c r="EU62" s="46">
        <f>EU59*(Kirish!$B$22+Kirish!$B$23)</f>
        <v>0</v>
      </c>
      <c r="EV62" s="46">
        <f>EV59*(Kirish!$B$22+Kirish!$B$23)</f>
        <v>0</v>
      </c>
      <c r="EW62" s="46">
        <f>EW59*(Kirish!$B$22+Kirish!$B$23)</f>
        <v>0</v>
      </c>
      <c r="EX62" s="46">
        <f>EX59*(Kirish!$B$22+Kirish!$B$23)</f>
        <v>0</v>
      </c>
      <c r="EY62" s="46">
        <f>EY59*(Kirish!$B$22+Kirish!$B$23)</f>
        <v>0</v>
      </c>
      <c r="EZ62" s="46">
        <f>EZ59*(Kirish!$B$22+Kirish!$B$23)</f>
        <v>0</v>
      </c>
      <c r="FA62" s="46">
        <f>FA59*(Kirish!$B$22+Kirish!$B$23)</f>
        <v>0</v>
      </c>
      <c r="FB62" s="46">
        <f>FB59*(Kirish!$B$22+Kirish!$B$23)</f>
        <v>0</v>
      </c>
      <c r="FC62" s="46">
        <f>FC59*(Kirish!$B$22+Kirish!$B$23)</f>
        <v>0</v>
      </c>
      <c r="FD62" s="46">
        <f>FD59*(Kirish!$B$22+Kirish!$B$23)</f>
        <v>0</v>
      </c>
      <c r="FE62" s="46">
        <f>FE59*(Kirish!$B$22+Kirish!$B$23)</f>
        <v>0</v>
      </c>
      <c r="FF62" s="46">
        <f>FF59*(Kirish!$B$22+Kirish!$B$23)</f>
        <v>0</v>
      </c>
      <c r="FG62" s="46">
        <f>FG59*(Kirish!$B$22+Kirish!$B$23)</f>
        <v>0</v>
      </c>
      <c r="FH62" s="46">
        <f>FH59*(Kirish!$B$22+Kirish!$B$23)</f>
        <v>0</v>
      </c>
      <c r="FI62" s="46">
        <f>FI59*(Kirish!$B$22+Kirish!$B$23)</f>
        <v>0</v>
      </c>
      <c r="FJ62" s="46">
        <f>FJ59*(Kirish!$B$22+Kirish!$B$23)</f>
        <v>0</v>
      </c>
      <c r="FK62" s="46">
        <f>FK59*(Kirish!$B$22+Kirish!$B$23)</f>
        <v>0</v>
      </c>
      <c r="FL62" s="46">
        <f>FL59*(Kirish!$B$22+Kirish!$B$23)</f>
        <v>0</v>
      </c>
      <c r="FM62" s="46">
        <f>FM59*(Kirish!$B$22+Kirish!$B$23)</f>
        <v>0</v>
      </c>
      <c r="FN62" s="46">
        <f>FN59*(Kirish!$B$22+Kirish!$B$23)</f>
        <v>0</v>
      </c>
      <c r="FO62" s="46">
        <f>FO59*(Kirish!$B$22+Kirish!$B$23)</f>
        <v>0</v>
      </c>
      <c r="FP62" s="46">
        <f>FP59*(Kirish!$B$22+Kirish!$B$23)</f>
        <v>0</v>
      </c>
    </row>
    <row r="63" spans="1:172" x14ac:dyDescent="0.2">
      <c r="A63" s="35" t="s">
        <v>244</v>
      </c>
      <c r="C63" s="45">
        <f t="shared" si="57"/>
        <v>0</v>
      </c>
      <c r="D63" s="46">
        <f t="shared" ref="D63:AI63" si="64">D59-D60-D61-D62</f>
        <v>0</v>
      </c>
      <c r="E63" s="46">
        <f t="shared" si="64"/>
        <v>0</v>
      </c>
      <c r="F63" s="46">
        <f t="shared" si="64"/>
        <v>0</v>
      </c>
      <c r="G63" s="46">
        <f t="shared" si="64"/>
        <v>0</v>
      </c>
      <c r="H63" s="46">
        <f t="shared" si="64"/>
        <v>0</v>
      </c>
      <c r="I63" s="46">
        <f t="shared" si="64"/>
        <v>0</v>
      </c>
      <c r="J63" s="46">
        <f t="shared" si="64"/>
        <v>0</v>
      </c>
      <c r="K63" s="46">
        <f t="shared" si="64"/>
        <v>0</v>
      </c>
      <c r="L63" s="46">
        <f t="shared" si="64"/>
        <v>0</v>
      </c>
      <c r="M63" s="46">
        <f t="shared" si="64"/>
        <v>0</v>
      </c>
      <c r="N63" s="46">
        <f t="shared" si="64"/>
        <v>0</v>
      </c>
      <c r="O63" s="46">
        <f t="shared" si="64"/>
        <v>0</v>
      </c>
      <c r="P63" s="46">
        <f t="shared" si="64"/>
        <v>0</v>
      </c>
      <c r="Q63" s="46">
        <f t="shared" si="64"/>
        <v>0</v>
      </c>
      <c r="R63" s="46">
        <f t="shared" si="64"/>
        <v>0</v>
      </c>
      <c r="S63" s="46">
        <f t="shared" si="64"/>
        <v>0</v>
      </c>
      <c r="T63" s="46">
        <f t="shared" si="64"/>
        <v>0</v>
      </c>
      <c r="U63" s="46">
        <f t="shared" si="64"/>
        <v>0</v>
      </c>
      <c r="V63" s="46">
        <f t="shared" si="64"/>
        <v>0</v>
      </c>
      <c r="W63" s="46">
        <f t="shared" si="64"/>
        <v>0</v>
      </c>
      <c r="X63" s="46">
        <f t="shared" si="64"/>
        <v>0</v>
      </c>
      <c r="Y63" s="46">
        <f t="shared" si="64"/>
        <v>0</v>
      </c>
      <c r="Z63" s="46">
        <f t="shared" si="64"/>
        <v>0</v>
      </c>
      <c r="AA63" s="46">
        <f t="shared" si="64"/>
        <v>0</v>
      </c>
      <c r="AB63" s="46">
        <f t="shared" si="64"/>
        <v>0</v>
      </c>
      <c r="AC63" s="46">
        <f t="shared" si="64"/>
        <v>0</v>
      </c>
      <c r="AD63" s="46">
        <f t="shared" si="64"/>
        <v>0</v>
      </c>
      <c r="AE63" s="46">
        <f t="shared" si="64"/>
        <v>0</v>
      </c>
      <c r="AF63" s="46">
        <f t="shared" si="64"/>
        <v>0</v>
      </c>
      <c r="AG63" s="46">
        <f t="shared" si="64"/>
        <v>0</v>
      </c>
      <c r="AH63" s="46">
        <f t="shared" si="64"/>
        <v>0</v>
      </c>
      <c r="AI63" s="46">
        <f t="shared" si="64"/>
        <v>0</v>
      </c>
      <c r="AJ63" s="46">
        <f t="shared" ref="AJ63:BO63" si="65">AJ59-AJ60-AJ61-AJ62</f>
        <v>0</v>
      </c>
      <c r="AK63" s="46">
        <f t="shared" si="65"/>
        <v>0</v>
      </c>
      <c r="AL63" s="46">
        <f t="shared" si="65"/>
        <v>0</v>
      </c>
      <c r="AM63" s="46">
        <f t="shared" si="65"/>
        <v>0</v>
      </c>
      <c r="AN63" s="46">
        <f t="shared" si="65"/>
        <v>0</v>
      </c>
      <c r="AO63" s="46">
        <f t="shared" si="65"/>
        <v>0</v>
      </c>
      <c r="AP63" s="46">
        <f t="shared" si="65"/>
        <v>0</v>
      </c>
      <c r="AQ63" s="46">
        <f t="shared" si="65"/>
        <v>0</v>
      </c>
      <c r="AR63" s="46">
        <f t="shared" si="65"/>
        <v>0</v>
      </c>
      <c r="AS63" s="46">
        <f t="shared" si="65"/>
        <v>0</v>
      </c>
      <c r="AT63" s="46">
        <f t="shared" si="65"/>
        <v>0</v>
      </c>
      <c r="AU63" s="46">
        <f t="shared" si="65"/>
        <v>0</v>
      </c>
      <c r="AV63" s="46">
        <f t="shared" si="65"/>
        <v>0</v>
      </c>
      <c r="AW63" s="46">
        <f t="shared" si="65"/>
        <v>0</v>
      </c>
      <c r="AX63" s="46">
        <f t="shared" si="65"/>
        <v>0</v>
      </c>
      <c r="AY63" s="46">
        <f t="shared" si="65"/>
        <v>0</v>
      </c>
      <c r="AZ63" s="46">
        <f t="shared" si="65"/>
        <v>0</v>
      </c>
      <c r="BA63" s="46">
        <f t="shared" si="65"/>
        <v>0</v>
      </c>
      <c r="BB63" s="46">
        <f t="shared" si="65"/>
        <v>0</v>
      </c>
      <c r="BC63" s="46">
        <f t="shared" si="65"/>
        <v>0</v>
      </c>
      <c r="BD63" s="46">
        <f t="shared" si="65"/>
        <v>0</v>
      </c>
      <c r="BE63" s="46">
        <f t="shared" si="65"/>
        <v>0</v>
      </c>
      <c r="BF63" s="46">
        <f t="shared" si="65"/>
        <v>0</v>
      </c>
      <c r="BG63" s="46">
        <f t="shared" si="65"/>
        <v>0</v>
      </c>
      <c r="BH63" s="46">
        <f t="shared" si="65"/>
        <v>0</v>
      </c>
      <c r="BI63" s="46">
        <f t="shared" si="65"/>
        <v>0</v>
      </c>
      <c r="BJ63" s="46">
        <f t="shared" si="65"/>
        <v>0</v>
      </c>
      <c r="BK63" s="46">
        <f t="shared" si="65"/>
        <v>0</v>
      </c>
      <c r="BL63" s="46">
        <f t="shared" si="65"/>
        <v>0</v>
      </c>
      <c r="BM63" s="46">
        <f t="shared" si="65"/>
        <v>0</v>
      </c>
      <c r="BN63" s="46">
        <f t="shared" si="65"/>
        <v>0</v>
      </c>
      <c r="BO63" s="46">
        <f t="shared" si="65"/>
        <v>0</v>
      </c>
      <c r="BP63" s="46">
        <f t="shared" ref="BP63:CU63" si="66">BP59-BP60-BP61-BP62</f>
        <v>0</v>
      </c>
      <c r="BQ63" s="46">
        <f t="shared" si="66"/>
        <v>0</v>
      </c>
      <c r="BR63" s="46">
        <f t="shared" si="66"/>
        <v>0</v>
      </c>
      <c r="BS63" s="46">
        <f t="shared" si="66"/>
        <v>0</v>
      </c>
      <c r="BT63" s="46">
        <f t="shared" si="66"/>
        <v>0</v>
      </c>
      <c r="BU63" s="46">
        <f t="shared" si="66"/>
        <v>0</v>
      </c>
      <c r="BV63" s="46">
        <f t="shared" si="66"/>
        <v>0</v>
      </c>
      <c r="BW63" s="46">
        <f t="shared" si="66"/>
        <v>0</v>
      </c>
      <c r="BX63" s="46">
        <f t="shared" si="66"/>
        <v>0</v>
      </c>
      <c r="BY63" s="46">
        <f t="shared" si="66"/>
        <v>0</v>
      </c>
      <c r="BZ63" s="46">
        <f t="shared" si="66"/>
        <v>0</v>
      </c>
      <c r="CA63" s="46">
        <f t="shared" si="66"/>
        <v>0</v>
      </c>
      <c r="CB63" s="46">
        <f t="shared" si="66"/>
        <v>0</v>
      </c>
      <c r="CC63" s="46">
        <f t="shared" si="66"/>
        <v>0</v>
      </c>
      <c r="CD63" s="46">
        <f t="shared" si="66"/>
        <v>0</v>
      </c>
      <c r="CE63" s="46">
        <f t="shared" si="66"/>
        <v>0</v>
      </c>
      <c r="CF63" s="46">
        <f t="shared" si="66"/>
        <v>0</v>
      </c>
      <c r="CG63" s="46">
        <f t="shared" si="66"/>
        <v>0</v>
      </c>
      <c r="CH63" s="46">
        <f t="shared" si="66"/>
        <v>0</v>
      </c>
      <c r="CI63" s="46">
        <f t="shared" si="66"/>
        <v>0</v>
      </c>
      <c r="CJ63" s="46">
        <f t="shared" si="66"/>
        <v>0</v>
      </c>
      <c r="CK63" s="46">
        <f t="shared" si="66"/>
        <v>0</v>
      </c>
      <c r="CL63" s="46">
        <f t="shared" si="66"/>
        <v>0</v>
      </c>
      <c r="CM63" s="46">
        <f t="shared" si="66"/>
        <v>0</v>
      </c>
      <c r="CN63" s="46">
        <f t="shared" si="66"/>
        <v>0</v>
      </c>
      <c r="CO63" s="46">
        <f t="shared" si="66"/>
        <v>0</v>
      </c>
      <c r="CP63" s="46">
        <f t="shared" si="66"/>
        <v>0</v>
      </c>
      <c r="CQ63" s="46">
        <f t="shared" si="66"/>
        <v>0</v>
      </c>
      <c r="CR63" s="46">
        <f t="shared" si="66"/>
        <v>0</v>
      </c>
      <c r="CS63" s="46">
        <f t="shared" si="66"/>
        <v>0</v>
      </c>
      <c r="CT63" s="46">
        <f t="shared" si="66"/>
        <v>0</v>
      </c>
      <c r="CU63" s="46">
        <f t="shared" si="66"/>
        <v>0</v>
      </c>
      <c r="CV63" s="46">
        <f t="shared" ref="CV63:EA63" si="67">CV59-CV60-CV61-CV62</f>
        <v>0</v>
      </c>
      <c r="CW63" s="46">
        <f t="shared" si="67"/>
        <v>0</v>
      </c>
      <c r="CX63" s="46">
        <f t="shared" si="67"/>
        <v>0</v>
      </c>
      <c r="CY63" s="46">
        <f t="shared" si="67"/>
        <v>0</v>
      </c>
      <c r="CZ63" s="46">
        <f t="shared" si="67"/>
        <v>0</v>
      </c>
      <c r="DA63" s="46">
        <f t="shared" si="67"/>
        <v>0</v>
      </c>
      <c r="DB63" s="46">
        <f t="shared" si="67"/>
        <v>0</v>
      </c>
      <c r="DC63" s="46">
        <f t="shared" si="67"/>
        <v>0</v>
      </c>
      <c r="DD63" s="46">
        <f t="shared" si="67"/>
        <v>0</v>
      </c>
      <c r="DE63" s="46">
        <f t="shared" si="67"/>
        <v>0</v>
      </c>
      <c r="DF63" s="46">
        <f t="shared" si="67"/>
        <v>0</v>
      </c>
      <c r="DG63" s="46">
        <f t="shared" si="67"/>
        <v>0</v>
      </c>
      <c r="DH63" s="46">
        <f t="shared" si="67"/>
        <v>0</v>
      </c>
      <c r="DI63" s="46">
        <f t="shared" si="67"/>
        <v>0</v>
      </c>
      <c r="DJ63" s="46">
        <f t="shared" si="67"/>
        <v>0</v>
      </c>
      <c r="DK63" s="46">
        <f t="shared" si="67"/>
        <v>0</v>
      </c>
      <c r="DL63" s="46">
        <f t="shared" si="67"/>
        <v>0</v>
      </c>
      <c r="DM63" s="46">
        <f t="shared" si="67"/>
        <v>0</v>
      </c>
      <c r="DN63" s="46">
        <f t="shared" si="67"/>
        <v>0</v>
      </c>
      <c r="DO63" s="46">
        <f t="shared" si="67"/>
        <v>0</v>
      </c>
      <c r="DP63" s="46">
        <f t="shared" si="67"/>
        <v>0</v>
      </c>
      <c r="DQ63" s="46">
        <f t="shared" si="67"/>
        <v>0</v>
      </c>
      <c r="DR63" s="46">
        <f t="shared" si="67"/>
        <v>0</v>
      </c>
      <c r="DS63" s="46">
        <f t="shared" si="67"/>
        <v>0</v>
      </c>
      <c r="DT63" s="46">
        <f t="shared" si="67"/>
        <v>0</v>
      </c>
      <c r="DU63" s="46">
        <f t="shared" si="67"/>
        <v>0</v>
      </c>
      <c r="DV63" s="46">
        <f t="shared" si="67"/>
        <v>0</v>
      </c>
      <c r="DW63" s="46">
        <f t="shared" si="67"/>
        <v>0</v>
      </c>
      <c r="DX63" s="46">
        <f t="shared" si="67"/>
        <v>0</v>
      </c>
      <c r="DY63" s="46">
        <f t="shared" si="67"/>
        <v>0</v>
      </c>
      <c r="DZ63" s="46">
        <f t="shared" si="67"/>
        <v>0</v>
      </c>
      <c r="EA63" s="46">
        <f t="shared" si="67"/>
        <v>0</v>
      </c>
      <c r="EB63" s="46">
        <f t="shared" ref="EB63:FG63" si="68">EB59-EB60-EB61-EB62</f>
        <v>0</v>
      </c>
      <c r="EC63" s="46">
        <f t="shared" si="68"/>
        <v>0</v>
      </c>
      <c r="ED63" s="46">
        <f t="shared" si="68"/>
        <v>0</v>
      </c>
      <c r="EE63" s="46">
        <f t="shared" si="68"/>
        <v>0</v>
      </c>
      <c r="EF63" s="46">
        <f t="shared" si="68"/>
        <v>0</v>
      </c>
      <c r="EG63" s="46">
        <f t="shared" si="68"/>
        <v>0</v>
      </c>
      <c r="EH63" s="46">
        <f t="shared" si="68"/>
        <v>0</v>
      </c>
      <c r="EI63" s="46">
        <f t="shared" si="68"/>
        <v>0</v>
      </c>
      <c r="EJ63" s="46">
        <f t="shared" si="68"/>
        <v>0</v>
      </c>
      <c r="EK63" s="46">
        <f t="shared" si="68"/>
        <v>0</v>
      </c>
      <c r="EL63" s="46">
        <f t="shared" si="68"/>
        <v>0</v>
      </c>
      <c r="EM63" s="46">
        <f t="shared" si="68"/>
        <v>0</v>
      </c>
      <c r="EN63" s="46">
        <f t="shared" si="68"/>
        <v>0</v>
      </c>
      <c r="EO63" s="46">
        <f t="shared" si="68"/>
        <v>0</v>
      </c>
      <c r="EP63" s="46">
        <f t="shared" si="68"/>
        <v>0</v>
      </c>
      <c r="EQ63" s="46">
        <f t="shared" si="68"/>
        <v>0</v>
      </c>
      <c r="ER63" s="46">
        <f t="shared" si="68"/>
        <v>0</v>
      </c>
      <c r="ES63" s="46">
        <f t="shared" si="68"/>
        <v>0</v>
      </c>
      <c r="ET63" s="46">
        <f t="shared" si="68"/>
        <v>0</v>
      </c>
      <c r="EU63" s="46">
        <f t="shared" si="68"/>
        <v>0</v>
      </c>
      <c r="EV63" s="46">
        <f t="shared" si="68"/>
        <v>0</v>
      </c>
      <c r="EW63" s="46">
        <f t="shared" si="68"/>
        <v>0</v>
      </c>
      <c r="EX63" s="46">
        <f t="shared" si="68"/>
        <v>0</v>
      </c>
      <c r="EY63" s="46">
        <f t="shared" si="68"/>
        <v>0</v>
      </c>
      <c r="EZ63" s="46">
        <f t="shared" si="68"/>
        <v>0</v>
      </c>
      <c r="FA63" s="46">
        <f t="shared" si="68"/>
        <v>0</v>
      </c>
      <c r="FB63" s="46">
        <f t="shared" si="68"/>
        <v>0</v>
      </c>
      <c r="FC63" s="46">
        <f t="shared" si="68"/>
        <v>0</v>
      </c>
      <c r="FD63" s="46">
        <f t="shared" si="68"/>
        <v>0</v>
      </c>
      <c r="FE63" s="46">
        <f t="shared" si="68"/>
        <v>0</v>
      </c>
      <c r="FF63" s="46">
        <f t="shared" si="68"/>
        <v>0</v>
      </c>
      <c r="FG63" s="46">
        <f t="shared" si="68"/>
        <v>0</v>
      </c>
      <c r="FH63" s="46">
        <f t="shared" ref="FH63:GM63" si="69">FH59-FH60-FH61-FH62</f>
        <v>0</v>
      </c>
      <c r="FI63" s="46">
        <f t="shared" si="69"/>
        <v>0</v>
      </c>
      <c r="FJ63" s="46">
        <f t="shared" si="69"/>
        <v>0</v>
      </c>
      <c r="FK63" s="46">
        <f t="shared" si="69"/>
        <v>0</v>
      </c>
      <c r="FL63" s="46">
        <f t="shared" si="69"/>
        <v>0</v>
      </c>
      <c r="FM63" s="46">
        <f t="shared" si="69"/>
        <v>0</v>
      </c>
      <c r="FN63" s="46">
        <f t="shared" si="69"/>
        <v>0</v>
      </c>
      <c r="FO63" s="46">
        <f t="shared" si="69"/>
        <v>0</v>
      </c>
      <c r="FP63" s="46">
        <f t="shared" si="69"/>
        <v>0</v>
      </c>
    </row>
    <row r="64" spans="1:172" x14ac:dyDescent="0.2">
      <c r="A64" s="42" t="s">
        <v>245</v>
      </c>
      <c r="C64" s="45">
        <f t="shared" si="57"/>
        <v>0</v>
      </c>
      <c r="D64" s="46">
        <f>IF(D54=1,Parametrlar!$C$24*Kirish!$B$27/12,0)</f>
        <v>0</v>
      </c>
      <c r="E64" s="46">
        <f>IF(E54=1,Parametrlar!$C$24*Kirish!$B$27/12,0)</f>
        <v>0</v>
      </c>
      <c r="F64" s="46">
        <f>IF(F54=1,Parametrlar!$C$24*Kirish!$B$27/12,0)</f>
        <v>0</v>
      </c>
      <c r="G64" s="46">
        <f>IF(G54=1,Parametrlar!$C$24*Kirish!$B$27/12,0)</f>
        <v>0</v>
      </c>
      <c r="H64" s="46">
        <f>IF(H54=1,Parametrlar!$C$24*Kirish!$B$27/12,0)</f>
        <v>0</v>
      </c>
      <c r="I64" s="46">
        <f>IF(I54=1,Parametrlar!$C$24*Kirish!$B$27/12,0)</f>
        <v>0</v>
      </c>
      <c r="J64" s="46">
        <f>IF(J54=1,Parametrlar!$C$24*Kirish!$B$27/12,0)</f>
        <v>0</v>
      </c>
      <c r="K64" s="46">
        <f>IF(K54=1,Parametrlar!$C$24*Kirish!$B$27/12,0)</f>
        <v>0</v>
      </c>
      <c r="L64" s="46">
        <f>IF(L54=1,Parametrlar!$C$24*Kirish!$B$27/12,0)</f>
        <v>0</v>
      </c>
      <c r="M64" s="46">
        <f>IF(M54=1,Parametrlar!$C$24*Kirish!$B$27/12,0)</f>
        <v>0</v>
      </c>
      <c r="N64" s="46">
        <f>IF(N54=1,Parametrlar!$C$24*Kirish!$B$27/12,0)</f>
        <v>0</v>
      </c>
      <c r="O64" s="46">
        <f>IF(O54=1,Parametrlar!$C$24*Kirish!$B$27/12,0)</f>
        <v>0</v>
      </c>
      <c r="P64" s="46">
        <f>IF(P54=1,Parametrlar!$C$24*Kirish!$B$27/12,0)</f>
        <v>0</v>
      </c>
      <c r="Q64" s="46">
        <f>IF(Q54=1,Parametrlar!$C$24*Kirish!$B$27/12,0)</f>
        <v>0</v>
      </c>
      <c r="R64" s="46">
        <f>IF(R54=1,Parametrlar!$C$24*Kirish!$B$27/12,0)</f>
        <v>0</v>
      </c>
      <c r="S64" s="46">
        <f>IF(S54=1,Parametrlar!$C$24*Kirish!$B$27/12,0)</f>
        <v>0</v>
      </c>
      <c r="T64" s="46">
        <f>IF(T54=1,Parametrlar!$C$24*Kirish!$B$27/12,0)</f>
        <v>0</v>
      </c>
      <c r="U64" s="46">
        <f>IF(U54=1,Parametrlar!$C$24*Kirish!$B$27/12,0)</f>
        <v>0</v>
      </c>
      <c r="V64" s="46">
        <f>IF(V54=1,Parametrlar!$C$24*Kirish!$B$27/12,0)</f>
        <v>0</v>
      </c>
      <c r="W64" s="46">
        <f>IF(W54=1,Parametrlar!$C$24*Kirish!$B$27/12,0)</f>
        <v>0</v>
      </c>
      <c r="X64" s="46">
        <f>IF(X54=1,Parametrlar!$C$24*Kirish!$B$27/12,0)</f>
        <v>0</v>
      </c>
      <c r="Y64" s="46">
        <f>IF(Y54=1,Parametrlar!$C$24*Kirish!$B$27/12,0)</f>
        <v>0</v>
      </c>
      <c r="Z64" s="46">
        <f>IF(Z54=1,Parametrlar!$C$24*Kirish!$B$27/12,0)</f>
        <v>0</v>
      </c>
      <c r="AA64" s="46">
        <f>IF(AA54=1,Parametrlar!$C$24*Kirish!$B$27/12,0)</f>
        <v>0</v>
      </c>
      <c r="AB64" s="46">
        <f>IF(AB54=1,Parametrlar!$C$24*Kirish!$B$27/12,0)</f>
        <v>0</v>
      </c>
      <c r="AC64" s="46">
        <f>IF(AC54=1,Parametrlar!$C$24*Kirish!$B$27/12,0)</f>
        <v>0</v>
      </c>
      <c r="AD64" s="46">
        <f>IF(AD54=1,Parametrlar!$C$24*Kirish!$B$27/12,0)</f>
        <v>0</v>
      </c>
      <c r="AE64" s="46">
        <f>IF(AE54=1,Parametrlar!$C$24*Kirish!$B$27/12,0)</f>
        <v>0</v>
      </c>
      <c r="AF64" s="46">
        <f>IF(AF54=1,Parametrlar!$C$24*Kirish!$B$27/12,0)</f>
        <v>0</v>
      </c>
      <c r="AG64" s="46">
        <f>IF(AG54=1,Parametrlar!$C$24*Kirish!$B$27/12,0)</f>
        <v>0</v>
      </c>
      <c r="AH64" s="46">
        <f>IF(AH54=1,Parametrlar!$C$24*Kirish!$B$27/12,0)</f>
        <v>0</v>
      </c>
      <c r="AI64" s="46">
        <f>IF(AI54=1,Parametrlar!$C$24*Kirish!$B$27/12,0)</f>
        <v>0</v>
      </c>
      <c r="AJ64" s="46">
        <f>IF(AJ54=1,Parametrlar!$C$24*Kirish!$B$27/12,0)</f>
        <v>0</v>
      </c>
      <c r="AK64" s="46">
        <f>IF(AK54=1,Parametrlar!$C$24*Kirish!$B$27/12,0)</f>
        <v>0</v>
      </c>
      <c r="AL64" s="46">
        <f>IF(AL54=1,Parametrlar!$C$24*Kirish!$B$27/12,0)</f>
        <v>0</v>
      </c>
      <c r="AM64" s="46">
        <f>IF(AM54=1,Parametrlar!$C$24*Kirish!$B$27/12,0)</f>
        <v>0</v>
      </c>
      <c r="AN64" s="46">
        <f>IF(AN54=1,Parametrlar!$C$24*Kirish!$B$27/12,0)</f>
        <v>0</v>
      </c>
      <c r="AO64" s="46">
        <f>IF(AO54=1,Parametrlar!$C$24*Kirish!$B$27/12,0)</f>
        <v>0</v>
      </c>
      <c r="AP64" s="46">
        <f>IF(AP54=1,Parametrlar!$C$24*Kirish!$B$27/12,0)</f>
        <v>0</v>
      </c>
      <c r="AQ64" s="46">
        <f>IF(AQ54=1,Parametrlar!$C$24*Kirish!$B$27/12,0)</f>
        <v>0</v>
      </c>
      <c r="AR64" s="46">
        <f>IF(AR54=1,Parametrlar!$C$24*Kirish!$B$27/12,0)</f>
        <v>0</v>
      </c>
      <c r="AS64" s="46">
        <f>IF(AS54=1,Parametrlar!$C$24*Kirish!$B$27/12,0)</f>
        <v>0</v>
      </c>
      <c r="AT64" s="46">
        <f>IF(AT54=1,Parametrlar!$C$24*Kirish!$B$27/12,0)</f>
        <v>0</v>
      </c>
      <c r="AU64" s="46">
        <f>IF(AU54=1,Parametrlar!$C$24*Kirish!$B$27/12,0)</f>
        <v>0</v>
      </c>
      <c r="AV64" s="46">
        <f>IF(AV54=1,Parametrlar!$C$24*Kirish!$B$27/12,0)</f>
        <v>0</v>
      </c>
      <c r="AW64" s="46">
        <f>IF(AW54=1,Parametrlar!$C$24*Kirish!$B$27/12,0)</f>
        <v>0</v>
      </c>
      <c r="AX64" s="46">
        <f>IF(AX54=1,Parametrlar!$C$24*Kirish!$B$27/12,0)</f>
        <v>0</v>
      </c>
      <c r="AY64" s="46">
        <f>IF(AY54=1,Parametrlar!$C$24*Kirish!$B$27/12,0)</f>
        <v>0</v>
      </c>
      <c r="AZ64" s="46">
        <f>IF(AZ54=1,Parametrlar!$C$24*Kirish!$B$27/12,0)</f>
        <v>0</v>
      </c>
      <c r="BA64" s="46">
        <f>IF(BA54=1,Parametrlar!$C$24*Kirish!$B$27/12,0)</f>
        <v>0</v>
      </c>
      <c r="BB64" s="46">
        <f>IF(BB54=1,Parametrlar!$C$24*Kirish!$B$27/12,0)</f>
        <v>0</v>
      </c>
      <c r="BC64" s="46">
        <f>IF(BC54=1,Parametrlar!$C$24*Kirish!$B$27/12,0)</f>
        <v>0</v>
      </c>
      <c r="BD64" s="46">
        <f>IF(BD54=1,Parametrlar!$C$24*Kirish!$B$27/12,0)</f>
        <v>0</v>
      </c>
      <c r="BE64" s="46">
        <f>IF(BE54=1,Parametrlar!$C$24*Kirish!$B$27/12,0)</f>
        <v>0</v>
      </c>
      <c r="BF64" s="46">
        <f>IF(BF54=1,Parametrlar!$C$24*Kirish!$B$27/12,0)</f>
        <v>0</v>
      </c>
      <c r="BG64" s="46">
        <f>IF(BG54=1,Parametrlar!$C$24*Kirish!$B$27/12,0)</f>
        <v>0</v>
      </c>
      <c r="BH64" s="46">
        <f>IF(BH54=1,Parametrlar!$C$24*Kirish!$B$27/12,0)</f>
        <v>0</v>
      </c>
      <c r="BI64" s="46">
        <f>IF(BI54=1,Parametrlar!$C$24*Kirish!$B$27/12,0)</f>
        <v>0</v>
      </c>
      <c r="BJ64" s="46">
        <f>IF(BJ54=1,Parametrlar!$C$24*Kirish!$B$27/12,0)</f>
        <v>0</v>
      </c>
      <c r="BK64" s="46">
        <f>IF(BK54=1,Parametrlar!$C$24*Kirish!$B$27/12,0)</f>
        <v>0</v>
      </c>
      <c r="BL64" s="46">
        <f>IF(BL54=1,Parametrlar!$C$24*Kirish!$B$27/12,0)</f>
        <v>0</v>
      </c>
      <c r="BM64" s="46">
        <f>IF(BM54=1,Parametrlar!$C$24*Kirish!$B$27/12,0)</f>
        <v>0</v>
      </c>
      <c r="BN64" s="46">
        <f>IF(BN54=1,Parametrlar!$C$24*Kirish!$B$27/12,0)</f>
        <v>0</v>
      </c>
      <c r="BO64" s="46">
        <f>IF(BO54=1,Parametrlar!$C$24*Kirish!$B$27/12,0)</f>
        <v>0</v>
      </c>
      <c r="BP64" s="46">
        <f>IF(BP54=1,Parametrlar!$C$24*Kirish!$B$27/12,0)</f>
        <v>0</v>
      </c>
      <c r="BQ64" s="46">
        <f>IF(BQ54=1,Parametrlar!$C$24*Kirish!$B$27/12,0)</f>
        <v>0</v>
      </c>
      <c r="BR64" s="46">
        <f>IF(BR54=1,Parametrlar!$C$24*Kirish!$B$27/12,0)</f>
        <v>0</v>
      </c>
      <c r="BS64" s="46">
        <f>IF(BS54=1,Parametrlar!$C$24*Kirish!$B$27/12,0)</f>
        <v>0</v>
      </c>
      <c r="BT64" s="46">
        <f>IF(BT54=1,Parametrlar!$C$24*Kirish!$B$27/12,0)</f>
        <v>0</v>
      </c>
      <c r="BU64" s="46">
        <f>IF(BU54=1,Parametrlar!$C$24*Kirish!$B$27/12,0)</f>
        <v>0</v>
      </c>
      <c r="BV64" s="46">
        <f>IF(BV54=1,Parametrlar!$C$24*Kirish!$B$27/12,0)</f>
        <v>0</v>
      </c>
      <c r="BW64" s="46">
        <f>IF(BW54=1,Parametrlar!$C$24*Kirish!$B$27/12,0)</f>
        <v>0</v>
      </c>
      <c r="BX64" s="46">
        <f>IF(BX54=1,Parametrlar!$C$24*Kirish!$B$27/12,0)</f>
        <v>0</v>
      </c>
      <c r="BY64" s="46">
        <f>IF(BY54=1,Parametrlar!$C$24*Kirish!$B$27/12,0)</f>
        <v>0</v>
      </c>
      <c r="BZ64" s="46">
        <f>IF(BZ54=1,Parametrlar!$C$24*Kirish!$B$27/12,0)</f>
        <v>0</v>
      </c>
      <c r="CA64" s="46">
        <f>IF(CA54=1,Parametrlar!$C$24*Kirish!$B$27/12,0)</f>
        <v>0</v>
      </c>
      <c r="CB64" s="46">
        <f>IF(CB54=1,Parametrlar!$C$24*Kirish!$B$27/12,0)</f>
        <v>0</v>
      </c>
      <c r="CC64" s="46">
        <f>IF(CC54=1,Parametrlar!$C$24*Kirish!$B$27/12,0)</f>
        <v>0</v>
      </c>
      <c r="CD64" s="46">
        <f>IF(CD54=1,Parametrlar!$C$24*Kirish!$B$27/12,0)</f>
        <v>0</v>
      </c>
      <c r="CE64" s="46">
        <f>IF(CE54=1,Parametrlar!$C$24*Kirish!$B$27/12,0)</f>
        <v>0</v>
      </c>
      <c r="CF64" s="46">
        <f>IF(CF54=1,Parametrlar!$C$24*Kirish!$B$27/12,0)</f>
        <v>0</v>
      </c>
      <c r="CG64" s="46">
        <f>IF(CG54=1,Parametrlar!$C$24*Kirish!$B$27/12,0)</f>
        <v>0</v>
      </c>
      <c r="CH64" s="46">
        <f>IF(CH54=1,Parametrlar!$C$24*Kirish!$B$27/12,0)</f>
        <v>0</v>
      </c>
      <c r="CI64" s="46">
        <f>IF(CI54=1,Parametrlar!$C$24*Kirish!$B$27/12,0)</f>
        <v>0</v>
      </c>
      <c r="CJ64" s="46">
        <f>IF(CJ54=1,Parametrlar!$C$24*Kirish!$B$27/12,0)</f>
        <v>0</v>
      </c>
      <c r="CK64" s="46">
        <f>IF(CK54=1,Parametrlar!$C$24*Kirish!$B$27/12,0)</f>
        <v>0</v>
      </c>
      <c r="CL64" s="46">
        <f>IF(CL54=1,Parametrlar!$C$24*Kirish!$B$27/12,0)</f>
        <v>0</v>
      </c>
      <c r="CM64" s="46">
        <f>IF(CM54=1,Parametrlar!$C$24*Kirish!$B$27/12,0)</f>
        <v>0</v>
      </c>
      <c r="CN64" s="46">
        <f>IF(CN54=1,Parametrlar!$C$24*Kirish!$B$27/12,0)</f>
        <v>0</v>
      </c>
      <c r="CO64" s="46">
        <f>IF(CO54=1,Parametrlar!$C$24*Kirish!$B$27/12,0)</f>
        <v>0</v>
      </c>
      <c r="CP64" s="46">
        <f>IF(CP54=1,Parametrlar!$C$24*Kirish!$B$27/12,0)</f>
        <v>0</v>
      </c>
      <c r="CQ64" s="46">
        <f>IF(CQ54=1,Parametrlar!$C$24*Kirish!$B$27/12,0)</f>
        <v>0</v>
      </c>
      <c r="CR64" s="46">
        <f>IF(CR54=1,Parametrlar!$C$24*Kirish!$B$27/12,0)</f>
        <v>0</v>
      </c>
      <c r="CS64" s="46">
        <f>IF(CS54=1,Parametrlar!$C$24*Kirish!$B$27/12,0)</f>
        <v>0</v>
      </c>
      <c r="CT64" s="46">
        <f>IF(CT54=1,Parametrlar!$C$24*Kirish!$B$27/12,0)</f>
        <v>0</v>
      </c>
      <c r="CU64" s="46">
        <f>IF(CU54=1,Parametrlar!$C$24*Kirish!$B$27/12,0)</f>
        <v>0</v>
      </c>
      <c r="CV64" s="46">
        <f>IF(CV54=1,Parametrlar!$C$24*Kirish!$B$27/12,0)</f>
        <v>0</v>
      </c>
      <c r="CW64" s="46">
        <f>IF(CW54=1,Parametrlar!$C$24*Kirish!$B$27/12,0)</f>
        <v>0</v>
      </c>
      <c r="CX64" s="46">
        <f>IF(CX54=1,Parametrlar!$C$24*Kirish!$B$27/12,0)</f>
        <v>0</v>
      </c>
      <c r="CY64" s="46">
        <f>IF(CY54=1,Parametrlar!$C$24*Kirish!$B$27/12,0)</f>
        <v>0</v>
      </c>
      <c r="CZ64" s="46">
        <f>IF(CZ54=1,Parametrlar!$C$24*Kirish!$B$27/12,0)</f>
        <v>0</v>
      </c>
      <c r="DA64" s="46">
        <f>IF(DA54=1,Parametrlar!$C$24*Kirish!$B$27/12,0)</f>
        <v>0</v>
      </c>
      <c r="DB64" s="46">
        <f>IF(DB54=1,Parametrlar!$C$24*Kirish!$B$27/12,0)</f>
        <v>0</v>
      </c>
      <c r="DC64" s="46">
        <f>IF(DC54=1,Parametrlar!$C$24*Kirish!$B$27/12,0)</f>
        <v>0</v>
      </c>
      <c r="DD64" s="46">
        <f>IF(DD54=1,Parametrlar!$C$24*Kirish!$B$27/12,0)</f>
        <v>0</v>
      </c>
      <c r="DE64" s="46">
        <f>IF(DE54=1,Parametrlar!$C$24*Kirish!$B$27/12,0)</f>
        <v>0</v>
      </c>
      <c r="DF64" s="46">
        <f>IF(DF54=1,Parametrlar!$C$24*Kirish!$B$27/12,0)</f>
        <v>0</v>
      </c>
      <c r="DG64" s="46">
        <f>IF(DG54=1,Parametrlar!$C$24*Kirish!$B$27/12,0)</f>
        <v>0</v>
      </c>
      <c r="DH64" s="46">
        <f>IF(DH54=1,Parametrlar!$C$24*Kirish!$B$27/12,0)</f>
        <v>0</v>
      </c>
      <c r="DI64" s="46">
        <f>IF(DI54=1,Parametrlar!$C$24*Kirish!$B$27/12,0)</f>
        <v>0</v>
      </c>
      <c r="DJ64" s="46">
        <f>IF(DJ54=1,Parametrlar!$C$24*Kirish!$B$27/12,0)</f>
        <v>0</v>
      </c>
      <c r="DK64" s="46">
        <f>IF(DK54=1,Parametrlar!$C$24*Kirish!$B$27/12,0)</f>
        <v>0</v>
      </c>
      <c r="DL64" s="46">
        <f>IF(DL54=1,Parametrlar!$C$24*Kirish!$B$27/12,0)</f>
        <v>0</v>
      </c>
      <c r="DM64" s="46">
        <f>IF(DM54=1,Parametrlar!$C$24*Kirish!$B$27/12,0)</f>
        <v>0</v>
      </c>
      <c r="DN64" s="46">
        <f>IF(DN54=1,Parametrlar!$C$24*Kirish!$B$27/12,0)</f>
        <v>0</v>
      </c>
      <c r="DO64" s="46">
        <f>IF(DO54=1,Parametrlar!$C$24*Kirish!$B$27/12,0)</f>
        <v>0</v>
      </c>
      <c r="DP64" s="46">
        <f>IF(DP54=1,Parametrlar!$C$24*Kirish!$B$27/12,0)</f>
        <v>0</v>
      </c>
      <c r="DQ64" s="46">
        <f>IF(DQ54=1,Parametrlar!$C$24*Kirish!$B$27/12,0)</f>
        <v>0</v>
      </c>
      <c r="DR64" s="46">
        <f>IF(DR54=1,Parametrlar!$C$24*Kirish!$B$27/12,0)</f>
        <v>0</v>
      </c>
      <c r="DS64" s="46">
        <f>IF(DS54=1,Parametrlar!$C$24*Kirish!$B$27/12,0)</f>
        <v>0</v>
      </c>
      <c r="DT64" s="46">
        <f>IF(DT54=1,Parametrlar!$C$24*Kirish!$B$27/12,0)</f>
        <v>0</v>
      </c>
      <c r="DU64" s="46">
        <f>IF(DU54=1,Parametrlar!$C$24*Kirish!$B$27/12,0)</f>
        <v>0</v>
      </c>
      <c r="DV64" s="46">
        <f>IF(DV54=1,Parametrlar!$C$24*Kirish!$B$27/12,0)</f>
        <v>0</v>
      </c>
      <c r="DW64" s="46">
        <f>IF(DW54=1,Parametrlar!$C$24*Kirish!$B$27/12,0)</f>
        <v>0</v>
      </c>
      <c r="DX64" s="46">
        <f>IF(DX54=1,Parametrlar!$C$24*Kirish!$B$27/12,0)</f>
        <v>0</v>
      </c>
      <c r="DY64" s="46">
        <f>IF(DY54=1,Parametrlar!$C$24*Kirish!$B$27/12,0)</f>
        <v>0</v>
      </c>
      <c r="DZ64" s="46">
        <f>IF(DZ54=1,Parametrlar!$C$24*Kirish!$B$27/12,0)</f>
        <v>0</v>
      </c>
      <c r="EA64" s="46">
        <f>IF(EA54=1,Parametrlar!$C$24*Kirish!$B$27/12,0)</f>
        <v>0</v>
      </c>
      <c r="EB64" s="46">
        <f>IF(EB54=1,Parametrlar!$C$24*Kirish!$B$27/12,0)</f>
        <v>0</v>
      </c>
      <c r="EC64" s="46">
        <f>IF(EC54=1,Parametrlar!$C$24*Kirish!$B$27/12,0)</f>
        <v>0</v>
      </c>
      <c r="ED64" s="46">
        <f>IF(ED54=1,Parametrlar!$C$24*Kirish!$B$27/12,0)</f>
        <v>0</v>
      </c>
      <c r="EE64" s="46">
        <f>IF(EE54=1,Parametrlar!$C$24*Kirish!$B$27/12,0)</f>
        <v>0</v>
      </c>
      <c r="EF64" s="46">
        <f>IF(EF54=1,Parametrlar!$C$24*Kirish!$B$27/12,0)</f>
        <v>0</v>
      </c>
      <c r="EG64" s="46">
        <f>IF(EG54=1,Parametrlar!$C$24*Kirish!$B$27/12,0)</f>
        <v>0</v>
      </c>
      <c r="EH64" s="46">
        <f>IF(EH54=1,Parametrlar!$C$24*Kirish!$B$27/12,0)</f>
        <v>0</v>
      </c>
      <c r="EI64" s="46">
        <f>IF(EI54=1,Parametrlar!$C$24*Kirish!$B$27/12,0)</f>
        <v>0</v>
      </c>
      <c r="EJ64" s="46">
        <f>IF(EJ54=1,Parametrlar!$C$24*Kirish!$B$27/12,0)</f>
        <v>0</v>
      </c>
      <c r="EK64" s="46">
        <f>IF(EK54=1,Parametrlar!$C$24*Kirish!$B$27/12,0)</f>
        <v>0</v>
      </c>
      <c r="EL64" s="46">
        <f>IF(EL54=1,Parametrlar!$C$24*Kirish!$B$27/12,0)</f>
        <v>0</v>
      </c>
      <c r="EM64" s="46">
        <f>IF(EM54=1,Parametrlar!$C$24*Kirish!$B$27/12,0)</f>
        <v>0</v>
      </c>
      <c r="EN64" s="46">
        <f>IF(EN54=1,Parametrlar!$C$24*Kirish!$B$27/12,0)</f>
        <v>0</v>
      </c>
      <c r="EO64" s="46">
        <f>IF(EO54=1,Parametrlar!$C$24*Kirish!$B$27/12,0)</f>
        <v>0</v>
      </c>
      <c r="EP64" s="46">
        <f>IF(EP54=1,Parametrlar!$C$24*Kirish!$B$27/12,0)</f>
        <v>0</v>
      </c>
      <c r="EQ64" s="46">
        <f>IF(EQ54=1,Parametrlar!$C$24*Kirish!$B$27/12,0)</f>
        <v>0</v>
      </c>
      <c r="ER64" s="46">
        <f>IF(ER54=1,Parametrlar!$C$24*Kirish!$B$27/12,0)</f>
        <v>0</v>
      </c>
      <c r="ES64" s="46">
        <f>IF(ES54=1,Parametrlar!$C$24*Kirish!$B$27/12,0)</f>
        <v>0</v>
      </c>
      <c r="ET64" s="46">
        <f>IF(ET54=1,Parametrlar!$C$24*Kirish!$B$27/12,0)</f>
        <v>0</v>
      </c>
      <c r="EU64" s="46">
        <f>IF(EU54=1,Parametrlar!$C$24*Kirish!$B$27/12,0)</f>
        <v>0</v>
      </c>
      <c r="EV64" s="46">
        <f>IF(EV54=1,Parametrlar!$C$24*Kirish!$B$27/12,0)</f>
        <v>0</v>
      </c>
      <c r="EW64" s="46">
        <f>IF(EW54=1,Parametrlar!$C$24*Kirish!$B$27/12,0)</f>
        <v>0</v>
      </c>
      <c r="EX64" s="46">
        <f>IF(EX54=1,Parametrlar!$C$24*Kirish!$B$27/12,0)</f>
        <v>0</v>
      </c>
      <c r="EY64" s="46">
        <f>IF(EY54=1,Parametrlar!$C$24*Kirish!$B$27/12,0)</f>
        <v>0</v>
      </c>
      <c r="EZ64" s="46">
        <f>IF(EZ54=1,Parametrlar!$C$24*Kirish!$B$27/12,0)</f>
        <v>0</v>
      </c>
      <c r="FA64" s="46">
        <f>IF(FA54=1,Parametrlar!$C$24*Kirish!$B$27/12,0)</f>
        <v>0</v>
      </c>
      <c r="FB64" s="46">
        <f>IF(FB54=1,Parametrlar!$C$24*Kirish!$B$27/12,0)</f>
        <v>0</v>
      </c>
      <c r="FC64" s="46">
        <f>IF(FC54=1,Parametrlar!$C$24*Kirish!$B$27/12,0)</f>
        <v>0</v>
      </c>
      <c r="FD64" s="46">
        <f>IF(FD54=1,Parametrlar!$C$24*Kirish!$B$27/12,0)</f>
        <v>0</v>
      </c>
      <c r="FE64" s="46">
        <f>IF(FE54=1,Parametrlar!$C$24*Kirish!$B$27/12,0)</f>
        <v>0</v>
      </c>
      <c r="FF64" s="46">
        <f>IF(FF54=1,Parametrlar!$C$24*Kirish!$B$27/12,0)</f>
        <v>0</v>
      </c>
      <c r="FG64" s="46">
        <f>IF(FG54=1,Parametrlar!$C$24*Kirish!$B$27/12,0)</f>
        <v>0</v>
      </c>
      <c r="FH64" s="46">
        <f>IF(FH54=1,Parametrlar!$C$24*Kirish!$B$27/12,0)</f>
        <v>0</v>
      </c>
      <c r="FI64" s="46">
        <f>IF(FI54=1,Parametrlar!$C$24*Kirish!$B$27/12,0)</f>
        <v>0</v>
      </c>
      <c r="FJ64" s="46">
        <f>IF(FJ54=1,Parametrlar!$C$24*Kirish!$B$27/12,0)</f>
        <v>0</v>
      </c>
      <c r="FK64" s="46">
        <f>IF(FK54=1,Parametrlar!$C$24*Kirish!$B$27/12,0)</f>
        <v>0</v>
      </c>
      <c r="FL64" s="46">
        <f>IF(FL54=1,Parametrlar!$C$24*Kirish!$B$27/12,0)</f>
        <v>0</v>
      </c>
      <c r="FM64" s="46">
        <f>IF(FM54=1,Parametrlar!$C$24*Kirish!$B$27/12,0)</f>
        <v>0</v>
      </c>
      <c r="FN64" s="46">
        <f>IF(FN54=1,Parametrlar!$C$24*Kirish!$B$27/12,0)</f>
        <v>0</v>
      </c>
      <c r="FO64" s="46">
        <f>IF(FO54=1,Parametrlar!$C$24*Kirish!$B$27/12,0)</f>
        <v>0</v>
      </c>
      <c r="FP64" s="46">
        <f>IF(FP54=1,Parametrlar!$C$24*Kirish!$B$27/12,0)</f>
        <v>0</v>
      </c>
    </row>
    <row r="65" spans="1:172" x14ac:dyDescent="0.2">
      <c r="A65" s="42" t="s">
        <v>246</v>
      </c>
      <c r="C65" s="45">
        <f t="shared" si="57"/>
        <v>0</v>
      </c>
      <c r="D65" s="46">
        <f>MAX(0,D63-D64)*Kirish!$B$28</f>
        <v>0</v>
      </c>
      <c r="E65" s="46">
        <f>MAX(0,E63-E64)*Kirish!$B$28</f>
        <v>0</v>
      </c>
      <c r="F65" s="46">
        <f>MAX(0,F63-F64)*Kirish!$B$28</f>
        <v>0</v>
      </c>
      <c r="G65" s="46">
        <f>MAX(0,G63-G64)*Kirish!$B$28</f>
        <v>0</v>
      </c>
      <c r="H65" s="46">
        <f>MAX(0,H63-H64)*Kirish!$B$28</f>
        <v>0</v>
      </c>
      <c r="I65" s="46">
        <f>MAX(0,I63-I64)*Kirish!$B$28</f>
        <v>0</v>
      </c>
      <c r="J65" s="46">
        <f>MAX(0,J63-J64)*Kirish!$B$28</f>
        <v>0</v>
      </c>
      <c r="K65" s="46">
        <f>MAX(0,K63-K64)*Kirish!$B$28</f>
        <v>0</v>
      </c>
      <c r="L65" s="46">
        <f>MAX(0,L63-L64)*Kirish!$B$28</f>
        <v>0</v>
      </c>
      <c r="M65" s="46">
        <f>MAX(0,M63-M64)*Kirish!$B$28</f>
        <v>0</v>
      </c>
      <c r="N65" s="46">
        <f>MAX(0,N63-N64)*Kirish!$B$28</f>
        <v>0</v>
      </c>
      <c r="O65" s="46">
        <f>MAX(0,O63-O64)*Kirish!$B$28</f>
        <v>0</v>
      </c>
      <c r="P65" s="46">
        <f>MAX(0,P63-P64)*Kirish!$B$28</f>
        <v>0</v>
      </c>
      <c r="Q65" s="46">
        <f>MAX(0,Q63-Q64)*Kirish!$B$28</f>
        <v>0</v>
      </c>
      <c r="R65" s="46">
        <f>MAX(0,R63-R64)*Kirish!$B$28</f>
        <v>0</v>
      </c>
      <c r="S65" s="46">
        <f>MAX(0,S63-S64)*Kirish!$B$28</f>
        <v>0</v>
      </c>
      <c r="T65" s="46">
        <f>MAX(0,T63-T64)*Kirish!$B$28</f>
        <v>0</v>
      </c>
      <c r="U65" s="46">
        <f>MAX(0,U63-U64)*Kirish!$B$28</f>
        <v>0</v>
      </c>
      <c r="V65" s="46">
        <f>MAX(0,V63-V64)*Kirish!$B$28</f>
        <v>0</v>
      </c>
      <c r="W65" s="46">
        <f>MAX(0,W63-W64)*Kirish!$B$28</f>
        <v>0</v>
      </c>
      <c r="X65" s="46">
        <f>MAX(0,X63-X64)*Kirish!$B$28</f>
        <v>0</v>
      </c>
      <c r="Y65" s="46">
        <f>MAX(0,Y63-Y64)*Kirish!$B$28</f>
        <v>0</v>
      </c>
      <c r="Z65" s="46">
        <f>MAX(0,Z63-Z64)*Kirish!$B$28</f>
        <v>0</v>
      </c>
      <c r="AA65" s="46">
        <f>MAX(0,AA63-AA64)*Kirish!$B$28</f>
        <v>0</v>
      </c>
      <c r="AB65" s="46">
        <f>MAX(0,AB63-AB64)*Kirish!$B$28</f>
        <v>0</v>
      </c>
      <c r="AC65" s="46">
        <f>MAX(0,AC63-AC64)*Kirish!$B$28</f>
        <v>0</v>
      </c>
      <c r="AD65" s="46">
        <f>MAX(0,AD63-AD64)*Kirish!$B$28</f>
        <v>0</v>
      </c>
      <c r="AE65" s="46">
        <f>MAX(0,AE63-AE64)*Kirish!$B$28</f>
        <v>0</v>
      </c>
      <c r="AF65" s="46">
        <f>MAX(0,AF63-AF64)*Kirish!$B$28</f>
        <v>0</v>
      </c>
      <c r="AG65" s="46">
        <f>MAX(0,AG63-AG64)*Kirish!$B$28</f>
        <v>0</v>
      </c>
      <c r="AH65" s="46">
        <f>MAX(0,AH63-AH64)*Kirish!$B$28</f>
        <v>0</v>
      </c>
      <c r="AI65" s="46">
        <f>MAX(0,AI63-AI64)*Kirish!$B$28</f>
        <v>0</v>
      </c>
      <c r="AJ65" s="46">
        <f>MAX(0,AJ63-AJ64)*Kirish!$B$28</f>
        <v>0</v>
      </c>
      <c r="AK65" s="46">
        <f>MAX(0,AK63-AK64)*Kirish!$B$28</f>
        <v>0</v>
      </c>
      <c r="AL65" s="46">
        <f>MAX(0,AL63-AL64)*Kirish!$B$28</f>
        <v>0</v>
      </c>
      <c r="AM65" s="46">
        <f>MAX(0,AM63-AM64)*Kirish!$B$28</f>
        <v>0</v>
      </c>
      <c r="AN65" s="46">
        <f>MAX(0,AN63-AN64)*Kirish!$B$28</f>
        <v>0</v>
      </c>
      <c r="AO65" s="46">
        <f>MAX(0,AO63-AO64)*Kirish!$B$28</f>
        <v>0</v>
      </c>
      <c r="AP65" s="46">
        <f>MAX(0,AP63-AP64)*Kirish!$B$28</f>
        <v>0</v>
      </c>
      <c r="AQ65" s="46">
        <f>MAX(0,AQ63-AQ64)*Kirish!$B$28</f>
        <v>0</v>
      </c>
      <c r="AR65" s="46">
        <f>MAX(0,AR63-AR64)*Kirish!$B$28</f>
        <v>0</v>
      </c>
      <c r="AS65" s="46">
        <f>MAX(0,AS63-AS64)*Kirish!$B$28</f>
        <v>0</v>
      </c>
      <c r="AT65" s="46">
        <f>MAX(0,AT63-AT64)*Kirish!$B$28</f>
        <v>0</v>
      </c>
      <c r="AU65" s="46">
        <f>MAX(0,AU63-AU64)*Kirish!$B$28</f>
        <v>0</v>
      </c>
      <c r="AV65" s="46">
        <f>MAX(0,AV63-AV64)*Kirish!$B$28</f>
        <v>0</v>
      </c>
      <c r="AW65" s="46">
        <f>MAX(0,AW63-AW64)*Kirish!$B$28</f>
        <v>0</v>
      </c>
      <c r="AX65" s="46">
        <f>MAX(0,AX63-AX64)*Kirish!$B$28</f>
        <v>0</v>
      </c>
      <c r="AY65" s="46">
        <f>MAX(0,AY63-AY64)*Kirish!$B$28</f>
        <v>0</v>
      </c>
      <c r="AZ65" s="46">
        <f>MAX(0,AZ63-AZ64)*Kirish!$B$28</f>
        <v>0</v>
      </c>
      <c r="BA65" s="46">
        <f>MAX(0,BA63-BA64)*Kirish!$B$28</f>
        <v>0</v>
      </c>
      <c r="BB65" s="46">
        <f>MAX(0,BB63-BB64)*Kirish!$B$28</f>
        <v>0</v>
      </c>
      <c r="BC65" s="46">
        <f>MAX(0,BC63-BC64)*Kirish!$B$28</f>
        <v>0</v>
      </c>
      <c r="BD65" s="46">
        <f>MAX(0,BD63-BD64)*Kirish!$B$28</f>
        <v>0</v>
      </c>
      <c r="BE65" s="46">
        <f>MAX(0,BE63-BE64)*Kirish!$B$28</f>
        <v>0</v>
      </c>
      <c r="BF65" s="46">
        <f>MAX(0,BF63-BF64)*Kirish!$B$28</f>
        <v>0</v>
      </c>
      <c r="BG65" s="46">
        <f>MAX(0,BG63-BG64)*Kirish!$B$28</f>
        <v>0</v>
      </c>
      <c r="BH65" s="46">
        <f>MAX(0,BH63-BH64)*Kirish!$B$28</f>
        <v>0</v>
      </c>
      <c r="BI65" s="46">
        <f>MAX(0,BI63-BI64)*Kirish!$B$28</f>
        <v>0</v>
      </c>
      <c r="BJ65" s="46">
        <f>MAX(0,BJ63-BJ64)*Kirish!$B$28</f>
        <v>0</v>
      </c>
      <c r="BK65" s="46">
        <f>MAX(0,BK63-BK64)*Kirish!$B$28</f>
        <v>0</v>
      </c>
      <c r="BL65" s="46">
        <f>MAX(0,BL63-BL64)*Kirish!$B$28</f>
        <v>0</v>
      </c>
      <c r="BM65" s="46">
        <f>MAX(0,BM63-BM64)*Kirish!$B$28</f>
        <v>0</v>
      </c>
      <c r="BN65" s="46">
        <f>MAX(0,BN63-BN64)*Kirish!$B$28</f>
        <v>0</v>
      </c>
      <c r="BO65" s="46">
        <f>MAX(0,BO63-BO64)*Kirish!$B$28</f>
        <v>0</v>
      </c>
      <c r="BP65" s="46">
        <f>MAX(0,BP63-BP64)*Kirish!$B$28</f>
        <v>0</v>
      </c>
      <c r="BQ65" s="46">
        <f>MAX(0,BQ63-BQ64)*Kirish!$B$28</f>
        <v>0</v>
      </c>
      <c r="BR65" s="46">
        <f>MAX(0,BR63-BR64)*Kirish!$B$28</f>
        <v>0</v>
      </c>
      <c r="BS65" s="46">
        <f>MAX(0,BS63-BS64)*Kirish!$B$28</f>
        <v>0</v>
      </c>
      <c r="BT65" s="46">
        <f>MAX(0,BT63-BT64)*Kirish!$B$28</f>
        <v>0</v>
      </c>
      <c r="BU65" s="46">
        <f>MAX(0,BU63-BU64)*Kirish!$B$28</f>
        <v>0</v>
      </c>
      <c r="BV65" s="46">
        <f>MAX(0,BV63-BV64)*Kirish!$B$28</f>
        <v>0</v>
      </c>
      <c r="BW65" s="46">
        <f>MAX(0,BW63-BW64)*Kirish!$B$28</f>
        <v>0</v>
      </c>
      <c r="BX65" s="46">
        <f>MAX(0,BX63-BX64)*Kirish!$B$28</f>
        <v>0</v>
      </c>
      <c r="BY65" s="46">
        <f>MAX(0,BY63-BY64)*Kirish!$B$28</f>
        <v>0</v>
      </c>
      <c r="BZ65" s="46">
        <f>MAX(0,BZ63-BZ64)*Kirish!$B$28</f>
        <v>0</v>
      </c>
      <c r="CA65" s="46">
        <f>MAX(0,CA63-CA64)*Kirish!$B$28</f>
        <v>0</v>
      </c>
      <c r="CB65" s="46">
        <f>MAX(0,CB63-CB64)*Kirish!$B$28</f>
        <v>0</v>
      </c>
      <c r="CC65" s="46">
        <f>MAX(0,CC63-CC64)*Kirish!$B$28</f>
        <v>0</v>
      </c>
      <c r="CD65" s="46">
        <f>MAX(0,CD63-CD64)*Kirish!$B$28</f>
        <v>0</v>
      </c>
      <c r="CE65" s="46">
        <f>MAX(0,CE63-CE64)*Kirish!$B$28</f>
        <v>0</v>
      </c>
      <c r="CF65" s="46">
        <f>MAX(0,CF63-CF64)*Kirish!$B$28</f>
        <v>0</v>
      </c>
      <c r="CG65" s="46">
        <f>MAX(0,CG63-CG64)*Kirish!$B$28</f>
        <v>0</v>
      </c>
      <c r="CH65" s="46">
        <f>MAX(0,CH63-CH64)*Kirish!$B$28</f>
        <v>0</v>
      </c>
      <c r="CI65" s="46">
        <f>MAX(0,CI63-CI64)*Kirish!$B$28</f>
        <v>0</v>
      </c>
      <c r="CJ65" s="46">
        <f>MAX(0,CJ63-CJ64)*Kirish!$B$28</f>
        <v>0</v>
      </c>
      <c r="CK65" s="46">
        <f>MAX(0,CK63-CK64)*Kirish!$B$28</f>
        <v>0</v>
      </c>
      <c r="CL65" s="46">
        <f>MAX(0,CL63-CL64)*Kirish!$B$28</f>
        <v>0</v>
      </c>
      <c r="CM65" s="46">
        <f>MAX(0,CM63-CM64)*Kirish!$B$28</f>
        <v>0</v>
      </c>
      <c r="CN65" s="46">
        <f>MAX(0,CN63-CN64)*Kirish!$B$28</f>
        <v>0</v>
      </c>
      <c r="CO65" s="46">
        <f>MAX(0,CO63-CO64)*Kirish!$B$28</f>
        <v>0</v>
      </c>
      <c r="CP65" s="46">
        <f>MAX(0,CP63-CP64)*Kirish!$B$28</f>
        <v>0</v>
      </c>
      <c r="CQ65" s="46">
        <f>MAX(0,CQ63-CQ64)*Kirish!$B$28</f>
        <v>0</v>
      </c>
      <c r="CR65" s="46">
        <f>MAX(0,CR63-CR64)*Kirish!$B$28</f>
        <v>0</v>
      </c>
      <c r="CS65" s="46">
        <f>MAX(0,CS63-CS64)*Kirish!$B$28</f>
        <v>0</v>
      </c>
      <c r="CT65" s="46">
        <f>MAX(0,CT63-CT64)*Kirish!$B$28</f>
        <v>0</v>
      </c>
      <c r="CU65" s="46">
        <f>MAX(0,CU63-CU64)*Kirish!$B$28</f>
        <v>0</v>
      </c>
      <c r="CV65" s="46">
        <f>MAX(0,CV63-CV64)*Kirish!$B$28</f>
        <v>0</v>
      </c>
      <c r="CW65" s="46">
        <f>MAX(0,CW63-CW64)*Kirish!$B$28</f>
        <v>0</v>
      </c>
      <c r="CX65" s="46">
        <f>MAX(0,CX63-CX64)*Kirish!$B$28</f>
        <v>0</v>
      </c>
      <c r="CY65" s="46">
        <f>MAX(0,CY63-CY64)*Kirish!$B$28</f>
        <v>0</v>
      </c>
      <c r="CZ65" s="46">
        <f>MAX(0,CZ63-CZ64)*Kirish!$B$28</f>
        <v>0</v>
      </c>
      <c r="DA65" s="46">
        <f>MAX(0,DA63-DA64)*Kirish!$B$28</f>
        <v>0</v>
      </c>
      <c r="DB65" s="46">
        <f>MAX(0,DB63-DB64)*Kirish!$B$28</f>
        <v>0</v>
      </c>
      <c r="DC65" s="46">
        <f>MAX(0,DC63-DC64)*Kirish!$B$28</f>
        <v>0</v>
      </c>
      <c r="DD65" s="46">
        <f>MAX(0,DD63-DD64)*Kirish!$B$28</f>
        <v>0</v>
      </c>
      <c r="DE65" s="46">
        <f>MAX(0,DE63-DE64)*Kirish!$B$28</f>
        <v>0</v>
      </c>
      <c r="DF65" s="46">
        <f>MAX(0,DF63-DF64)*Kirish!$B$28</f>
        <v>0</v>
      </c>
      <c r="DG65" s="46">
        <f>MAX(0,DG63-DG64)*Kirish!$B$28</f>
        <v>0</v>
      </c>
      <c r="DH65" s="46">
        <f>MAX(0,DH63-DH64)*Kirish!$B$28</f>
        <v>0</v>
      </c>
      <c r="DI65" s="46">
        <f>MAX(0,DI63-DI64)*Kirish!$B$28</f>
        <v>0</v>
      </c>
      <c r="DJ65" s="46">
        <f>MAX(0,DJ63-DJ64)*Kirish!$B$28</f>
        <v>0</v>
      </c>
      <c r="DK65" s="46">
        <f>MAX(0,DK63-DK64)*Kirish!$B$28</f>
        <v>0</v>
      </c>
      <c r="DL65" s="46">
        <f>MAX(0,DL63-DL64)*Kirish!$B$28</f>
        <v>0</v>
      </c>
      <c r="DM65" s="46">
        <f>MAX(0,DM63-DM64)*Kirish!$B$28</f>
        <v>0</v>
      </c>
      <c r="DN65" s="46">
        <f>MAX(0,DN63-DN64)*Kirish!$B$28</f>
        <v>0</v>
      </c>
      <c r="DO65" s="46">
        <f>MAX(0,DO63-DO64)*Kirish!$B$28</f>
        <v>0</v>
      </c>
      <c r="DP65" s="46">
        <f>MAX(0,DP63-DP64)*Kirish!$B$28</f>
        <v>0</v>
      </c>
      <c r="DQ65" s="46">
        <f>MAX(0,DQ63-DQ64)*Kirish!$B$28</f>
        <v>0</v>
      </c>
      <c r="DR65" s="46">
        <f>MAX(0,DR63-DR64)*Kirish!$B$28</f>
        <v>0</v>
      </c>
      <c r="DS65" s="46">
        <f>MAX(0,DS63-DS64)*Kirish!$B$28</f>
        <v>0</v>
      </c>
      <c r="DT65" s="46">
        <f>MAX(0,DT63-DT64)*Kirish!$B$28</f>
        <v>0</v>
      </c>
      <c r="DU65" s="46">
        <f>MAX(0,DU63-DU64)*Kirish!$B$28</f>
        <v>0</v>
      </c>
      <c r="DV65" s="46">
        <f>MAX(0,DV63-DV64)*Kirish!$B$28</f>
        <v>0</v>
      </c>
      <c r="DW65" s="46">
        <f>MAX(0,DW63-DW64)*Kirish!$B$28</f>
        <v>0</v>
      </c>
      <c r="DX65" s="46">
        <f>MAX(0,DX63-DX64)*Kirish!$B$28</f>
        <v>0</v>
      </c>
      <c r="DY65" s="46">
        <f>MAX(0,DY63-DY64)*Kirish!$B$28</f>
        <v>0</v>
      </c>
      <c r="DZ65" s="46">
        <f>MAX(0,DZ63-DZ64)*Kirish!$B$28</f>
        <v>0</v>
      </c>
      <c r="EA65" s="46">
        <f>MAX(0,EA63-EA64)*Kirish!$B$28</f>
        <v>0</v>
      </c>
      <c r="EB65" s="46">
        <f>MAX(0,EB63-EB64)*Kirish!$B$28</f>
        <v>0</v>
      </c>
      <c r="EC65" s="46">
        <f>MAX(0,EC63-EC64)*Kirish!$B$28</f>
        <v>0</v>
      </c>
      <c r="ED65" s="46">
        <f>MAX(0,ED63-ED64)*Kirish!$B$28</f>
        <v>0</v>
      </c>
      <c r="EE65" s="46">
        <f>MAX(0,EE63-EE64)*Kirish!$B$28</f>
        <v>0</v>
      </c>
      <c r="EF65" s="46">
        <f>MAX(0,EF63-EF64)*Kirish!$B$28</f>
        <v>0</v>
      </c>
      <c r="EG65" s="46">
        <f>MAX(0,EG63-EG64)*Kirish!$B$28</f>
        <v>0</v>
      </c>
      <c r="EH65" s="46">
        <f>MAX(0,EH63-EH64)*Kirish!$B$28</f>
        <v>0</v>
      </c>
      <c r="EI65" s="46">
        <f>MAX(0,EI63-EI64)*Kirish!$B$28</f>
        <v>0</v>
      </c>
      <c r="EJ65" s="46">
        <f>MAX(0,EJ63-EJ64)*Kirish!$B$28</f>
        <v>0</v>
      </c>
      <c r="EK65" s="46">
        <f>MAX(0,EK63-EK64)*Kirish!$B$28</f>
        <v>0</v>
      </c>
      <c r="EL65" s="46">
        <f>MAX(0,EL63-EL64)*Kirish!$B$28</f>
        <v>0</v>
      </c>
      <c r="EM65" s="46">
        <f>MAX(0,EM63-EM64)*Kirish!$B$28</f>
        <v>0</v>
      </c>
      <c r="EN65" s="46">
        <f>MAX(0,EN63-EN64)*Kirish!$B$28</f>
        <v>0</v>
      </c>
      <c r="EO65" s="46">
        <f>MAX(0,EO63-EO64)*Kirish!$B$28</f>
        <v>0</v>
      </c>
      <c r="EP65" s="46">
        <f>MAX(0,EP63-EP64)*Kirish!$B$28</f>
        <v>0</v>
      </c>
      <c r="EQ65" s="46">
        <f>MAX(0,EQ63-EQ64)*Kirish!$B$28</f>
        <v>0</v>
      </c>
      <c r="ER65" s="46">
        <f>MAX(0,ER63-ER64)*Kirish!$B$28</f>
        <v>0</v>
      </c>
      <c r="ES65" s="46">
        <f>MAX(0,ES63-ES64)*Kirish!$B$28</f>
        <v>0</v>
      </c>
      <c r="ET65" s="46">
        <f>MAX(0,ET63-ET64)*Kirish!$B$28</f>
        <v>0</v>
      </c>
      <c r="EU65" s="46">
        <f>MAX(0,EU63-EU64)*Kirish!$B$28</f>
        <v>0</v>
      </c>
      <c r="EV65" s="46">
        <f>MAX(0,EV63-EV64)*Kirish!$B$28</f>
        <v>0</v>
      </c>
      <c r="EW65" s="46">
        <f>MAX(0,EW63-EW64)*Kirish!$B$28</f>
        <v>0</v>
      </c>
      <c r="EX65" s="46">
        <f>MAX(0,EX63-EX64)*Kirish!$B$28</f>
        <v>0</v>
      </c>
      <c r="EY65" s="46">
        <f>MAX(0,EY63-EY64)*Kirish!$B$28</f>
        <v>0</v>
      </c>
      <c r="EZ65" s="46">
        <f>MAX(0,EZ63-EZ64)*Kirish!$B$28</f>
        <v>0</v>
      </c>
      <c r="FA65" s="46">
        <f>MAX(0,FA63-FA64)*Kirish!$B$28</f>
        <v>0</v>
      </c>
      <c r="FB65" s="46">
        <f>MAX(0,FB63-FB64)*Kirish!$B$28</f>
        <v>0</v>
      </c>
      <c r="FC65" s="46">
        <f>MAX(0,FC63-FC64)*Kirish!$B$28</f>
        <v>0</v>
      </c>
      <c r="FD65" s="46">
        <f>MAX(0,FD63-FD64)*Kirish!$B$28</f>
        <v>0</v>
      </c>
      <c r="FE65" s="46">
        <f>MAX(0,FE63-FE64)*Kirish!$B$28</f>
        <v>0</v>
      </c>
      <c r="FF65" s="46">
        <f>MAX(0,FF63-FF64)*Kirish!$B$28</f>
        <v>0</v>
      </c>
      <c r="FG65" s="46">
        <f>MAX(0,FG63-FG64)*Kirish!$B$28</f>
        <v>0</v>
      </c>
      <c r="FH65" s="46">
        <f>MAX(0,FH63-FH64)*Kirish!$B$28</f>
        <v>0</v>
      </c>
      <c r="FI65" s="46">
        <f>MAX(0,FI63-FI64)*Kirish!$B$28</f>
        <v>0</v>
      </c>
      <c r="FJ65" s="46">
        <f>MAX(0,FJ63-FJ64)*Kirish!$B$28</f>
        <v>0</v>
      </c>
      <c r="FK65" s="46">
        <f>MAX(0,FK63-FK64)*Kirish!$B$28</f>
        <v>0</v>
      </c>
      <c r="FL65" s="46">
        <f>MAX(0,FL63-FL64)*Kirish!$B$28</f>
        <v>0</v>
      </c>
      <c r="FM65" s="46">
        <f>MAX(0,FM63-FM64)*Kirish!$B$28</f>
        <v>0</v>
      </c>
      <c r="FN65" s="46">
        <f>MAX(0,FN63-FN64)*Kirish!$B$28</f>
        <v>0</v>
      </c>
      <c r="FO65" s="46">
        <f>MAX(0,FO63-FO64)*Kirish!$B$28</f>
        <v>0</v>
      </c>
      <c r="FP65" s="46">
        <f>MAX(0,FP63-FP64)*Kirish!$B$28</f>
        <v>0</v>
      </c>
    </row>
    <row r="66" spans="1:172" x14ac:dyDescent="0.2">
      <c r="A66" s="42" t="s">
        <v>247</v>
      </c>
      <c r="C66" s="45">
        <f t="shared" si="57"/>
        <v>0</v>
      </c>
      <c r="D66" s="46">
        <f t="shared" ref="D66:AI66" si="70">D63-D65</f>
        <v>0</v>
      </c>
      <c r="E66" s="46">
        <f t="shared" si="70"/>
        <v>0</v>
      </c>
      <c r="F66" s="46">
        <f t="shared" si="70"/>
        <v>0</v>
      </c>
      <c r="G66" s="46">
        <f t="shared" si="70"/>
        <v>0</v>
      </c>
      <c r="H66" s="46">
        <f t="shared" si="70"/>
        <v>0</v>
      </c>
      <c r="I66" s="46">
        <f t="shared" si="70"/>
        <v>0</v>
      </c>
      <c r="J66" s="46">
        <f t="shared" si="70"/>
        <v>0</v>
      </c>
      <c r="K66" s="46">
        <f t="shared" si="70"/>
        <v>0</v>
      </c>
      <c r="L66" s="46">
        <f t="shared" si="70"/>
        <v>0</v>
      </c>
      <c r="M66" s="46">
        <f t="shared" si="70"/>
        <v>0</v>
      </c>
      <c r="N66" s="46">
        <f t="shared" si="70"/>
        <v>0</v>
      </c>
      <c r="O66" s="46">
        <f t="shared" si="70"/>
        <v>0</v>
      </c>
      <c r="P66" s="46">
        <f t="shared" si="70"/>
        <v>0</v>
      </c>
      <c r="Q66" s="46">
        <f t="shared" si="70"/>
        <v>0</v>
      </c>
      <c r="R66" s="46">
        <f t="shared" si="70"/>
        <v>0</v>
      </c>
      <c r="S66" s="46">
        <f t="shared" si="70"/>
        <v>0</v>
      </c>
      <c r="T66" s="46">
        <f t="shared" si="70"/>
        <v>0</v>
      </c>
      <c r="U66" s="46">
        <f t="shared" si="70"/>
        <v>0</v>
      </c>
      <c r="V66" s="46">
        <f t="shared" si="70"/>
        <v>0</v>
      </c>
      <c r="W66" s="46">
        <f t="shared" si="70"/>
        <v>0</v>
      </c>
      <c r="X66" s="46">
        <f t="shared" si="70"/>
        <v>0</v>
      </c>
      <c r="Y66" s="46">
        <f t="shared" si="70"/>
        <v>0</v>
      </c>
      <c r="Z66" s="46">
        <f t="shared" si="70"/>
        <v>0</v>
      </c>
      <c r="AA66" s="46">
        <f t="shared" si="70"/>
        <v>0</v>
      </c>
      <c r="AB66" s="46">
        <f t="shared" si="70"/>
        <v>0</v>
      </c>
      <c r="AC66" s="46">
        <f t="shared" si="70"/>
        <v>0</v>
      </c>
      <c r="AD66" s="46">
        <f t="shared" si="70"/>
        <v>0</v>
      </c>
      <c r="AE66" s="46">
        <f t="shared" si="70"/>
        <v>0</v>
      </c>
      <c r="AF66" s="46">
        <f t="shared" si="70"/>
        <v>0</v>
      </c>
      <c r="AG66" s="46">
        <f t="shared" si="70"/>
        <v>0</v>
      </c>
      <c r="AH66" s="46">
        <f t="shared" si="70"/>
        <v>0</v>
      </c>
      <c r="AI66" s="46">
        <f t="shared" si="70"/>
        <v>0</v>
      </c>
      <c r="AJ66" s="46">
        <f t="shared" ref="AJ66:BO66" si="71">AJ63-AJ65</f>
        <v>0</v>
      </c>
      <c r="AK66" s="46">
        <f t="shared" si="71"/>
        <v>0</v>
      </c>
      <c r="AL66" s="46">
        <f t="shared" si="71"/>
        <v>0</v>
      </c>
      <c r="AM66" s="46">
        <f t="shared" si="71"/>
        <v>0</v>
      </c>
      <c r="AN66" s="46">
        <f t="shared" si="71"/>
        <v>0</v>
      </c>
      <c r="AO66" s="46">
        <f t="shared" si="71"/>
        <v>0</v>
      </c>
      <c r="AP66" s="46">
        <f t="shared" si="71"/>
        <v>0</v>
      </c>
      <c r="AQ66" s="46">
        <f t="shared" si="71"/>
        <v>0</v>
      </c>
      <c r="AR66" s="46">
        <f t="shared" si="71"/>
        <v>0</v>
      </c>
      <c r="AS66" s="46">
        <f t="shared" si="71"/>
        <v>0</v>
      </c>
      <c r="AT66" s="46">
        <f t="shared" si="71"/>
        <v>0</v>
      </c>
      <c r="AU66" s="46">
        <f t="shared" si="71"/>
        <v>0</v>
      </c>
      <c r="AV66" s="46">
        <f t="shared" si="71"/>
        <v>0</v>
      </c>
      <c r="AW66" s="46">
        <f t="shared" si="71"/>
        <v>0</v>
      </c>
      <c r="AX66" s="46">
        <f t="shared" si="71"/>
        <v>0</v>
      </c>
      <c r="AY66" s="46">
        <f t="shared" si="71"/>
        <v>0</v>
      </c>
      <c r="AZ66" s="46">
        <f t="shared" si="71"/>
        <v>0</v>
      </c>
      <c r="BA66" s="46">
        <f t="shared" si="71"/>
        <v>0</v>
      </c>
      <c r="BB66" s="46">
        <f t="shared" si="71"/>
        <v>0</v>
      </c>
      <c r="BC66" s="46">
        <f t="shared" si="71"/>
        <v>0</v>
      </c>
      <c r="BD66" s="46">
        <f t="shared" si="71"/>
        <v>0</v>
      </c>
      <c r="BE66" s="46">
        <f t="shared" si="71"/>
        <v>0</v>
      </c>
      <c r="BF66" s="46">
        <f t="shared" si="71"/>
        <v>0</v>
      </c>
      <c r="BG66" s="46">
        <f t="shared" si="71"/>
        <v>0</v>
      </c>
      <c r="BH66" s="46">
        <f t="shared" si="71"/>
        <v>0</v>
      </c>
      <c r="BI66" s="46">
        <f t="shared" si="71"/>
        <v>0</v>
      </c>
      <c r="BJ66" s="46">
        <f t="shared" si="71"/>
        <v>0</v>
      </c>
      <c r="BK66" s="46">
        <f t="shared" si="71"/>
        <v>0</v>
      </c>
      <c r="BL66" s="46">
        <f t="shared" si="71"/>
        <v>0</v>
      </c>
      <c r="BM66" s="46">
        <f t="shared" si="71"/>
        <v>0</v>
      </c>
      <c r="BN66" s="46">
        <f t="shared" si="71"/>
        <v>0</v>
      </c>
      <c r="BO66" s="46">
        <f t="shared" si="71"/>
        <v>0</v>
      </c>
      <c r="BP66" s="46">
        <f t="shared" ref="BP66:CU66" si="72">BP63-BP65</f>
        <v>0</v>
      </c>
      <c r="BQ66" s="46">
        <f t="shared" si="72"/>
        <v>0</v>
      </c>
      <c r="BR66" s="46">
        <f t="shared" si="72"/>
        <v>0</v>
      </c>
      <c r="BS66" s="46">
        <f t="shared" si="72"/>
        <v>0</v>
      </c>
      <c r="BT66" s="46">
        <f t="shared" si="72"/>
        <v>0</v>
      </c>
      <c r="BU66" s="46">
        <f t="shared" si="72"/>
        <v>0</v>
      </c>
      <c r="BV66" s="46">
        <f t="shared" si="72"/>
        <v>0</v>
      </c>
      <c r="BW66" s="46">
        <f t="shared" si="72"/>
        <v>0</v>
      </c>
      <c r="BX66" s="46">
        <f t="shared" si="72"/>
        <v>0</v>
      </c>
      <c r="BY66" s="46">
        <f t="shared" si="72"/>
        <v>0</v>
      </c>
      <c r="BZ66" s="46">
        <f t="shared" si="72"/>
        <v>0</v>
      </c>
      <c r="CA66" s="46">
        <f t="shared" si="72"/>
        <v>0</v>
      </c>
      <c r="CB66" s="46">
        <f t="shared" si="72"/>
        <v>0</v>
      </c>
      <c r="CC66" s="46">
        <f t="shared" si="72"/>
        <v>0</v>
      </c>
      <c r="CD66" s="46">
        <f t="shared" si="72"/>
        <v>0</v>
      </c>
      <c r="CE66" s="46">
        <f t="shared" si="72"/>
        <v>0</v>
      </c>
      <c r="CF66" s="46">
        <f t="shared" si="72"/>
        <v>0</v>
      </c>
      <c r="CG66" s="46">
        <f t="shared" si="72"/>
        <v>0</v>
      </c>
      <c r="CH66" s="46">
        <f t="shared" si="72"/>
        <v>0</v>
      </c>
      <c r="CI66" s="46">
        <f t="shared" si="72"/>
        <v>0</v>
      </c>
      <c r="CJ66" s="46">
        <f t="shared" si="72"/>
        <v>0</v>
      </c>
      <c r="CK66" s="46">
        <f t="shared" si="72"/>
        <v>0</v>
      </c>
      <c r="CL66" s="46">
        <f t="shared" si="72"/>
        <v>0</v>
      </c>
      <c r="CM66" s="46">
        <f t="shared" si="72"/>
        <v>0</v>
      </c>
      <c r="CN66" s="46">
        <f t="shared" si="72"/>
        <v>0</v>
      </c>
      <c r="CO66" s="46">
        <f t="shared" si="72"/>
        <v>0</v>
      </c>
      <c r="CP66" s="46">
        <f t="shared" si="72"/>
        <v>0</v>
      </c>
      <c r="CQ66" s="46">
        <f t="shared" si="72"/>
        <v>0</v>
      </c>
      <c r="CR66" s="46">
        <f t="shared" si="72"/>
        <v>0</v>
      </c>
      <c r="CS66" s="46">
        <f t="shared" si="72"/>
        <v>0</v>
      </c>
      <c r="CT66" s="46">
        <f t="shared" si="72"/>
        <v>0</v>
      </c>
      <c r="CU66" s="46">
        <f t="shared" si="72"/>
        <v>0</v>
      </c>
      <c r="CV66" s="46">
        <f t="shared" ref="CV66:EA66" si="73">CV63-CV65</f>
        <v>0</v>
      </c>
      <c r="CW66" s="46">
        <f t="shared" si="73"/>
        <v>0</v>
      </c>
      <c r="CX66" s="46">
        <f t="shared" si="73"/>
        <v>0</v>
      </c>
      <c r="CY66" s="46">
        <f t="shared" si="73"/>
        <v>0</v>
      </c>
      <c r="CZ66" s="46">
        <f t="shared" si="73"/>
        <v>0</v>
      </c>
      <c r="DA66" s="46">
        <f t="shared" si="73"/>
        <v>0</v>
      </c>
      <c r="DB66" s="46">
        <f t="shared" si="73"/>
        <v>0</v>
      </c>
      <c r="DC66" s="46">
        <f t="shared" si="73"/>
        <v>0</v>
      </c>
      <c r="DD66" s="46">
        <f t="shared" si="73"/>
        <v>0</v>
      </c>
      <c r="DE66" s="46">
        <f t="shared" si="73"/>
        <v>0</v>
      </c>
      <c r="DF66" s="46">
        <f t="shared" si="73"/>
        <v>0</v>
      </c>
      <c r="DG66" s="46">
        <f t="shared" si="73"/>
        <v>0</v>
      </c>
      <c r="DH66" s="46">
        <f t="shared" si="73"/>
        <v>0</v>
      </c>
      <c r="DI66" s="46">
        <f t="shared" si="73"/>
        <v>0</v>
      </c>
      <c r="DJ66" s="46">
        <f t="shared" si="73"/>
        <v>0</v>
      </c>
      <c r="DK66" s="46">
        <f t="shared" si="73"/>
        <v>0</v>
      </c>
      <c r="DL66" s="46">
        <f t="shared" si="73"/>
        <v>0</v>
      </c>
      <c r="DM66" s="46">
        <f t="shared" si="73"/>
        <v>0</v>
      </c>
      <c r="DN66" s="46">
        <f t="shared" si="73"/>
        <v>0</v>
      </c>
      <c r="DO66" s="46">
        <f t="shared" si="73"/>
        <v>0</v>
      </c>
      <c r="DP66" s="46">
        <f t="shared" si="73"/>
        <v>0</v>
      </c>
      <c r="DQ66" s="46">
        <f t="shared" si="73"/>
        <v>0</v>
      </c>
      <c r="DR66" s="46">
        <f t="shared" si="73"/>
        <v>0</v>
      </c>
      <c r="DS66" s="46">
        <f t="shared" si="73"/>
        <v>0</v>
      </c>
      <c r="DT66" s="46">
        <f t="shared" si="73"/>
        <v>0</v>
      </c>
      <c r="DU66" s="46">
        <f t="shared" si="73"/>
        <v>0</v>
      </c>
      <c r="DV66" s="46">
        <f t="shared" si="73"/>
        <v>0</v>
      </c>
      <c r="DW66" s="46">
        <f t="shared" si="73"/>
        <v>0</v>
      </c>
      <c r="DX66" s="46">
        <f t="shared" si="73"/>
        <v>0</v>
      </c>
      <c r="DY66" s="46">
        <f t="shared" si="73"/>
        <v>0</v>
      </c>
      <c r="DZ66" s="46">
        <f t="shared" si="73"/>
        <v>0</v>
      </c>
      <c r="EA66" s="46">
        <f t="shared" si="73"/>
        <v>0</v>
      </c>
      <c r="EB66" s="46">
        <f t="shared" ref="EB66:FG66" si="74">EB63-EB65</f>
        <v>0</v>
      </c>
      <c r="EC66" s="46">
        <f t="shared" si="74"/>
        <v>0</v>
      </c>
      <c r="ED66" s="46">
        <f t="shared" si="74"/>
        <v>0</v>
      </c>
      <c r="EE66" s="46">
        <f t="shared" si="74"/>
        <v>0</v>
      </c>
      <c r="EF66" s="46">
        <f t="shared" si="74"/>
        <v>0</v>
      </c>
      <c r="EG66" s="46">
        <f t="shared" si="74"/>
        <v>0</v>
      </c>
      <c r="EH66" s="46">
        <f t="shared" si="74"/>
        <v>0</v>
      </c>
      <c r="EI66" s="46">
        <f t="shared" si="74"/>
        <v>0</v>
      </c>
      <c r="EJ66" s="46">
        <f t="shared" si="74"/>
        <v>0</v>
      </c>
      <c r="EK66" s="46">
        <f t="shared" si="74"/>
        <v>0</v>
      </c>
      <c r="EL66" s="46">
        <f t="shared" si="74"/>
        <v>0</v>
      </c>
      <c r="EM66" s="46">
        <f t="shared" si="74"/>
        <v>0</v>
      </c>
      <c r="EN66" s="46">
        <f t="shared" si="74"/>
        <v>0</v>
      </c>
      <c r="EO66" s="46">
        <f t="shared" si="74"/>
        <v>0</v>
      </c>
      <c r="EP66" s="46">
        <f t="shared" si="74"/>
        <v>0</v>
      </c>
      <c r="EQ66" s="46">
        <f t="shared" si="74"/>
        <v>0</v>
      </c>
      <c r="ER66" s="46">
        <f t="shared" si="74"/>
        <v>0</v>
      </c>
      <c r="ES66" s="46">
        <f t="shared" si="74"/>
        <v>0</v>
      </c>
      <c r="ET66" s="46">
        <f t="shared" si="74"/>
        <v>0</v>
      </c>
      <c r="EU66" s="46">
        <f t="shared" si="74"/>
        <v>0</v>
      </c>
      <c r="EV66" s="46">
        <f t="shared" si="74"/>
        <v>0</v>
      </c>
      <c r="EW66" s="46">
        <f t="shared" si="74"/>
        <v>0</v>
      </c>
      <c r="EX66" s="46">
        <f t="shared" si="74"/>
        <v>0</v>
      </c>
      <c r="EY66" s="46">
        <f t="shared" si="74"/>
        <v>0</v>
      </c>
      <c r="EZ66" s="46">
        <f t="shared" si="74"/>
        <v>0</v>
      </c>
      <c r="FA66" s="46">
        <f t="shared" si="74"/>
        <v>0</v>
      </c>
      <c r="FB66" s="46">
        <f t="shared" si="74"/>
        <v>0</v>
      </c>
      <c r="FC66" s="46">
        <f t="shared" si="74"/>
        <v>0</v>
      </c>
      <c r="FD66" s="46">
        <f t="shared" si="74"/>
        <v>0</v>
      </c>
      <c r="FE66" s="46">
        <f t="shared" si="74"/>
        <v>0</v>
      </c>
      <c r="FF66" s="46">
        <f t="shared" si="74"/>
        <v>0</v>
      </c>
      <c r="FG66" s="46">
        <f t="shared" si="74"/>
        <v>0</v>
      </c>
      <c r="FH66" s="46">
        <f t="shared" ref="FH66:GM66" si="75">FH63-FH65</f>
        <v>0</v>
      </c>
      <c r="FI66" s="46">
        <f t="shared" si="75"/>
        <v>0</v>
      </c>
      <c r="FJ66" s="46">
        <f t="shared" si="75"/>
        <v>0</v>
      </c>
      <c r="FK66" s="46">
        <f t="shared" si="75"/>
        <v>0</v>
      </c>
      <c r="FL66" s="46">
        <f t="shared" si="75"/>
        <v>0</v>
      </c>
      <c r="FM66" s="46">
        <f t="shared" si="75"/>
        <v>0</v>
      </c>
      <c r="FN66" s="46">
        <f t="shared" si="75"/>
        <v>0</v>
      </c>
      <c r="FO66" s="46">
        <f t="shared" si="75"/>
        <v>0</v>
      </c>
      <c r="FP66" s="46">
        <f t="shared" si="75"/>
        <v>0</v>
      </c>
    </row>
    <row r="67" spans="1:172" x14ac:dyDescent="0.2">
      <c r="A67" s="42" t="s">
        <v>248</v>
      </c>
      <c r="D67" s="46">
        <f>IF(AND(D54=1,D$4=Parametrlar!$C$8),D59*12*(1+Kirish!$C$53)/Kirish!$C$54*(1-Kirish!$B$29),0)</f>
        <v>0</v>
      </c>
      <c r="E67" s="46">
        <f>IF(AND(E54=1,E$4=Parametrlar!$C$8),E59*12*(1+Kirish!$C$53)/Kirish!$C$54*(1-Kirish!$B$29),0)</f>
        <v>0</v>
      </c>
      <c r="F67" s="46">
        <f>IF(AND(F54=1,F$4=Parametrlar!$C$8),F59*12*(1+Kirish!$C$53)/Kirish!$C$54*(1-Kirish!$B$29),0)</f>
        <v>0</v>
      </c>
      <c r="G67" s="46">
        <f>IF(AND(G54=1,G$4=Parametrlar!$C$8),G59*12*(1+Kirish!$C$53)/Kirish!$C$54*(1-Kirish!$B$29),0)</f>
        <v>0</v>
      </c>
      <c r="H67" s="46">
        <f>IF(AND(H54=1,H$4=Parametrlar!$C$8),H59*12*(1+Kirish!$C$53)/Kirish!$C$54*(1-Kirish!$B$29),0)</f>
        <v>0</v>
      </c>
      <c r="I67" s="46">
        <f>IF(AND(I54=1,I$4=Parametrlar!$C$8),I59*12*(1+Kirish!$C$53)/Kirish!$C$54*(1-Kirish!$B$29),0)</f>
        <v>0</v>
      </c>
      <c r="J67" s="46">
        <f>IF(AND(J54=1,J$4=Parametrlar!$C$8),J59*12*(1+Kirish!$C$53)/Kirish!$C$54*(1-Kirish!$B$29),0)</f>
        <v>0</v>
      </c>
      <c r="K67" s="46">
        <f>IF(AND(K54=1,K$4=Parametrlar!$C$8),K59*12*(1+Kirish!$C$53)/Kirish!$C$54*(1-Kirish!$B$29),0)</f>
        <v>0</v>
      </c>
      <c r="L67" s="46">
        <f>IF(AND(L54=1,L$4=Parametrlar!$C$8),L59*12*(1+Kirish!$C$53)/Kirish!$C$54*(1-Kirish!$B$29),0)</f>
        <v>0</v>
      </c>
      <c r="M67" s="46">
        <f>IF(AND(M54=1,M$4=Parametrlar!$C$8),M59*12*(1+Kirish!$C$53)/Kirish!$C$54*(1-Kirish!$B$29),0)</f>
        <v>0</v>
      </c>
      <c r="N67" s="46">
        <f>IF(AND(N54=1,N$4=Parametrlar!$C$8),N59*12*(1+Kirish!$C$53)/Kirish!$C$54*(1-Kirish!$B$29),0)</f>
        <v>0</v>
      </c>
      <c r="O67" s="46">
        <f>IF(AND(O54=1,O$4=Parametrlar!$C$8),O59*12*(1+Kirish!$C$53)/Kirish!$C$54*(1-Kirish!$B$29),0)</f>
        <v>0</v>
      </c>
      <c r="P67" s="46">
        <f>IF(AND(P54=1,P$4=Parametrlar!$C$8),P59*12*(1+Kirish!$C$53)/Kirish!$C$54*(1-Kirish!$B$29),0)</f>
        <v>0</v>
      </c>
      <c r="Q67" s="46">
        <f>IF(AND(Q54=1,Q$4=Parametrlar!$C$8),Q59*12*(1+Kirish!$C$53)/Kirish!$C$54*(1-Kirish!$B$29),0)</f>
        <v>0</v>
      </c>
      <c r="R67" s="46">
        <f>IF(AND(R54=1,R$4=Parametrlar!$C$8),R59*12*(1+Kirish!$C$53)/Kirish!$C$54*(1-Kirish!$B$29),0)</f>
        <v>0</v>
      </c>
      <c r="S67" s="46">
        <f>IF(AND(S54=1,S$4=Parametrlar!$C$8),S59*12*(1+Kirish!$C$53)/Kirish!$C$54*(1-Kirish!$B$29),0)</f>
        <v>0</v>
      </c>
      <c r="T67" s="46">
        <f>IF(AND(T54=1,T$4=Parametrlar!$C$8),T59*12*(1+Kirish!$C$53)/Kirish!$C$54*(1-Kirish!$B$29),0)</f>
        <v>0</v>
      </c>
      <c r="U67" s="46">
        <f>IF(AND(U54=1,U$4=Parametrlar!$C$8),U59*12*(1+Kirish!$C$53)/Kirish!$C$54*(1-Kirish!$B$29),0)</f>
        <v>0</v>
      </c>
      <c r="V67" s="46">
        <f>IF(AND(V54=1,V$4=Parametrlar!$C$8),V59*12*(1+Kirish!$C$53)/Kirish!$C$54*(1-Kirish!$B$29),0)</f>
        <v>0</v>
      </c>
      <c r="W67" s="46">
        <f>IF(AND(W54=1,W$4=Parametrlar!$C$8),W59*12*(1+Kirish!$C$53)/Kirish!$C$54*(1-Kirish!$B$29),0)</f>
        <v>0</v>
      </c>
      <c r="X67" s="46">
        <f>IF(AND(X54=1,X$4=Parametrlar!$C$8),X59*12*(1+Kirish!$C$53)/Kirish!$C$54*(1-Kirish!$B$29),0)</f>
        <v>0</v>
      </c>
      <c r="Y67" s="46">
        <f>IF(AND(Y54=1,Y$4=Parametrlar!$C$8),Y59*12*(1+Kirish!$C$53)/Kirish!$C$54*(1-Kirish!$B$29),0)</f>
        <v>0</v>
      </c>
      <c r="Z67" s="46">
        <f>IF(AND(Z54=1,Z$4=Parametrlar!$C$8),Z59*12*(1+Kirish!$C$53)/Kirish!$C$54*(1-Kirish!$B$29),0)</f>
        <v>0</v>
      </c>
      <c r="AA67" s="46">
        <f>IF(AND(AA54=1,AA$4=Parametrlar!$C$8),AA59*12*(1+Kirish!$C$53)/Kirish!$C$54*(1-Kirish!$B$29),0)</f>
        <v>0</v>
      </c>
      <c r="AB67" s="46">
        <f>IF(AND(AB54=1,AB$4=Parametrlar!$C$8),AB59*12*(1+Kirish!$C$53)/Kirish!$C$54*(1-Kirish!$B$29),0)</f>
        <v>0</v>
      </c>
      <c r="AC67" s="46">
        <f>IF(AND(AC54=1,AC$4=Parametrlar!$C$8),AC59*12*(1+Kirish!$C$53)/Kirish!$C$54*(1-Kirish!$B$29),0)</f>
        <v>0</v>
      </c>
      <c r="AD67" s="46">
        <f>IF(AND(AD54=1,AD$4=Parametrlar!$C$8),AD59*12*(1+Kirish!$C$53)/Kirish!$C$54*(1-Kirish!$B$29),0)</f>
        <v>0</v>
      </c>
      <c r="AE67" s="46">
        <f>IF(AND(AE54=1,AE$4=Parametrlar!$C$8),AE59*12*(1+Kirish!$C$53)/Kirish!$C$54*(1-Kirish!$B$29),0)</f>
        <v>0</v>
      </c>
      <c r="AF67" s="46">
        <f>IF(AND(AF54=1,AF$4=Parametrlar!$C$8),AF59*12*(1+Kirish!$C$53)/Kirish!$C$54*(1-Kirish!$B$29),0)</f>
        <v>0</v>
      </c>
      <c r="AG67" s="46">
        <f>IF(AND(AG54=1,AG$4=Parametrlar!$C$8),AG59*12*(1+Kirish!$C$53)/Kirish!$C$54*(1-Kirish!$B$29),0)</f>
        <v>0</v>
      </c>
      <c r="AH67" s="46">
        <f>IF(AND(AH54=1,AH$4=Parametrlar!$C$8),AH59*12*(1+Kirish!$C$53)/Kirish!$C$54*(1-Kirish!$B$29),0)</f>
        <v>0</v>
      </c>
      <c r="AI67" s="46">
        <f>IF(AND(AI54=1,AI$4=Parametrlar!$C$8),AI59*12*(1+Kirish!$C$53)/Kirish!$C$54*(1-Kirish!$B$29),0)</f>
        <v>0</v>
      </c>
      <c r="AJ67" s="46">
        <f>IF(AND(AJ54=1,AJ$4=Parametrlar!$C$8),AJ59*12*(1+Kirish!$C$53)/Kirish!$C$54*(1-Kirish!$B$29),0)</f>
        <v>0</v>
      </c>
      <c r="AK67" s="46">
        <f>IF(AND(AK54=1,AK$4=Parametrlar!$C$8),AK59*12*(1+Kirish!$C$53)/Kirish!$C$54*(1-Kirish!$B$29),0)</f>
        <v>0</v>
      </c>
      <c r="AL67" s="46">
        <f>IF(AND(AL54=1,AL$4=Parametrlar!$C$8),AL59*12*(1+Kirish!$C$53)/Kirish!$C$54*(1-Kirish!$B$29),0)</f>
        <v>0</v>
      </c>
      <c r="AM67" s="46">
        <f>IF(AND(AM54=1,AM$4=Parametrlar!$C$8),AM59*12*(1+Kirish!$C$53)/Kirish!$C$54*(1-Kirish!$B$29),0)</f>
        <v>0</v>
      </c>
      <c r="AN67" s="46">
        <f>IF(AND(AN54=1,AN$4=Parametrlar!$C$8),AN59*12*(1+Kirish!$C$53)/Kirish!$C$54*(1-Kirish!$B$29),0)</f>
        <v>0</v>
      </c>
      <c r="AO67" s="46">
        <f>IF(AND(AO54=1,AO$4=Parametrlar!$C$8),AO59*12*(1+Kirish!$C$53)/Kirish!$C$54*(1-Kirish!$B$29),0)</f>
        <v>0</v>
      </c>
      <c r="AP67" s="46">
        <f>IF(AND(AP54=1,AP$4=Parametrlar!$C$8),AP59*12*(1+Kirish!$C$53)/Kirish!$C$54*(1-Kirish!$B$29),0)</f>
        <v>0</v>
      </c>
      <c r="AQ67" s="46">
        <f>IF(AND(AQ54=1,AQ$4=Parametrlar!$C$8),AQ59*12*(1+Kirish!$C$53)/Kirish!$C$54*(1-Kirish!$B$29),0)</f>
        <v>0</v>
      </c>
      <c r="AR67" s="46">
        <f>IF(AND(AR54=1,AR$4=Parametrlar!$C$8),AR59*12*(1+Kirish!$C$53)/Kirish!$C$54*(1-Kirish!$B$29),0)</f>
        <v>0</v>
      </c>
      <c r="AS67" s="46">
        <f>IF(AND(AS54=1,AS$4=Parametrlar!$C$8),AS59*12*(1+Kirish!$C$53)/Kirish!$C$54*(1-Kirish!$B$29),0)</f>
        <v>0</v>
      </c>
      <c r="AT67" s="46">
        <f>IF(AND(AT54=1,AT$4=Parametrlar!$C$8),AT59*12*(1+Kirish!$C$53)/Kirish!$C$54*(1-Kirish!$B$29),0)</f>
        <v>0</v>
      </c>
      <c r="AU67" s="46">
        <f>IF(AND(AU54=1,AU$4=Parametrlar!$C$8),AU59*12*(1+Kirish!$C$53)/Kirish!$C$54*(1-Kirish!$B$29),0)</f>
        <v>0</v>
      </c>
      <c r="AV67" s="46">
        <f>IF(AND(AV54=1,AV$4=Parametrlar!$C$8),AV59*12*(1+Kirish!$C$53)/Kirish!$C$54*(1-Kirish!$B$29),0)</f>
        <v>0</v>
      </c>
      <c r="AW67" s="46">
        <f>IF(AND(AW54=1,AW$4=Parametrlar!$C$8),AW59*12*(1+Kirish!$C$53)/Kirish!$C$54*(1-Kirish!$B$29),0)</f>
        <v>0</v>
      </c>
      <c r="AX67" s="46">
        <f>IF(AND(AX54=1,AX$4=Parametrlar!$C$8),AX59*12*(1+Kirish!$C$53)/Kirish!$C$54*(1-Kirish!$B$29),0)</f>
        <v>0</v>
      </c>
      <c r="AY67" s="46">
        <f>IF(AND(AY54=1,AY$4=Parametrlar!$C$8),AY59*12*(1+Kirish!$C$53)/Kirish!$C$54*(1-Kirish!$B$29),0)</f>
        <v>0</v>
      </c>
      <c r="AZ67" s="46">
        <f>IF(AND(AZ54=1,AZ$4=Parametrlar!$C$8),AZ59*12*(1+Kirish!$C$53)/Kirish!$C$54*(1-Kirish!$B$29),0)</f>
        <v>0</v>
      </c>
      <c r="BA67" s="46">
        <f>IF(AND(BA54=1,BA$4=Parametrlar!$C$8),BA59*12*(1+Kirish!$C$53)/Kirish!$C$54*(1-Kirish!$B$29),0)</f>
        <v>0</v>
      </c>
      <c r="BB67" s="46">
        <f>IF(AND(BB54=1,BB$4=Parametrlar!$C$8),BB59*12*(1+Kirish!$C$53)/Kirish!$C$54*(1-Kirish!$B$29),0)</f>
        <v>0</v>
      </c>
      <c r="BC67" s="46">
        <f>IF(AND(BC54=1,BC$4=Parametrlar!$C$8),BC59*12*(1+Kirish!$C$53)/Kirish!$C$54*(1-Kirish!$B$29),0)</f>
        <v>0</v>
      </c>
      <c r="BD67" s="46">
        <f>IF(AND(BD54=1,BD$4=Parametrlar!$C$8),BD59*12*(1+Kirish!$C$53)/Kirish!$C$54*(1-Kirish!$B$29),0)</f>
        <v>0</v>
      </c>
      <c r="BE67" s="46">
        <f>IF(AND(BE54=1,BE$4=Parametrlar!$C$8),BE59*12*(1+Kirish!$C$53)/Kirish!$C$54*(1-Kirish!$B$29),0)</f>
        <v>0</v>
      </c>
      <c r="BF67" s="46">
        <f>IF(AND(BF54=1,BF$4=Parametrlar!$C$8),BF59*12*(1+Kirish!$C$53)/Kirish!$C$54*(1-Kirish!$B$29),0)</f>
        <v>0</v>
      </c>
      <c r="BG67" s="46">
        <f>IF(AND(BG54=1,BG$4=Parametrlar!$C$8),BG59*12*(1+Kirish!$C$53)/Kirish!$C$54*(1-Kirish!$B$29),0)</f>
        <v>0</v>
      </c>
      <c r="BH67" s="46">
        <f>IF(AND(BH54=1,BH$4=Parametrlar!$C$8),BH59*12*(1+Kirish!$C$53)/Kirish!$C$54*(1-Kirish!$B$29),0)</f>
        <v>0</v>
      </c>
      <c r="BI67" s="46">
        <f>IF(AND(BI54=1,BI$4=Parametrlar!$C$8),BI59*12*(1+Kirish!$C$53)/Kirish!$C$54*(1-Kirish!$B$29),0)</f>
        <v>0</v>
      </c>
      <c r="BJ67" s="46">
        <f>IF(AND(BJ54=1,BJ$4=Parametrlar!$C$8),BJ59*12*(1+Kirish!$C$53)/Kirish!$C$54*(1-Kirish!$B$29),0)</f>
        <v>0</v>
      </c>
      <c r="BK67" s="46">
        <f>IF(AND(BK54=1,BK$4=Parametrlar!$C$8),BK59*12*(1+Kirish!$C$53)/Kirish!$C$54*(1-Kirish!$B$29),0)</f>
        <v>0</v>
      </c>
      <c r="BL67" s="46">
        <f>IF(AND(BL54=1,BL$4=Parametrlar!$C$8),BL59*12*(1+Kirish!$C$53)/Kirish!$C$54*(1-Kirish!$B$29),0)</f>
        <v>0</v>
      </c>
      <c r="BM67" s="46">
        <f>IF(AND(BM54=1,BM$4=Parametrlar!$C$8),BM59*12*(1+Kirish!$C$53)/Kirish!$C$54*(1-Kirish!$B$29),0)</f>
        <v>0</v>
      </c>
      <c r="BN67" s="46">
        <f>IF(AND(BN54=1,BN$4=Parametrlar!$C$8),BN59*12*(1+Kirish!$C$53)/Kirish!$C$54*(1-Kirish!$B$29),0)</f>
        <v>0</v>
      </c>
      <c r="BO67" s="46">
        <f>IF(AND(BO54=1,BO$4=Parametrlar!$C$8),BO59*12*(1+Kirish!$C$53)/Kirish!$C$54*(1-Kirish!$B$29),0)</f>
        <v>0</v>
      </c>
      <c r="BP67" s="46">
        <f>IF(AND(BP54=1,BP$4=Parametrlar!$C$8),BP59*12*(1+Kirish!$C$53)/Kirish!$C$54*(1-Kirish!$B$29),0)</f>
        <v>0</v>
      </c>
      <c r="BQ67" s="46">
        <f>IF(AND(BQ54=1,BQ$4=Parametrlar!$C$8),BQ59*12*(1+Kirish!$C$53)/Kirish!$C$54*(1-Kirish!$B$29),0)</f>
        <v>0</v>
      </c>
      <c r="BR67" s="46">
        <f>IF(AND(BR54=1,BR$4=Parametrlar!$C$8),BR59*12*(1+Kirish!$C$53)/Kirish!$C$54*(1-Kirish!$B$29),0)</f>
        <v>0</v>
      </c>
      <c r="BS67" s="46">
        <f>IF(AND(BS54=1,BS$4=Parametrlar!$C$8),BS59*12*(1+Kirish!$C$53)/Kirish!$C$54*(1-Kirish!$B$29),0)</f>
        <v>0</v>
      </c>
      <c r="BT67" s="46">
        <f>IF(AND(BT54=1,BT$4=Parametrlar!$C$8),BT59*12*(1+Kirish!$C$53)/Kirish!$C$54*(1-Kirish!$B$29),0)</f>
        <v>0</v>
      </c>
      <c r="BU67" s="46">
        <f>IF(AND(BU54=1,BU$4=Parametrlar!$C$8),BU59*12*(1+Kirish!$C$53)/Kirish!$C$54*(1-Kirish!$B$29),0)</f>
        <v>0</v>
      </c>
      <c r="BV67" s="46">
        <f>IF(AND(BV54=1,BV$4=Parametrlar!$C$8),BV59*12*(1+Kirish!$C$53)/Kirish!$C$54*(1-Kirish!$B$29),0)</f>
        <v>0</v>
      </c>
      <c r="BW67" s="46">
        <f>IF(AND(BW54=1,BW$4=Parametrlar!$C$8),BW59*12*(1+Kirish!$C$53)/Kirish!$C$54*(1-Kirish!$B$29),0)</f>
        <v>0</v>
      </c>
      <c r="BX67" s="46">
        <f>IF(AND(BX54=1,BX$4=Parametrlar!$C$8),BX59*12*(1+Kirish!$C$53)/Kirish!$C$54*(1-Kirish!$B$29),0)</f>
        <v>0</v>
      </c>
      <c r="BY67" s="46">
        <f>IF(AND(BY54=1,BY$4=Parametrlar!$C$8),BY59*12*(1+Kirish!$C$53)/Kirish!$C$54*(1-Kirish!$B$29),0)</f>
        <v>0</v>
      </c>
      <c r="BZ67" s="46">
        <f>IF(AND(BZ54=1,BZ$4=Parametrlar!$C$8),BZ59*12*(1+Kirish!$C$53)/Kirish!$C$54*(1-Kirish!$B$29),0)</f>
        <v>0</v>
      </c>
      <c r="CA67" s="46">
        <f>IF(AND(CA54=1,CA$4=Parametrlar!$C$8),CA59*12*(1+Kirish!$C$53)/Kirish!$C$54*(1-Kirish!$B$29),0)</f>
        <v>0</v>
      </c>
      <c r="CB67" s="46">
        <f>IF(AND(CB54=1,CB$4=Parametrlar!$C$8),CB59*12*(1+Kirish!$C$53)/Kirish!$C$54*(1-Kirish!$B$29),0)</f>
        <v>0</v>
      </c>
      <c r="CC67" s="46">
        <f>IF(AND(CC54=1,CC$4=Parametrlar!$C$8),CC59*12*(1+Kirish!$C$53)/Kirish!$C$54*(1-Kirish!$B$29),0)</f>
        <v>0</v>
      </c>
      <c r="CD67" s="46">
        <f>IF(AND(CD54=1,CD$4=Parametrlar!$C$8),CD59*12*(1+Kirish!$C$53)/Kirish!$C$54*(1-Kirish!$B$29),0)</f>
        <v>0</v>
      </c>
      <c r="CE67" s="46">
        <f>IF(AND(CE54=1,CE$4=Parametrlar!$C$8),CE59*12*(1+Kirish!$C$53)/Kirish!$C$54*(1-Kirish!$B$29),0)</f>
        <v>0</v>
      </c>
      <c r="CF67" s="46">
        <f>IF(AND(CF54=1,CF$4=Parametrlar!$C$8),CF59*12*(1+Kirish!$C$53)/Kirish!$C$54*(1-Kirish!$B$29),0)</f>
        <v>0</v>
      </c>
      <c r="CG67" s="46">
        <f>IF(AND(CG54=1,CG$4=Parametrlar!$C$8),CG59*12*(1+Kirish!$C$53)/Kirish!$C$54*(1-Kirish!$B$29),0)</f>
        <v>0</v>
      </c>
      <c r="CH67" s="46">
        <f>IF(AND(CH54=1,CH$4=Parametrlar!$C$8),CH59*12*(1+Kirish!$C$53)/Kirish!$C$54*(1-Kirish!$B$29),0)</f>
        <v>0</v>
      </c>
      <c r="CI67" s="46">
        <f>IF(AND(CI54=1,CI$4=Parametrlar!$C$8),CI59*12*(1+Kirish!$C$53)/Kirish!$C$54*(1-Kirish!$B$29),0)</f>
        <v>0</v>
      </c>
      <c r="CJ67" s="46">
        <f>IF(AND(CJ54=1,CJ$4=Parametrlar!$C$8),CJ59*12*(1+Kirish!$C$53)/Kirish!$C$54*(1-Kirish!$B$29),0)</f>
        <v>0</v>
      </c>
      <c r="CK67" s="46">
        <f>IF(AND(CK54=1,CK$4=Parametrlar!$C$8),CK59*12*(1+Kirish!$C$53)/Kirish!$C$54*(1-Kirish!$B$29),0)</f>
        <v>0</v>
      </c>
      <c r="CL67" s="46">
        <f>IF(AND(CL54=1,CL$4=Parametrlar!$C$8),CL59*12*(1+Kirish!$C$53)/Kirish!$C$54*(1-Kirish!$B$29),0)</f>
        <v>0</v>
      </c>
      <c r="CM67" s="46">
        <f>IF(AND(CM54=1,CM$4=Parametrlar!$C$8),CM59*12*(1+Kirish!$C$53)/Kirish!$C$54*(1-Kirish!$B$29),0)</f>
        <v>0</v>
      </c>
      <c r="CN67" s="46">
        <f>IF(AND(CN54=1,CN$4=Parametrlar!$C$8),CN59*12*(1+Kirish!$C$53)/Kirish!$C$54*(1-Kirish!$B$29),0)</f>
        <v>0</v>
      </c>
      <c r="CO67" s="46">
        <f>IF(AND(CO54=1,CO$4=Parametrlar!$C$8),CO59*12*(1+Kirish!$C$53)/Kirish!$C$54*(1-Kirish!$B$29),0)</f>
        <v>0</v>
      </c>
      <c r="CP67" s="46">
        <f>IF(AND(CP54=1,CP$4=Parametrlar!$C$8),CP59*12*(1+Kirish!$C$53)/Kirish!$C$54*(1-Kirish!$B$29),0)</f>
        <v>0</v>
      </c>
      <c r="CQ67" s="46">
        <f>IF(AND(CQ54=1,CQ$4=Parametrlar!$C$8),CQ59*12*(1+Kirish!$C$53)/Kirish!$C$54*(1-Kirish!$B$29),0)</f>
        <v>0</v>
      </c>
      <c r="CR67" s="46">
        <f>IF(AND(CR54=1,CR$4=Parametrlar!$C$8),CR59*12*(1+Kirish!$C$53)/Kirish!$C$54*(1-Kirish!$B$29),0)</f>
        <v>0</v>
      </c>
      <c r="CS67" s="46">
        <f>IF(AND(CS54=1,CS$4=Parametrlar!$C$8),CS59*12*(1+Kirish!$C$53)/Kirish!$C$54*(1-Kirish!$B$29),0)</f>
        <v>0</v>
      </c>
      <c r="CT67" s="46">
        <f>IF(AND(CT54=1,CT$4=Parametrlar!$C$8),CT59*12*(1+Kirish!$C$53)/Kirish!$C$54*(1-Kirish!$B$29),0)</f>
        <v>0</v>
      </c>
      <c r="CU67" s="46">
        <f>IF(AND(CU54=1,CU$4=Parametrlar!$C$8),CU59*12*(1+Kirish!$C$53)/Kirish!$C$54*(1-Kirish!$B$29),0)</f>
        <v>0</v>
      </c>
      <c r="CV67" s="46">
        <f>IF(AND(CV54=1,CV$4=Parametrlar!$C$8),CV59*12*(1+Kirish!$C$53)/Kirish!$C$54*(1-Kirish!$B$29),0)</f>
        <v>0</v>
      </c>
      <c r="CW67" s="46">
        <f>IF(AND(CW54=1,CW$4=Parametrlar!$C$8),CW59*12*(1+Kirish!$C$53)/Kirish!$C$54*(1-Kirish!$B$29),0)</f>
        <v>0</v>
      </c>
      <c r="CX67" s="46">
        <f>IF(AND(CX54=1,CX$4=Parametrlar!$C$8),CX59*12*(1+Kirish!$C$53)/Kirish!$C$54*(1-Kirish!$B$29),0)</f>
        <v>0</v>
      </c>
      <c r="CY67" s="46">
        <f>IF(AND(CY54=1,CY$4=Parametrlar!$C$8),CY59*12*(1+Kirish!$C$53)/Kirish!$C$54*(1-Kirish!$B$29),0)</f>
        <v>0</v>
      </c>
      <c r="CZ67" s="46">
        <f>IF(AND(CZ54=1,CZ$4=Parametrlar!$C$8),CZ59*12*(1+Kirish!$C$53)/Kirish!$C$54*(1-Kirish!$B$29),0)</f>
        <v>0</v>
      </c>
      <c r="DA67" s="46">
        <f>IF(AND(DA54=1,DA$4=Parametrlar!$C$8),DA59*12*(1+Kirish!$C$53)/Kirish!$C$54*(1-Kirish!$B$29),0)</f>
        <v>0</v>
      </c>
      <c r="DB67" s="46">
        <f>IF(AND(DB54=1,DB$4=Parametrlar!$C$8),DB59*12*(1+Kirish!$C$53)/Kirish!$C$54*(1-Kirish!$B$29),0)</f>
        <v>0</v>
      </c>
      <c r="DC67" s="46">
        <f>IF(AND(DC54=1,DC$4=Parametrlar!$C$8),DC59*12*(1+Kirish!$C$53)/Kirish!$C$54*(1-Kirish!$B$29),0)</f>
        <v>0</v>
      </c>
      <c r="DD67" s="46">
        <f>IF(AND(DD54=1,DD$4=Parametrlar!$C$8),DD59*12*(1+Kirish!$C$53)/Kirish!$C$54*(1-Kirish!$B$29),0)</f>
        <v>0</v>
      </c>
      <c r="DE67" s="46">
        <f>IF(AND(DE54=1,DE$4=Parametrlar!$C$8),DE59*12*(1+Kirish!$C$53)/Kirish!$C$54*(1-Kirish!$B$29),0)</f>
        <v>0</v>
      </c>
      <c r="DF67" s="46">
        <f>IF(AND(DF54=1,DF$4=Parametrlar!$C$8),DF59*12*(1+Kirish!$C$53)/Kirish!$C$54*(1-Kirish!$B$29),0)</f>
        <v>0</v>
      </c>
      <c r="DG67" s="46">
        <f>IF(AND(DG54=1,DG$4=Parametrlar!$C$8),DG59*12*(1+Kirish!$C$53)/Kirish!$C$54*(1-Kirish!$B$29),0)</f>
        <v>0</v>
      </c>
      <c r="DH67" s="46">
        <f>IF(AND(DH54=1,DH$4=Parametrlar!$C$8),DH59*12*(1+Kirish!$C$53)/Kirish!$C$54*(1-Kirish!$B$29),0)</f>
        <v>0</v>
      </c>
      <c r="DI67" s="46">
        <f>IF(AND(DI54=1,DI$4=Parametrlar!$C$8),DI59*12*(1+Kirish!$C$53)/Kirish!$C$54*(1-Kirish!$B$29),0)</f>
        <v>0</v>
      </c>
      <c r="DJ67" s="46">
        <f>IF(AND(DJ54=1,DJ$4=Parametrlar!$C$8),DJ59*12*(1+Kirish!$C$53)/Kirish!$C$54*(1-Kirish!$B$29),0)</f>
        <v>0</v>
      </c>
      <c r="DK67" s="46">
        <f>IF(AND(DK54=1,DK$4=Parametrlar!$C$8),DK59*12*(1+Kirish!$C$53)/Kirish!$C$54*(1-Kirish!$B$29),0)</f>
        <v>0</v>
      </c>
      <c r="DL67" s="46">
        <f>IF(AND(DL54=1,DL$4=Parametrlar!$C$8),DL59*12*(1+Kirish!$C$53)/Kirish!$C$54*(1-Kirish!$B$29),0)</f>
        <v>0</v>
      </c>
      <c r="DM67" s="46">
        <f>IF(AND(DM54=1,DM$4=Parametrlar!$C$8),DM59*12*(1+Kirish!$C$53)/Kirish!$C$54*(1-Kirish!$B$29),0)</f>
        <v>0</v>
      </c>
      <c r="DN67" s="46">
        <f>IF(AND(DN54=1,DN$4=Parametrlar!$C$8),DN59*12*(1+Kirish!$C$53)/Kirish!$C$54*(1-Kirish!$B$29),0)</f>
        <v>0</v>
      </c>
      <c r="DO67" s="46">
        <f>IF(AND(DO54=1,DO$4=Parametrlar!$C$8),DO59*12*(1+Kirish!$C$53)/Kirish!$C$54*(1-Kirish!$B$29),0)</f>
        <v>0</v>
      </c>
      <c r="DP67" s="46">
        <f>IF(AND(DP54=1,DP$4=Parametrlar!$C$8),DP59*12*(1+Kirish!$C$53)/Kirish!$C$54*(1-Kirish!$B$29),0)</f>
        <v>0</v>
      </c>
      <c r="DQ67" s="46">
        <f>IF(AND(DQ54=1,DQ$4=Parametrlar!$C$8),DQ59*12*(1+Kirish!$C$53)/Kirish!$C$54*(1-Kirish!$B$29),0)</f>
        <v>0</v>
      </c>
      <c r="DR67" s="46">
        <f>IF(AND(DR54=1,DR$4=Parametrlar!$C$8),DR59*12*(1+Kirish!$C$53)/Kirish!$C$54*(1-Kirish!$B$29),0)</f>
        <v>0</v>
      </c>
      <c r="DS67" s="46">
        <f>IF(AND(DS54=1,DS$4=Parametrlar!$C$8),DS59*12*(1+Kirish!$C$53)/Kirish!$C$54*(1-Kirish!$B$29),0)</f>
        <v>0</v>
      </c>
      <c r="DT67" s="46">
        <f>IF(AND(DT54=1,DT$4=Parametrlar!$C$8),DT59*12*(1+Kirish!$C$53)/Kirish!$C$54*(1-Kirish!$B$29),0)</f>
        <v>0</v>
      </c>
      <c r="DU67" s="46">
        <f>IF(AND(DU54=1,DU$4=Parametrlar!$C$8),DU59*12*(1+Kirish!$C$53)/Kirish!$C$54*(1-Kirish!$B$29),0)</f>
        <v>0</v>
      </c>
      <c r="DV67" s="46">
        <f>IF(AND(DV54=1,DV$4=Parametrlar!$C$8),DV59*12*(1+Kirish!$C$53)/Kirish!$C$54*(1-Kirish!$B$29),0)</f>
        <v>0</v>
      </c>
      <c r="DW67" s="46">
        <f>IF(AND(DW54=1,DW$4=Parametrlar!$C$8),DW59*12*(1+Kirish!$C$53)/Kirish!$C$54*(1-Kirish!$B$29),0)</f>
        <v>0</v>
      </c>
      <c r="DX67" s="46">
        <f>IF(AND(DX54=1,DX$4=Parametrlar!$C$8),DX59*12*(1+Kirish!$C$53)/Kirish!$C$54*(1-Kirish!$B$29),0)</f>
        <v>0</v>
      </c>
      <c r="DY67" s="46">
        <f>IF(AND(DY54=1,DY$4=Parametrlar!$C$8),DY59*12*(1+Kirish!$C$53)/Kirish!$C$54*(1-Kirish!$B$29),0)</f>
        <v>0</v>
      </c>
      <c r="DZ67" s="46">
        <f>IF(AND(DZ54=1,DZ$4=Parametrlar!$C$8),DZ59*12*(1+Kirish!$C$53)/Kirish!$C$54*(1-Kirish!$B$29),0)</f>
        <v>0</v>
      </c>
      <c r="EA67" s="46">
        <f>IF(AND(EA54=1,EA$4=Parametrlar!$C$8),EA59*12*(1+Kirish!$C$53)/Kirish!$C$54*(1-Kirish!$B$29),0)</f>
        <v>0</v>
      </c>
      <c r="EB67" s="46">
        <f>IF(AND(EB54=1,EB$4=Parametrlar!$C$8),EB59*12*(1+Kirish!$C$53)/Kirish!$C$54*(1-Kirish!$B$29),0)</f>
        <v>0</v>
      </c>
      <c r="EC67" s="46">
        <f>IF(AND(EC54=1,EC$4=Parametrlar!$C$8),EC59*12*(1+Kirish!$C$53)/Kirish!$C$54*(1-Kirish!$B$29),0)</f>
        <v>0</v>
      </c>
      <c r="ED67" s="46">
        <f>IF(AND(ED54=1,ED$4=Parametrlar!$C$8),ED59*12*(1+Kirish!$C$53)/Kirish!$C$54*(1-Kirish!$B$29),0)</f>
        <v>0</v>
      </c>
      <c r="EE67" s="46">
        <f>IF(AND(EE54=1,EE$4=Parametrlar!$C$8),EE59*12*(1+Kirish!$C$53)/Kirish!$C$54*(1-Kirish!$B$29),0)</f>
        <v>0</v>
      </c>
      <c r="EF67" s="46">
        <f>IF(AND(EF54=1,EF$4=Parametrlar!$C$8),EF59*12*(1+Kirish!$C$53)/Kirish!$C$54*(1-Kirish!$B$29),0)</f>
        <v>0</v>
      </c>
      <c r="EG67" s="46">
        <f>IF(AND(EG54=1,EG$4=Parametrlar!$C$8),EG59*12*(1+Kirish!$C$53)/Kirish!$C$54*(1-Kirish!$B$29),0)</f>
        <v>0</v>
      </c>
      <c r="EH67" s="46">
        <f>IF(AND(EH54=1,EH$4=Parametrlar!$C$8),EH59*12*(1+Kirish!$C$53)/Kirish!$C$54*(1-Kirish!$B$29),0)</f>
        <v>0</v>
      </c>
      <c r="EI67" s="46">
        <f>IF(AND(EI54=1,EI$4=Parametrlar!$C$8),EI59*12*(1+Kirish!$C$53)/Kirish!$C$54*(1-Kirish!$B$29),0)</f>
        <v>0</v>
      </c>
      <c r="EJ67" s="46">
        <f>IF(AND(EJ54=1,EJ$4=Parametrlar!$C$8),EJ59*12*(1+Kirish!$C$53)/Kirish!$C$54*(1-Kirish!$B$29),0)</f>
        <v>0</v>
      </c>
      <c r="EK67" s="46">
        <f>IF(AND(EK54=1,EK$4=Parametrlar!$C$8),EK59*12*(1+Kirish!$C$53)/Kirish!$C$54*(1-Kirish!$B$29),0)</f>
        <v>0</v>
      </c>
      <c r="EL67" s="46">
        <f>IF(AND(EL54=1,EL$4=Parametrlar!$C$8),EL59*12*(1+Kirish!$C$53)/Kirish!$C$54*(1-Kirish!$B$29),0)</f>
        <v>0</v>
      </c>
      <c r="EM67" s="46">
        <f>IF(AND(EM54=1,EM$4=Parametrlar!$C$8),EM59*12*(1+Kirish!$C$53)/Kirish!$C$54*(1-Kirish!$B$29),0)</f>
        <v>0</v>
      </c>
      <c r="EN67" s="46">
        <f>IF(AND(EN54=1,EN$4=Parametrlar!$C$8),EN59*12*(1+Kirish!$C$53)/Kirish!$C$54*(1-Kirish!$B$29),0)</f>
        <v>0</v>
      </c>
      <c r="EO67" s="46">
        <f>IF(AND(EO54=1,EO$4=Parametrlar!$C$8),EO59*12*(1+Kirish!$C$53)/Kirish!$C$54*(1-Kirish!$B$29),0)</f>
        <v>0</v>
      </c>
      <c r="EP67" s="46">
        <f>IF(AND(EP54=1,EP$4=Parametrlar!$C$8),EP59*12*(1+Kirish!$C$53)/Kirish!$C$54*(1-Kirish!$B$29),0)</f>
        <v>0</v>
      </c>
      <c r="EQ67" s="46">
        <f>IF(AND(EQ54=1,EQ$4=Parametrlar!$C$8),EQ59*12*(1+Kirish!$C$53)/Kirish!$C$54*(1-Kirish!$B$29),0)</f>
        <v>0</v>
      </c>
      <c r="ER67" s="46">
        <f>IF(AND(ER54=1,ER$4=Parametrlar!$C$8),ER59*12*(1+Kirish!$C$53)/Kirish!$C$54*(1-Kirish!$B$29),0)</f>
        <v>0</v>
      </c>
      <c r="ES67" s="46">
        <f>IF(AND(ES54=1,ES$4=Parametrlar!$C$8),ES59*12*(1+Kirish!$C$53)/Kirish!$C$54*(1-Kirish!$B$29),0)</f>
        <v>0</v>
      </c>
      <c r="ET67" s="46">
        <f>IF(AND(ET54=1,ET$4=Parametrlar!$C$8),ET59*12*(1+Kirish!$C$53)/Kirish!$C$54*(1-Kirish!$B$29),0)</f>
        <v>0</v>
      </c>
      <c r="EU67" s="46">
        <f>IF(AND(EU54=1,EU$4=Parametrlar!$C$8),EU59*12*(1+Kirish!$C$53)/Kirish!$C$54*(1-Kirish!$B$29),0)</f>
        <v>0</v>
      </c>
      <c r="EV67" s="46">
        <f>IF(AND(EV54=1,EV$4=Parametrlar!$C$8),EV59*12*(1+Kirish!$C$53)/Kirish!$C$54*(1-Kirish!$B$29),0)</f>
        <v>0</v>
      </c>
      <c r="EW67" s="46">
        <f>IF(AND(EW54=1,EW$4=Parametrlar!$C$8),EW59*12*(1+Kirish!$C$53)/Kirish!$C$54*(1-Kirish!$B$29),0)</f>
        <v>0</v>
      </c>
      <c r="EX67" s="46">
        <f>IF(AND(EX54=1,EX$4=Parametrlar!$C$8),EX59*12*(1+Kirish!$C$53)/Kirish!$C$54*(1-Kirish!$B$29),0)</f>
        <v>0</v>
      </c>
      <c r="EY67" s="46">
        <f>IF(AND(EY54=1,EY$4=Parametrlar!$C$8),EY59*12*(1+Kirish!$C$53)/Kirish!$C$54*(1-Kirish!$B$29),0)</f>
        <v>0</v>
      </c>
      <c r="EZ67" s="46">
        <f>IF(AND(EZ54=1,EZ$4=Parametrlar!$C$8),EZ59*12*(1+Kirish!$C$53)/Kirish!$C$54*(1-Kirish!$B$29),0)</f>
        <v>0</v>
      </c>
      <c r="FA67" s="46">
        <f>IF(AND(FA54=1,FA$4=Parametrlar!$C$8),FA59*12*(1+Kirish!$C$53)/Kirish!$C$54*(1-Kirish!$B$29),0)</f>
        <v>0</v>
      </c>
      <c r="FB67" s="46">
        <f>IF(AND(FB54=1,FB$4=Parametrlar!$C$8),FB59*12*(1+Kirish!$C$53)/Kirish!$C$54*(1-Kirish!$B$29),0)</f>
        <v>0</v>
      </c>
      <c r="FC67" s="46">
        <f>IF(AND(FC54=1,FC$4=Parametrlar!$C$8),FC59*12*(1+Kirish!$C$53)/Kirish!$C$54*(1-Kirish!$B$29),0)</f>
        <v>0</v>
      </c>
      <c r="FD67" s="46">
        <f>IF(AND(FD54=1,FD$4=Parametrlar!$C$8),FD59*12*(1+Kirish!$C$53)/Kirish!$C$54*(1-Kirish!$B$29),0)</f>
        <v>0</v>
      </c>
      <c r="FE67" s="46">
        <f>IF(AND(FE54=1,FE$4=Parametrlar!$C$8),FE59*12*(1+Kirish!$C$53)/Kirish!$C$54*(1-Kirish!$B$29),0)</f>
        <v>0</v>
      </c>
      <c r="FF67" s="46">
        <f>IF(AND(FF54=1,FF$4=Parametrlar!$C$8),FF59*12*(1+Kirish!$C$53)/Kirish!$C$54*(1-Kirish!$B$29),0)</f>
        <v>0</v>
      </c>
      <c r="FG67" s="46">
        <f>IF(AND(FG54=1,FG$4=Parametrlar!$C$8),FG59*12*(1+Kirish!$C$53)/Kirish!$C$54*(1-Kirish!$B$29),0)</f>
        <v>0</v>
      </c>
      <c r="FH67" s="46">
        <f>IF(AND(FH54=1,FH$4=Parametrlar!$C$8),FH59*12*(1+Kirish!$C$53)/Kirish!$C$54*(1-Kirish!$B$29),0)</f>
        <v>0</v>
      </c>
      <c r="FI67" s="46">
        <f>IF(AND(FI54=1,FI$4=Parametrlar!$C$8),FI59*12*(1+Kirish!$C$53)/Kirish!$C$54*(1-Kirish!$B$29),0)</f>
        <v>0</v>
      </c>
      <c r="FJ67" s="46">
        <f>IF(AND(FJ54=1,FJ$4=Parametrlar!$C$8),FJ59*12*(1+Kirish!$C$53)/Kirish!$C$54*(1-Kirish!$B$29),0)</f>
        <v>0</v>
      </c>
      <c r="FK67" s="46">
        <f>IF(AND(FK54=1,FK$4=Parametrlar!$C$8),FK59*12*(1+Kirish!$C$53)/Kirish!$C$54*(1-Kirish!$B$29),0)</f>
        <v>0</v>
      </c>
      <c r="FL67" s="46">
        <f>IF(AND(FL54=1,FL$4=Parametrlar!$C$8),FL59*12*(1+Kirish!$C$53)/Kirish!$C$54*(1-Kirish!$B$29),0)</f>
        <v>0</v>
      </c>
      <c r="FM67" s="46">
        <f>IF(AND(FM54=1,FM$4=Parametrlar!$C$8),FM59*12*(1+Kirish!$C$53)/Kirish!$C$54*(1-Kirish!$B$29),0)</f>
        <v>0</v>
      </c>
      <c r="FN67" s="46">
        <f>IF(AND(FN54=1,FN$4=Parametrlar!$C$8),FN59*12*(1+Kirish!$C$53)/Kirish!$C$54*(1-Kirish!$B$29),0)</f>
        <v>0</v>
      </c>
      <c r="FO67" s="46">
        <f>IF(AND(FO54=1,FO$4=Parametrlar!$C$8),FO59*12*(1+Kirish!$C$53)/Kirish!$C$54*(1-Kirish!$B$29),0)</f>
        <v>0</v>
      </c>
      <c r="FP67" s="46">
        <f>IF(AND(FP54=1,FP$4=Parametrlar!$C$8),FP59*12*(1+Kirish!$C$53)/Kirish!$C$54*(1-Kirish!$B$29),0)</f>
        <v>0</v>
      </c>
    </row>
    <row r="68" spans="1:172" x14ac:dyDescent="0.2">
      <c r="A68" s="42" t="s">
        <v>16</v>
      </c>
      <c r="C68" s="45">
        <f>SUM(D68:FP68)</f>
        <v>0</v>
      </c>
      <c r="D68" s="46">
        <f>IF(AND(D54=1,D$4=Parametrlar!$C$8),D67-MAX(0,D67-(Parametrlar!$C$23-SUM($D64:D64)))*Kirish!$B$28,0)</f>
        <v>0</v>
      </c>
      <c r="E68" s="46">
        <f>IF(AND(E54=1,E$4=Parametrlar!$C$8),E67-MAX(0,E67-(Parametrlar!$C$23-SUM($D64:E64)))*Kirish!$B$28,0)</f>
        <v>0</v>
      </c>
      <c r="F68" s="46">
        <f>IF(AND(F54=1,F$4=Parametrlar!$C$8),F67-MAX(0,F67-(Parametrlar!$C$23-SUM($D64:F64)))*Kirish!$B$28,0)</f>
        <v>0</v>
      </c>
      <c r="G68" s="46">
        <f>IF(AND(G54=1,G$4=Parametrlar!$C$8),G67-MAX(0,G67-(Parametrlar!$C$23-SUM($D64:G64)))*Kirish!$B$28,0)</f>
        <v>0</v>
      </c>
      <c r="H68" s="46">
        <f>IF(AND(H54=1,H$4=Parametrlar!$C$8),H67-MAX(0,H67-(Parametrlar!$C$23-SUM($D64:H64)))*Kirish!$B$28,0)</f>
        <v>0</v>
      </c>
      <c r="I68" s="46">
        <f>IF(AND(I54=1,I$4=Parametrlar!$C$8),I67-MAX(0,I67-(Parametrlar!$C$23-SUM($D64:I64)))*Kirish!$B$28,0)</f>
        <v>0</v>
      </c>
      <c r="J68" s="46">
        <f>IF(AND(J54=1,J$4=Parametrlar!$C$8),J67-MAX(0,J67-(Parametrlar!$C$23-SUM($D64:J64)))*Kirish!$B$28,0)</f>
        <v>0</v>
      </c>
      <c r="K68" s="46">
        <f>IF(AND(K54=1,K$4=Parametrlar!$C$8),K67-MAX(0,K67-(Parametrlar!$C$23-SUM($D64:K64)))*Kirish!$B$28,0)</f>
        <v>0</v>
      </c>
      <c r="L68" s="46">
        <f>IF(AND(L54=1,L$4=Parametrlar!$C$8),L67-MAX(0,L67-(Parametrlar!$C$23-SUM($D64:L64)))*Kirish!$B$28,0)</f>
        <v>0</v>
      </c>
      <c r="M68" s="46">
        <f>IF(AND(M54=1,M$4=Parametrlar!$C$8),M67-MAX(0,M67-(Parametrlar!$C$23-SUM($D64:M64)))*Kirish!$B$28,0)</f>
        <v>0</v>
      </c>
      <c r="N68" s="46">
        <f>IF(AND(N54=1,N$4=Parametrlar!$C$8),N67-MAX(0,N67-(Parametrlar!$C$23-SUM($D64:N64)))*Kirish!$B$28,0)</f>
        <v>0</v>
      </c>
      <c r="O68" s="46">
        <f>IF(AND(O54=1,O$4=Parametrlar!$C$8),O67-MAX(0,O67-(Parametrlar!$C$23-SUM($D64:O64)))*Kirish!$B$28,0)</f>
        <v>0</v>
      </c>
      <c r="P68" s="46">
        <f>IF(AND(P54=1,P$4=Parametrlar!$C$8),P67-MAX(0,P67-(Parametrlar!$C$23-SUM($D64:P64)))*Kirish!$B$28,0)</f>
        <v>0</v>
      </c>
      <c r="Q68" s="46">
        <f>IF(AND(Q54=1,Q$4=Parametrlar!$C$8),Q67-MAX(0,Q67-(Parametrlar!$C$23-SUM($D64:Q64)))*Kirish!$B$28,0)</f>
        <v>0</v>
      </c>
      <c r="R68" s="46">
        <f>IF(AND(R54=1,R$4=Parametrlar!$C$8),R67-MAX(0,R67-(Parametrlar!$C$23-SUM($D64:R64)))*Kirish!$B$28,0)</f>
        <v>0</v>
      </c>
      <c r="S68" s="46">
        <f>IF(AND(S54=1,S$4=Parametrlar!$C$8),S67-MAX(0,S67-(Parametrlar!$C$23-SUM($D64:S64)))*Kirish!$B$28,0)</f>
        <v>0</v>
      </c>
      <c r="T68" s="46">
        <f>IF(AND(T54=1,T$4=Parametrlar!$C$8),T67-MAX(0,T67-(Parametrlar!$C$23-SUM($D64:T64)))*Kirish!$B$28,0)</f>
        <v>0</v>
      </c>
      <c r="U68" s="46">
        <f>IF(AND(U54=1,U$4=Parametrlar!$C$8),U67-MAX(0,U67-(Parametrlar!$C$23-SUM($D64:U64)))*Kirish!$B$28,0)</f>
        <v>0</v>
      </c>
      <c r="V68" s="46">
        <f>IF(AND(V54=1,V$4=Parametrlar!$C$8),V67-MAX(0,V67-(Parametrlar!$C$23-SUM($D64:V64)))*Kirish!$B$28,0)</f>
        <v>0</v>
      </c>
      <c r="W68" s="46">
        <f>IF(AND(W54=1,W$4=Parametrlar!$C$8),W67-MAX(0,W67-(Parametrlar!$C$23-SUM($D64:W64)))*Kirish!$B$28,0)</f>
        <v>0</v>
      </c>
      <c r="X68" s="46">
        <f>IF(AND(X54=1,X$4=Parametrlar!$C$8),X67-MAX(0,X67-(Parametrlar!$C$23-SUM($D64:X64)))*Kirish!$B$28,0)</f>
        <v>0</v>
      </c>
      <c r="Y68" s="46">
        <f>IF(AND(Y54=1,Y$4=Parametrlar!$C$8),Y67-MAX(0,Y67-(Parametrlar!$C$23-SUM($D64:Y64)))*Kirish!$B$28,0)</f>
        <v>0</v>
      </c>
      <c r="Z68" s="46">
        <f>IF(AND(Z54=1,Z$4=Parametrlar!$C$8),Z67-MAX(0,Z67-(Parametrlar!$C$23-SUM($D64:Z64)))*Kirish!$B$28,0)</f>
        <v>0</v>
      </c>
      <c r="AA68" s="46">
        <f>IF(AND(AA54=1,AA$4=Parametrlar!$C$8),AA67-MAX(0,AA67-(Parametrlar!$C$23-SUM($D64:AA64)))*Kirish!$B$28,0)</f>
        <v>0</v>
      </c>
      <c r="AB68" s="46">
        <f>IF(AND(AB54=1,AB$4=Parametrlar!$C$8),AB67-MAX(0,AB67-(Parametrlar!$C$23-SUM($D64:AB64)))*Kirish!$B$28,0)</f>
        <v>0</v>
      </c>
      <c r="AC68" s="46">
        <f>IF(AND(AC54=1,AC$4=Parametrlar!$C$8),AC67-MAX(0,AC67-(Parametrlar!$C$23-SUM($D64:AC64)))*Kirish!$B$28,0)</f>
        <v>0</v>
      </c>
      <c r="AD68" s="46">
        <f>IF(AND(AD54=1,AD$4=Parametrlar!$C$8),AD67-MAX(0,AD67-(Parametrlar!$C$23-SUM($D64:AD64)))*Kirish!$B$28,0)</f>
        <v>0</v>
      </c>
      <c r="AE68" s="46">
        <f>IF(AND(AE54=1,AE$4=Parametrlar!$C$8),AE67-MAX(0,AE67-(Parametrlar!$C$23-SUM($D64:AE64)))*Kirish!$B$28,0)</f>
        <v>0</v>
      </c>
      <c r="AF68" s="46">
        <f>IF(AND(AF54=1,AF$4=Parametrlar!$C$8),AF67-MAX(0,AF67-(Parametrlar!$C$23-SUM($D64:AF64)))*Kirish!$B$28,0)</f>
        <v>0</v>
      </c>
      <c r="AG68" s="46">
        <f>IF(AND(AG54=1,AG$4=Parametrlar!$C$8),AG67-MAX(0,AG67-(Parametrlar!$C$23-SUM($D64:AG64)))*Kirish!$B$28,0)</f>
        <v>0</v>
      </c>
      <c r="AH68" s="46">
        <f>IF(AND(AH54=1,AH$4=Parametrlar!$C$8),AH67-MAX(0,AH67-(Parametrlar!$C$23-SUM($D64:AH64)))*Kirish!$B$28,0)</f>
        <v>0</v>
      </c>
      <c r="AI68" s="46">
        <f>IF(AND(AI54=1,AI$4=Parametrlar!$C$8),AI67-MAX(0,AI67-(Parametrlar!$C$23-SUM($D64:AI64)))*Kirish!$B$28,0)</f>
        <v>0</v>
      </c>
      <c r="AJ68" s="46">
        <f>IF(AND(AJ54=1,AJ$4=Parametrlar!$C$8),AJ67-MAX(0,AJ67-(Parametrlar!$C$23-SUM($D64:AJ64)))*Kirish!$B$28,0)</f>
        <v>0</v>
      </c>
      <c r="AK68" s="46">
        <f>IF(AND(AK54=1,AK$4=Parametrlar!$C$8),AK67-MAX(0,AK67-(Parametrlar!$C$23-SUM($D64:AK64)))*Kirish!$B$28,0)</f>
        <v>0</v>
      </c>
      <c r="AL68" s="46">
        <f>IF(AND(AL54=1,AL$4=Parametrlar!$C$8),AL67-MAX(0,AL67-(Parametrlar!$C$23-SUM($D64:AL64)))*Kirish!$B$28,0)</f>
        <v>0</v>
      </c>
      <c r="AM68" s="46">
        <f>IF(AND(AM54=1,AM$4=Parametrlar!$C$8),AM67-MAX(0,AM67-(Parametrlar!$C$23-SUM($D64:AM64)))*Kirish!$B$28,0)</f>
        <v>0</v>
      </c>
      <c r="AN68" s="46">
        <f>IF(AND(AN54=1,AN$4=Parametrlar!$C$8),AN67-MAX(0,AN67-(Parametrlar!$C$23-SUM($D64:AN64)))*Kirish!$B$28,0)</f>
        <v>0</v>
      </c>
      <c r="AO68" s="46">
        <f>IF(AND(AO54=1,AO$4=Parametrlar!$C$8),AO67-MAX(0,AO67-(Parametrlar!$C$23-SUM($D64:AO64)))*Kirish!$B$28,0)</f>
        <v>0</v>
      </c>
      <c r="AP68" s="46">
        <f>IF(AND(AP54=1,AP$4=Parametrlar!$C$8),AP67-MAX(0,AP67-(Parametrlar!$C$23-SUM($D64:AP64)))*Kirish!$B$28,0)</f>
        <v>0</v>
      </c>
      <c r="AQ68" s="46">
        <f>IF(AND(AQ54=1,AQ$4=Parametrlar!$C$8),AQ67-MAX(0,AQ67-(Parametrlar!$C$23-SUM($D64:AQ64)))*Kirish!$B$28,0)</f>
        <v>0</v>
      </c>
      <c r="AR68" s="46">
        <f>IF(AND(AR54=1,AR$4=Parametrlar!$C$8),AR67-MAX(0,AR67-(Parametrlar!$C$23-SUM($D64:AR64)))*Kirish!$B$28,0)</f>
        <v>0</v>
      </c>
      <c r="AS68" s="46">
        <f>IF(AND(AS54=1,AS$4=Parametrlar!$C$8),AS67-MAX(0,AS67-(Parametrlar!$C$23-SUM($D64:AS64)))*Kirish!$B$28,0)</f>
        <v>0</v>
      </c>
      <c r="AT68" s="46">
        <f>IF(AND(AT54=1,AT$4=Parametrlar!$C$8),AT67-MAX(0,AT67-(Parametrlar!$C$23-SUM($D64:AT64)))*Kirish!$B$28,0)</f>
        <v>0</v>
      </c>
      <c r="AU68" s="46">
        <f>IF(AND(AU54=1,AU$4=Parametrlar!$C$8),AU67-MAX(0,AU67-(Parametrlar!$C$23-SUM($D64:AU64)))*Kirish!$B$28,0)</f>
        <v>0</v>
      </c>
      <c r="AV68" s="46">
        <f>IF(AND(AV54=1,AV$4=Parametrlar!$C$8),AV67-MAX(0,AV67-(Parametrlar!$C$23-SUM($D64:AV64)))*Kirish!$B$28,0)</f>
        <v>0</v>
      </c>
      <c r="AW68" s="46">
        <f>IF(AND(AW54=1,AW$4=Parametrlar!$C$8),AW67-MAX(0,AW67-(Parametrlar!$C$23-SUM($D64:AW64)))*Kirish!$B$28,0)</f>
        <v>0</v>
      </c>
      <c r="AX68" s="46">
        <f>IF(AND(AX54=1,AX$4=Parametrlar!$C$8),AX67-MAX(0,AX67-(Parametrlar!$C$23-SUM($D64:AX64)))*Kirish!$B$28,0)</f>
        <v>0</v>
      </c>
      <c r="AY68" s="46">
        <f>IF(AND(AY54=1,AY$4=Parametrlar!$C$8),AY67-MAX(0,AY67-(Parametrlar!$C$23-SUM($D64:AY64)))*Kirish!$B$28,0)</f>
        <v>0</v>
      </c>
      <c r="AZ68" s="46">
        <f>IF(AND(AZ54=1,AZ$4=Parametrlar!$C$8),AZ67-MAX(0,AZ67-(Parametrlar!$C$23-SUM($D64:AZ64)))*Kirish!$B$28,0)</f>
        <v>0</v>
      </c>
      <c r="BA68" s="46">
        <f>IF(AND(BA54=1,BA$4=Parametrlar!$C$8),BA67-MAX(0,BA67-(Parametrlar!$C$23-SUM($D64:BA64)))*Kirish!$B$28,0)</f>
        <v>0</v>
      </c>
      <c r="BB68" s="46">
        <f>IF(AND(BB54=1,BB$4=Parametrlar!$C$8),BB67-MAX(0,BB67-(Parametrlar!$C$23-SUM($D64:BB64)))*Kirish!$B$28,0)</f>
        <v>0</v>
      </c>
      <c r="BC68" s="46">
        <f>IF(AND(BC54=1,BC$4=Parametrlar!$C$8),BC67-MAX(0,BC67-(Parametrlar!$C$23-SUM($D64:BC64)))*Kirish!$B$28,0)</f>
        <v>0</v>
      </c>
      <c r="BD68" s="46">
        <f>IF(AND(BD54=1,BD$4=Parametrlar!$C$8),BD67-MAX(0,BD67-(Parametrlar!$C$23-SUM($D64:BD64)))*Kirish!$B$28,0)</f>
        <v>0</v>
      </c>
      <c r="BE68" s="46">
        <f>IF(AND(BE54=1,BE$4=Parametrlar!$C$8),BE67-MAX(0,BE67-(Parametrlar!$C$23-SUM($D64:BE64)))*Kirish!$B$28,0)</f>
        <v>0</v>
      </c>
      <c r="BF68" s="46">
        <f>IF(AND(BF54=1,BF$4=Parametrlar!$C$8),BF67-MAX(0,BF67-(Parametrlar!$C$23-SUM($D64:BF64)))*Kirish!$B$28,0)</f>
        <v>0</v>
      </c>
      <c r="BG68" s="46">
        <f>IF(AND(BG54=1,BG$4=Parametrlar!$C$8),BG67-MAX(0,BG67-(Parametrlar!$C$23-SUM($D64:BG64)))*Kirish!$B$28,0)</f>
        <v>0</v>
      </c>
      <c r="BH68" s="46">
        <f>IF(AND(BH54=1,BH$4=Parametrlar!$C$8),BH67-MAX(0,BH67-(Parametrlar!$C$23-SUM($D64:BH64)))*Kirish!$B$28,0)</f>
        <v>0</v>
      </c>
      <c r="BI68" s="46">
        <f>IF(AND(BI54=1,BI$4=Parametrlar!$C$8),BI67-MAX(0,BI67-(Parametrlar!$C$23-SUM($D64:BI64)))*Kirish!$B$28,0)</f>
        <v>0</v>
      </c>
      <c r="BJ68" s="46">
        <f>IF(AND(BJ54=1,BJ$4=Parametrlar!$C$8),BJ67-MAX(0,BJ67-(Parametrlar!$C$23-SUM($D64:BJ64)))*Kirish!$B$28,0)</f>
        <v>0</v>
      </c>
      <c r="BK68" s="46">
        <f>IF(AND(BK54=1,BK$4=Parametrlar!$C$8),BK67-MAX(0,BK67-(Parametrlar!$C$23-SUM($D64:BK64)))*Kirish!$B$28,0)</f>
        <v>0</v>
      </c>
      <c r="BL68" s="46">
        <f>IF(AND(BL54=1,BL$4=Parametrlar!$C$8),BL67-MAX(0,BL67-(Parametrlar!$C$23-SUM($D64:BL64)))*Kirish!$B$28,0)</f>
        <v>0</v>
      </c>
      <c r="BM68" s="46">
        <f>IF(AND(BM54=1,BM$4=Parametrlar!$C$8),BM67-MAX(0,BM67-(Parametrlar!$C$23-SUM($D64:BM64)))*Kirish!$B$28,0)</f>
        <v>0</v>
      </c>
      <c r="BN68" s="46">
        <f>IF(AND(BN54=1,BN$4=Parametrlar!$C$8),BN67-MAX(0,BN67-(Parametrlar!$C$23-SUM($D64:BN64)))*Kirish!$B$28,0)</f>
        <v>0</v>
      </c>
      <c r="BO68" s="46">
        <f>IF(AND(BO54=1,BO$4=Parametrlar!$C$8),BO67-MAX(0,BO67-(Parametrlar!$C$23-SUM($D64:BO64)))*Kirish!$B$28,0)</f>
        <v>0</v>
      </c>
      <c r="BP68" s="46">
        <f>IF(AND(BP54=1,BP$4=Parametrlar!$C$8),BP67-MAX(0,BP67-(Parametrlar!$C$23-SUM($D64:BP64)))*Kirish!$B$28,0)</f>
        <v>0</v>
      </c>
      <c r="BQ68" s="46">
        <f>IF(AND(BQ54=1,BQ$4=Parametrlar!$C$8),BQ67-MAX(0,BQ67-(Parametrlar!$C$23-SUM($D64:BQ64)))*Kirish!$B$28,0)</f>
        <v>0</v>
      </c>
      <c r="BR68" s="46">
        <f>IF(AND(BR54=1,BR$4=Parametrlar!$C$8),BR67-MAX(0,BR67-(Parametrlar!$C$23-SUM($D64:BR64)))*Kirish!$B$28,0)</f>
        <v>0</v>
      </c>
      <c r="BS68" s="46">
        <f>IF(AND(BS54=1,BS$4=Parametrlar!$C$8),BS67-MAX(0,BS67-(Parametrlar!$C$23-SUM($D64:BS64)))*Kirish!$B$28,0)</f>
        <v>0</v>
      </c>
      <c r="BT68" s="46">
        <f>IF(AND(BT54=1,BT$4=Parametrlar!$C$8),BT67-MAX(0,BT67-(Parametrlar!$C$23-SUM($D64:BT64)))*Kirish!$B$28,0)</f>
        <v>0</v>
      </c>
      <c r="BU68" s="46">
        <f>IF(AND(BU54=1,BU$4=Parametrlar!$C$8),BU67-MAX(0,BU67-(Parametrlar!$C$23-SUM($D64:BU64)))*Kirish!$B$28,0)</f>
        <v>0</v>
      </c>
      <c r="BV68" s="46">
        <f>IF(AND(BV54=1,BV$4=Parametrlar!$C$8),BV67-MAX(0,BV67-(Parametrlar!$C$23-SUM($D64:BV64)))*Kirish!$B$28,0)</f>
        <v>0</v>
      </c>
      <c r="BW68" s="46">
        <f>IF(AND(BW54=1,BW$4=Parametrlar!$C$8),BW67-MAX(0,BW67-(Parametrlar!$C$23-SUM($D64:BW64)))*Kirish!$B$28,0)</f>
        <v>0</v>
      </c>
      <c r="BX68" s="46">
        <f>IF(AND(BX54=1,BX$4=Parametrlar!$C$8),BX67-MAX(0,BX67-(Parametrlar!$C$23-SUM($D64:BX64)))*Kirish!$B$28,0)</f>
        <v>0</v>
      </c>
      <c r="BY68" s="46">
        <f>IF(AND(BY54=1,BY$4=Parametrlar!$C$8),BY67-MAX(0,BY67-(Parametrlar!$C$23-SUM($D64:BY64)))*Kirish!$B$28,0)</f>
        <v>0</v>
      </c>
      <c r="BZ68" s="46">
        <f>IF(AND(BZ54=1,BZ$4=Parametrlar!$C$8),BZ67-MAX(0,BZ67-(Parametrlar!$C$23-SUM($D64:BZ64)))*Kirish!$B$28,0)</f>
        <v>0</v>
      </c>
      <c r="CA68" s="46">
        <f>IF(AND(CA54=1,CA$4=Parametrlar!$C$8),CA67-MAX(0,CA67-(Parametrlar!$C$23-SUM($D64:CA64)))*Kirish!$B$28,0)</f>
        <v>0</v>
      </c>
      <c r="CB68" s="46">
        <f>IF(AND(CB54=1,CB$4=Parametrlar!$C$8),CB67-MAX(0,CB67-(Parametrlar!$C$23-SUM($D64:CB64)))*Kirish!$B$28,0)</f>
        <v>0</v>
      </c>
      <c r="CC68" s="46">
        <f>IF(AND(CC54=1,CC$4=Parametrlar!$C$8),CC67-MAX(0,CC67-(Parametrlar!$C$23-SUM($D64:CC64)))*Kirish!$B$28,0)</f>
        <v>0</v>
      </c>
      <c r="CD68" s="46">
        <f>IF(AND(CD54=1,CD$4=Parametrlar!$C$8),CD67-MAX(0,CD67-(Parametrlar!$C$23-SUM($D64:CD64)))*Kirish!$B$28,0)</f>
        <v>0</v>
      </c>
      <c r="CE68" s="46">
        <f>IF(AND(CE54=1,CE$4=Parametrlar!$C$8),CE67-MAX(0,CE67-(Parametrlar!$C$23-SUM($D64:CE64)))*Kirish!$B$28,0)</f>
        <v>0</v>
      </c>
      <c r="CF68" s="46">
        <f>IF(AND(CF54=1,CF$4=Parametrlar!$C$8),CF67-MAX(0,CF67-(Parametrlar!$C$23-SUM($D64:CF64)))*Kirish!$B$28,0)</f>
        <v>0</v>
      </c>
      <c r="CG68" s="46">
        <f>IF(AND(CG54=1,CG$4=Parametrlar!$C$8),CG67-MAX(0,CG67-(Parametrlar!$C$23-SUM($D64:CG64)))*Kirish!$B$28,0)</f>
        <v>0</v>
      </c>
      <c r="CH68" s="46">
        <f>IF(AND(CH54=1,CH$4=Parametrlar!$C$8),CH67-MAX(0,CH67-(Parametrlar!$C$23-SUM($D64:CH64)))*Kirish!$B$28,0)</f>
        <v>0</v>
      </c>
      <c r="CI68" s="46">
        <f>IF(AND(CI54=1,CI$4=Parametrlar!$C$8),CI67-MAX(0,CI67-(Parametrlar!$C$23-SUM($D64:CI64)))*Kirish!$B$28,0)</f>
        <v>0</v>
      </c>
      <c r="CJ68" s="46">
        <f>IF(AND(CJ54=1,CJ$4=Parametrlar!$C$8),CJ67-MAX(0,CJ67-(Parametrlar!$C$23-SUM($D64:CJ64)))*Kirish!$B$28,0)</f>
        <v>0</v>
      </c>
      <c r="CK68" s="46">
        <f>IF(AND(CK54=1,CK$4=Parametrlar!$C$8),CK67-MAX(0,CK67-(Parametrlar!$C$23-SUM($D64:CK64)))*Kirish!$B$28,0)</f>
        <v>0</v>
      </c>
      <c r="CL68" s="46">
        <f>IF(AND(CL54=1,CL$4=Parametrlar!$C$8),CL67-MAX(0,CL67-(Parametrlar!$C$23-SUM($D64:CL64)))*Kirish!$B$28,0)</f>
        <v>0</v>
      </c>
      <c r="CM68" s="46">
        <f>IF(AND(CM54=1,CM$4=Parametrlar!$C$8),CM67-MAX(0,CM67-(Parametrlar!$C$23-SUM($D64:CM64)))*Kirish!$B$28,0)</f>
        <v>0</v>
      </c>
      <c r="CN68" s="46">
        <f>IF(AND(CN54=1,CN$4=Parametrlar!$C$8),CN67-MAX(0,CN67-(Parametrlar!$C$23-SUM($D64:CN64)))*Kirish!$B$28,0)</f>
        <v>0</v>
      </c>
      <c r="CO68" s="46">
        <f>IF(AND(CO54=1,CO$4=Parametrlar!$C$8),CO67-MAX(0,CO67-(Parametrlar!$C$23-SUM($D64:CO64)))*Kirish!$B$28,0)</f>
        <v>0</v>
      </c>
      <c r="CP68" s="46">
        <f>IF(AND(CP54=1,CP$4=Parametrlar!$C$8),CP67-MAX(0,CP67-(Parametrlar!$C$23-SUM($D64:CP64)))*Kirish!$B$28,0)</f>
        <v>0</v>
      </c>
      <c r="CQ68" s="46">
        <f>IF(AND(CQ54=1,CQ$4=Parametrlar!$C$8),CQ67-MAX(0,CQ67-(Parametrlar!$C$23-SUM($D64:CQ64)))*Kirish!$B$28,0)</f>
        <v>0</v>
      </c>
      <c r="CR68" s="46">
        <f>IF(AND(CR54=1,CR$4=Parametrlar!$C$8),CR67-MAX(0,CR67-(Parametrlar!$C$23-SUM($D64:CR64)))*Kirish!$B$28,0)</f>
        <v>0</v>
      </c>
      <c r="CS68" s="46">
        <f>IF(AND(CS54=1,CS$4=Parametrlar!$C$8),CS67-MAX(0,CS67-(Parametrlar!$C$23-SUM($D64:CS64)))*Kirish!$B$28,0)</f>
        <v>0</v>
      </c>
      <c r="CT68" s="46">
        <f>IF(AND(CT54=1,CT$4=Parametrlar!$C$8),CT67-MAX(0,CT67-(Parametrlar!$C$23-SUM($D64:CT64)))*Kirish!$B$28,0)</f>
        <v>0</v>
      </c>
      <c r="CU68" s="46">
        <f>IF(AND(CU54=1,CU$4=Parametrlar!$C$8),CU67-MAX(0,CU67-(Parametrlar!$C$23-SUM($D64:CU64)))*Kirish!$B$28,0)</f>
        <v>0</v>
      </c>
      <c r="CV68" s="46">
        <f>IF(AND(CV54=1,CV$4=Parametrlar!$C$8),CV67-MAX(0,CV67-(Parametrlar!$C$23-SUM($D64:CV64)))*Kirish!$B$28,0)</f>
        <v>0</v>
      </c>
      <c r="CW68" s="46">
        <f>IF(AND(CW54=1,CW$4=Parametrlar!$C$8),CW67-MAX(0,CW67-(Parametrlar!$C$23-SUM($D64:CW64)))*Kirish!$B$28,0)</f>
        <v>0</v>
      </c>
      <c r="CX68" s="46">
        <f>IF(AND(CX54=1,CX$4=Parametrlar!$C$8),CX67-MAX(0,CX67-(Parametrlar!$C$23-SUM($D64:CX64)))*Kirish!$B$28,0)</f>
        <v>0</v>
      </c>
      <c r="CY68" s="46">
        <f>IF(AND(CY54=1,CY$4=Parametrlar!$C$8),CY67-MAX(0,CY67-(Parametrlar!$C$23-SUM($D64:CY64)))*Kirish!$B$28,0)</f>
        <v>0</v>
      </c>
      <c r="CZ68" s="46">
        <f>IF(AND(CZ54=1,CZ$4=Parametrlar!$C$8),CZ67-MAX(0,CZ67-(Parametrlar!$C$23-SUM($D64:CZ64)))*Kirish!$B$28,0)</f>
        <v>0</v>
      </c>
      <c r="DA68" s="46">
        <f>IF(AND(DA54=1,DA$4=Parametrlar!$C$8),DA67-MAX(0,DA67-(Parametrlar!$C$23-SUM($D64:DA64)))*Kirish!$B$28,0)</f>
        <v>0</v>
      </c>
      <c r="DB68" s="46">
        <f>IF(AND(DB54=1,DB$4=Parametrlar!$C$8),DB67-MAX(0,DB67-(Parametrlar!$C$23-SUM($D64:DB64)))*Kirish!$B$28,0)</f>
        <v>0</v>
      </c>
      <c r="DC68" s="46">
        <f>IF(AND(DC54=1,DC$4=Parametrlar!$C$8),DC67-MAX(0,DC67-(Parametrlar!$C$23-SUM($D64:DC64)))*Kirish!$B$28,0)</f>
        <v>0</v>
      </c>
      <c r="DD68" s="46">
        <f>IF(AND(DD54=1,DD$4=Parametrlar!$C$8),DD67-MAX(0,DD67-(Parametrlar!$C$23-SUM($D64:DD64)))*Kirish!$B$28,0)</f>
        <v>0</v>
      </c>
      <c r="DE68" s="46">
        <f>IF(AND(DE54=1,DE$4=Parametrlar!$C$8),DE67-MAX(0,DE67-(Parametrlar!$C$23-SUM($D64:DE64)))*Kirish!$B$28,0)</f>
        <v>0</v>
      </c>
      <c r="DF68" s="46">
        <f>IF(AND(DF54=1,DF$4=Parametrlar!$C$8),DF67-MAX(0,DF67-(Parametrlar!$C$23-SUM($D64:DF64)))*Kirish!$B$28,0)</f>
        <v>0</v>
      </c>
      <c r="DG68" s="46">
        <f>IF(AND(DG54=1,DG$4=Parametrlar!$C$8),DG67-MAX(0,DG67-(Parametrlar!$C$23-SUM($D64:DG64)))*Kirish!$B$28,0)</f>
        <v>0</v>
      </c>
      <c r="DH68" s="46">
        <f>IF(AND(DH54=1,DH$4=Parametrlar!$C$8),DH67-MAX(0,DH67-(Parametrlar!$C$23-SUM($D64:DH64)))*Kirish!$B$28,0)</f>
        <v>0</v>
      </c>
      <c r="DI68" s="46">
        <f>IF(AND(DI54=1,DI$4=Parametrlar!$C$8),DI67-MAX(0,DI67-(Parametrlar!$C$23-SUM($D64:DI64)))*Kirish!$B$28,0)</f>
        <v>0</v>
      </c>
      <c r="DJ68" s="46">
        <f>IF(AND(DJ54=1,DJ$4=Parametrlar!$C$8),DJ67-MAX(0,DJ67-(Parametrlar!$C$23-SUM($D64:DJ64)))*Kirish!$B$28,0)</f>
        <v>0</v>
      </c>
      <c r="DK68" s="46">
        <f>IF(AND(DK54=1,DK$4=Parametrlar!$C$8),DK67-MAX(0,DK67-(Parametrlar!$C$23-SUM($D64:DK64)))*Kirish!$B$28,0)</f>
        <v>0</v>
      </c>
      <c r="DL68" s="46">
        <f>IF(AND(DL54=1,DL$4=Parametrlar!$C$8),DL67-MAX(0,DL67-(Parametrlar!$C$23-SUM($D64:DL64)))*Kirish!$B$28,0)</f>
        <v>0</v>
      </c>
      <c r="DM68" s="46">
        <f>IF(AND(DM54=1,DM$4=Parametrlar!$C$8),DM67-MAX(0,DM67-(Parametrlar!$C$23-SUM($D64:DM64)))*Kirish!$B$28,0)</f>
        <v>0</v>
      </c>
      <c r="DN68" s="46">
        <f>IF(AND(DN54=1,DN$4=Parametrlar!$C$8),DN67-MAX(0,DN67-(Parametrlar!$C$23-SUM($D64:DN64)))*Kirish!$B$28,0)</f>
        <v>0</v>
      </c>
      <c r="DO68" s="46">
        <f>IF(AND(DO54=1,DO$4=Parametrlar!$C$8),DO67-MAX(0,DO67-(Parametrlar!$C$23-SUM($D64:DO64)))*Kirish!$B$28,0)</f>
        <v>0</v>
      </c>
      <c r="DP68" s="46">
        <f>IF(AND(DP54=1,DP$4=Parametrlar!$C$8),DP67-MAX(0,DP67-(Parametrlar!$C$23-SUM($D64:DP64)))*Kirish!$B$28,0)</f>
        <v>0</v>
      </c>
      <c r="DQ68" s="46">
        <f>IF(AND(DQ54=1,DQ$4=Parametrlar!$C$8),DQ67-MAX(0,DQ67-(Parametrlar!$C$23-SUM($D64:DQ64)))*Kirish!$B$28,0)</f>
        <v>0</v>
      </c>
      <c r="DR68" s="46">
        <f>IF(AND(DR54=1,DR$4=Parametrlar!$C$8),DR67-MAX(0,DR67-(Parametrlar!$C$23-SUM($D64:DR64)))*Kirish!$B$28,0)</f>
        <v>0</v>
      </c>
      <c r="DS68" s="46">
        <f>IF(AND(DS54=1,DS$4=Parametrlar!$C$8),DS67-MAX(0,DS67-(Parametrlar!$C$23-SUM($D64:DS64)))*Kirish!$B$28,0)</f>
        <v>0</v>
      </c>
      <c r="DT68" s="46">
        <f>IF(AND(DT54=1,DT$4=Parametrlar!$C$8),DT67-MAX(0,DT67-(Parametrlar!$C$23-SUM($D64:DT64)))*Kirish!$B$28,0)</f>
        <v>0</v>
      </c>
      <c r="DU68" s="46">
        <f>IF(AND(DU54=1,DU$4=Parametrlar!$C$8),DU67-MAX(0,DU67-(Parametrlar!$C$23-SUM($D64:DU64)))*Kirish!$B$28,0)</f>
        <v>0</v>
      </c>
      <c r="DV68" s="46">
        <f>IF(AND(DV54=1,DV$4=Parametrlar!$C$8),DV67-MAX(0,DV67-(Parametrlar!$C$23-SUM($D64:DV64)))*Kirish!$B$28,0)</f>
        <v>0</v>
      </c>
      <c r="DW68" s="46">
        <f>IF(AND(DW54=1,DW$4=Parametrlar!$C$8),DW67-MAX(0,DW67-(Parametrlar!$C$23-SUM($D64:DW64)))*Kirish!$B$28,0)</f>
        <v>0</v>
      </c>
      <c r="DX68" s="46">
        <f>IF(AND(DX54=1,DX$4=Parametrlar!$C$8),DX67-MAX(0,DX67-(Parametrlar!$C$23-SUM($D64:DX64)))*Kirish!$B$28,0)</f>
        <v>0</v>
      </c>
      <c r="DY68" s="46">
        <f>IF(AND(DY54=1,DY$4=Parametrlar!$C$8),DY67-MAX(0,DY67-(Parametrlar!$C$23-SUM($D64:DY64)))*Kirish!$B$28,0)</f>
        <v>0</v>
      </c>
      <c r="DZ68" s="46">
        <f>IF(AND(DZ54=1,DZ$4=Parametrlar!$C$8),DZ67-MAX(0,DZ67-(Parametrlar!$C$23-SUM($D64:DZ64)))*Kirish!$B$28,0)</f>
        <v>0</v>
      </c>
      <c r="EA68" s="46">
        <f>IF(AND(EA54=1,EA$4=Parametrlar!$C$8),EA67-MAX(0,EA67-(Parametrlar!$C$23-SUM($D64:EA64)))*Kirish!$B$28,0)</f>
        <v>0</v>
      </c>
      <c r="EB68" s="46">
        <f>IF(AND(EB54=1,EB$4=Parametrlar!$C$8),EB67-MAX(0,EB67-(Parametrlar!$C$23-SUM($D64:EB64)))*Kirish!$B$28,0)</f>
        <v>0</v>
      </c>
      <c r="EC68" s="46">
        <f>IF(AND(EC54=1,EC$4=Parametrlar!$C$8),EC67-MAX(0,EC67-(Parametrlar!$C$23-SUM($D64:EC64)))*Kirish!$B$28,0)</f>
        <v>0</v>
      </c>
      <c r="ED68" s="46">
        <f>IF(AND(ED54=1,ED$4=Parametrlar!$C$8),ED67-MAX(0,ED67-(Parametrlar!$C$23-SUM($D64:ED64)))*Kirish!$B$28,0)</f>
        <v>0</v>
      </c>
      <c r="EE68" s="46">
        <f>IF(AND(EE54=1,EE$4=Parametrlar!$C$8),EE67-MAX(0,EE67-(Parametrlar!$C$23-SUM($D64:EE64)))*Kirish!$B$28,0)</f>
        <v>0</v>
      </c>
      <c r="EF68" s="46">
        <f>IF(AND(EF54=1,EF$4=Parametrlar!$C$8),EF67-MAX(0,EF67-(Parametrlar!$C$23-SUM($D64:EF64)))*Kirish!$B$28,0)</f>
        <v>0</v>
      </c>
      <c r="EG68" s="46">
        <f>IF(AND(EG54=1,EG$4=Parametrlar!$C$8),EG67-MAX(0,EG67-(Parametrlar!$C$23-SUM($D64:EG64)))*Kirish!$B$28,0)</f>
        <v>0</v>
      </c>
      <c r="EH68" s="46">
        <f>IF(AND(EH54=1,EH$4=Parametrlar!$C$8),EH67-MAX(0,EH67-(Parametrlar!$C$23-SUM($D64:EH64)))*Kirish!$B$28,0)</f>
        <v>0</v>
      </c>
      <c r="EI68" s="46">
        <f>IF(AND(EI54=1,EI$4=Parametrlar!$C$8),EI67-MAX(0,EI67-(Parametrlar!$C$23-SUM($D64:EI64)))*Kirish!$B$28,0)</f>
        <v>0</v>
      </c>
      <c r="EJ68" s="46">
        <f>IF(AND(EJ54=1,EJ$4=Parametrlar!$C$8),EJ67-MAX(0,EJ67-(Parametrlar!$C$23-SUM($D64:EJ64)))*Kirish!$B$28,0)</f>
        <v>0</v>
      </c>
      <c r="EK68" s="46">
        <f>IF(AND(EK54=1,EK$4=Parametrlar!$C$8),EK67-MAX(0,EK67-(Parametrlar!$C$23-SUM($D64:EK64)))*Kirish!$B$28,0)</f>
        <v>0</v>
      </c>
      <c r="EL68" s="46">
        <f>IF(AND(EL54=1,EL$4=Parametrlar!$C$8),EL67-MAX(0,EL67-(Parametrlar!$C$23-SUM($D64:EL64)))*Kirish!$B$28,0)</f>
        <v>0</v>
      </c>
      <c r="EM68" s="46">
        <f>IF(AND(EM54=1,EM$4=Parametrlar!$C$8),EM67-MAX(0,EM67-(Parametrlar!$C$23-SUM($D64:EM64)))*Kirish!$B$28,0)</f>
        <v>0</v>
      </c>
      <c r="EN68" s="46">
        <f>IF(AND(EN54=1,EN$4=Parametrlar!$C$8),EN67-MAX(0,EN67-(Parametrlar!$C$23-SUM($D64:EN64)))*Kirish!$B$28,0)</f>
        <v>0</v>
      </c>
      <c r="EO68" s="46">
        <f>IF(AND(EO54=1,EO$4=Parametrlar!$C$8),EO67-MAX(0,EO67-(Parametrlar!$C$23-SUM($D64:EO64)))*Kirish!$B$28,0)</f>
        <v>0</v>
      </c>
      <c r="EP68" s="46">
        <f>IF(AND(EP54=1,EP$4=Parametrlar!$C$8),EP67-MAX(0,EP67-(Parametrlar!$C$23-SUM($D64:EP64)))*Kirish!$B$28,0)</f>
        <v>0</v>
      </c>
      <c r="EQ68" s="46">
        <f>IF(AND(EQ54=1,EQ$4=Parametrlar!$C$8),EQ67-MAX(0,EQ67-(Parametrlar!$C$23-SUM($D64:EQ64)))*Kirish!$B$28,0)</f>
        <v>0</v>
      </c>
      <c r="ER68" s="46">
        <f>IF(AND(ER54=1,ER$4=Parametrlar!$C$8),ER67-MAX(0,ER67-(Parametrlar!$C$23-SUM($D64:ER64)))*Kirish!$B$28,0)</f>
        <v>0</v>
      </c>
      <c r="ES68" s="46">
        <f>IF(AND(ES54=1,ES$4=Parametrlar!$C$8),ES67-MAX(0,ES67-(Parametrlar!$C$23-SUM($D64:ES64)))*Kirish!$B$28,0)</f>
        <v>0</v>
      </c>
      <c r="ET68" s="46">
        <f>IF(AND(ET54=1,ET$4=Parametrlar!$C$8),ET67-MAX(0,ET67-(Parametrlar!$C$23-SUM($D64:ET64)))*Kirish!$B$28,0)</f>
        <v>0</v>
      </c>
      <c r="EU68" s="46">
        <f>IF(AND(EU54=1,EU$4=Parametrlar!$C$8),EU67-MAX(0,EU67-(Parametrlar!$C$23-SUM($D64:EU64)))*Kirish!$B$28,0)</f>
        <v>0</v>
      </c>
      <c r="EV68" s="46">
        <f>IF(AND(EV54=1,EV$4=Parametrlar!$C$8),EV67-MAX(0,EV67-(Parametrlar!$C$23-SUM($D64:EV64)))*Kirish!$B$28,0)</f>
        <v>0</v>
      </c>
      <c r="EW68" s="46">
        <f>IF(AND(EW54=1,EW$4=Parametrlar!$C$8),EW67-MAX(0,EW67-(Parametrlar!$C$23-SUM($D64:EW64)))*Kirish!$B$28,0)</f>
        <v>0</v>
      </c>
      <c r="EX68" s="46">
        <f>IF(AND(EX54=1,EX$4=Parametrlar!$C$8),EX67-MAX(0,EX67-(Parametrlar!$C$23-SUM($D64:EX64)))*Kirish!$B$28,0)</f>
        <v>0</v>
      </c>
      <c r="EY68" s="46">
        <f>IF(AND(EY54=1,EY$4=Parametrlar!$C$8),EY67-MAX(0,EY67-(Parametrlar!$C$23-SUM($D64:EY64)))*Kirish!$B$28,0)</f>
        <v>0</v>
      </c>
      <c r="EZ68" s="46">
        <f>IF(AND(EZ54=1,EZ$4=Parametrlar!$C$8),EZ67-MAX(0,EZ67-(Parametrlar!$C$23-SUM($D64:EZ64)))*Kirish!$B$28,0)</f>
        <v>0</v>
      </c>
      <c r="FA68" s="46">
        <f>IF(AND(FA54=1,FA$4=Parametrlar!$C$8),FA67-MAX(0,FA67-(Parametrlar!$C$23-SUM($D64:FA64)))*Kirish!$B$28,0)</f>
        <v>0</v>
      </c>
      <c r="FB68" s="46">
        <f>IF(AND(FB54=1,FB$4=Parametrlar!$C$8),FB67-MAX(0,FB67-(Parametrlar!$C$23-SUM($D64:FB64)))*Kirish!$B$28,0)</f>
        <v>0</v>
      </c>
      <c r="FC68" s="46">
        <f>IF(AND(FC54=1,FC$4=Parametrlar!$C$8),FC67-MAX(0,FC67-(Parametrlar!$C$23-SUM($D64:FC64)))*Kirish!$B$28,0)</f>
        <v>0</v>
      </c>
      <c r="FD68" s="46">
        <f>IF(AND(FD54=1,FD$4=Parametrlar!$C$8),FD67-MAX(0,FD67-(Parametrlar!$C$23-SUM($D64:FD64)))*Kirish!$B$28,0)</f>
        <v>0</v>
      </c>
      <c r="FE68" s="46">
        <f>IF(AND(FE54=1,FE$4=Parametrlar!$C$8),FE67-MAX(0,FE67-(Parametrlar!$C$23-SUM($D64:FE64)))*Kirish!$B$28,0)</f>
        <v>0</v>
      </c>
      <c r="FF68" s="46">
        <f>IF(AND(FF54=1,FF$4=Parametrlar!$C$8),FF67-MAX(0,FF67-(Parametrlar!$C$23-SUM($D64:FF64)))*Kirish!$B$28,0)</f>
        <v>0</v>
      </c>
      <c r="FG68" s="46">
        <f>IF(AND(FG54=1,FG$4=Parametrlar!$C$8),FG67-MAX(0,FG67-(Parametrlar!$C$23-SUM($D64:FG64)))*Kirish!$B$28,0)</f>
        <v>0</v>
      </c>
      <c r="FH68" s="46">
        <f>IF(AND(FH54=1,FH$4=Parametrlar!$C$8),FH67-MAX(0,FH67-(Parametrlar!$C$23-SUM($D64:FH64)))*Kirish!$B$28,0)</f>
        <v>0</v>
      </c>
      <c r="FI68" s="46">
        <f>IF(AND(FI54=1,FI$4=Parametrlar!$C$8),FI67-MAX(0,FI67-(Parametrlar!$C$23-SUM($D64:FI64)))*Kirish!$B$28,0)</f>
        <v>0</v>
      </c>
      <c r="FJ68" s="46">
        <f>IF(AND(FJ54=1,FJ$4=Parametrlar!$C$8),FJ67-MAX(0,FJ67-(Parametrlar!$C$23-SUM($D64:FJ64)))*Kirish!$B$28,0)</f>
        <v>0</v>
      </c>
      <c r="FK68" s="46">
        <f>IF(AND(FK54=1,FK$4=Parametrlar!$C$8),FK67-MAX(0,FK67-(Parametrlar!$C$23-SUM($D64:FK64)))*Kirish!$B$28,0)</f>
        <v>0</v>
      </c>
      <c r="FL68" s="46">
        <f>IF(AND(FL54=1,FL$4=Parametrlar!$C$8),FL67-MAX(0,FL67-(Parametrlar!$C$23-SUM($D64:FL64)))*Kirish!$B$28,0)</f>
        <v>0</v>
      </c>
      <c r="FM68" s="46">
        <f>IF(AND(FM54=1,FM$4=Parametrlar!$C$8),FM67-MAX(0,FM67-(Parametrlar!$C$23-SUM($D64:FM64)))*Kirish!$B$28,0)</f>
        <v>0</v>
      </c>
      <c r="FN68" s="46">
        <f>IF(AND(FN54=1,FN$4=Parametrlar!$C$8),FN67-MAX(0,FN67-(Parametrlar!$C$23-SUM($D64:FN64)))*Kirish!$B$28,0)</f>
        <v>0</v>
      </c>
      <c r="FO68" s="46">
        <f>IF(AND(FO54=1,FO$4=Parametrlar!$C$8),FO67-MAX(0,FO67-(Parametrlar!$C$23-SUM($D64:FO64)))*Kirish!$B$28,0)</f>
        <v>0</v>
      </c>
      <c r="FP68" s="46">
        <f>IF(AND(FP54=1,FP$4=Parametrlar!$C$8),FP67-MAX(0,FP67-(Parametrlar!$C$23-SUM($D64:FP64)))*Kirish!$B$28,0)</f>
        <v>0</v>
      </c>
    </row>
    <row r="69" spans="1:172" x14ac:dyDescent="0.2">
      <c r="A69" s="35" t="s">
        <v>249</v>
      </c>
      <c r="C69" s="45">
        <f>SUM(D69:FP69)</f>
        <v>51609.300049998361</v>
      </c>
      <c r="D69" s="45">
        <f t="shared" ref="D69:AI69" si="76">-D52-D49-D50-D51+D46-D47-D48+D66+D68</f>
        <v>-800000</v>
      </c>
      <c r="E69" s="45">
        <f t="shared" si="76"/>
        <v>-66191.094326640377</v>
      </c>
      <c r="F69" s="45">
        <f t="shared" si="76"/>
        <v>-41756.244000340026</v>
      </c>
      <c r="G69" s="45">
        <f t="shared" si="76"/>
        <v>-17108.657778876252</v>
      </c>
      <c r="H69" s="45">
        <f t="shared" si="76"/>
        <v>7751.6636413849137</v>
      </c>
      <c r="I69" s="45">
        <f t="shared" si="76"/>
        <v>32824.719562927196</v>
      </c>
      <c r="J69" s="45">
        <f t="shared" si="76"/>
        <v>34213.181630070714</v>
      </c>
      <c r="K69" s="45">
        <f t="shared" si="76"/>
        <v>35601.219268872141</v>
      </c>
      <c r="L69" s="45">
        <f t="shared" si="76"/>
        <v>36988.831778353633</v>
      </c>
      <c r="M69" s="45">
        <f t="shared" si="76"/>
        <v>38376.01845637949</v>
      </c>
      <c r="N69" s="45">
        <f t="shared" si="76"/>
        <v>39762.778599654564</v>
      </c>
      <c r="O69" s="45">
        <f t="shared" si="76"/>
        <v>41149.111503721855</v>
      </c>
      <c r="P69" s="45">
        <f t="shared" si="76"/>
        <v>42535.016462961263</v>
      </c>
      <c r="Q69" s="45">
        <f t="shared" si="76"/>
        <v>43920.492770586992</v>
      </c>
      <c r="R69" s="45">
        <f t="shared" si="76"/>
        <v>45305.539718646069</v>
      </c>
      <c r="S69" s="45">
        <f t="shared" si="76"/>
        <v>46690.156598016329</v>
      </c>
      <c r="T69" s="45">
        <f t="shared" si="76"/>
        <v>48074.34269840426</v>
      </c>
      <c r="U69" s="45">
        <f t="shared" si="76"/>
        <v>49458.097308343458</v>
      </c>
      <c r="V69" s="45">
        <f t="shared" si="76"/>
        <v>50841.419715192285</v>
      </c>
      <c r="W69" s="45">
        <f t="shared" si="76"/>
        <v>52224.309205132267</v>
      </c>
      <c r="X69" s="45">
        <f t="shared" si="76"/>
        <v>53606.765063165876</v>
      </c>
      <c r="Y69" s="45">
        <f t="shared" si="76"/>
        <v>110510.33780735084</v>
      </c>
      <c r="Z69" s="45">
        <f t="shared" si="76"/>
        <v>83202.48965221252</v>
      </c>
      <c r="AA69" s="45">
        <f t="shared" si="76"/>
        <v>55681.483965941246</v>
      </c>
      <c r="AB69" s="45">
        <f t="shared" si="76"/>
        <v>27947.320748537069</v>
      </c>
      <c r="AC69" s="45">
        <f t="shared" si="76"/>
        <v>0</v>
      </c>
      <c r="AD69" s="45">
        <f t="shared" si="76"/>
        <v>0</v>
      </c>
      <c r="AE69" s="45">
        <f t="shared" si="76"/>
        <v>0</v>
      </c>
      <c r="AF69" s="45">
        <f t="shared" si="76"/>
        <v>0</v>
      </c>
      <c r="AG69" s="45">
        <f t="shared" si="76"/>
        <v>0</v>
      </c>
      <c r="AH69" s="45">
        <f t="shared" si="76"/>
        <v>0</v>
      </c>
      <c r="AI69" s="45">
        <f t="shared" si="76"/>
        <v>0</v>
      </c>
      <c r="AJ69" s="45">
        <f t="shared" ref="AJ69:BO69" si="77">-AJ52-AJ49-AJ50-AJ51+AJ46-AJ47-AJ48+AJ66+AJ68</f>
        <v>0</v>
      </c>
      <c r="AK69" s="45">
        <f t="shared" si="77"/>
        <v>0</v>
      </c>
      <c r="AL69" s="45">
        <f t="shared" si="77"/>
        <v>0</v>
      </c>
      <c r="AM69" s="45">
        <f t="shared" si="77"/>
        <v>0</v>
      </c>
      <c r="AN69" s="45">
        <f t="shared" si="77"/>
        <v>0</v>
      </c>
      <c r="AO69" s="45">
        <f t="shared" si="77"/>
        <v>0</v>
      </c>
      <c r="AP69" s="45">
        <f t="shared" si="77"/>
        <v>0</v>
      </c>
      <c r="AQ69" s="45">
        <f t="shared" si="77"/>
        <v>0</v>
      </c>
      <c r="AR69" s="45">
        <f t="shared" si="77"/>
        <v>0</v>
      </c>
      <c r="AS69" s="45">
        <f t="shared" si="77"/>
        <v>0</v>
      </c>
      <c r="AT69" s="45">
        <f t="shared" si="77"/>
        <v>0</v>
      </c>
      <c r="AU69" s="45">
        <f t="shared" si="77"/>
        <v>0</v>
      </c>
      <c r="AV69" s="45">
        <f t="shared" si="77"/>
        <v>0</v>
      </c>
      <c r="AW69" s="45">
        <f t="shared" si="77"/>
        <v>0</v>
      </c>
      <c r="AX69" s="45">
        <f t="shared" si="77"/>
        <v>0</v>
      </c>
      <c r="AY69" s="45">
        <f t="shared" si="77"/>
        <v>0</v>
      </c>
      <c r="AZ69" s="45">
        <f t="shared" si="77"/>
        <v>0</v>
      </c>
      <c r="BA69" s="45">
        <f t="shared" si="77"/>
        <v>0</v>
      </c>
      <c r="BB69" s="45">
        <f t="shared" si="77"/>
        <v>0</v>
      </c>
      <c r="BC69" s="45">
        <f t="shared" si="77"/>
        <v>0</v>
      </c>
      <c r="BD69" s="45">
        <f t="shared" si="77"/>
        <v>0</v>
      </c>
      <c r="BE69" s="45">
        <f t="shared" si="77"/>
        <v>0</v>
      </c>
      <c r="BF69" s="45">
        <f t="shared" si="77"/>
        <v>0</v>
      </c>
      <c r="BG69" s="45">
        <f t="shared" si="77"/>
        <v>0</v>
      </c>
      <c r="BH69" s="45">
        <f t="shared" si="77"/>
        <v>0</v>
      </c>
      <c r="BI69" s="45">
        <f t="shared" si="77"/>
        <v>0</v>
      </c>
      <c r="BJ69" s="45">
        <f t="shared" si="77"/>
        <v>0</v>
      </c>
      <c r="BK69" s="45">
        <f t="shared" si="77"/>
        <v>0</v>
      </c>
      <c r="BL69" s="45">
        <f t="shared" si="77"/>
        <v>0</v>
      </c>
      <c r="BM69" s="45">
        <f t="shared" si="77"/>
        <v>0</v>
      </c>
      <c r="BN69" s="45">
        <f t="shared" si="77"/>
        <v>0</v>
      </c>
      <c r="BO69" s="45">
        <f t="shared" si="77"/>
        <v>0</v>
      </c>
      <c r="BP69" s="45">
        <f t="shared" ref="BP69:CU69" si="78">-BP52-BP49-BP50-BP51+BP46-BP47-BP48+BP66+BP68</f>
        <v>0</v>
      </c>
      <c r="BQ69" s="45">
        <f t="shared" si="78"/>
        <v>0</v>
      </c>
      <c r="BR69" s="45">
        <f t="shared" si="78"/>
        <v>0</v>
      </c>
      <c r="BS69" s="45">
        <f t="shared" si="78"/>
        <v>0</v>
      </c>
      <c r="BT69" s="45">
        <f t="shared" si="78"/>
        <v>0</v>
      </c>
      <c r="BU69" s="45">
        <f t="shared" si="78"/>
        <v>0</v>
      </c>
      <c r="BV69" s="45">
        <f t="shared" si="78"/>
        <v>0</v>
      </c>
      <c r="BW69" s="45">
        <f t="shared" si="78"/>
        <v>0</v>
      </c>
      <c r="BX69" s="45">
        <f t="shared" si="78"/>
        <v>0</v>
      </c>
      <c r="BY69" s="45">
        <f t="shared" si="78"/>
        <v>0</v>
      </c>
      <c r="BZ69" s="45">
        <f t="shared" si="78"/>
        <v>0</v>
      </c>
      <c r="CA69" s="45">
        <f t="shared" si="78"/>
        <v>0</v>
      </c>
      <c r="CB69" s="45">
        <f t="shared" si="78"/>
        <v>0</v>
      </c>
      <c r="CC69" s="45">
        <f t="shared" si="78"/>
        <v>0</v>
      </c>
      <c r="CD69" s="45">
        <f t="shared" si="78"/>
        <v>0</v>
      </c>
      <c r="CE69" s="45">
        <f t="shared" si="78"/>
        <v>0</v>
      </c>
      <c r="CF69" s="45">
        <f t="shared" si="78"/>
        <v>0</v>
      </c>
      <c r="CG69" s="45">
        <f t="shared" si="78"/>
        <v>0</v>
      </c>
      <c r="CH69" s="45">
        <f t="shared" si="78"/>
        <v>0</v>
      </c>
      <c r="CI69" s="45">
        <f t="shared" si="78"/>
        <v>0</v>
      </c>
      <c r="CJ69" s="45">
        <f t="shared" si="78"/>
        <v>0</v>
      </c>
      <c r="CK69" s="45">
        <f t="shared" si="78"/>
        <v>0</v>
      </c>
      <c r="CL69" s="45">
        <f t="shared" si="78"/>
        <v>0</v>
      </c>
      <c r="CM69" s="45">
        <f t="shared" si="78"/>
        <v>0</v>
      </c>
      <c r="CN69" s="45">
        <f t="shared" si="78"/>
        <v>0</v>
      </c>
      <c r="CO69" s="45">
        <f t="shared" si="78"/>
        <v>0</v>
      </c>
      <c r="CP69" s="45">
        <f t="shared" si="78"/>
        <v>0</v>
      </c>
      <c r="CQ69" s="45">
        <f t="shared" si="78"/>
        <v>0</v>
      </c>
      <c r="CR69" s="45">
        <f t="shared" si="78"/>
        <v>0</v>
      </c>
      <c r="CS69" s="45">
        <f t="shared" si="78"/>
        <v>0</v>
      </c>
      <c r="CT69" s="45">
        <f t="shared" si="78"/>
        <v>0</v>
      </c>
      <c r="CU69" s="45">
        <f t="shared" si="78"/>
        <v>0</v>
      </c>
      <c r="CV69" s="45">
        <f t="shared" ref="CV69:EA69" si="79">-CV52-CV49-CV50-CV51+CV46-CV47-CV48+CV66+CV68</f>
        <v>0</v>
      </c>
      <c r="CW69" s="45">
        <f t="shared" si="79"/>
        <v>0</v>
      </c>
      <c r="CX69" s="45">
        <f t="shared" si="79"/>
        <v>0</v>
      </c>
      <c r="CY69" s="45">
        <f t="shared" si="79"/>
        <v>0</v>
      </c>
      <c r="CZ69" s="45">
        <f t="shared" si="79"/>
        <v>0</v>
      </c>
      <c r="DA69" s="45">
        <f t="shared" si="79"/>
        <v>0</v>
      </c>
      <c r="DB69" s="45">
        <f t="shared" si="79"/>
        <v>0</v>
      </c>
      <c r="DC69" s="45">
        <f t="shared" si="79"/>
        <v>0</v>
      </c>
      <c r="DD69" s="45">
        <f t="shared" si="79"/>
        <v>0</v>
      </c>
      <c r="DE69" s="45">
        <f t="shared" si="79"/>
        <v>0</v>
      </c>
      <c r="DF69" s="45">
        <f t="shared" si="79"/>
        <v>0</v>
      </c>
      <c r="DG69" s="45">
        <f t="shared" si="79"/>
        <v>0</v>
      </c>
      <c r="DH69" s="45">
        <f t="shared" si="79"/>
        <v>0</v>
      </c>
      <c r="DI69" s="45">
        <f t="shared" si="79"/>
        <v>0</v>
      </c>
      <c r="DJ69" s="45">
        <f t="shared" si="79"/>
        <v>0</v>
      </c>
      <c r="DK69" s="45">
        <f t="shared" si="79"/>
        <v>0</v>
      </c>
      <c r="DL69" s="45">
        <f t="shared" si="79"/>
        <v>0</v>
      </c>
      <c r="DM69" s="45">
        <f t="shared" si="79"/>
        <v>0</v>
      </c>
      <c r="DN69" s="45">
        <f t="shared" si="79"/>
        <v>0</v>
      </c>
      <c r="DO69" s="45">
        <f t="shared" si="79"/>
        <v>0</v>
      </c>
      <c r="DP69" s="45">
        <f t="shared" si="79"/>
        <v>0</v>
      </c>
      <c r="DQ69" s="45">
        <f t="shared" si="79"/>
        <v>0</v>
      </c>
      <c r="DR69" s="45">
        <f t="shared" si="79"/>
        <v>0</v>
      </c>
      <c r="DS69" s="45">
        <f t="shared" si="79"/>
        <v>0</v>
      </c>
      <c r="DT69" s="45">
        <f t="shared" si="79"/>
        <v>0</v>
      </c>
      <c r="DU69" s="45">
        <f t="shared" si="79"/>
        <v>0</v>
      </c>
      <c r="DV69" s="45">
        <f t="shared" si="79"/>
        <v>0</v>
      </c>
      <c r="DW69" s="45">
        <f t="shared" si="79"/>
        <v>0</v>
      </c>
      <c r="DX69" s="45">
        <f t="shared" si="79"/>
        <v>0</v>
      </c>
      <c r="DY69" s="45">
        <f t="shared" si="79"/>
        <v>0</v>
      </c>
      <c r="DZ69" s="45">
        <f t="shared" si="79"/>
        <v>0</v>
      </c>
      <c r="EA69" s="45">
        <f t="shared" si="79"/>
        <v>0</v>
      </c>
      <c r="EB69" s="45">
        <f t="shared" ref="EB69:FG69" si="80">-EB52-EB49-EB50-EB51+EB46-EB47-EB48+EB66+EB68</f>
        <v>0</v>
      </c>
      <c r="EC69" s="45">
        <f t="shared" si="80"/>
        <v>0</v>
      </c>
      <c r="ED69" s="45">
        <f t="shared" si="80"/>
        <v>0</v>
      </c>
      <c r="EE69" s="45">
        <f t="shared" si="80"/>
        <v>0</v>
      </c>
      <c r="EF69" s="45">
        <f t="shared" si="80"/>
        <v>0</v>
      </c>
      <c r="EG69" s="45">
        <f t="shared" si="80"/>
        <v>0</v>
      </c>
      <c r="EH69" s="45">
        <f t="shared" si="80"/>
        <v>0</v>
      </c>
      <c r="EI69" s="45">
        <f t="shared" si="80"/>
        <v>0</v>
      </c>
      <c r="EJ69" s="45">
        <f t="shared" si="80"/>
        <v>0</v>
      </c>
      <c r="EK69" s="45">
        <f t="shared" si="80"/>
        <v>0</v>
      </c>
      <c r="EL69" s="45">
        <f t="shared" si="80"/>
        <v>0</v>
      </c>
      <c r="EM69" s="45">
        <f t="shared" si="80"/>
        <v>0</v>
      </c>
      <c r="EN69" s="45">
        <f t="shared" si="80"/>
        <v>0</v>
      </c>
      <c r="EO69" s="45">
        <f t="shared" si="80"/>
        <v>0</v>
      </c>
      <c r="EP69" s="45">
        <f t="shared" si="80"/>
        <v>0</v>
      </c>
      <c r="EQ69" s="45">
        <f t="shared" si="80"/>
        <v>0</v>
      </c>
      <c r="ER69" s="45">
        <f t="shared" si="80"/>
        <v>0</v>
      </c>
      <c r="ES69" s="45">
        <f t="shared" si="80"/>
        <v>0</v>
      </c>
      <c r="ET69" s="45">
        <f t="shared" si="80"/>
        <v>0</v>
      </c>
      <c r="EU69" s="45">
        <f t="shared" si="80"/>
        <v>0</v>
      </c>
      <c r="EV69" s="45">
        <f t="shared" si="80"/>
        <v>0</v>
      </c>
      <c r="EW69" s="45">
        <f t="shared" si="80"/>
        <v>0</v>
      </c>
      <c r="EX69" s="45">
        <f t="shared" si="80"/>
        <v>0</v>
      </c>
      <c r="EY69" s="45">
        <f t="shared" si="80"/>
        <v>0</v>
      </c>
      <c r="EZ69" s="45">
        <f t="shared" si="80"/>
        <v>0</v>
      </c>
      <c r="FA69" s="45">
        <f t="shared" si="80"/>
        <v>0</v>
      </c>
      <c r="FB69" s="45">
        <f t="shared" si="80"/>
        <v>0</v>
      </c>
      <c r="FC69" s="45">
        <f t="shared" si="80"/>
        <v>0</v>
      </c>
      <c r="FD69" s="45">
        <f t="shared" si="80"/>
        <v>0</v>
      </c>
      <c r="FE69" s="45">
        <f t="shared" si="80"/>
        <v>0</v>
      </c>
      <c r="FF69" s="45">
        <f t="shared" si="80"/>
        <v>0</v>
      </c>
      <c r="FG69" s="45">
        <f t="shared" si="80"/>
        <v>0</v>
      </c>
      <c r="FH69" s="45">
        <f t="shared" ref="FH69:GM69" si="81">-FH52-FH49-FH50-FH51+FH46-FH47-FH48+FH66+FH68</f>
        <v>0</v>
      </c>
      <c r="FI69" s="45">
        <f t="shared" si="81"/>
        <v>0</v>
      </c>
      <c r="FJ69" s="45">
        <f t="shared" si="81"/>
        <v>0</v>
      </c>
      <c r="FK69" s="45">
        <f t="shared" si="81"/>
        <v>0</v>
      </c>
      <c r="FL69" s="45">
        <f t="shared" si="81"/>
        <v>0</v>
      </c>
      <c r="FM69" s="45">
        <f t="shared" si="81"/>
        <v>0</v>
      </c>
      <c r="FN69" s="45">
        <f t="shared" si="81"/>
        <v>0</v>
      </c>
      <c r="FO69" s="45">
        <f t="shared" si="81"/>
        <v>0</v>
      </c>
      <c r="FP69" s="45">
        <f t="shared" si="81"/>
        <v>0</v>
      </c>
    </row>
    <row r="70" spans="1:172" x14ac:dyDescent="0.2">
      <c r="A70" s="42" t="s">
        <v>250</v>
      </c>
      <c r="D70" s="46">
        <f>D69</f>
        <v>-800000</v>
      </c>
      <c r="E70" s="46">
        <f t="shared" ref="E70:AJ70" si="82">D70+E69</f>
        <v>-866191.09432664036</v>
      </c>
      <c r="F70" s="46">
        <f t="shared" si="82"/>
        <v>-907947.33832698036</v>
      </c>
      <c r="G70" s="46">
        <f t="shared" si="82"/>
        <v>-925055.99610585661</v>
      </c>
      <c r="H70" s="46">
        <f t="shared" si="82"/>
        <v>-917304.33246447169</v>
      </c>
      <c r="I70" s="46">
        <f t="shared" si="82"/>
        <v>-884479.61290154455</v>
      </c>
      <c r="J70" s="46">
        <f t="shared" si="82"/>
        <v>-850266.43127147388</v>
      </c>
      <c r="K70" s="46">
        <f t="shared" si="82"/>
        <v>-814665.21200260171</v>
      </c>
      <c r="L70" s="46">
        <f t="shared" si="82"/>
        <v>-777676.38022424805</v>
      </c>
      <c r="M70" s="46">
        <f t="shared" si="82"/>
        <v>-739300.36176786851</v>
      </c>
      <c r="N70" s="46">
        <f t="shared" si="82"/>
        <v>-699537.58316821395</v>
      </c>
      <c r="O70" s="46">
        <f t="shared" si="82"/>
        <v>-658388.47166449204</v>
      </c>
      <c r="P70" s="46">
        <f t="shared" si="82"/>
        <v>-615853.45520153083</v>
      </c>
      <c r="Q70" s="46">
        <f t="shared" si="82"/>
        <v>-571932.96243094385</v>
      </c>
      <c r="R70" s="46">
        <f t="shared" si="82"/>
        <v>-526627.42271229776</v>
      </c>
      <c r="S70" s="46">
        <f t="shared" si="82"/>
        <v>-479937.26611428143</v>
      </c>
      <c r="T70" s="46">
        <f t="shared" si="82"/>
        <v>-431862.92341587716</v>
      </c>
      <c r="U70" s="46">
        <f t="shared" si="82"/>
        <v>-382404.82610753371</v>
      </c>
      <c r="V70" s="46">
        <f t="shared" si="82"/>
        <v>-331563.40639234142</v>
      </c>
      <c r="W70" s="46">
        <f t="shared" si="82"/>
        <v>-279339.09718720918</v>
      </c>
      <c r="X70" s="46">
        <f t="shared" si="82"/>
        <v>-225732.33212404331</v>
      </c>
      <c r="Y70" s="46">
        <f t="shared" si="82"/>
        <v>-115221.99431669248</v>
      </c>
      <c r="Z70" s="46">
        <f t="shared" si="82"/>
        <v>-32019.504664479959</v>
      </c>
      <c r="AA70" s="46">
        <f t="shared" si="82"/>
        <v>23661.979301461288</v>
      </c>
      <c r="AB70" s="46">
        <f t="shared" si="82"/>
        <v>51609.300049998361</v>
      </c>
      <c r="AC70" s="46">
        <f t="shared" si="82"/>
        <v>51609.300049998361</v>
      </c>
      <c r="AD70" s="46">
        <f t="shared" si="82"/>
        <v>51609.300049998361</v>
      </c>
      <c r="AE70" s="46">
        <f t="shared" si="82"/>
        <v>51609.300049998361</v>
      </c>
      <c r="AF70" s="46">
        <f t="shared" si="82"/>
        <v>51609.300049998361</v>
      </c>
      <c r="AG70" s="46">
        <f t="shared" si="82"/>
        <v>51609.300049998361</v>
      </c>
      <c r="AH70" s="46">
        <f t="shared" si="82"/>
        <v>51609.300049998361</v>
      </c>
      <c r="AI70" s="46">
        <f t="shared" si="82"/>
        <v>51609.300049998361</v>
      </c>
      <c r="AJ70" s="46">
        <f t="shared" si="82"/>
        <v>51609.300049998361</v>
      </c>
      <c r="AK70" s="46">
        <f t="shared" ref="AK70:BP70" si="83">AJ70+AK69</f>
        <v>51609.300049998361</v>
      </c>
      <c r="AL70" s="46">
        <f t="shared" si="83"/>
        <v>51609.300049998361</v>
      </c>
      <c r="AM70" s="46">
        <f t="shared" si="83"/>
        <v>51609.300049998361</v>
      </c>
      <c r="AN70" s="46">
        <f t="shared" si="83"/>
        <v>51609.300049998361</v>
      </c>
      <c r="AO70" s="46">
        <f t="shared" si="83"/>
        <v>51609.300049998361</v>
      </c>
      <c r="AP70" s="46">
        <f t="shared" si="83"/>
        <v>51609.300049998361</v>
      </c>
      <c r="AQ70" s="46">
        <f t="shared" si="83"/>
        <v>51609.300049998361</v>
      </c>
      <c r="AR70" s="46">
        <f t="shared" si="83"/>
        <v>51609.300049998361</v>
      </c>
      <c r="AS70" s="46">
        <f t="shared" si="83"/>
        <v>51609.300049998361</v>
      </c>
      <c r="AT70" s="46">
        <f t="shared" si="83"/>
        <v>51609.300049998361</v>
      </c>
      <c r="AU70" s="46">
        <f t="shared" si="83"/>
        <v>51609.300049998361</v>
      </c>
      <c r="AV70" s="46">
        <f t="shared" si="83"/>
        <v>51609.300049998361</v>
      </c>
      <c r="AW70" s="46">
        <f t="shared" si="83"/>
        <v>51609.300049998361</v>
      </c>
      <c r="AX70" s="46">
        <f t="shared" si="83"/>
        <v>51609.300049998361</v>
      </c>
      <c r="AY70" s="46">
        <f t="shared" si="83"/>
        <v>51609.300049998361</v>
      </c>
      <c r="AZ70" s="46">
        <f t="shared" si="83"/>
        <v>51609.300049998361</v>
      </c>
      <c r="BA70" s="46">
        <f t="shared" si="83"/>
        <v>51609.300049998361</v>
      </c>
      <c r="BB70" s="46">
        <f t="shared" si="83"/>
        <v>51609.300049998361</v>
      </c>
      <c r="BC70" s="46">
        <f t="shared" si="83"/>
        <v>51609.300049998361</v>
      </c>
      <c r="BD70" s="46">
        <f t="shared" si="83"/>
        <v>51609.300049998361</v>
      </c>
      <c r="BE70" s="46">
        <f t="shared" si="83"/>
        <v>51609.300049998361</v>
      </c>
      <c r="BF70" s="46">
        <f t="shared" si="83"/>
        <v>51609.300049998361</v>
      </c>
      <c r="BG70" s="46">
        <f t="shared" si="83"/>
        <v>51609.300049998361</v>
      </c>
      <c r="BH70" s="46">
        <f t="shared" si="83"/>
        <v>51609.300049998361</v>
      </c>
      <c r="BI70" s="46">
        <f t="shared" si="83"/>
        <v>51609.300049998361</v>
      </c>
      <c r="BJ70" s="46">
        <f t="shared" si="83"/>
        <v>51609.300049998361</v>
      </c>
      <c r="BK70" s="46">
        <f t="shared" si="83"/>
        <v>51609.300049998361</v>
      </c>
      <c r="BL70" s="46">
        <f t="shared" si="83"/>
        <v>51609.300049998361</v>
      </c>
      <c r="BM70" s="46">
        <f t="shared" si="83"/>
        <v>51609.300049998361</v>
      </c>
      <c r="BN70" s="46">
        <f t="shared" si="83"/>
        <v>51609.300049998361</v>
      </c>
      <c r="BO70" s="46">
        <f t="shared" si="83"/>
        <v>51609.300049998361</v>
      </c>
      <c r="BP70" s="46">
        <f t="shared" si="83"/>
        <v>51609.300049998361</v>
      </c>
      <c r="BQ70" s="46">
        <f t="shared" ref="BQ70:CV70" si="84">BP70+BQ69</f>
        <v>51609.300049998361</v>
      </c>
      <c r="BR70" s="46">
        <f t="shared" si="84"/>
        <v>51609.300049998361</v>
      </c>
      <c r="BS70" s="46">
        <f t="shared" si="84"/>
        <v>51609.300049998361</v>
      </c>
      <c r="BT70" s="46">
        <f t="shared" si="84"/>
        <v>51609.300049998361</v>
      </c>
      <c r="BU70" s="46">
        <f t="shared" si="84"/>
        <v>51609.300049998361</v>
      </c>
      <c r="BV70" s="46">
        <f t="shared" si="84"/>
        <v>51609.300049998361</v>
      </c>
      <c r="BW70" s="46">
        <f t="shared" si="84"/>
        <v>51609.300049998361</v>
      </c>
      <c r="BX70" s="46">
        <f t="shared" si="84"/>
        <v>51609.300049998361</v>
      </c>
      <c r="BY70" s="46">
        <f t="shared" si="84"/>
        <v>51609.300049998361</v>
      </c>
      <c r="BZ70" s="46">
        <f t="shared" si="84"/>
        <v>51609.300049998361</v>
      </c>
      <c r="CA70" s="46">
        <f t="shared" si="84"/>
        <v>51609.300049998361</v>
      </c>
      <c r="CB70" s="46">
        <f t="shared" si="84"/>
        <v>51609.300049998361</v>
      </c>
      <c r="CC70" s="46">
        <f t="shared" si="84"/>
        <v>51609.300049998361</v>
      </c>
      <c r="CD70" s="46">
        <f t="shared" si="84"/>
        <v>51609.300049998361</v>
      </c>
      <c r="CE70" s="46">
        <f t="shared" si="84"/>
        <v>51609.300049998361</v>
      </c>
      <c r="CF70" s="46">
        <f t="shared" si="84"/>
        <v>51609.300049998361</v>
      </c>
      <c r="CG70" s="46">
        <f t="shared" si="84"/>
        <v>51609.300049998361</v>
      </c>
      <c r="CH70" s="46">
        <f t="shared" si="84"/>
        <v>51609.300049998361</v>
      </c>
      <c r="CI70" s="46">
        <f t="shared" si="84"/>
        <v>51609.300049998361</v>
      </c>
      <c r="CJ70" s="46">
        <f t="shared" si="84"/>
        <v>51609.300049998361</v>
      </c>
      <c r="CK70" s="46">
        <f t="shared" si="84"/>
        <v>51609.300049998361</v>
      </c>
      <c r="CL70" s="46">
        <f t="shared" si="84"/>
        <v>51609.300049998361</v>
      </c>
      <c r="CM70" s="46">
        <f t="shared" si="84"/>
        <v>51609.300049998361</v>
      </c>
      <c r="CN70" s="46">
        <f t="shared" si="84"/>
        <v>51609.300049998361</v>
      </c>
      <c r="CO70" s="46">
        <f t="shared" si="84"/>
        <v>51609.300049998361</v>
      </c>
      <c r="CP70" s="46">
        <f t="shared" si="84"/>
        <v>51609.300049998361</v>
      </c>
      <c r="CQ70" s="46">
        <f t="shared" si="84"/>
        <v>51609.300049998361</v>
      </c>
      <c r="CR70" s="46">
        <f t="shared" si="84"/>
        <v>51609.300049998361</v>
      </c>
      <c r="CS70" s="46">
        <f t="shared" si="84"/>
        <v>51609.300049998361</v>
      </c>
      <c r="CT70" s="46">
        <f t="shared" si="84"/>
        <v>51609.300049998361</v>
      </c>
      <c r="CU70" s="46">
        <f t="shared" si="84"/>
        <v>51609.300049998361</v>
      </c>
      <c r="CV70" s="46">
        <f t="shared" si="84"/>
        <v>51609.300049998361</v>
      </c>
      <c r="CW70" s="46">
        <f t="shared" ref="CW70:EB70" si="85">CV70+CW69</f>
        <v>51609.300049998361</v>
      </c>
      <c r="CX70" s="46">
        <f t="shared" si="85"/>
        <v>51609.300049998361</v>
      </c>
      <c r="CY70" s="46">
        <f t="shared" si="85"/>
        <v>51609.300049998361</v>
      </c>
      <c r="CZ70" s="46">
        <f t="shared" si="85"/>
        <v>51609.300049998361</v>
      </c>
      <c r="DA70" s="46">
        <f t="shared" si="85"/>
        <v>51609.300049998361</v>
      </c>
      <c r="DB70" s="46">
        <f t="shared" si="85"/>
        <v>51609.300049998361</v>
      </c>
      <c r="DC70" s="46">
        <f t="shared" si="85"/>
        <v>51609.300049998361</v>
      </c>
      <c r="DD70" s="46">
        <f t="shared" si="85"/>
        <v>51609.300049998361</v>
      </c>
      <c r="DE70" s="46">
        <f t="shared" si="85"/>
        <v>51609.300049998361</v>
      </c>
      <c r="DF70" s="46">
        <f t="shared" si="85"/>
        <v>51609.300049998361</v>
      </c>
      <c r="DG70" s="46">
        <f t="shared" si="85"/>
        <v>51609.300049998361</v>
      </c>
      <c r="DH70" s="46">
        <f t="shared" si="85"/>
        <v>51609.300049998361</v>
      </c>
      <c r="DI70" s="46">
        <f t="shared" si="85"/>
        <v>51609.300049998361</v>
      </c>
      <c r="DJ70" s="46">
        <f t="shared" si="85"/>
        <v>51609.300049998361</v>
      </c>
      <c r="DK70" s="46">
        <f t="shared" si="85"/>
        <v>51609.300049998361</v>
      </c>
      <c r="DL70" s="46">
        <f t="shared" si="85"/>
        <v>51609.300049998361</v>
      </c>
      <c r="DM70" s="46">
        <f t="shared" si="85"/>
        <v>51609.300049998361</v>
      </c>
      <c r="DN70" s="46">
        <f t="shared" si="85"/>
        <v>51609.300049998361</v>
      </c>
      <c r="DO70" s="46">
        <f t="shared" si="85"/>
        <v>51609.300049998361</v>
      </c>
      <c r="DP70" s="46">
        <f t="shared" si="85"/>
        <v>51609.300049998361</v>
      </c>
      <c r="DQ70" s="46">
        <f t="shared" si="85"/>
        <v>51609.300049998361</v>
      </c>
      <c r="DR70" s="46">
        <f t="shared" si="85"/>
        <v>51609.300049998361</v>
      </c>
      <c r="DS70" s="46">
        <f t="shared" si="85"/>
        <v>51609.300049998361</v>
      </c>
      <c r="DT70" s="46">
        <f t="shared" si="85"/>
        <v>51609.300049998361</v>
      </c>
      <c r="DU70" s="46">
        <f t="shared" si="85"/>
        <v>51609.300049998361</v>
      </c>
      <c r="DV70" s="46">
        <f t="shared" si="85"/>
        <v>51609.300049998361</v>
      </c>
      <c r="DW70" s="46">
        <f t="shared" si="85"/>
        <v>51609.300049998361</v>
      </c>
      <c r="DX70" s="46">
        <f t="shared" si="85"/>
        <v>51609.300049998361</v>
      </c>
      <c r="DY70" s="46">
        <f t="shared" si="85"/>
        <v>51609.300049998361</v>
      </c>
      <c r="DZ70" s="46">
        <f t="shared" si="85"/>
        <v>51609.300049998361</v>
      </c>
      <c r="EA70" s="46">
        <f t="shared" si="85"/>
        <v>51609.300049998361</v>
      </c>
      <c r="EB70" s="46">
        <f t="shared" si="85"/>
        <v>51609.300049998361</v>
      </c>
      <c r="EC70" s="46">
        <f t="shared" ref="EC70:FH70" si="86">EB70+EC69</f>
        <v>51609.300049998361</v>
      </c>
      <c r="ED70" s="46">
        <f t="shared" si="86"/>
        <v>51609.300049998361</v>
      </c>
      <c r="EE70" s="46">
        <f t="shared" si="86"/>
        <v>51609.300049998361</v>
      </c>
      <c r="EF70" s="46">
        <f t="shared" si="86"/>
        <v>51609.300049998361</v>
      </c>
      <c r="EG70" s="46">
        <f t="shared" si="86"/>
        <v>51609.300049998361</v>
      </c>
      <c r="EH70" s="46">
        <f t="shared" si="86"/>
        <v>51609.300049998361</v>
      </c>
      <c r="EI70" s="46">
        <f t="shared" si="86"/>
        <v>51609.300049998361</v>
      </c>
      <c r="EJ70" s="46">
        <f t="shared" si="86"/>
        <v>51609.300049998361</v>
      </c>
      <c r="EK70" s="46">
        <f t="shared" si="86"/>
        <v>51609.300049998361</v>
      </c>
      <c r="EL70" s="46">
        <f t="shared" si="86"/>
        <v>51609.300049998361</v>
      </c>
      <c r="EM70" s="46">
        <f t="shared" si="86"/>
        <v>51609.300049998361</v>
      </c>
      <c r="EN70" s="46">
        <f t="shared" si="86"/>
        <v>51609.300049998361</v>
      </c>
      <c r="EO70" s="46">
        <f t="shared" si="86"/>
        <v>51609.300049998361</v>
      </c>
      <c r="EP70" s="46">
        <f t="shared" si="86"/>
        <v>51609.300049998361</v>
      </c>
      <c r="EQ70" s="46">
        <f t="shared" si="86"/>
        <v>51609.300049998361</v>
      </c>
      <c r="ER70" s="46">
        <f t="shared" si="86"/>
        <v>51609.300049998361</v>
      </c>
      <c r="ES70" s="46">
        <f t="shared" si="86"/>
        <v>51609.300049998361</v>
      </c>
      <c r="ET70" s="46">
        <f t="shared" si="86"/>
        <v>51609.300049998361</v>
      </c>
      <c r="EU70" s="46">
        <f t="shared" si="86"/>
        <v>51609.300049998361</v>
      </c>
      <c r="EV70" s="46">
        <f t="shared" si="86"/>
        <v>51609.300049998361</v>
      </c>
      <c r="EW70" s="46">
        <f t="shared" si="86"/>
        <v>51609.300049998361</v>
      </c>
      <c r="EX70" s="46">
        <f t="shared" si="86"/>
        <v>51609.300049998361</v>
      </c>
      <c r="EY70" s="46">
        <f t="shared" si="86"/>
        <v>51609.300049998361</v>
      </c>
      <c r="EZ70" s="46">
        <f t="shared" si="86"/>
        <v>51609.300049998361</v>
      </c>
      <c r="FA70" s="46">
        <f t="shared" si="86"/>
        <v>51609.300049998361</v>
      </c>
      <c r="FB70" s="46">
        <f t="shared" si="86"/>
        <v>51609.300049998361</v>
      </c>
      <c r="FC70" s="46">
        <f t="shared" si="86"/>
        <v>51609.300049998361</v>
      </c>
      <c r="FD70" s="46">
        <f t="shared" si="86"/>
        <v>51609.300049998361</v>
      </c>
      <c r="FE70" s="46">
        <f t="shared" si="86"/>
        <v>51609.300049998361</v>
      </c>
      <c r="FF70" s="46">
        <f t="shared" si="86"/>
        <v>51609.300049998361</v>
      </c>
      <c r="FG70" s="46">
        <f t="shared" si="86"/>
        <v>51609.300049998361</v>
      </c>
      <c r="FH70" s="46">
        <f t="shared" si="86"/>
        <v>51609.300049998361</v>
      </c>
      <c r="FI70" s="46">
        <f t="shared" ref="FI70:GN70" si="87">FH70+FI69</f>
        <v>51609.300049998361</v>
      </c>
      <c r="FJ70" s="46">
        <f t="shared" si="87"/>
        <v>51609.300049998361</v>
      </c>
      <c r="FK70" s="46">
        <f t="shared" si="87"/>
        <v>51609.300049998361</v>
      </c>
      <c r="FL70" s="46">
        <f t="shared" si="87"/>
        <v>51609.300049998361</v>
      </c>
      <c r="FM70" s="46">
        <f t="shared" si="87"/>
        <v>51609.300049998361</v>
      </c>
      <c r="FN70" s="46">
        <f t="shared" si="87"/>
        <v>51609.300049998361</v>
      </c>
      <c r="FO70" s="46">
        <f t="shared" si="87"/>
        <v>51609.300049998361</v>
      </c>
      <c r="FP70" s="46">
        <f t="shared" si="87"/>
        <v>51609.300049998361</v>
      </c>
    </row>
    <row r="71" spans="1:172" x14ac:dyDescent="0.2">
      <c r="A71" s="42" t="s">
        <v>251</v>
      </c>
      <c r="C71" s="45">
        <f>SUM(D71:FP71)</f>
        <v>-88568.368856422429</v>
      </c>
      <c r="D71" s="46">
        <f>D69/(1+Kirish!$B$32)^(D$4/12)</f>
        <v>-800000</v>
      </c>
      <c r="E71" s="46">
        <f>E69/(1+Kirish!$B$32)^(E$4/12)</f>
        <v>-65520.372471361305</v>
      </c>
      <c r="F71" s="46">
        <f>F69/(1+Kirish!$B$32)^(F$4/12)</f>
        <v>-40914.290031704579</v>
      </c>
      <c r="G71" s="46">
        <f>G69/(1+Kirish!$B$32)^(G$4/12)</f>
        <v>-16593.818227260857</v>
      </c>
      <c r="H71" s="46">
        <f>H69/(1+Kirish!$B$32)^(H$4/12)</f>
        <v>7442.2131635172382</v>
      </c>
      <c r="I71" s="46">
        <f>I69/(1+Kirish!$B$32)^(I$4/12)</f>
        <v>31195.001171543601</v>
      </c>
      <c r="J71" s="46">
        <f>J69/(1+Kirish!$B$32)^(J$4/12)</f>
        <v>32185.053933205865</v>
      </c>
      <c r="K71" s="46">
        <f>K69/(1+Kirish!$B$32)^(K$4/12)</f>
        <v>33151.443736350404</v>
      </c>
      <c r="L71" s="46">
        <f>L69/(1+Kirish!$B$32)^(L$4/12)</f>
        <v>34094.55183996135</v>
      </c>
      <c r="M71" s="46">
        <f>M69/(1+Kirish!$B$32)^(M$4/12)</f>
        <v>35014.754177510797</v>
      </c>
      <c r="N71" s="46">
        <f>N69/(1+Kirish!$B$32)^(N$4/12)</f>
        <v>35912.421425981993</v>
      </c>
      <c r="O71" s="46">
        <f>O69/(1+Kirish!$B$32)^(O$4/12)</f>
        <v>36787.919074037796</v>
      </c>
      <c r="P71" s="46">
        <f>P69/(1+Kirish!$B$32)^(P$4/12)</f>
        <v>37641.607489346257</v>
      </c>
      <c r="Q71" s="46">
        <f>Q69/(1+Kirish!$B$32)^(Q$4/12)</f>
        <v>38473.841985071376</v>
      </c>
      <c r="R71" s="46">
        <f>R69/(1+Kirish!$B$32)^(R$4/12)</f>
        <v>39284.972885541087</v>
      </c>
      <c r="S71" s="46">
        <f>S69/(1+Kirish!$B$32)^(S$4/12)</f>
        <v>40075.345591100908</v>
      </c>
      <c r="T71" s="46">
        <f>T69/(1+Kirish!$B$32)^(T$4/12)</f>
        <v>40845.3006421635</v>
      </c>
      <c r="U71" s="46">
        <f>U69/(1+Kirish!$B$32)^(U$4/12)</f>
        <v>41595.173782464291</v>
      </c>
      <c r="V71" s="46">
        <f>V69/(1+Kirish!$B$32)^(V$4/12)</f>
        <v>42325.29602153154</v>
      </c>
      <c r="W71" s="46">
        <f>W69/(1+Kirish!$B$32)^(W$4/12)</f>
        <v>43035.993696381593</v>
      </c>
      <c r="X71" s="46">
        <f>X69/(1+Kirish!$B$32)^(X$4/12)</f>
        <v>43727.58853244756</v>
      </c>
      <c r="Y71" s="46">
        <f>Y69/(1+Kirish!$B$32)^(Y$4/12)</f>
        <v>89230.973345778169</v>
      </c>
      <c r="Z71" s="46">
        <f>Z69/(1+Kirish!$B$32)^(Z$4/12)</f>
        <v>66500.642621045015</v>
      </c>
      <c r="AA71" s="46">
        <f>AA69/(1+Kirish!$B$32)^(AA$4/12)</f>
        <v>44053.165205523452</v>
      </c>
      <c r="AB71" s="46">
        <f>AB69/(1+Kirish!$B$32)^(AB$4/12)</f>
        <v>21886.851553400484</v>
      </c>
      <c r="AC71" s="46">
        <f>AC69/(1+Kirish!$B$32)^(AC$4/12)</f>
        <v>0</v>
      </c>
      <c r="AD71" s="46">
        <f>AD69/(1+Kirish!$B$32)^(AD$4/12)</f>
        <v>0</v>
      </c>
      <c r="AE71" s="46">
        <f>AE69/(1+Kirish!$B$32)^(AE$4/12)</f>
        <v>0</v>
      </c>
      <c r="AF71" s="46">
        <f>AF69/(1+Kirish!$B$32)^(AF$4/12)</f>
        <v>0</v>
      </c>
      <c r="AG71" s="46">
        <f>AG69/(1+Kirish!$B$32)^(AG$4/12)</f>
        <v>0</v>
      </c>
      <c r="AH71" s="46">
        <f>AH69/(1+Kirish!$B$32)^(AH$4/12)</f>
        <v>0</v>
      </c>
      <c r="AI71" s="46">
        <f>AI69/(1+Kirish!$B$32)^(AI$4/12)</f>
        <v>0</v>
      </c>
      <c r="AJ71" s="46">
        <f>AJ69/(1+Kirish!$B$32)^(AJ$4/12)</f>
        <v>0</v>
      </c>
      <c r="AK71" s="46">
        <f>AK69/(1+Kirish!$B$32)^(AK$4/12)</f>
        <v>0</v>
      </c>
      <c r="AL71" s="46">
        <f>AL69/(1+Kirish!$B$32)^(AL$4/12)</f>
        <v>0</v>
      </c>
      <c r="AM71" s="46">
        <f>AM69/(1+Kirish!$B$32)^(AM$4/12)</f>
        <v>0</v>
      </c>
      <c r="AN71" s="46">
        <f>AN69/(1+Kirish!$B$32)^(AN$4/12)</f>
        <v>0</v>
      </c>
      <c r="AO71" s="46">
        <f>AO69/(1+Kirish!$B$32)^(AO$4/12)</f>
        <v>0</v>
      </c>
      <c r="AP71" s="46">
        <f>AP69/(1+Kirish!$B$32)^(AP$4/12)</f>
        <v>0</v>
      </c>
      <c r="AQ71" s="46">
        <f>AQ69/(1+Kirish!$B$32)^(AQ$4/12)</f>
        <v>0</v>
      </c>
      <c r="AR71" s="46">
        <f>AR69/(1+Kirish!$B$32)^(AR$4/12)</f>
        <v>0</v>
      </c>
      <c r="AS71" s="46">
        <f>AS69/(1+Kirish!$B$32)^(AS$4/12)</f>
        <v>0</v>
      </c>
      <c r="AT71" s="46">
        <f>AT69/(1+Kirish!$B$32)^(AT$4/12)</f>
        <v>0</v>
      </c>
      <c r="AU71" s="46">
        <f>AU69/(1+Kirish!$B$32)^(AU$4/12)</f>
        <v>0</v>
      </c>
      <c r="AV71" s="46">
        <f>AV69/(1+Kirish!$B$32)^(AV$4/12)</f>
        <v>0</v>
      </c>
      <c r="AW71" s="46">
        <f>AW69/(1+Kirish!$B$32)^(AW$4/12)</f>
        <v>0</v>
      </c>
      <c r="AX71" s="46">
        <f>AX69/(1+Kirish!$B$32)^(AX$4/12)</f>
        <v>0</v>
      </c>
      <c r="AY71" s="46">
        <f>AY69/(1+Kirish!$B$32)^(AY$4/12)</f>
        <v>0</v>
      </c>
      <c r="AZ71" s="46">
        <f>AZ69/(1+Kirish!$B$32)^(AZ$4/12)</f>
        <v>0</v>
      </c>
      <c r="BA71" s="46">
        <f>BA69/(1+Kirish!$B$32)^(BA$4/12)</f>
        <v>0</v>
      </c>
      <c r="BB71" s="46">
        <f>BB69/(1+Kirish!$B$32)^(BB$4/12)</f>
        <v>0</v>
      </c>
      <c r="BC71" s="46">
        <f>BC69/(1+Kirish!$B$32)^(BC$4/12)</f>
        <v>0</v>
      </c>
      <c r="BD71" s="46">
        <f>BD69/(1+Kirish!$B$32)^(BD$4/12)</f>
        <v>0</v>
      </c>
      <c r="BE71" s="46">
        <f>BE69/(1+Kirish!$B$32)^(BE$4/12)</f>
        <v>0</v>
      </c>
      <c r="BF71" s="46">
        <f>BF69/(1+Kirish!$B$32)^(BF$4/12)</f>
        <v>0</v>
      </c>
      <c r="BG71" s="46">
        <f>BG69/(1+Kirish!$B$32)^(BG$4/12)</f>
        <v>0</v>
      </c>
      <c r="BH71" s="46">
        <f>BH69/(1+Kirish!$B$32)^(BH$4/12)</f>
        <v>0</v>
      </c>
      <c r="BI71" s="46">
        <f>BI69/(1+Kirish!$B$32)^(BI$4/12)</f>
        <v>0</v>
      </c>
      <c r="BJ71" s="46">
        <f>BJ69/(1+Kirish!$B$32)^(BJ$4/12)</f>
        <v>0</v>
      </c>
      <c r="BK71" s="46">
        <f>BK69/(1+Kirish!$B$32)^(BK$4/12)</f>
        <v>0</v>
      </c>
      <c r="BL71" s="46">
        <f>BL69/(1+Kirish!$B$32)^(BL$4/12)</f>
        <v>0</v>
      </c>
      <c r="BM71" s="46">
        <f>BM69/(1+Kirish!$B$32)^(BM$4/12)</f>
        <v>0</v>
      </c>
      <c r="BN71" s="46">
        <f>BN69/(1+Kirish!$B$32)^(BN$4/12)</f>
        <v>0</v>
      </c>
      <c r="BO71" s="46">
        <f>BO69/(1+Kirish!$B$32)^(BO$4/12)</f>
        <v>0</v>
      </c>
      <c r="BP71" s="46">
        <f>BP69/(1+Kirish!$B$32)^(BP$4/12)</f>
        <v>0</v>
      </c>
      <c r="BQ71" s="46">
        <f>BQ69/(1+Kirish!$B$32)^(BQ$4/12)</f>
        <v>0</v>
      </c>
      <c r="BR71" s="46">
        <f>BR69/(1+Kirish!$B$32)^(BR$4/12)</f>
        <v>0</v>
      </c>
      <c r="BS71" s="46">
        <f>BS69/(1+Kirish!$B$32)^(BS$4/12)</f>
        <v>0</v>
      </c>
      <c r="BT71" s="46">
        <f>BT69/(1+Kirish!$B$32)^(BT$4/12)</f>
        <v>0</v>
      </c>
      <c r="BU71" s="46">
        <f>BU69/(1+Kirish!$B$32)^(BU$4/12)</f>
        <v>0</v>
      </c>
      <c r="BV71" s="46">
        <f>BV69/(1+Kirish!$B$32)^(BV$4/12)</f>
        <v>0</v>
      </c>
      <c r="BW71" s="46">
        <f>BW69/(1+Kirish!$B$32)^(BW$4/12)</f>
        <v>0</v>
      </c>
      <c r="BX71" s="46">
        <f>BX69/(1+Kirish!$B$32)^(BX$4/12)</f>
        <v>0</v>
      </c>
      <c r="BY71" s="46">
        <f>BY69/(1+Kirish!$B$32)^(BY$4/12)</f>
        <v>0</v>
      </c>
      <c r="BZ71" s="46">
        <f>BZ69/(1+Kirish!$B$32)^(BZ$4/12)</f>
        <v>0</v>
      </c>
      <c r="CA71" s="46">
        <f>CA69/(1+Kirish!$B$32)^(CA$4/12)</f>
        <v>0</v>
      </c>
      <c r="CB71" s="46">
        <f>CB69/(1+Kirish!$B$32)^(CB$4/12)</f>
        <v>0</v>
      </c>
      <c r="CC71" s="46">
        <f>CC69/(1+Kirish!$B$32)^(CC$4/12)</f>
        <v>0</v>
      </c>
      <c r="CD71" s="46">
        <f>CD69/(1+Kirish!$B$32)^(CD$4/12)</f>
        <v>0</v>
      </c>
      <c r="CE71" s="46">
        <f>CE69/(1+Kirish!$B$32)^(CE$4/12)</f>
        <v>0</v>
      </c>
      <c r="CF71" s="46">
        <f>CF69/(1+Kirish!$B$32)^(CF$4/12)</f>
        <v>0</v>
      </c>
      <c r="CG71" s="46">
        <f>CG69/(1+Kirish!$B$32)^(CG$4/12)</f>
        <v>0</v>
      </c>
      <c r="CH71" s="46">
        <f>CH69/(1+Kirish!$B$32)^(CH$4/12)</f>
        <v>0</v>
      </c>
      <c r="CI71" s="46">
        <f>CI69/(1+Kirish!$B$32)^(CI$4/12)</f>
        <v>0</v>
      </c>
      <c r="CJ71" s="46">
        <f>CJ69/(1+Kirish!$B$32)^(CJ$4/12)</f>
        <v>0</v>
      </c>
      <c r="CK71" s="46">
        <f>CK69/(1+Kirish!$B$32)^(CK$4/12)</f>
        <v>0</v>
      </c>
      <c r="CL71" s="46">
        <f>CL69/(1+Kirish!$B$32)^(CL$4/12)</f>
        <v>0</v>
      </c>
      <c r="CM71" s="46">
        <f>CM69/(1+Kirish!$B$32)^(CM$4/12)</f>
        <v>0</v>
      </c>
      <c r="CN71" s="46">
        <f>CN69/(1+Kirish!$B$32)^(CN$4/12)</f>
        <v>0</v>
      </c>
      <c r="CO71" s="46">
        <f>CO69/(1+Kirish!$B$32)^(CO$4/12)</f>
        <v>0</v>
      </c>
      <c r="CP71" s="46">
        <f>CP69/(1+Kirish!$B$32)^(CP$4/12)</f>
        <v>0</v>
      </c>
      <c r="CQ71" s="46">
        <f>CQ69/(1+Kirish!$B$32)^(CQ$4/12)</f>
        <v>0</v>
      </c>
      <c r="CR71" s="46">
        <f>CR69/(1+Kirish!$B$32)^(CR$4/12)</f>
        <v>0</v>
      </c>
      <c r="CS71" s="46">
        <f>CS69/(1+Kirish!$B$32)^(CS$4/12)</f>
        <v>0</v>
      </c>
      <c r="CT71" s="46">
        <f>CT69/(1+Kirish!$B$32)^(CT$4/12)</f>
        <v>0</v>
      </c>
      <c r="CU71" s="46">
        <f>CU69/(1+Kirish!$B$32)^(CU$4/12)</f>
        <v>0</v>
      </c>
      <c r="CV71" s="46">
        <f>CV69/(1+Kirish!$B$32)^(CV$4/12)</f>
        <v>0</v>
      </c>
      <c r="CW71" s="46">
        <f>CW69/(1+Kirish!$B$32)^(CW$4/12)</f>
        <v>0</v>
      </c>
      <c r="CX71" s="46">
        <f>CX69/(1+Kirish!$B$32)^(CX$4/12)</f>
        <v>0</v>
      </c>
      <c r="CY71" s="46">
        <f>CY69/(1+Kirish!$B$32)^(CY$4/12)</f>
        <v>0</v>
      </c>
      <c r="CZ71" s="46">
        <f>CZ69/(1+Kirish!$B$32)^(CZ$4/12)</f>
        <v>0</v>
      </c>
      <c r="DA71" s="46">
        <f>DA69/(1+Kirish!$B$32)^(DA$4/12)</f>
        <v>0</v>
      </c>
      <c r="DB71" s="46">
        <f>DB69/(1+Kirish!$B$32)^(DB$4/12)</f>
        <v>0</v>
      </c>
      <c r="DC71" s="46">
        <f>DC69/(1+Kirish!$B$32)^(DC$4/12)</f>
        <v>0</v>
      </c>
      <c r="DD71" s="46">
        <f>DD69/(1+Kirish!$B$32)^(DD$4/12)</f>
        <v>0</v>
      </c>
      <c r="DE71" s="46">
        <f>DE69/(1+Kirish!$B$32)^(DE$4/12)</f>
        <v>0</v>
      </c>
      <c r="DF71" s="46">
        <f>DF69/(1+Kirish!$B$32)^(DF$4/12)</f>
        <v>0</v>
      </c>
      <c r="DG71" s="46">
        <f>DG69/(1+Kirish!$B$32)^(DG$4/12)</f>
        <v>0</v>
      </c>
      <c r="DH71" s="46">
        <f>DH69/(1+Kirish!$B$32)^(DH$4/12)</f>
        <v>0</v>
      </c>
      <c r="DI71" s="46">
        <f>DI69/(1+Kirish!$B$32)^(DI$4/12)</f>
        <v>0</v>
      </c>
      <c r="DJ71" s="46">
        <f>DJ69/(1+Kirish!$B$32)^(DJ$4/12)</f>
        <v>0</v>
      </c>
      <c r="DK71" s="46">
        <f>DK69/(1+Kirish!$B$32)^(DK$4/12)</f>
        <v>0</v>
      </c>
      <c r="DL71" s="46">
        <f>DL69/(1+Kirish!$B$32)^(DL$4/12)</f>
        <v>0</v>
      </c>
      <c r="DM71" s="46">
        <f>DM69/(1+Kirish!$B$32)^(DM$4/12)</f>
        <v>0</v>
      </c>
      <c r="DN71" s="46">
        <f>DN69/(1+Kirish!$B$32)^(DN$4/12)</f>
        <v>0</v>
      </c>
      <c r="DO71" s="46">
        <f>DO69/(1+Kirish!$B$32)^(DO$4/12)</f>
        <v>0</v>
      </c>
      <c r="DP71" s="46">
        <f>DP69/(1+Kirish!$B$32)^(DP$4/12)</f>
        <v>0</v>
      </c>
      <c r="DQ71" s="46">
        <f>DQ69/(1+Kirish!$B$32)^(DQ$4/12)</f>
        <v>0</v>
      </c>
      <c r="DR71" s="46">
        <f>DR69/(1+Kirish!$B$32)^(DR$4/12)</f>
        <v>0</v>
      </c>
      <c r="DS71" s="46">
        <f>DS69/(1+Kirish!$B$32)^(DS$4/12)</f>
        <v>0</v>
      </c>
      <c r="DT71" s="46">
        <f>DT69/(1+Kirish!$B$32)^(DT$4/12)</f>
        <v>0</v>
      </c>
      <c r="DU71" s="46">
        <f>DU69/(1+Kirish!$B$32)^(DU$4/12)</f>
        <v>0</v>
      </c>
      <c r="DV71" s="46">
        <f>DV69/(1+Kirish!$B$32)^(DV$4/12)</f>
        <v>0</v>
      </c>
      <c r="DW71" s="46">
        <f>DW69/(1+Kirish!$B$32)^(DW$4/12)</f>
        <v>0</v>
      </c>
      <c r="DX71" s="46">
        <f>DX69/(1+Kirish!$B$32)^(DX$4/12)</f>
        <v>0</v>
      </c>
      <c r="DY71" s="46">
        <f>DY69/(1+Kirish!$B$32)^(DY$4/12)</f>
        <v>0</v>
      </c>
      <c r="DZ71" s="46">
        <f>DZ69/(1+Kirish!$B$32)^(DZ$4/12)</f>
        <v>0</v>
      </c>
      <c r="EA71" s="46">
        <f>EA69/(1+Kirish!$B$32)^(EA$4/12)</f>
        <v>0</v>
      </c>
      <c r="EB71" s="46">
        <f>EB69/(1+Kirish!$B$32)^(EB$4/12)</f>
        <v>0</v>
      </c>
      <c r="EC71" s="46">
        <f>EC69/(1+Kirish!$B$32)^(EC$4/12)</f>
        <v>0</v>
      </c>
      <c r="ED71" s="46">
        <f>ED69/(1+Kirish!$B$32)^(ED$4/12)</f>
        <v>0</v>
      </c>
      <c r="EE71" s="46">
        <f>EE69/(1+Kirish!$B$32)^(EE$4/12)</f>
        <v>0</v>
      </c>
      <c r="EF71" s="46">
        <f>EF69/(1+Kirish!$B$32)^(EF$4/12)</f>
        <v>0</v>
      </c>
      <c r="EG71" s="46">
        <f>EG69/(1+Kirish!$B$32)^(EG$4/12)</f>
        <v>0</v>
      </c>
      <c r="EH71" s="46">
        <f>EH69/(1+Kirish!$B$32)^(EH$4/12)</f>
        <v>0</v>
      </c>
      <c r="EI71" s="46">
        <f>EI69/(1+Kirish!$B$32)^(EI$4/12)</f>
        <v>0</v>
      </c>
      <c r="EJ71" s="46">
        <f>EJ69/(1+Kirish!$B$32)^(EJ$4/12)</f>
        <v>0</v>
      </c>
      <c r="EK71" s="46">
        <f>EK69/(1+Kirish!$B$32)^(EK$4/12)</f>
        <v>0</v>
      </c>
      <c r="EL71" s="46">
        <f>EL69/(1+Kirish!$B$32)^(EL$4/12)</f>
        <v>0</v>
      </c>
      <c r="EM71" s="46">
        <f>EM69/(1+Kirish!$B$32)^(EM$4/12)</f>
        <v>0</v>
      </c>
      <c r="EN71" s="46">
        <f>EN69/(1+Kirish!$B$32)^(EN$4/12)</f>
        <v>0</v>
      </c>
      <c r="EO71" s="46">
        <f>EO69/(1+Kirish!$B$32)^(EO$4/12)</f>
        <v>0</v>
      </c>
      <c r="EP71" s="46">
        <f>EP69/(1+Kirish!$B$32)^(EP$4/12)</f>
        <v>0</v>
      </c>
      <c r="EQ71" s="46">
        <f>EQ69/(1+Kirish!$B$32)^(EQ$4/12)</f>
        <v>0</v>
      </c>
      <c r="ER71" s="46">
        <f>ER69/(1+Kirish!$B$32)^(ER$4/12)</f>
        <v>0</v>
      </c>
      <c r="ES71" s="46">
        <f>ES69/(1+Kirish!$B$32)^(ES$4/12)</f>
        <v>0</v>
      </c>
      <c r="ET71" s="46">
        <f>ET69/(1+Kirish!$B$32)^(ET$4/12)</f>
        <v>0</v>
      </c>
      <c r="EU71" s="46">
        <f>EU69/(1+Kirish!$B$32)^(EU$4/12)</f>
        <v>0</v>
      </c>
      <c r="EV71" s="46">
        <f>EV69/(1+Kirish!$B$32)^(EV$4/12)</f>
        <v>0</v>
      </c>
      <c r="EW71" s="46">
        <f>EW69/(1+Kirish!$B$32)^(EW$4/12)</f>
        <v>0</v>
      </c>
      <c r="EX71" s="46">
        <f>EX69/(1+Kirish!$B$32)^(EX$4/12)</f>
        <v>0</v>
      </c>
      <c r="EY71" s="46">
        <f>EY69/(1+Kirish!$B$32)^(EY$4/12)</f>
        <v>0</v>
      </c>
      <c r="EZ71" s="46">
        <f>EZ69/(1+Kirish!$B$32)^(EZ$4/12)</f>
        <v>0</v>
      </c>
      <c r="FA71" s="46">
        <f>FA69/(1+Kirish!$B$32)^(FA$4/12)</f>
        <v>0</v>
      </c>
      <c r="FB71" s="46">
        <f>FB69/(1+Kirish!$B$32)^(FB$4/12)</f>
        <v>0</v>
      </c>
      <c r="FC71" s="46">
        <f>FC69/(1+Kirish!$B$32)^(FC$4/12)</f>
        <v>0</v>
      </c>
      <c r="FD71" s="46">
        <f>FD69/(1+Kirish!$B$32)^(FD$4/12)</f>
        <v>0</v>
      </c>
      <c r="FE71" s="46">
        <f>FE69/(1+Kirish!$B$32)^(FE$4/12)</f>
        <v>0</v>
      </c>
      <c r="FF71" s="46">
        <f>FF69/(1+Kirish!$B$32)^(FF$4/12)</f>
        <v>0</v>
      </c>
      <c r="FG71" s="46">
        <f>FG69/(1+Kirish!$B$32)^(FG$4/12)</f>
        <v>0</v>
      </c>
      <c r="FH71" s="46">
        <f>FH69/(1+Kirish!$B$32)^(FH$4/12)</f>
        <v>0</v>
      </c>
      <c r="FI71" s="46">
        <f>FI69/(1+Kirish!$B$32)^(FI$4/12)</f>
        <v>0</v>
      </c>
      <c r="FJ71" s="46">
        <f>FJ69/(1+Kirish!$B$32)^(FJ$4/12)</f>
        <v>0</v>
      </c>
      <c r="FK71" s="46">
        <f>FK69/(1+Kirish!$B$32)^(FK$4/12)</f>
        <v>0</v>
      </c>
      <c r="FL71" s="46">
        <f>FL69/(1+Kirish!$B$32)^(FL$4/12)</f>
        <v>0</v>
      </c>
      <c r="FM71" s="46">
        <f>FM69/(1+Kirish!$B$32)^(FM$4/12)</f>
        <v>0</v>
      </c>
      <c r="FN71" s="46">
        <f>FN69/(1+Kirish!$B$32)^(FN$4/12)</f>
        <v>0</v>
      </c>
      <c r="FO71" s="46">
        <f>FO69/(1+Kirish!$B$32)^(FO$4/12)</f>
        <v>0</v>
      </c>
      <c r="FP71" s="46">
        <f>FP69/(1+Kirish!$B$32)^(FP$4/12)</f>
        <v>0</v>
      </c>
    </row>
    <row r="72" spans="1:172" x14ac:dyDescent="0.2">
      <c r="A72" s="42" t="s">
        <v>252</v>
      </c>
      <c r="D72" s="47">
        <f t="shared" ref="D72:AI72" si="88">IF(D70&lt;-0.000001,D$4,-1)</f>
        <v>0</v>
      </c>
      <c r="E72" s="47">
        <f t="shared" si="88"/>
        <v>1</v>
      </c>
      <c r="F72" s="47">
        <f t="shared" si="88"/>
        <v>2</v>
      </c>
      <c r="G72" s="47">
        <f t="shared" si="88"/>
        <v>3</v>
      </c>
      <c r="H72" s="47">
        <f t="shared" si="88"/>
        <v>4</v>
      </c>
      <c r="I72" s="47">
        <f t="shared" si="88"/>
        <v>5</v>
      </c>
      <c r="J72" s="47">
        <f t="shared" si="88"/>
        <v>6</v>
      </c>
      <c r="K72" s="47">
        <f t="shared" si="88"/>
        <v>7</v>
      </c>
      <c r="L72" s="47">
        <f t="shared" si="88"/>
        <v>8</v>
      </c>
      <c r="M72" s="47">
        <f t="shared" si="88"/>
        <v>9</v>
      </c>
      <c r="N72" s="47">
        <f t="shared" si="88"/>
        <v>10</v>
      </c>
      <c r="O72" s="47">
        <f t="shared" si="88"/>
        <v>11</v>
      </c>
      <c r="P72" s="47">
        <f t="shared" si="88"/>
        <v>12</v>
      </c>
      <c r="Q72" s="47">
        <f t="shared" si="88"/>
        <v>13</v>
      </c>
      <c r="R72" s="47">
        <f t="shared" si="88"/>
        <v>14</v>
      </c>
      <c r="S72" s="47">
        <f t="shared" si="88"/>
        <v>15</v>
      </c>
      <c r="T72" s="47">
        <f t="shared" si="88"/>
        <v>16</v>
      </c>
      <c r="U72" s="47">
        <f t="shared" si="88"/>
        <v>17</v>
      </c>
      <c r="V72" s="47">
        <f t="shared" si="88"/>
        <v>18</v>
      </c>
      <c r="W72" s="47">
        <f t="shared" si="88"/>
        <v>19</v>
      </c>
      <c r="X72" s="47">
        <f t="shared" si="88"/>
        <v>20</v>
      </c>
      <c r="Y72" s="47">
        <f t="shared" si="88"/>
        <v>21</v>
      </c>
      <c r="Z72" s="47">
        <f t="shared" si="88"/>
        <v>22</v>
      </c>
      <c r="AA72" s="47">
        <f t="shared" si="88"/>
        <v>-1</v>
      </c>
      <c r="AB72" s="47">
        <f t="shared" si="88"/>
        <v>-1</v>
      </c>
      <c r="AC72" s="47">
        <f t="shared" si="88"/>
        <v>-1</v>
      </c>
      <c r="AD72" s="47">
        <f t="shared" si="88"/>
        <v>-1</v>
      </c>
      <c r="AE72" s="47">
        <f t="shared" si="88"/>
        <v>-1</v>
      </c>
      <c r="AF72" s="47">
        <f t="shared" si="88"/>
        <v>-1</v>
      </c>
      <c r="AG72" s="47">
        <f t="shared" si="88"/>
        <v>-1</v>
      </c>
      <c r="AH72" s="47">
        <f t="shared" si="88"/>
        <v>-1</v>
      </c>
      <c r="AI72" s="47">
        <f t="shared" si="88"/>
        <v>-1</v>
      </c>
      <c r="AJ72" s="47">
        <f t="shared" ref="AJ72:BO72" si="89">IF(AJ70&lt;-0.000001,AJ$4,-1)</f>
        <v>-1</v>
      </c>
      <c r="AK72" s="47">
        <f t="shared" si="89"/>
        <v>-1</v>
      </c>
      <c r="AL72" s="47">
        <f t="shared" si="89"/>
        <v>-1</v>
      </c>
      <c r="AM72" s="47">
        <f t="shared" si="89"/>
        <v>-1</v>
      </c>
      <c r="AN72" s="47">
        <f t="shared" si="89"/>
        <v>-1</v>
      </c>
      <c r="AO72" s="47">
        <f t="shared" si="89"/>
        <v>-1</v>
      </c>
      <c r="AP72" s="47">
        <f t="shared" si="89"/>
        <v>-1</v>
      </c>
      <c r="AQ72" s="47">
        <f t="shared" si="89"/>
        <v>-1</v>
      </c>
      <c r="AR72" s="47">
        <f t="shared" si="89"/>
        <v>-1</v>
      </c>
      <c r="AS72" s="47">
        <f t="shared" si="89"/>
        <v>-1</v>
      </c>
      <c r="AT72" s="47">
        <f t="shared" si="89"/>
        <v>-1</v>
      </c>
      <c r="AU72" s="47">
        <f t="shared" si="89"/>
        <v>-1</v>
      </c>
      <c r="AV72" s="47">
        <f t="shared" si="89"/>
        <v>-1</v>
      </c>
      <c r="AW72" s="47">
        <f t="shared" si="89"/>
        <v>-1</v>
      </c>
      <c r="AX72" s="47">
        <f t="shared" si="89"/>
        <v>-1</v>
      </c>
      <c r="AY72" s="47">
        <f t="shared" si="89"/>
        <v>-1</v>
      </c>
      <c r="AZ72" s="47">
        <f t="shared" si="89"/>
        <v>-1</v>
      </c>
      <c r="BA72" s="47">
        <f t="shared" si="89"/>
        <v>-1</v>
      </c>
      <c r="BB72" s="47">
        <f t="shared" si="89"/>
        <v>-1</v>
      </c>
      <c r="BC72" s="47">
        <f t="shared" si="89"/>
        <v>-1</v>
      </c>
      <c r="BD72" s="47">
        <f t="shared" si="89"/>
        <v>-1</v>
      </c>
      <c r="BE72" s="47">
        <f t="shared" si="89"/>
        <v>-1</v>
      </c>
      <c r="BF72" s="47">
        <f t="shared" si="89"/>
        <v>-1</v>
      </c>
      <c r="BG72" s="47">
        <f t="shared" si="89"/>
        <v>-1</v>
      </c>
      <c r="BH72" s="47">
        <f t="shared" si="89"/>
        <v>-1</v>
      </c>
      <c r="BI72" s="47">
        <f t="shared" si="89"/>
        <v>-1</v>
      </c>
      <c r="BJ72" s="47">
        <f t="shared" si="89"/>
        <v>-1</v>
      </c>
      <c r="BK72" s="47">
        <f t="shared" si="89"/>
        <v>-1</v>
      </c>
      <c r="BL72" s="47">
        <f t="shared" si="89"/>
        <v>-1</v>
      </c>
      <c r="BM72" s="47">
        <f t="shared" si="89"/>
        <v>-1</v>
      </c>
      <c r="BN72" s="47">
        <f t="shared" si="89"/>
        <v>-1</v>
      </c>
      <c r="BO72" s="47">
        <f t="shared" si="89"/>
        <v>-1</v>
      </c>
      <c r="BP72" s="47">
        <f t="shared" ref="BP72:CU72" si="90">IF(BP70&lt;-0.000001,BP$4,-1)</f>
        <v>-1</v>
      </c>
      <c r="BQ72" s="47">
        <f t="shared" si="90"/>
        <v>-1</v>
      </c>
      <c r="BR72" s="47">
        <f t="shared" si="90"/>
        <v>-1</v>
      </c>
      <c r="BS72" s="47">
        <f t="shared" si="90"/>
        <v>-1</v>
      </c>
      <c r="BT72" s="47">
        <f t="shared" si="90"/>
        <v>-1</v>
      </c>
      <c r="BU72" s="47">
        <f t="shared" si="90"/>
        <v>-1</v>
      </c>
      <c r="BV72" s="47">
        <f t="shared" si="90"/>
        <v>-1</v>
      </c>
      <c r="BW72" s="47">
        <f t="shared" si="90"/>
        <v>-1</v>
      </c>
      <c r="BX72" s="47">
        <f t="shared" si="90"/>
        <v>-1</v>
      </c>
      <c r="BY72" s="47">
        <f t="shared" si="90"/>
        <v>-1</v>
      </c>
      <c r="BZ72" s="47">
        <f t="shared" si="90"/>
        <v>-1</v>
      </c>
      <c r="CA72" s="47">
        <f t="shared" si="90"/>
        <v>-1</v>
      </c>
      <c r="CB72" s="47">
        <f t="shared" si="90"/>
        <v>-1</v>
      </c>
      <c r="CC72" s="47">
        <f t="shared" si="90"/>
        <v>-1</v>
      </c>
      <c r="CD72" s="47">
        <f t="shared" si="90"/>
        <v>-1</v>
      </c>
      <c r="CE72" s="47">
        <f t="shared" si="90"/>
        <v>-1</v>
      </c>
      <c r="CF72" s="47">
        <f t="shared" si="90"/>
        <v>-1</v>
      </c>
      <c r="CG72" s="47">
        <f t="shared" si="90"/>
        <v>-1</v>
      </c>
      <c r="CH72" s="47">
        <f t="shared" si="90"/>
        <v>-1</v>
      </c>
      <c r="CI72" s="47">
        <f t="shared" si="90"/>
        <v>-1</v>
      </c>
      <c r="CJ72" s="47">
        <f t="shared" si="90"/>
        <v>-1</v>
      </c>
      <c r="CK72" s="47">
        <f t="shared" si="90"/>
        <v>-1</v>
      </c>
      <c r="CL72" s="47">
        <f t="shared" si="90"/>
        <v>-1</v>
      </c>
      <c r="CM72" s="47">
        <f t="shared" si="90"/>
        <v>-1</v>
      </c>
      <c r="CN72" s="47">
        <f t="shared" si="90"/>
        <v>-1</v>
      </c>
      <c r="CO72" s="47">
        <f t="shared" si="90"/>
        <v>-1</v>
      </c>
      <c r="CP72" s="47">
        <f t="shared" si="90"/>
        <v>-1</v>
      </c>
      <c r="CQ72" s="47">
        <f t="shared" si="90"/>
        <v>-1</v>
      </c>
      <c r="CR72" s="47">
        <f t="shared" si="90"/>
        <v>-1</v>
      </c>
      <c r="CS72" s="47">
        <f t="shared" si="90"/>
        <v>-1</v>
      </c>
      <c r="CT72" s="47">
        <f t="shared" si="90"/>
        <v>-1</v>
      </c>
      <c r="CU72" s="47">
        <f t="shared" si="90"/>
        <v>-1</v>
      </c>
      <c r="CV72" s="47">
        <f t="shared" ref="CV72:EA72" si="91">IF(CV70&lt;-0.000001,CV$4,-1)</f>
        <v>-1</v>
      </c>
      <c r="CW72" s="47">
        <f t="shared" si="91"/>
        <v>-1</v>
      </c>
      <c r="CX72" s="47">
        <f t="shared" si="91"/>
        <v>-1</v>
      </c>
      <c r="CY72" s="47">
        <f t="shared" si="91"/>
        <v>-1</v>
      </c>
      <c r="CZ72" s="47">
        <f t="shared" si="91"/>
        <v>-1</v>
      </c>
      <c r="DA72" s="47">
        <f t="shared" si="91"/>
        <v>-1</v>
      </c>
      <c r="DB72" s="47">
        <f t="shared" si="91"/>
        <v>-1</v>
      </c>
      <c r="DC72" s="47">
        <f t="shared" si="91"/>
        <v>-1</v>
      </c>
      <c r="DD72" s="47">
        <f t="shared" si="91"/>
        <v>-1</v>
      </c>
      <c r="DE72" s="47">
        <f t="shared" si="91"/>
        <v>-1</v>
      </c>
      <c r="DF72" s="47">
        <f t="shared" si="91"/>
        <v>-1</v>
      </c>
      <c r="DG72" s="47">
        <f t="shared" si="91"/>
        <v>-1</v>
      </c>
      <c r="DH72" s="47">
        <f t="shared" si="91"/>
        <v>-1</v>
      </c>
      <c r="DI72" s="47">
        <f t="shared" si="91"/>
        <v>-1</v>
      </c>
      <c r="DJ72" s="47">
        <f t="shared" si="91"/>
        <v>-1</v>
      </c>
      <c r="DK72" s="47">
        <f t="shared" si="91"/>
        <v>-1</v>
      </c>
      <c r="DL72" s="47">
        <f t="shared" si="91"/>
        <v>-1</v>
      </c>
      <c r="DM72" s="47">
        <f t="shared" si="91"/>
        <v>-1</v>
      </c>
      <c r="DN72" s="47">
        <f t="shared" si="91"/>
        <v>-1</v>
      </c>
      <c r="DO72" s="47">
        <f t="shared" si="91"/>
        <v>-1</v>
      </c>
      <c r="DP72" s="47">
        <f t="shared" si="91"/>
        <v>-1</v>
      </c>
      <c r="DQ72" s="47">
        <f t="shared" si="91"/>
        <v>-1</v>
      </c>
      <c r="DR72" s="47">
        <f t="shared" si="91"/>
        <v>-1</v>
      </c>
      <c r="DS72" s="47">
        <f t="shared" si="91"/>
        <v>-1</v>
      </c>
      <c r="DT72" s="47">
        <f t="shared" si="91"/>
        <v>-1</v>
      </c>
      <c r="DU72" s="47">
        <f t="shared" si="91"/>
        <v>-1</v>
      </c>
      <c r="DV72" s="47">
        <f t="shared" si="91"/>
        <v>-1</v>
      </c>
      <c r="DW72" s="47">
        <f t="shared" si="91"/>
        <v>-1</v>
      </c>
      <c r="DX72" s="47">
        <f t="shared" si="91"/>
        <v>-1</v>
      </c>
      <c r="DY72" s="47">
        <f t="shared" si="91"/>
        <v>-1</v>
      </c>
      <c r="DZ72" s="47">
        <f t="shared" si="91"/>
        <v>-1</v>
      </c>
      <c r="EA72" s="47">
        <f t="shared" si="91"/>
        <v>-1</v>
      </c>
      <c r="EB72" s="47">
        <f t="shared" ref="EB72:FG72" si="92">IF(EB70&lt;-0.000001,EB$4,-1)</f>
        <v>-1</v>
      </c>
      <c r="EC72" s="47">
        <f t="shared" si="92"/>
        <v>-1</v>
      </c>
      <c r="ED72" s="47">
        <f t="shared" si="92"/>
        <v>-1</v>
      </c>
      <c r="EE72" s="47">
        <f t="shared" si="92"/>
        <v>-1</v>
      </c>
      <c r="EF72" s="47">
        <f t="shared" si="92"/>
        <v>-1</v>
      </c>
      <c r="EG72" s="47">
        <f t="shared" si="92"/>
        <v>-1</v>
      </c>
      <c r="EH72" s="47">
        <f t="shared" si="92"/>
        <v>-1</v>
      </c>
      <c r="EI72" s="47">
        <f t="shared" si="92"/>
        <v>-1</v>
      </c>
      <c r="EJ72" s="47">
        <f t="shared" si="92"/>
        <v>-1</v>
      </c>
      <c r="EK72" s="47">
        <f t="shared" si="92"/>
        <v>-1</v>
      </c>
      <c r="EL72" s="47">
        <f t="shared" si="92"/>
        <v>-1</v>
      </c>
      <c r="EM72" s="47">
        <f t="shared" si="92"/>
        <v>-1</v>
      </c>
      <c r="EN72" s="47">
        <f t="shared" si="92"/>
        <v>-1</v>
      </c>
      <c r="EO72" s="47">
        <f t="shared" si="92"/>
        <v>-1</v>
      </c>
      <c r="EP72" s="47">
        <f t="shared" si="92"/>
        <v>-1</v>
      </c>
      <c r="EQ72" s="47">
        <f t="shared" si="92"/>
        <v>-1</v>
      </c>
      <c r="ER72" s="47">
        <f t="shared" si="92"/>
        <v>-1</v>
      </c>
      <c r="ES72" s="47">
        <f t="shared" si="92"/>
        <v>-1</v>
      </c>
      <c r="ET72" s="47">
        <f t="shared" si="92"/>
        <v>-1</v>
      </c>
      <c r="EU72" s="47">
        <f t="shared" si="92"/>
        <v>-1</v>
      </c>
      <c r="EV72" s="47">
        <f t="shared" si="92"/>
        <v>-1</v>
      </c>
      <c r="EW72" s="47">
        <f t="shared" si="92"/>
        <v>-1</v>
      </c>
      <c r="EX72" s="47">
        <f t="shared" si="92"/>
        <v>-1</v>
      </c>
      <c r="EY72" s="47">
        <f t="shared" si="92"/>
        <v>-1</v>
      </c>
      <c r="EZ72" s="47">
        <f t="shared" si="92"/>
        <v>-1</v>
      </c>
      <c r="FA72" s="47">
        <f t="shared" si="92"/>
        <v>-1</v>
      </c>
      <c r="FB72" s="47">
        <f t="shared" si="92"/>
        <v>-1</v>
      </c>
      <c r="FC72" s="47">
        <f t="shared" si="92"/>
        <v>-1</v>
      </c>
      <c r="FD72" s="47">
        <f t="shared" si="92"/>
        <v>-1</v>
      </c>
      <c r="FE72" s="47">
        <f t="shared" si="92"/>
        <v>-1</v>
      </c>
      <c r="FF72" s="47">
        <f t="shared" si="92"/>
        <v>-1</v>
      </c>
      <c r="FG72" s="47">
        <f t="shared" si="92"/>
        <v>-1</v>
      </c>
      <c r="FH72" s="47">
        <f t="shared" ref="FH72:FP72" si="93">IF(FH70&lt;-0.000001,FH$4,-1)</f>
        <v>-1</v>
      </c>
      <c r="FI72" s="47">
        <f t="shared" si="93"/>
        <v>-1</v>
      </c>
      <c r="FJ72" s="47">
        <f t="shared" si="93"/>
        <v>-1</v>
      </c>
      <c r="FK72" s="47">
        <f t="shared" si="93"/>
        <v>-1</v>
      </c>
      <c r="FL72" s="47">
        <f t="shared" si="93"/>
        <v>-1</v>
      </c>
      <c r="FM72" s="47">
        <f t="shared" si="93"/>
        <v>-1</v>
      </c>
      <c r="FN72" s="47">
        <f t="shared" si="93"/>
        <v>-1</v>
      </c>
      <c r="FO72" s="47">
        <f t="shared" si="93"/>
        <v>-1</v>
      </c>
      <c r="FP72" s="47">
        <f t="shared" si="93"/>
        <v>-1</v>
      </c>
    </row>
    <row r="74" spans="1:172" x14ac:dyDescent="0.2">
      <c r="A74" s="40" t="s">
        <v>254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41"/>
      <c r="DJ74" s="41"/>
      <c r="DK74" s="41"/>
      <c r="DL74" s="41"/>
      <c r="DM74" s="41"/>
      <c r="DN74" s="41"/>
      <c r="DO74" s="41"/>
      <c r="DP74" s="41"/>
      <c r="DQ74" s="41"/>
      <c r="DR74" s="41"/>
      <c r="DS74" s="41"/>
      <c r="DT74" s="41"/>
      <c r="DU74" s="41"/>
      <c r="DV74" s="41"/>
      <c r="DW74" s="41"/>
      <c r="DX74" s="41"/>
      <c r="DY74" s="41"/>
      <c r="DZ74" s="41"/>
      <c r="EA74" s="41"/>
      <c r="EB74" s="41"/>
      <c r="EC74" s="41"/>
      <c r="ED74" s="41"/>
      <c r="EE74" s="41"/>
      <c r="EF74" s="41"/>
      <c r="EG74" s="41"/>
      <c r="EH74" s="41"/>
      <c r="EI74" s="41"/>
      <c r="EJ74" s="41"/>
      <c r="EK74" s="41"/>
      <c r="EL74" s="41"/>
      <c r="EM74" s="41"/>
      <c r="EN74" s="41"/>
      <c r="EO74" s="41"/>
      <c r="EP74" s="41"/>
      <c r="EQ74" s="41"/>
      <c r="ER74" s="41"/>
      <c r="ES74" s="41"/>
      <c r="ET74" s="41"/>
      <c r="EU74" s="41"/>
      <c r="EV74" s="41"/>
      <c r="EW74" s="41"/>
      <c r="EX74" s="41"/>
      <c r="EY74" s="41"/>
      <c r="EZ74" s="41"/>
      <c r="FA74" s="41"/>
      <c r="FB74" s="41"/>
      <c r="FC74" s="41"/>
      <c r="FD74" s="41"/>
      <c r="FE74" s="41"/>
      <c r="FF74" s="41"/>
      <c r="FG74" s="41"/>
      <c r="FH74" s="41"/>
      <c r="FI74" s="41"/>
      <c r="FJ74" s="41"/>
      <c r="FK74" s="41"/>
      <c r="FL74" s="41"/>
      <c r="FM74" s="41"/>
      <c r="FN74" s="41"/>
      <c r="FO74" s="41"/>
      <c r="FP74" s="41"/>
    </row>
    <row r="75" spans="1:172" x14ac:dyDescent="0.2">
      <c r="A75" s="42" t="s">
        <v>223</v>
      </c>
      <c r="D75" s="43">
        <f>IF(D$4&lt;=Parametrlar!$D$4,1+Kirish!$D$44*D$4/Parametrlar!$D$4,(1+Kirish!$D$44)*(1+Kirish!$D$45)^((D$4-Parametrlar!$D$4)/12))</f>
        <v>1</v>
      </c>
      <c r="E75" s="43">
        <f>IF(E$4&lt;=Parametrlar!$D$4,1+Kirish!$D$44*E$4/Parametrlar!$D$4,(1+Kirish!$D$44)*(1+Kirish!$D$45)^((E$4-Parametrlar!$D$4)/12))</f>
        <v>1.0178571428571428</v>
      </c>
      <c r="F75" s="43">
        <f>IF(F$4&lt;=Parametrlar!$D$4,1+Kirish!$D$44*F$4/Parametrlar!$D$4,(1+Kirish!$D$44)*(1+Kirish!$D$45)^((F$4-Parametrlar!$D$4)/12))</f>
        <v>1.0357142857142858</v>
      </c>
      <c r="G75" s="43">
        <f>IF(G$4&lt;=Parametrlar!$D$4,1+Kirish!$D$44*G$4/Parametrlar!$D$4,(1+Kirish!$D$44)*(1+Kirish!$D$45)^((G$4-Parametrlar!$D$4)/12))</f>
        <v>1.0535714285714286</v>
      </c>
      <c r="H75" s="43">
        <f>IF(H$4&lt;=Parametrlar!$D$4,1+Kirish!$D$44*H$4/Parametrlar!$D$4,(1+Kirish!$D$44)*(1+Kirish!$D$45)^((H$4-Parametrlar!$D$4)/12))</f>
        <v>1.0714285714285714</v>
      </c>
      <c r="I75" s="43">
        <f>IF(I$4&lt;=Parametrlar!$D$4,1+Kirish!$D$44*I$4/Parametrlar!$D$4,(1+Kirish!$D$44)*(1+Kirish!$D$45)^((I$4-Parametrlar!$D$4)/12))</f>
        <v>1.0892857142857142</v>
      </c>
      <c r="J75" s="43">
        <f>IF(J$4&lt;=Parametrlar!$D$4,1+Kirish!$D$44*J$4/Parametrlar!$D$4,(1+Kirish!$D$44)*(1+Kirish!$D$45)^((J$4-Parametrlar!$D$4)/12))</f>
        <v>1.1071428571428572</v>
      </c>
      <c r="K75" s="43">
        <f>IF(K$4&lt;=Parametrlar!$D$4,1+Kirish!$D$44*K$4/Parametrlar!$D$4,(1+Kirish!$D$44)*(1+Kirish!$D$45)^((K$4-Parametrlar!$D$4)/12))</f>
        <v>1.125</v>
      </c>
      <c r="L75" s="43">
        <f>IF(L$4&lt;=Parametrlar!$D$4,1+Kirish!$D$44*L$4/Parametrlar!$D$4,(1+Kirish!$D$44)*(1+Kirish!$D$45)^((L$4-Parametrlar!$D$4)/12))</f>
        <v>1.1428571428571428</v>
      </c>
      <c r="M75" s="43">
        <f>IF(M$4&lt;=Parametrlar!$D$4,1+Kirish!$D$44*M$4/Parametrlar!$D$4,(1+Kirish!$D$44)*(1+Kirish!$D$45)^((M$4-Parametrlar!$D$4)/12))</f>
        <v>1.1607142857142858</v>
      </c>
      <c r="N75" s="43">
        <f>IF(N$4&lt;=Parametrlar!$D$4,1+Kirish!$D$44*N$4/Parametrlar!$D$4,(1+Kirish!$D$44)*(1+Kirish!$D$45)^((N$4-Parametrlar!$D$4)/12))</f>
        <v>1.1785714285714286</v>
      </c>
      <c r="O75" s="43">
        <f>IF(O$4&lt;=Parametrlar!$D$4,1+Kirish!$D$44*O$4/Parametrlar!$D$4,(1+Kirish!$D$44)*(1+Kirish!$D$45)^((O$4-Parametrlar!$D$4)/12))</f>
        <v>1.1964285714285714</v>
      </c>
      <c r="P75" s="43">
        <f>IF(P$4&lt;=Parametrlar!$D$4,1+Kirish!$D$44*P$4/Parametrlar!$D$4,(1+Kirish!$D$44)*(1+Kirish!$D$45)^((P$4-Parametrlar!$D$4)/12))</f>
        <v>1.2142857142857142</v>
      </c>
      <c r="Q75" s="43">
        <f>IF(Q$4&lt;=Parametrlar!$D$4,1+Kirish!$D$44*Q$4/Parametrlar!$D$4,(1+Kirish!$D$44)*(1+Kirish!$D$45)^((Q$4-Parametrlar!$D$4)/12))</f>
        <v>1.2321428571428572</v>
      </c>
      <c r="R75" s="43">
        <f>IF(R$4&lt;=Parametrlar!$D$4,1+Kirish!$D$44*R$4/Parametrlar!$D$4,(1+Kirish!$D$44)*(1+Kirish!$D$45)^((R$4-Parametrlar!$D$4)/12))</f>
        <v>1.25</v>
      </c>
      <c r="S75" s="43">
        <f>IF(S$4&lt;=Parametrlar!$D$4,1+Kirish!$D$44*S$4/Parametrlar!$D$4,(1+Kirish!$D$44)*(1+Kirish!$D$45)^((S$4-Parametrlar!$D$4)/12))</f>
        <v>1.2540921747277487</v>
      </c>
      <c r="T75" s="43">
        <f>IF(T$4&lt;=Parametrlar!$D$4,1+Kirish!$D$44*T$4/Parametrlar!$D$4,(1+Kirish!$D$44)*(1+Kirish!$D$45)^((T$4-Parametrlar!$D$4)/12))</f>
        <v>1.2581977461706992</v>
      </c>
      <c r="U75" s="43">
        <f>IF(U$4&lt;=Parametrlar!$D$4,1+Kirish!$D$44*U$4/Parametrlar!$D$4,(1+Kirish!$D$44)*(1+Kirish!$D$45)^((U$4-Parametrlar!$D$4)/12))</f>
        <v>1.2623167581862109</v>
      </c>
      <c r="V75" s="43">
        <f>IF(V$4&lt;=Parametrlar!$D$4,1+Kirish!$D$44*V$4/Parametrlar!$D$4,(1+Kirish!$D$44)*(1+Kirish!$D$45)^((V$4-Parametrlar!$D$4)/12))</f>
        <v>1.2664492547752215</v>
      </c>
      <c r="W75" s="43">
        <f>IF(W$4&lt;=Parametrlar!$D$4,1+Kirish!$D$44*W$4/Parametrlar!$D$4,(1+Kirish!$D$44)*(1+Kirish!$D$45)^((W$4-Parametrlar!$D$4)/12))</f>
        <v>1.2705952800827154</v>
      </c>
      <c r="X75" s="43">
        <f>IF(X$4&lt;=Parametrlar!$D$4,1+Kirish!$D$44*X$4/Parametrlar!$D$4,(1+Kirish!$D$44)*(1+Kirish!$D$45)^((X$4-Parametrlar!$D$4)/12))</f>
        <v>1.2747548783981963</v>
      </c>
      <c r="Y75" s="43">
        <f>IF(Y$4&lt;=Parametrlar!$D$4,1+Kirish!$D$44*Y$4/Parametrlar!$D$4,(1+Kirish!$D$44)*(1+Kirish!$D$45)^((Y$4-Parametrlar!$D$4)/12))</f>
        <v>1.2789280941561603</v>
      </c>
      <c r="Z75" s="43">
        <f>IF(Z$4&lt;=Parametrlar!$D$4,1+Kirish!$D$44*Z$4/Parametrlar!$D$4,(1+Kirish!$D$44)*(1+Kirish!$D$45)^((Z$4-Parametrlar!$D$4)/12))</f>
        <v>1.2831149719365711</v>
      </c>
      <c r="AA75" s="43">
        <f>IF(AA$4&lt;=Parametrlar!$D$4,1+Kirish!$D$44*AA$4/Parametrlar!$D$4,(1+Kirish!$D$44)*(1+Kirish!$D$45)^((AA$4-Parametrlar!$D$4)/12))</f>
        <v>1.2873155564653349</v>
      </c>
      <c r="AB75" s="43">
        <f>IF(AB$4&lt;=Parametrlar!$D$4,1+Kirish!$D$44*AB$4/Parametrlar!$D$4,(1+Kirish!$D$44)*(1+Kirish!$D$45)^((AB$4-Parametrlar!$D$4)/12))</f>
        <v>1.2915298926147791</v>
      </c>
      <c r="AC75" s="43">
        <f>IF(AC$4&lt;=Parametrlar!$D$4,1+Kirish!$D$44*AC$4/Parametrlar!$D$4,(1+Kirish!$D$44)*(1+Kirish!$D$45)^((AC$4-Parametrlar!$D$4)/12))</f>
        <v>1.2957580254041312</v>
      </c>
      <c r="AD75" s="43">
        <f>IF(AD$4&lt;=Parametrlar!$D$4,1+Kirish!$D$44*AD$4/Parametrlar!$D$4,(1+Kirish!$D$44)*(1+Kirish!$D$45)^((AD$4-Parametrlar!$D$4)/12))</f>
        <v>1.3</v>
      </c>
      <c r="AE75" s="43">
        <f>IF(AE$4&lt;=Parametrlar!$D$4,1+Kirish!$D$44*AE$4/Parametrlar!$D$4,(1+Kirish!$D$44)*(1+Kirish!$D$45)^((AE$4-Parametrlar!$D$4)/12))</f>
        <v>1.3042558617168587</v>
      </c>
      <c r="AF75" s="43">
        <f>IF(AF$4&lt;=Parametrlar!$D$4,1+Kirish!$D$44*AF$4/Parametrlar!$D$4,(1+Kirish!$D$44)*(1+Kirish!$D$45)^((AF$4-Parametrlar!$D$4)/12))</f>
        <v>1.3085256560175271</v>
      </c>
      <c r="AG75" s="43">
        <f>IF(AG$4&lt;=Parametrlar!$D$4,1+Kirish!$D$44*AG$4/Parametrlar!$D$4,(1+Kirish!$D$44)*(1+Kirish!$D$45)^((AG$4-Parametrlar!$D$4)/12))</f>
        <v>1.3128094285136596</v>
      </c>
      <c r="AH75" s="43">
        <f>IF(AH$4&lt;=Parametrlar!$D$4,1+Kirish!$D$44*AH$4/Parametrlar!$D$4,(1+Kirish!$D$44)*(1+Kirish!$D$45)^((AH$4-Parametrlar!$D$4)/12))</f>
        <v>1.3171072249662306</v>
      </c>
      <c r="AI75" s="43">
        <f>IF(AI$4&lt;=Parametrlar!$D$4,1+Kirish!$D$44*AI$4/Parametrlar!$D$4,(1+Kirish!$D$44)*(1+Kirish!$D$45)^((AI$4-Parametrlar!$D$4)/12))</f>
        <v>1.3214190912860242</v>
      </c>
      <c r="AJ75" s="43">
        <f>IF(AJ$4&lt;=Parametrlar!$D$4,1+Kirish!$D$44*AJ$4/Parametrlar!$D$4,(1+Kirish!$D$44)*(1+Kirish!$D$45)^((AJ$4-Parametrlar!$D$4)/12))</f>
        <v>1.3257450735341241</v>
      </c>
      <c r="AK75" s="43">
        <f>IF(AK$4&lt;=Parametrlar!$D$4,1+Kirish!$D$44*AK$4/Parametrlar!$D$4,(1+Kirish!$D$44)*(1+Kirish!$D$45)^((AK$4-Parametrlar!$D$4)/12))</f>
        <v>1.3300852179224067</v>
      </c>
      <c r="AL75" s="43">
        <f>IF(AL$4&lt;=Parametrlar!$D$4,1+Kirish!$D$44*AL$4/Parametrlar!$D$4,(1+Kirish!$D$44)*(1+Kirish!$D$45)^((AL$4-Parametrlar!$D$4)/12))</f>
        <v>1.3344395708140342</v>
      </c>
      <c r="AM75" s="43">
        <f>IF(AM$4&lt;=Parametrlar!$D$4,1+Kirish!$D$44*AM$4/Parametrlar!$D$4,(1+Kirish!$D$44)*(1+Kirish!$D$45)^((AM$4-Parametrlar!$D$4)/12))</f>
        <v>1.3388081787239483</v>
      </c>
      <c r="AN75" s="43">
        <f>IF(AN$4&lt;=Parametrlar!$D$4,1+Kirish!$D$44*AN$4/Parametrlar!$D$4,(1+Kirish!$D$44)*(1+Kirish!$D$45)^((AN$4-Parametrlar!$D$4)/12))</f>
        <v>1.3431910883193705</v>
      </c>
      <c r="AO75" s="43">
        <f>IF(AO$4&lt;=Parametrlar!$D$4,1+Kirish!$D$44*AO$4/Parametrlar!$D$4,(1+Kirish!$D$44)*(1+Kirish!$D$45)^((AO$4-Parametrlar!$D$4)/12))</f>
        <v>1.3475883464202965</v>
      </c>
      <c r="AP75" s="43">
        <f>IF(AP$4&lt;=Parametrlar!$D$4,1+Kirish!$D$44*AP$4/Parametrlar!$D$4,(1+Kirish!$D$44)*(1+Kirish!$D$45)^((AP$4-Parametrlar!$D$4)/12))</f>
        <v>1.3520000000000001</v>
      </c>
      <c r="AQ75" s="43">
        <f>IF(AQ$4&lt;=Parametrlar!$D$4,1+Kirish!$D$44*AQ$4/Parametrlar!$D$4,(1+Kirish!$D$44)*(1+Kirish!$D$45)^((AQ$4-Parametrlar!$D$4)/12))</f>
        <v>1.3564260961855328</v>
      </c>
      <c r="AR75" s="43">
        <f>IF(AR$4&lt;=Parametrlar!$D$4,1+Kirish!$D$44*AR$4/Parametrlar!$D$4,(1+Kirish!$D$44)*(1+Kirish!$D$45)^((AR$4-Parametrlar!$D$4)/12))</f>
        <v>1.3608666822582283</v>
      </c>
      <c r="AS75" s="43">
        <f>IF(AS$4&lt;=Parametrlar!$D$4,1+Kirish!$D$44*AS$4/Parametrlar!$D$4,(1+Kirish!$D$44)*(1+Kirish!$D$45)^((AS$4-Parametrlar!$D$4)/12))</f>
        <v>1.365321805654206</v>
      </c>
      <c r="AT75" s="43">
        <f>IF(AT$4&lt;=Parametrlar!$D$4,1+Kirish!$D$44*AT$4/Parametrlar!$D$4,(1+Kirish!$D$44)*(1+Kirish!$D$45)^((AT$4-Parametrlar!$D$4)/12))</f>
        <v>1.3697915139648797</v>
      </c>
      <c r="AU75" s="43">
        <f>IF(AU$4&lt;=Parametrlar!$D$4,1+Kirish!$D$44*AU$4/Parametrlar!$D$4,(1+Kirish!$D$44)*(1+Kirish!$D$45)^((AU$4-Parametrlar!$D$4)/12))</f>
        <v>1.3742758549374652</v>
      </c>
      <c r="AV75" s="43">
        <f>IF(AV$4&lt;=Parametrlar!$D$4,1+Kirish!$D$44*AV$4/Parametrlar!$D$4,(1+Kirish!$D$44)*(1+Kirish!$D$45)^((AV$4-Parametrlar!$D$4)/12))</f>
        <v>1.3787748764754892</v>
      </c>
      <c r="AW75" s="43">
        <f>IF(AW$4&lt;=Parametrlar!$D$4,1+Kirish!$D$44*AW$4/Parametrlar!$D$4,(1+Kirish!$D$44)*(1+Kirish!$D$45)^((AW$4-Parametrlar!$D$4)/12))</f>
        <v>1.3832886266393032</v>
      </c>
      <c r="AX75" s="43">
        <f>IF(AX$4&lt;=Parametrlar!$D$4,1+Kirish!$D$44*AX$4/Parametrlar!$D$4,(1+Kirish!$D$44)*(1+Kirish!$D$45)^((AX$4-Parametrlar!$D$4)/12))</f>
        <v>1.3878171536465955</v>
      </c>
      <c r="AY75" s="43">
        <f>IF(AY$4&lt;=Parametrlar!$D$4,1+Kirish!$D$44*AY$4/Parametrlar!$D$4,(1+Kirish!$D$44)*(1+Kirish!$D$45)^((AY$4-Parametrlar!$D$4)/12))</f>
        <v>1.3923605058729063</v>
      </c>
      <c r="AZ75" s="43">
        <f>IF(AZ$4&lt;=Parametrlar!$D$4,1+Kirish!$D$44*AZ$4/Parametrlar!$D$4,(1+Kirish!$D$44)*(1+Kirish!$D$45)^((AZ$4-Parametrlar!$D$4)/12))</f>
        <v>1.396918731852145</v>
      </c>
      <c r="BA75" s="43">
        <f>IF(BA$4&lt;=Parametrlar!$D$4,1+Kirish!$D$44*BA$4/Parametrlar!$D$4,(1+Kirish!$D$44)*(1+Kirish!$D$45)^((BA$4-Parametrlar!$D$4)/12))</f>
        <v>1.4014918802771084</v>
      </c>
      <c r="BB75" s="43">
        <f>IF(BB$4&lt;=Parametrlar!$D$4,1+Kirish!$D$44*BB$4/Parametrlar!$D$4,(1+Kirish!$D$44)*(1+Kirish!$D$45)^((BB$4-Parametrlar!$D$4)/12))</f>
        <v>1.4060800000000002</v>
      </c>
      <c r="BC75" s="43">
        <f>IF(BC$4&lt;=Parametrlar!$D$4,1+Kirish!$D$44*BC$4/Parametrlar!$D$4,(1+Kirish!$D$44)*(1+Kirish!$D$45)^((BC$4-Parametrlar!$D$4)/12))</f>
        <v>1.4106831400329543</v>
      </c>
      <c r="BD75" s="43">
        <f>IF(BD$4&lt;=Parametrlar!$D$4,1+Kirish!$D$44*BD$4/Parametrlar!$D$4,(1+Kirish!$D$44)*(1+Kirish!$D$45)^((BD$4-Parametrlar!$D$4)/12))</f>
        <v>1.4153013495485576</v>
      </c>
      <c r="BE75" s="43">
        <f>IF(BE$4&lt;=Parametrlar!$D$4,1+Kirish!$D$44*BE$4/Parametrlar!$D$4,(1+Kirish!$D$44)*(1+Kirish!$D$45)^((BE$4-Parametrlar!$D$4)/12))</f>
        <v>1.4199346778803743</v>
      </c>
      <c r="BF75" s="43">
        <f>IF(BF$4&lt;=Parametrlar!$D$4,1+Kirish!$D$44*BF$4/Parametrlar!$D$4,(1+Kirish!$D$44)*(1+Kirish!$D$45)^((BF$4-Parametrlar!$D$4)/12))</f>
        <v>1.4245831745234749</v>
      </c>
      <c r="BG75" s="43">
        <f>IF(BG$4&lt;=Parametrlar!$D$4,1+Kirish!$D$44*BG$4/Parametrlar!$D$4,(1+Kirish!$D$44)*(1+Kirish!$D$45)^((BG$4-Parametrlar!$D$4)/12))</f>
        <v>1.4292468891349634</v>
      </c>
      <c r="BH75" s="43">
        <f>IF(BH$4&lt;=Parametrlar!$D$4,1+Kirish!$D$44*BH$4/Parametrlar!$D$4,(1+Kirish!$D$44)*(1+Kirish!$D$45)^((BH$4-Parametrlar!$D$4)/12))</f>
        <v>1.4339258715345089</v>
      </c>
      <c r="BI75" s="43">
        <f>IF(BI$4&lt;=Parametrlar!$D$4,1+Kirish!$D$44*BI$4/Parametrlar!$D$4,(1+Kirish!$D$44)*(1+Kirish!$D$45)^((BI$4-Parametrlar!$D$4)/12))</f>
        <v>1.4386201717048754</v>
      </c>
      <c r="BJ75" s="43">
        <f>IF(BJ$4&lt;=Parametrlar!$D$4,1+Kirish!$D$44*BJ$4/Parametrlar!$D$4,(1+Kirish!$D$44)*(1+Kirish!$D$45)^((BJ$4-Parametrlar!$D$4)/12))</f>
        <v>1.4433298397924597</v>
      </c>
      <c r="BK75" s="43">
        <f>IF(BK$4&lt;=Parametrlar!$D$4,1+Kirish!$D$44*BK$4/Parametrlar!$D$4,(1+Kirish!$D$44)*(1+Kirish!$D$45)^((BK$4-Parametrlar!$D$4)/12))</f>
        <v>1.4480549261078226</v>
      </c>
      <c r="BL75" s="43">
        <f>IF(BL$4&lt;=Parametrlar!$D$4,1+Kirish!$D$44*BL$4/Parametrlar!$D$4,(1+Kirish!$D$44)*(1+Kirish!$D$45)^((BL$4-Parametrlar!$D$4)/12))</f>
        <v>1.4527954811262309</v>
      </c>
      <c r="BM75" s="43">
        <f>IF(BM$4&lt;=Parametrlar!$D$4,1+Kirish!$D$44*BM$4/Parametrlar!$D$4,(1+Kirish!$D$44)*(1+Kirish!$D$45)^((BM$4-Parametrlar!$D$4)/12))</f>
        <v>1.4575515554881926</v>
      </c>
      <c r="BN75" s="43">
        <f>IF(BN$4&lt;=Parametrlar!$D$4,1+Kirish!$D$44*BN$4/Parametrlar!$D$4,(1+Kirish!$D$44)*(1+Kirish!$D$45)^((BN$4-Parametrlar!$D$4)/12))</f>
        <v>1.4623232000000002</v>
      </c>
      <c r="BO75" s="43">
        <f>IF(BO$4&lt;=Parametrlar!$D$4,1+Kirish!$D$44*BO$4/Parametrlar!$D$4,(1+Kirish!$D$44)*(1+Kirish!$D$45)^((BO$4-Parametrlar!$D$4)/12))</f>
        <v>1.4671104656342726</v>
      </c>
      <c r="BP75" s="43">
        <f>IF(BP$4&lt;=Parametrlar!$D$4,1+Kirish!$D$44*BP$4/Parametrlar!$D$4,(1+Kirish!$D$44)*(1+Kirish!$D$45)^((BP$4-Parametrlar!$D$4)/12))</f>
        <v>1.4719134035304999</v>
      </c>
      <c r="BQ75" s="43">
        <f>IF(BQ$4&lt;=Parametrlar!$D$4,1+Kirish!$D$44*BQ$4/Parametrlar!$D$4,(1+Kirish!$D$44)*(1+Kirish!$D$45)^((BQ$4-Parametrlar!$D$4)/12))</f>
        <v>1.4767320649955893</v>
      </c>
      <c r="BR75" s="43">
        <f>IF(BR$4&lt;=Parametrlar!$D$4,1+Kirish!$D$44*BR$4/Parametrlar!$D$4,(1+Kirish!$D$44)*(1+Kirish!$D$45)^((BR$4-Parametrlar!$D$4)/12))</f>
        <v>1.4815665015044142</v>
      </c>
      <c r="BS75" s="43">
        <f>IF(BS$4&lt;=Parametrlar!$D$4,1+Kirish!$D$44*BS$4/Parametrlar!$D$4,(1+Kirish!$D$44)*(1+Kirish!$D$45)^((BS$4-Parametrlar!$D$4)/12))</f>
        <v>1.4864167647003623</v>
      </c>
      <c r="BT75" s="43">
        <f>IF(BT$4&lt;=Parametrlar!$D$4,1+Kirish!$D$44*BT$4/Parametrlar!$D$4,(1+Kirish!$D$44)*(1+Kirish!$D$45)^((BT$4-Parametrlar!$D$4)/12))</f>
        <v>1.491282906395889</v>
      </c>
      <c r="BU75" s="43">
        <f>IF(BU$4&lt;=Parametrlar!$D$4,1+Kirish!$D$44*BU$4/Parametrlar!$D$4,(1+Kirish!$D$44)*(1+Kirish!$D$45)^((BU$4-Parametrlar!$D$4)/12))</f>
        <v>1.4961649785730704</v>
      </c>
      <c r="BV75" s="43">
        <f>IF(BV$4&lt;=Parametrlar!$D$4,1+Kirish!$D$44*BV$4/Parametrlar!$D$4,(1+Kirish!$D$44)*(1+Kirish!$D$45)^((BV$4-Parametrlar!$D$4)/12))</f>
        <v>1.5010630333841579</v>
      </c>
      <c r="BW75" s="43">
        <f>IF(BW$4&lt;=Parametrlar!$D$4,1+Kirish!$D$44*BW$4/Parametrlar!$D$4,(1+Kirish!$D$44)*(1+Kirish!$D$45)^((BW$4-Parametrlar!$D$4)/12))</f>
        <v>1.5059771231521357</v>
      </c>
      <c r="BX75" s="43">
        <f>IF(BX$4&lt;=Parametrlar!$D$4,1+Kirish!$D$44*BX$4/Parametrlar!$D$4,(1+Kirish!$D$44)*(1+Kirish!$D$45)^((BX$4-Parametrlar!$D$4)/12))</f>
        <v>1.5109073003712803</v>
      </c>
      <c r="BY75" s="43">
        <f>IF(BY$4&lt;=Parametrlar!$D$4,1+Kirish!$D$44*BY$4/Parametrlar!$D$4,(1+Kirish!$D$44)*(1+Kirish!$D$45)^((BY$4-Parametrlar!$D$4)/12))</f>
        <v>1.5158536177077204</v>
      </c>
      <c r="BZ75" s="43">
        <f>IF(BZ$4&lt;=Parametrlar!$D$4,1+Kirish!$D$44*BZ$4/Parametrlar!$D$4,(1+Kirish!$D$44)*(1+Kirish!$D$45)^((BZ$4-Parametrlar!$D$4)/12))</f>
        <v>1.5208161280000003</v>
      </c>
      <c r="CA75" s="43">
        <f>IF(CA$4&lt;=Parametrlar!$D$4,1+Kirish!$D$44*CA$4/Parametrlar!$D$4,(1+Kirish!$D$44)*(1+Kirish!$D$45)^((CA$4-Parametrlar!$D$4)/12))</f>
        <v>1.5257948842596436</v>
      </c>
      <c r="CB75" s="43">
        <f>IF(CB$4&lt;=Parametrlar!$D$4,1+Kirish!$D$44*CB$4/Parametrlar!$D$4,(1+Kirish!$D$44)*(1+Kirish!$D$45)^((CB$4-Parametrlar!$D$4)/12))</f>
        <v>1.5307899396717197</v>
      </c>
      <c r="CC75" s="43">
        <f>IF(CC$4&lt;=Parametrlar!$D$4,1+Kirish!$D$44*CC$4/Parametrlar!$D$4,(1+Kirish!$D$44)*(1+Kirish!$D$45)^((CC$4-Parametrlar!$D$4)/12))</f>
        <v>1.5358013475954131</v>
      </c>
      <c r="CD75" s="43">
        <f>IF(CD$4&lt;=Parametrlar!$D$4,1+Kirish!$D$44*CD$4/Parametrlar!$D$4,(1+Kirish!$D$44)*(1+Kirish!$D$45)^((CD$4-Parametrlar!$D$4)/12))</f>
        <v>1.5408291615645906</v>
      </c>
      <c r="CE75" s="43">
        <f>IF(CE$4&lt;=Parametrlar!$D$4,1+Kirish!$D$44*CE$4/Parametrlar!$D$4,(1+Kirish!$D$44)*(1+Kirish!$D$45)^((CE$4-Parametrlar!$D$4)/12))</f>
        <v>1.5458734352883767</v>
      </c>
      <c r="CF75" s="43">
        <f>IF(CF$4&lt;=Parametrlar!$D$4,1+Kirish!$D$44*CF$4/Parametrlar!$D$4,(1+Kirish!$D$44)*(1+Kirish!$D$45)^((CF$4-Parametrlar!$D$4)/12))</f>
        <v>1.5509342226517249</v>
      </c>
      <c r="CG75" s="43">
        <f>IF(CG$4&lt;=Parametrlar!$D$4,1+Kirish!$D$44*CG$4/Parametrlar!$D$4,(1+Kirish!$D$44)*(1+Kirish!$D$45)^((CG$4-Parametrlar!$D$4)/12))</f>
        <v>1.5560115777159933</v>
      </c>
      <c r="CH75" s="43">
        <f>IF(CH$4&lt;=Parametrlar!$D$4,1+Kirish!$D$44*CH$4/Parametrlar!$D$4,(1+Kirish!$D$44)*(1+Kirish!$D$45)^((CH$4-Parametrlar!$D$4)/12))</f>
        <v>1.5611055547195243</v>
      </c>
      <c r="CI75" s="43">
        <f>IF(CI$4&lt;=Parametrlar!$D$4,1+Kirish!$D$44*CI$4/Parametrlar!$D$4,(1+Kirish!$D$44)*(1+Kirish!$D$45)^((CI$4-Parametrlar!$D$4)/12))</f>
        <v>1.5662162080782214</v>
      </c>
      <c r="CJ75" s="43">
        <f>IF(CJ$4&lt;=Parametrlar!$D$4,1+Kirish!$D$44*CJ$4/Parametrlar!$D$4,(1+Kirish!$D$44)*(1+Kirish!$D$45)^((CJ$4-Parametrlar!$D$4)/12))</f>
        <v>1.5713435923861316</v>
      </c>
      <c r="CK75" s="43">
        <f>IF(CK$4&lt;=Parametrlar!$D$4,1+Kirish!$D$44*CK$4/Parametrlar!$D$4,(1+Kirish!$D$44)*(1+Kirish!$D$45)^((CK$4-Parametrlar!$D$4)/12))</f>
        <v>1.5764877624160292</v>
      </c>
      <c r="CL75" s="43">
        <f>IF(CL$4&lt;=Parametrlar!$D$4,1+Kirish!$D$44*CL$4/Parametrlar!$D$4,(1+Kirish!$D$44)*(1+Kirish!$D$45)^((CL$4-Parametrlar!$D$4)/12))</f>
        <v>1.5816487731200004</v>
      </c>
      <c r="CM75" s="43">
        <f>IF(CM$4&lt;=Parametrlar!$D$4,1+Kirish!$D$44*CM$4/Parametrlar!$D$4,(1+Kirish!$D$44)*(1+Kirish!$D$45)^((CM$4-Parametrlar!$D$4)/12))</f>
        <v>1.5868266796300292</v>
      </c>
      <c r="CN75" s="43">
        <f>IF(CN$4&lt;=Parametrlar!$D$4,1+Kirish!$D$44*CN$4/Parametrlar!$D$4,(1+Kirish!$D$44)*(1+Kirish!$D$45)^((CN$4-Parametrlar!$D$4)/12))</f>
        <v>1.5920215372585886</v>
      </c>
      <c r="CO75" s="43">
        <f>IF(CO$4&lt;=Parametrlar!$D$4,1+Kirish!$D$44*CO$4/Parametrlar!$D$4,(1+Kirish!$D$44)*(1+Kirish!$D$45)^((CO$4-Parametrlar!$D$4)/12))</f>
        <v>1.5972334014992295</v>
      </c>
      <c r="CP75" s="43">
        <f>IF(CP$4&lt;=Parametrlar!$D$4,1+Kirish!$D$44*CP$4/Parametrlar!$D$4,(1+Kirish!$D$44)*(1+Kirish!$D$45)^((CP$4-Parametrlar!$D$4)/12))</f>
        <v>1.6024623280271744</v>
      </c>
      <c r="CQ75" s="43">
        <f>IF(CQ$4&lt;=Parametrlar!$D$4,1+Kirish!$D$44*CQ$4/Parametrlar!$D$4,(1+Kirish!$D$44)*(1+Kirish!$D$45)^((CQ$4-Parametrlar!$D$4)/12))</f>
        <v>1.607708372699912</v>
      </c>
      <c r="CR75" s="43">
        <f>IF(CR$4&lt;=Parametrlar!$D$4,1+Kirish!$D$44*CR$4/Parametrlar!$D$4,(1+Kirish!$D$44)*(1+Kirish!$D$45)^((CR$4-Parametrlar!$D$4)/12))</f>
        <v>1.6129715915577938</v>
      </c>
      <c r="CS75" s="43">
        <f>IF(CS$4&lt;=Parametrlar!$D$4,1+Kirish!$D$44*CS$4/Parametrlar!$D$4,(1+Kirish!$D$44)*(1+Kirish!$D$45)^((CS$4-Parametrlar!$D$4)/12))</f>
        <v>1.618252040824633</v>
      </c>
      <c r="CT75" s="43">
        <f>IF(CT$4&lt;=Parametrlar!$D$4,1+Kirish!$D$44*CT$4/Parametrlar!$D$4,(1+Kirish!$D$44)*(1+Kirish!$D$45)^((CT$4-Parametrlar!$D$4)/12))</f>
        <v>1.6235497769083054</v>
      </c>
      <c r="CU75" s="43">
        <f>IF(CU$4&lt;=Parametrlar!$D$4,1+Kirish!$D$44*CU$4/Parametrlar!$D$4,(1+Kirish!$D$44)*(1+Kirish!$D$45)^((CU$4-Parametrlar!$D$4)/12))</f>
        <v>1.6288648564013499</v>
      </c>
      <c r="CV75" s="43">
        <f>IF(CV$4&lt;=Parametrlar!$D$4,1+Kirish!$D$44*CV$4/Parametrlar!$D$4,(1+Kirish!$D$44)*(1+Kirish!$D$45)^((CV$4-Parametrlar!$D$4)/12))</f>
        <v>1.6341973360815767</v>
      </c>
      <c r="CW75" s="43">
        <f>IF(CW$4&lt;=Parametrlar!$D$4,1+Kirish!$D$44*CW$4/Parametrlar!$D$4,(1+Kirish!$D$44)*(1+Kirish!$D$45)^((CW$4-Parametrlar!$D$4)/12))</f>
        <v>1.6395472729126706</v>
      </c>
      <c r="CX75" s="43">
        <f>IF(CX$4&lt;=Parametrlar!$D$4,1+Kirish!$D$44*CX$4/Parametrlar!$D$4,(1+Kirish!$D$44)*(1+Kirish!$D$45)^((CX$4-Parametrlar!$D$4)/12))</f>
        <v>1.6449147240448003</v>
      </c>
      <c r="CY75" s="43">
        <f>IF(CY$4&lt;=Parametrlar!$D$4,1+Kirish!$D$44*CY$4/Parametrlar!$D$4,(1+Kirish!$D$44)*(1+Kirish!$D$45)^((CY$4-Parametrlar!$D$4)/12))</f>
        <v>1.6502997468152305</v>
      </c>
      <c r="CZ75" s="43">
        <f>IF(CZ$4&lt;=Parametrlar!$D$4,1+Kirish!$D$44*CZ$4/Parametrlar!$D$4,(1+Kirish!$D$44)*(1+Kirish!$D$45)^((CZ$4-Parametrlar!$D$4)/12))</f>
        <v>1.6557023987489323</v>
      </c>
      <c r="DA75" s="43">
        <f>IF(DA$4&lt;=Parametrlar!$D$4,1+Kirish!$D$44*DA$4/Parametrlar!$D$4,(1+Kirish!$D$44)*(1+Kirish!$D$45)^((DA$4-Parametrlar!$D$4)/12))</f>
        <v>1.6611227375591986</v>
      </c>
      <c r="DB75" s="43">
        <f>IF(DB$4&lt;=Parametrlar!$D$4,1+Kirish!$D$44*DB$4/Parametrlar!$D$4,(1+Kirish!$D$44)*(1+Kirish!$D$45)^((DB$4-Parametrlar!$D$4)/12))</f>
        <v>1.6665608211482614</v>
      </c>
      <c r="DC75" s="43">
        <f>IF(DC$4&lt;=Parametrlar!$D$4,1+Kirish!$D$44*DC$4/Parametrlar!$D$4,(1+Kirish!$D$44)*(1+Kirish!$D$45)^((DC$4-Parametrlar!$D$4)/12))</f>
        <v>1.6720167076079084</v>
      </c>
      <c r="DD75" s="43">
        <f>IF(DD$4&lt;=Parametrlar!$D$4,1+Kirish!$D$44*DD$4/Parametrlar!$D$4,(1+Kirish!$D$44)*(1+Kirish!$D$45)^((DD$4-Parametrlar!$D$4)/12))</f>
        <v>1.6774904552201055</v>
      </c>
      <c r="DE75" s="43">
        <f>IF(DE$4&lt;=Parametrlar!$D$4,1+Kirish!$D$44*DE$4/Parametrlar!$D$4,(1+Kirish!$D$44)*(1+Kirish!$D$45)^((DE$4-Parametrlar!$D$4)/12))</f>
        <v>1.6829821224576187</v>
      </c>
      <c r="DF75" s="43">
        <f>IF(DF$4&lt;=Parametrlar!$D$4,1+Kirish!$D$44*DF$4/Parametrlar!$D$4,(1+Kirish!$D$44)*(1+Kirish!$D$45)^((DF$4-Parametrlar!$D$4)/12))</f>
        <v>1.6884917679846376</v>
      </c>
      <c r="DG75" s="43">
        <f>IF(DG$4&lt;=Parametrlar!$D$4,1+Kirish!$D$44*DG$4/Parametrlar!$D$4,(1+Kirish!$D$44)*(1+Kirish!$D$45)^((DG$4-Parametrlar!$D$4)/12))</f>
        <v>1.6940194506574042</v>
      </c>
      <c r="DH75" s="43">
        <f>IF(DH$4&lt;=Parametrlar!$D$4,1+Kirish!$D$44*DH$4/Parametrlar!$D$4,(1+Kirish!$D$44)*(1+Kirish!$D$45)^((DH$4-Parametrlar!$D$4)/12))</f>
        <v>1.69956522952484</v>
      </c>
      <c r="DI75" s="43">
        <f>IF(DI$4&lt;=Parametrlar!$D$4,1+Kirish!$D$44*DI$4/Parametrlar!$D$4,(1+Kirish!$D$44)*(1+Kirish!$D$45)^((DI$4-Parametrlar!$D$4)/12))</f>
        <v>1.7051291638291775</v>
      </c>
      <c r="DJ75" s="43">
        <f>IF(DJ$4&lt;=Parametrlar!$D$4,1+Kirish!$D$44*DJ$4/Parametrlar!$D$4,(1+Kirish!$D$44)*(1+Kirish!$D$45)^((DJ$4-Parametrlar!$D$4)/12))</f>
        <v>1.7107113130065925</v>
      </c>
      <c r="DK75" s="43">
        <f>IF(DK$4&lt;=Parametrlar!$D$4,1+Kirish!$D$44*DK$4/Parametrlar!$D$4,(1+Kirish!$D$44)*(1+Kirish!$D$45)^((DK$4-Parametrlar!$D$4)/12))</f>
        <v>1.7163117366878398</v>
      </c>
      <c r="DL75" s="43">
        <f>IF(DL$4&lt;=Parametrlar!$D$4,1+Kirish!$D$44*DL$4/Parametrlar!$D$4,(1+Kirish!$D$44)*(1+Kirish!$D$45)^((DL$4-Parametrlar!$D$4)/12))</f>
        <v>1.7219304946988894</v>
      </c>
      <c r="DM75" s="43">
        <f>IF(DM$4&lt;=Parametrlar!$D$4,1+Kirish!$D$44*DM$4/Parametrlar!$D$4,(1+Kirish!$D$44)*(1+Kirish!$D$45)^((DM$4-Parametrlar!$D$4)/12))</f>
        <v>1.7275676470615666</v>
      </c>
      <c r="DN75" s="43">
        <f>IF(DN$4&lt;=Parametrlar!$D$4,1+Kirish!$D$44*DN$4/Parametrlar!$D$4,(1+Kirish!$D$44)*(1+Kirish!$D$45)^((DN$4-Parametrlar!$D$4)/12))</f>
        <v>1.7332232539941919</v>
      </c>
      <c r="DO75" s="43">
        <f>IF(DO$4&lt;=Parametrlar!$D$4,1+Kirish!$D$44*DO$4/Parametrlar!$D$4,(1+Kirish!$D$44)*(1+Kirish!$D$45)^((DO$4-Parametrlar!$D$4)/12))</f>
        <v>1.7388973759122248</v>
      </c>
      <c r="DP75" s="43">
        <f>IF(DP$4&lt;=Parametrlar!$D$4,1+Kirish!$D$44*DP$4/Parametrlar!$D$4,(1+Kirish!$D$44)*(1+Kirish!$D$45)^((DP$4-Parametrlar!$D$4)/12))</f>
        <v>1.7445900734289099</v>
      </c>
      <c r="DQ75" s="43">
        <f>IF(DQ$4&lt;=Parametrlar!$D$4,1+Kirish!$D$44*DQ$4/Parametrlar!$D$4,(1+Kirish!$D$44)*(1+Kirish!$D$45)^((DQ$4-Parametrlar!$D$4)/12))</f>
        <v>1.7503014073559233</v>
      </c>
      <c r="DR75" s="43">
        <f>IF(DR$4&lt;=Parametrlar!$D$4,1+Kirish!$D$44*DR$4/Parametrlar!$D$4,(1+Kirish!$D$44)*(1+Kirish!$D$45)^((DR$4-Parametrlar!$D$4)/12))</f>
        <v>1.7560314387040232</v>
      </c>
      <c r="DS75" s="43">
        <f>IF(DS$4&lt;=Parametrlar!$D$4,1+Kirish!$D$44*DS$4/Parametrlar!$D$4,(1+Kirish!$D$44)*(1+Kirish!$D$45)^((DS$4-Parametrlar!$D$4)/12))</f>
        <v>1.7617802286837003</v>
      </c>
      <c r="DT75" s="43">
        <f>IF(DT$4&lt;=Parametrlar!$D$4,1+Kirish!$D$44*DT$4/Parametrlar!$D$4,(1+Kirish!$D$44)*(1+Kirish!$D$45)^((DT$4-Parametrlar!$D$4)/12))</f>
        <v>1.7675478387058339</v>
      </c>
      <c r="DU75" s="43">
        <f>IF(DU$4&lt;=Parametrlar!$D$4,1+Kirish!$D$44*DU$4/Parametrlar!$D$4,(1+Kirish!$D$44)*(1+Kirish!$D$45)^((DU$4-Parametrlar!$D$4)/12))</f>
        <v>1.7733343303823446</v>
      </c>
      <c r="DV75" s="43">
        <f>IF(DV$4&lt;=Parametrlar!$D$4,1+Kirish!$D$44*DV$4/Parametrlar!$D$4,(1+Kirish!$D$44)*(1+Kirish!$D$45)^((DV$4-Parametrlar!$D$4)/12))</f>
        <v>1.7791397655268564</v>
      </c>
      <c r="DW75" s="43">
        <f>IF(DW$4&lt;=Parametrlar!$D$4,1+Kirish!$D$44*DW$4/Parametrlar!$D$4,(1+Kirish!$D$44)*(1+Kirish!$D$45)^((DW$4-Parametrlar!$D$4)/12))</f>
        <v>1.7849642061553537</v>
      </c>
      <c r="DX75" s="43">
        <f>IF(DX$4&lt;=Parametrlar!$D$4,1+Kirish!$D$44*DX$4/Parametrlar!$D$4,(1+Kirish!$D$44)*(1+Kirish!$D$45)^((DX$4-Parametrlar!$D$4)/12))</f>
        <v>1.7908077144868451</v>
      </c>
      <c r="DY75" s="43">
        <f>IF(DY$4&lt;=Parametrlar!$D$4,1+Kirish!$D$44*DY$4/Parametrlar!$D$4,(1+Kirish!$D$44)*(1+Kirish!$D$45)^((DY$4-Parametrlar!$D$4)/12))</f>
        <v>1.7966703529440295</v>
      </c>
      <c r="DZ75" s="43">
        <f>IF(DZ$4&lt;=Parametrlar!$D$4,1+Kirish!$D$44*DZ$4/Parametrlar!$D$4,(1+Kirish!$D$44)*(1+Kirish!$D$45)^((DZ$4-Parametrlar!$D$4)/12))</f>
        <v>1.8025521841539596</v>
      </c>
      <c r="EA75" s="43">
        <f>IF(EA$4&lt;=Parametrlar!$D$4,1+Kirish!$D$44*EA$4/Parametrlar!$D$4,(1+Kirish!$D$44)*(1+Kirish!$D$45)^((EA$4-Parametrlar!$D$4)/12))</f>
        <v>1.8084532709487138</v>
      </c>
      <c r="EB75" s="43">
        <f>IF(EB$4&lt;=Parametrlar!$D$4,1+Kirish!$D$44*EB$4/Parametrlar!$D$4,(1+Kirish!$D$44)*(1+Kirish!$D$45)^((EB$4-Parametrlar!$D$4)/12))</f>
        <v>1.8143736763660661</v>
      </c>
      <c r="EC75" s="43">
        <f>IF(EC$4&lt;=Parametrlar!$D$4,1+Kirish!$D$44*EC$4/Parametrlar!$D$4,(1+Kirish!$D$44)*(1+Kirish!$D$45)^((EC$4-Parametrlar!$D$4)/12))</f>
        <v>1.8203134636501603</v>
      </c>
      <c r="ED75" s="43">
        <f>IF(ED$4&lt;=Parametrlar!$D$4,1+Kirish!$D$44*ED$4/Parametrlar!$D$4,(1+Kirish!$D$44)*(1+Kirish!$D$45)^((ED$4-Parametrlar!$D$4)/12))</f>
        <v>1.8262726962521842</v>
      </c>
      <c r="EE75" s="43">
        <f>IF(EE$4&lt;=Parametrlar!$D$4,1+Kirish!$D$44*EE$4/Parametrlar!$D$4,(1+Kirish!$D$44)*(1+Kirish!$D$45)^((EE$4-Parametrlar!$D$4)/12))</f>
        <v>1.8322514378310484</v>
      </c>
      <c r="EF75" s="43">
        <f>IF(EF$4&lt;=Parametrlar!$D$4,1+Kirish!$D$44*EF$4/Parametrlar!$D$4,(1+Kirish!$D$44)*(1+Kirish!$D$45)^((EF$4-Parametrlar!$D$4)/12))</f>
        <v>1.8382497522540668</v>
      </c>
      <c r="EG75" s="43">
        <f>IF(EG$4&lt;=Parametrlar!$D$4,1+Kirish!$D$44*EG$4/Parametrlar!$D$4,(1+Kirish!$D$44)*(1+Kirish!$D$45)^((EG$4-Parametrlar!$D$4)/12))</f>
        <v>1.8442677035976383</v>
      </c>
      <c r="EH75" s="43">
        <f>IF(EH$4&lt;=Parametrlar!$D$4,1+Kirish!$D$44*EH$4/Parametrlar!$D$4,(1+Kirish!$D$44)*(1+Kirish!$D$45)^((EH$4-Parametrlar!$D$4)/12))</f>
        <v>1.8503053561479308</v>
      </c>
      <c r="EI75" s="43">
        <f>IF(EI$4&lt;=Parametrlar!$D$4,1+Kirish!$D$44*EI$4/Parametrlar!$D$4,(1+Kirish!$D$44)*(1+Kirish!$D$45)^((EI$4-Parametrlar!$D$4)/12))</f>
        <v>1.8563627744015676</v>
      </c>
      <c r="EJ75" s="43">
        <f>IF(EJ$4&lt;=Parametrlar!$D$4,1+Kirish!$D$44*EJ$4/Parametrlar!$D$4,(1+Kirish!$D$44)*(1+Kirish!$D$45)^((EJ$4-Parametrlar!$D$4)/12))</f>
        <v>1.862440023066319</v>
      </c>
      <c r="EK75" s="43">
        <f>IF(EK$4&lt;=Parametrlar!$D$4,1+Kirish!$D$44*EK$4/Parametrlar!$D$4,(1+Kirish!$D$44)*(1+Kirish!$D$45)^((EK$4-Parametrlar!$D$4)/12))</f>
        <v>1.8685371670617905</v>
      </c>
      <c r="EL75" s="43">
        <f>IF(EL$4&lt;=Parametrlar!$D$4,1+Kirish!$D$44*EL$4/Parametrlar!$D$4,(1+Kirish!$D$44)*(1+Kirish!$D$45)^((EL$4-Parametrlar!$D$4)/12))</f>
        <v>1.874654271520118</v>
      </c>
      <c r="EM75" s="43">
        <f>IF(EM$4&lt;=Parametrlar!$D$4,1+Kirish!$D$44*EM$4/Parametrlar!$D$4,(1+Kirish!$D$44)*(1+Kirish!$D$45)^((EM$4-Parametrlar!$D$4)/12))</f>
        <v>1.8807914017866625</v>
      </c>
      <c r="EN75" s="43">
        <f>IF(EN$4&lt;=Parametrlar!$D$4,1+Kirish!$D$44*EN$4/Parametrlar!$D$4,(1+Kirish!$D$44)*(1+Kirish!$D$45)^((EN$4-Parametrlar!$D$4)/12))</f>
        <v>1.8869486234207091</v>
      </c>
      <c r="EO75" s="43">
        <f>IF(EO$4&lt;=Parametrlar!$D$4,1+Kirish!$D$44*EO$4/Parametrlar!$D$4,(1+Kirish!$D$44)*(1+Kirish!$D$45)^((EO$4-Parametrlar!$D$4)/12))</f>
        <v>1.8931260021961669</v>
      </c>
      <c r="EP75" s="43">
        <f>IF(EP$4&lt;=Parametrlar!$D$4,1+Kirish!$D$44*EP$4/Parametrlar!$D$4,(1+Kirish!$D$44)*(1+Kirish!$D$45)^((EP$4-Parametrlar!$D$4)/12))</f>
        <v>1.8993236041022716</v>
      </c>
      <c r="EQ75" s="43">
        <f>IF(EQ$4&lt;=Parametrlar!$D$4,1+Kirish!$D$44*EQ$4/Parametrlar!$D$4,(1+Kirish!$D$44)*(1+Kirish!$D$45)^((EQ$4-Parametrlar!$D$4)/12))</f>
        <v>1.9055414953442904</v>
      </c>
      <c r="ER75" s="43">
        <f>IF(ER$4&lt;=Parametrlar!$D$4,1+Kirish!$D$44*ER$4/Parametrlar!$D$4,(1+Kirish!$D$44)*(1+Kirish!$D$45)^((ER$4-Parametrlar!$D$4)/12))</f>
        <v>1.9117797423442298</v>
      </c>
      <c r="ES75" s="43">
        <f>IF(ES$4&lt;=Parametrlar!$D$4,1+Kirish!$D$44*ES$4/Parametrlar!$D$4,(1+Kirish!$D$44)*(1+Kirish!$D$45)^((ES$4-Parametrlar!$D$4)/12))</f>
        <v>1.9180384117415439</v>
      </c>
      <c r="ET75" s="43">
        <f>IF(ET$4&lt;=Parametrlar!$D$4,1+Kirish!$D$44*ET$4/Parametrlar!$D$4,(1+Kirish!$D$44)*(1+Kirish!$D$45)^((ET$4-Parametrlar!$D$4)/12))</f>
        <v>1.9243175703938478</v>
      </c>
      <c r="EU75" s="43">
        <f>IF(EU$4&lt;=Parametrlar!$D$4,1+Kirish!$D$44*EU$4/Parametrlar!$D$4,(1+Kirish!$D$44)*(1+Kirish!$D$45)^((EU$4-Parametrlar!$D$4)/12))</f>
        <v>1.9306172853776304</v>
      </c>
      <c r="EV75" s="43">
        <f>IF(EV$4&lt;=Parametrlar!$D$4,1+Kirish!$D$44*EV$4/Parametrlar!$D$4,(1+Kirish!$D$44)*(1+Kirish!$D$45)^((EV$4-Parametrlar!$D$4)/12))</f>
        <v>1.936937623988972</v>
      </c>
      <c r="EW75" s="43">
        <f>IF(EW$4&lt;=Parametrlar!$D$4,1+Kirish!$D$44*EW$4/Parametrlar!$D$4,(1+Kirish!$D$44)*(1+Kirish!$D$45)^((EW$4-Parametrlar!$D$4)/12))</f>
        <v>1.9432786537442623</v>
      </c>
      <c r="EX75" s="43">
        <f>IF(EX$4&lt;=Parametrlar!$D$4,1+Kirish!$D$44*EX$4/Parametrlar!$D$4,(1+Kirish!$D$44)*(1+Kirish!$D$45)^((EX$4-Parametrlar!$D$4)/12))</f>
        <v>1.949640442380923</v>
      </c>
      <c r="EY75" s="43">
        <f>IF(EY$4&lt;=Parametrlar!$D$4,1+Kirish!$D$44*EY$4/Parametrlar!$D$4,(1+Kirish!$D$44)*(1+Kirish!$D$45)^((EY$4-Parametrlar!$D$4)/12))</f>
        <v>1.9560230578581292</v>
      </c>
      <c r="EZ75" s="43">
        <f>IF(EZ$4&lt;=Parametrlar!$D$4,1+Kirish!$D$44*EZ$4/Parametrlar!$D$4,(1+Kirish!$D$44)*(1+Kirish!$D$45)^((EZ$4-Parametrlar!$D$4)/12))</f>
        <v>1.9624265683575377</v>
      </c>
      <c r="FA75" s="43">
        <f>IF(FA$4&lt;=Parametrlar!$D$4,1+Kirish!$D$44*FA$4/Parametrlar!$D$4,(1+Kirish!$D$44)*(1+Kirish!$D$45)^((FA$4-Parametrlar!$D$4)/12))</f>
        <v>1.9688510422840135</v>
      </c>
      <c r="FB75" s="43">
        <f>IF(FB$4&lt;=Parametrlar!$D$4,1+Kirish!$D$44*FB$4/Parametrlar!$D$4,(1+Kirish!$D$44)*(1+Kirish!$D$45)^((FB$4-Parametrlar!$D$4)/12))</f>
        <v>1.9752965482663627</v>
      </c>
      <c r="FC75" s="43">
        <f>IF(FC$4&lt;=Parametrlar!$D$4,1+Kirish!$D$44*FC$4/Parametrlar!$D$4,(1+Kirish!$D$44)*(1+Kirish!$D$45)^((FC$4-Parametrlar!$D$4)/12))</f>
        <v>1.9817631551580623</v>
      </c>
      <c r="FD75" s="43">
        <f>IF(FD$4&lt;=Parametrlar!$D$4,1+Kirish!$D$44*FD$4/Parametrlar!$D$4,(1+Kirish!$D$44)*(1+Kirish!$D$45)^((FD$4-Parametrlar!$D$4)/12))</f>
        <v>1.9882509320379991</v>
      </c>
      <c r="FE75" s="43">
        <f>IF(FE$4&lt;=Parametrlar!$D$4,1+Kirish!$D$44*FE$4/Parametrlar!$D$4,(1+Kirish!$D$44)*(1+Kirish!$D$45)^((FE$4-Parametrlar!$D$4)/12))</f>
        <v>1.9947599482112057</v>
      </c>
      <c r="FF75" s="43">
        <f>IF(FF$4&lt;=Parametrlar!$D$4,1+Kirish!$D$44*FF$4/Parametrlar!$D$4,(1+Kirish!$D$44)*(1+Kirish!$D$45)^((FF$4-Parametrlar!$D$4)/12))</f>
        <v>2.0012902732096021</v>
      </c>
      <c r="FG75" s="43">
        <f>IF(FG$4&lt;=Parametrlar!$D$4,1+Kirish!$D$44*FG$4/Parametrlar!$D$4,(1+Kirish!$D$44)*(1+Kirish!$D$45)^((FG$4-Parametrlar!$D$4)/12))</f>
        <v>2.0078419767927356</v>
      </c>
      <c r="FH75" s="43">
        <f>IF(FH$4&lt;=Parametrlar!$D$4,1+Kirish!$D$44*FH$4/Parametrlar!$D$4,(1+Kirish!$D$44)*(1+Kirish!$D$45)^((FH$4-Parametrlar!$D$4)/12))</f>
        <v>2.0144151289485306</v>
      </c>
      <c r="FI75" s="43">
        <f>IF(FI$4&lt;=Parametrlar!$D$4,1+Kirish!$D$44*FI$4/Parametrlar!$D$4,(1+Kirish!$D$44)*(1+Kirish!$D$45)^((FI$4-Parametrlar!$D$4)/12))</f>
        <v>2.0210097998940331</v>
      </c>
      <c r="FJ75" s="43">
        <f>IF(FJ$4&lt;=Parametrlar!$D$4,1+Kirish!$D$44*FJ$4/Parametrlar!$D$4,(1+Kirish!$D$44)*(1+Kirish!$D$45)^((FJ$4-Parametrlar!$D$4)/12))</f>
        <v>2.0276260600761598</v>
      </c>
      <c r="FK75" s="43">
        <f>IF(FK$4&lt;=Parametrlar!$D$4,1+Kirish!$D$44*FK$4/Parametrlar!$D$4,(1+Kirish!$D$44)*(1+Kirish!$D$45)^((FK$4-Parametrlar!$D$4)/12))</f>
        <v>2.034263980172454</v>
      </c>
      <c r="FL75" s="43">
        <f>IF(FL$4&lt;=Parametrlar!$D$4,1+Kirish!$D$44*FL$4/Parametrlar!$D$4,(1+Kirish!$D$44)*(1+Kirish!$D$45)^((FL$4-Parametrlar!$D$4)/12))</f>
        <v>2.0409236310918391</v>
      </c>
      <c r="FM75" s="43">
        <f>IF(FM$4&lt;=Parametrlar!$D$4,1+Kirish!$D$44*FM$4/Parametrlar!$D$4,(1+Kirish!$D$44)*(1+Kirish!$D$45)^((FM$4-Parametrlar!$D$4)/12))</f>
        <v>2.0476050839753741</v>
      </c>
      <c r="FN75" s="43">
        <f>IF(FN$4&lt;=Parametrlar!$D$4,1+Kirish!$D$44*FN$4/Parametrlar!$D$4,(1+Kirish!$D$44)*(1+Kirish!$D$45)^((FN$4-Parametrlar!$D$4)/12))</f>
        <v>2.054308410197017</v>
      </c>
      <c r="FO75" s="43">
        <f>IF(FO$4&lt;=Parametrlar!$D$4,1+Kirish!$D$44*FO$4/Parametrlar!$D$4,(1+Kirish!$D$44)*(1+Kirish!$D$45)^((FO$4-Parametrlar!$D$4)/12))</f>
        <v>2.0610336813643846</v>
      </c>
      <c r="FP75" s="43">
        <f>IF(FP$4&lt;=Parametrlar!$D$4,1+Kirish!$D$44*FP$4/Parametrlar!$D$4,(1+Kirish!$D$44)*(1+Kirish!$D$45)^((FP$4-Parametrlar!$D$4)/12))</f>
        <v>2.0677809693195188</v>
      </c>
    </row>
    <row r="76" spans="1:172" x14ac:dyDescent="0.2">
      <c r="A76" s="42" t="s">
        <v>224</v>
      </c>
      <c r="D76" s="44">
        <f>IF(AND(D$4&gt;=Parametrlar!$D$7,D$4&lt;Parametrlar!$D$7+Parametrlar!$D$5),1/Parametrlar!$D$5,0)</f>
        <v>0</v>
      </c>
      <c r="E76" s="44">
        <f>IF(AND(E$4&gt;=Parametrlar!$D$7,E$4&lt;Parametrlar!$D$7+Parametrlar!$D$5),1/Parametrlar!$D$5,0)</f>
        <v>8.3333333333333329E-2</v>
      </c>
      <c r="F76" s="44">
        <f>IF(AND(F$4&gt;=Parametrlar!$D$7,F$4&lt;Parametrlar!$D$7+Parametrlar!$D$5),1/Parametrlar!$D$5,0)</f>
        <v>8.3333333333333329E-2</v>
      </c>
      <c r="G76" s="44">
        <f>IF(AND(G$4&gt;=Parametrlar!$D$7,G$4&lt;Parametrlar!$D$7+Parametrlar!$D$5),1/Parametrlar!$D$5,0)</f>
        <v>8.3333333333333329E-2</v>
      </c>
      <c r="H76" s="44">
        <f>IF(AND(H$4&gt;=Parametrlar!$D$7,H$4&lt;Parametrlar!$D$7+Parametrlar!$D$5),1/Parametrlar!$D$5,0)</f>
        <v>8.3333333333333329E-2</v>
      </c>
      <c r="I76" s="44">
        <f>IF(AND(I$4&gt;=Parametrlar!$D$7,I$4&lt;Parametrlar!$D$7+Parametrlar!$D$5),1/Parametrlar!$D$5,0)</f>
        <v>8.3333333333333329E-2</v>
      </c>
      <c r="J76" s="44">
        <f>IF(AND(J$4&gt;=Parametrlar!$D$7,J$4&lt;Parametrlar!$D$7+Parametrlar!$D$5),1/Parametrlar!$D$5,0)</f>
        <v>8.3333333333333329E-2</v>
      </c>
      <c r="K76" s="44">
        <f>IF(AND(K$4&gt;=Parametrlar!$D$7,K$4&lt;Parametrlar!$D$7+Parametrlar!$D$5),1/Parametrlar!$D$5,0)</f>
        <v>8.3333333333333329E-2</v>
      </c>
      <c r="L76" s="44">
        <f>IF(AND(L$4&gt;=Parametrlar!$D$7,L$4&lt;Parametrlar!$D$7+Parametrlar!$D$5),1/Parametrlar!$D$5,0)</f>
        <v>8.3333333333333329E-2</v>
      </c>
      <c r="M76" s="44">
        <f>IF(AND(M$4&gt;=Parametrlar!$D$7,M$4&lt;Parametrlar!$D$7+Parametrlar!$D$5),1/Parametrlar!$D$5,0)</f>
        <v>8.3333333333333329E-2</v>
      </c>
      <c r="N76" s="44">
        <f>IF(AND(N$4&gt;=Parametrlar!$D$7,N$4&lt;Parametrlar!$D$7+Parametrlar!$D$5),1/Parametrlar!$D$5,0)</f>
        <v>8.3333333333333329E-2</v>
      </c>
      <c r="O76" s="44">
        <f>IF(AND(O$4&gt;=Parametrlar!$D$7,O$4&lt;Parametrlar!$D$7+Parametrlar!$D$5),1/Parametrlar!$D$5,0)</f>
        <v>8.3333333333333329E-2</v>
      </c>
      <c r="P76" s="44">
        <f>IF(AND(P$4&gt;=Parametrlar!$D$7,P$4&lt;Parametrlar!$D$7+Parametrlar!$D$5),1/Parametrlar!$D$5,0)</f>
        <v>8.3333333333333329E-2</v>
      </c>
      <c r="Q76" s="44">
        <f>IF(AND(Q$4&gt;=Parametrlar!$D$7,Q$4&lt;Parametrlar!$D$7+Parametrlar!$D$5),1/Parametrlar!$D$5,0)</f>
        <v>0</v>
      </c>
      <c r="R76" s="44">
        <f>IF(AND(R$4&gt;=Parametrlar!$D$7,R$4&lt;Parametrlar!$D$7+Parametrlar!$D$5),1/Parametrlar!$D$5,0)</f>
        <v>0</v>
      </c>
      <c r="S76" s="44">
        <f>IF(AND(S$4&gt;=Parametrlar!$D$7,S$4&lt;Parametrlar!$D$7+Parametrlar!$D$5),1/Parametrlar!$D$5,0)</f>
        <v>0</v>
      </c>
      <c r="T76" s="44">
        <f>IF(AND(T$4&gt;=Parametrlar!$D$7,T$4&lt;Parametrlar!$D$7+Parametrlar!$D$5),1/Parametrlar!$D$5,0)</f>
        <v>0</v>
      </c>
      <c r="U76" s="44">
        <f>IF(AND(U$4&gt;=Parametrlar!$D$7,U$4&lt;Parametrlar!$D$7+Parametrlar!$D$5),1/Parametrlar!$D$5,0)</f>
        <v>0</v>
      </c>
      <c r="V76" s="44">
        <f>IF(AND(V$4&gt;=Parametrlar!$D$7,V$4&lt;Parametrlar!$D$7+Parametrlar!$D$5),1/Parametrlar!$D$5,0)</f>
        <v>0</v>
      </c>
      <c r="W76" s="44">
        <f>IF(AND(W$4&gt;=Parametrlar!$D$7,W$4&lt;Parametrlar!$D$7+Parametrlar!$D$5),1/Parametrlar!$D$5,0)</f>
        <v>0</v>
      </c>
      <c r="X76" s="44">
        <f>IF(AND(X$4&gt;=Parametrlar!$D$7,X$4&lt;Parametrlar!$D$7+Parametrlar!$D$5),1/Parametrlar!$D$5,0)</f>
        <v>0</v>
      </c>
      <c r="Y76" s="44">
        <f>IF(AND(Y$4&gt;=Parametrlar!$D$7,Y$4&lt;Parametrlar!$D$7+Parametrlar!$D$5),1/Parametrlar!$D$5,0)</f>
        <v>0</v>
      </c>
      <c r="Z76" s="44">
        <f>IF(AND(Z$4&gt;=Parametrlar!$D$7,Z$4&lt;Parametrlar!$D$7+Parametrlar!$D$5),1/Parametrlar!$D$5,0)</f>
        <v>0</v>
      </c>
      <c r="AA76" s="44">
        <f>IF(AND(AA$4&gt;=Parametrlar!$D$7,AA$4&lt;Parametrlar!$D$7+Parametrlar!$D$5),1/Parametrlar!$D$5,0)</f>
        <v>0</v>
      </c>
      <c r="AB76" s="44">
        <f>IF(AND(AB$4&gt;=Parametrlar!$D$7,AB$4&lt;Parametrlar!$D$7+Parametrlar!$D$5),1/Parametrlar!$D$5,0)</f>
        <v>0</v>
      </c>
      <c r="AC76" s="44">
        <f>IF(AND(AC$4&gt;=Parametrlar!$D$7,AC$4&lt;Parametrlar!$D$7+Parametrlar!$D$5),1/Parametrlar!$D$5,0)</f>
        <v>0</v>
      </c>
      <c r="AD76" s="44">
        <f>IF(AND(AD$4&gt;=Parametrlar!$D$7,AD$4&lt;Parametrlar!$D$7+Parametrlar!$D$5),1/Parametrlar!$D$5,0)</f>
        <v>0</v>
      </c>
      <c r="AE76" s="44">
        <f>IF(AND(AE$4&gt;=Parametrlar!$D$7,AE$4&lt;Parametrlar!$D$7+Parametrlar!$D$5),1/Parametrlar!$D$5,0)</f>
        <v>0</v>
      </c>
      <c r="AF76" s="44">
        <f>IF(AND(AF$4&gt;=Parametrlar!$D$7,AF$4&lt;Parametrlar!$D$7+Parametrlar!$D$5),1/Parametrlar!$D$5,0)</f>
        <v>0</v>
      </c>
      <c r="AG76" s="44">
        <f>IF(AND(AG$4&gt;=Parametrlar!$D$7,AG$4&lt;Parametrlar!$D$7+Parametrlar!$D$5),1/Parametrlar!$D$5,0)</f>
        <v>0</v>
      </c>
      <c r="AH76" s="44">
        <f>IF(AND(AH$4&gt;=Parametrlar!$D$7,AH$4&lt;Parametrlar!$D$7+Parametrlar!$D$5),1/Parametrlar!$D$5,0)</f>
        <v>0</v>
      </c>
      <c r="AI76" s="44">
        <f>IF(AND(AI$4&gt;=Parametrlar!$D$7,AI$4&lt;Parametrlar!$D$7+Parametrlar!$D$5),1/Parametrlar!$D$5,0)</f>
        <v>0</v>
      </c>
      <c r="AJ76" s="44">
        <f>IF(AND(AJ$4&gt;=Parametrlar!$D$7,AJ$4&lt;Parametrlar!$D$7+Parametrlar!$D$5),1/Parametrlar!$D$5,0)</f>
        <v>0</v>
      </c>
      <c r="AK76" s="44">
        <f>IF(AND(AK$4&gt;=Parametrlar!$D$7,AK$4&lt;Parametrlar!$D$7+Parametrlar!$D$5),1/Parametrlar!$D$5,0)</f>
        <v>0</v>
      </c>
      <c r="AL76" s="44">
        <f>IF(AND(AL$4&gt;=Parametrlar!$D$7,AL$4&lt;Parametrlar!$D$7+Parametrlar!$D$5),1/Parametrlar!$D$5,0)</f>
        <v>0</v>
      </c>
      <c r="AM76" s="44">
        <f>IF(AND(AM$4&gt;=Parametrlar!$D$7,AM$4&lt;Parametrlar!$D$7+Parametrlar!$D$5),1/Parametrlar!$D$5,0)</f>
        <v>0</v>
      </c>
      <c r="AN76" s="44">
        <f>IF(AND(AN$4&gt;=Parametrlar!$D$7,AN$4&lt;Parametrlar!$D$7+Parametrlar!$D$5),1/Parametrlar!$D$5,0)</f>
        <v>0</v>
      </c>
      <c r="AO76" s="44">
        <f>IF(AND(AO$4&gt;=Parametrlar!$D$7,AO$4&lt;Parametrlar!$D$7+Parametrlar!$D$5),1/Parametrlar!$D$5,0)</f>
        <v>0</v>
      </c>
      <c r="AP76" s="44">
        <f>IF(AND(AP$4&gt;=Parametrlar!$D$7,AP$4&lt;Parametrlar!$D$7+Parametrlar!$D$5),1/Parametrlar!$D$5,0)</f>
        <v>0</v>
      </c>
      <c r="AQ76" s="44">
        <f>IF(AND(AQ$4&gt;=Parametrlar!$D$7,AQ$4&lt;Parametrlar!$D$7+Parametrlar!$D$5),1/Parametrlar!$D$5,0)</f>
        <v>0</v>
      </c>
      <c r="AR76" s="44">
        <f>IF(AND(AR$4&gt;=Parametrlar!$D$7,AR$4&lt;Parametrlar!$D$7+Parametrlar!$D$5),1/Parametrlar!$D$5,0)</f>
        <v>0</v>
      </c>
      <c r="AS76" s="44">
        <f>IF(AND(AS$4&gt;=Parametrlar!$D$7,AS$4&lt;Parametrlar!$D$7+Parametrlar!$D$5),1/Parametrlar!$D$5,0)</f>
        <v>0</v>
      </c>
      <c r="AT76" s="44">
        <f>IF(AND(AT$4&gt;=Parametrlar!$D$7,AT$4&lt;Parametrlar!$D$7+Parametrlar!$D$5),1/Parametrlar!$D$5,0)</f>
        <v>0</v>
      </c>
      <c r="AU76" s="44">
        <f>IF(AND(AU$4&gt;=Parametrlar!$D$7,AU$4&lt;Parametrlar!$D$7+Parametrlar!$D$5),1/Parametrlar!$D$5,0)</f>
        <v>0</v>
      </c>
      <c r="AV76" s="44">
        <f>IF(AND(AV$4&gt;=Parametrlar!$D$7,AV$4&lt;Parametrlar!$D$7+Parametrlar!$D$5),1/Parametrlar!$D$5,0)</f>
        <v>0</v>
      </c>
      <c r="AW76" s="44">
        <f>IF(AND(AW$4&gt;=Parametrlar!$D$7,AW$4&lt;Parametrlar!$D$7+Parametrlar!$D$5),1/Parametrlar!$D$5,0)</f>
        <v>0</v>
      </c>
      <c r="AX76" s="44">
        <f>IF(AND(AX$4&gt;=Parametrlar!$D$7,AX$4&lt;Parametrlar!$D$7+Parametrlar!$D$5),1/Parametrlar!$D$5,0)</f>
        <v>0</v>
      </c>
      <c r="AY76" s="44">
        <f>IF(AND(AY$4&gt;=Parametrlar!$D$7,AY$4&lt;Parametrlar!$D$7+Parametrlar!$D$5),1/Parametrlar!$D$5,0)</f>
        <v>0</v>
      </c>
      <c r="AZ76" s="44">
        <f>IF(AND(AZ$4&gt;=Parametrlar!$D$7,AZ$4&lt;Parametrlar!$D$7+Parametrlar!$D$5),1/Parametrlar!$D$5,0)</f>
        <v>0</v>
      </c>
      <c r="BA76" s="44">
        <f>IF(AND(BA$4&gt;=Parametrlar!$D$7,BA$4&lt;Parametrlar!$D$7+Parametrlar!$D$5),1/Parametrlar!$D$5,0)</f>
        <v>0</v>
      </c>
      <c r="BB76" s="44">
        <f>IF(AND(BB$4&gt;=Parametrlar!$D$7,BB$4&lt;Parametrlar!$D$7+Parametrlar!$D$5),1/Parametrlar!$D$5,0)</f>
        <v>0</v>
      </c>
      <c r="BC76" s="44">
        <f>IF(AND(BC$4&gt;=Parametrlar!$D$7,BC$4&lt;Parametrlar!$D$7+Parametrlar!$D$5),1/Parametrlar!$D$5,0)</f>
        <v>0</v>
      </c>
      <c r="BD76" s="44">
        <f>IF(AND(BD$4&gt;=Parametrlar!$D$7,BD$4&lt;Parametrlar!$D$7+Parametrlar!$D$5),1/Parametrlar!$D$5,0)</f>
        <v>0</v>
      </c>
      <c r="BE76" s="44">
        <f>IF(AND(BE$4&gt;=Parametrlar!$D$7,BE$4&lt;Parametrlar!$D$7+Parametrlar!$D$5),1/Parametrlar!$D$5,0)</f>
        <v>0</v>
      </c>
      <c r="BF76" s="44">
        <f>IF(AND(BF$4&gt;=Parametrlar!$D$7,BF$4&lt;Parametrlar!$D$7+Parametrlar!$D$5),1/Parametrlar!$D$5,0)</f>
        <v>0</v>
      </c>
      <c r="BG76" s="44">
        <f>IF(AND(BG$4&gt;=Parametrlar!$D$7,BG$4&lt;Parametrlar!$D$7+Parametrlar!$D$5),1/Parametrlar!$D$5,0)</f>
        <v>0</v>
      </c>
      <c r="BH76" s="44">
        <f>IF(AND(BH$4&gt;=Parametrlar!$D$7,BH$4&lt;Parametrlar!$D$7+Parametrlar!$D$5),1/Parametrlar!$D$5,0)</f>
        <v>0</v>
      </c>
      <c r="BI76" s="44">
        <f>IF(AND(BI$4&gt;=Parametrlar!$D$7,BI$4&lt;Parametrlar!$D$7+Parametrlar!$D$5),1/Parametrlar!$D$5,0)</f>
        <v>0</v>
      </c>
      <c r="BJ76" s="44">
        <f>IF(AND(BJ$4&gt;=Parametrlar!$D$7,BJ$4&lt;Parametrlar!$D$7+Parametrlar!$D$5),1/Parametrlar!$D$5,0)</f>
        <v>0</v>
      </c>
      <c r="BK76" s="44">
        <f>IF(AND(BK$4&gt;=Parametrlar!$D$7,BK$4&lt;Parametrlar!$D$7+Parametrlar!$D$5),1/Parametrlar!$D$5,0)</f>
        <v>0</v>
      </c>
      <c r="BL76" s="44">
        <f>IF(AND(BL$4&gt;=Parametrlar!$D$7,BL$4&lt;Parametrlar!$D$7+Parametrlar!$D$5),1/Parametrlar!$D$5,0)</f>
        <v>0</v>
      </c>
      <c r="BM76" s="44">
        <f>IF(AND(BM$4&gt;=Parametrlar!$D$7,BM$4&lt;Parametrlar!$D$7+Parametrlar!$D$5),1/Parametrlar!$D$5,0)</f>
        <v>0</v>
      </c>
      <c r="BN76" s="44">
        <f>IF(AND(BN$4&gt;=Parametrlar!$D$7,BN$4&lt;Parametrlar!$D$7+Parametrlar!$D$5),1/Parametrlar!$D$5,0)</f>
        <v>0</v>
      </c>
      <c r="BO76" s="44">
        <f>IF(AND(BO$4&gt;=Parametrlar!$D$7,BO$4&lt;Parametrlar!$D$7+Parametrlar!$D$5),1/Parametrlar!$D$5,0)</f>
        <v>0</v>
      </c>
      <c r="BP76" s="44">
        <f>IF(AND(BP$4&gt;=Parametrlar!$D$7,BP$4&lt;Parametrlar!$D$7+Parametrlar!$D$5),1/Parametrlar!$D$5,0)</f>
        <v>0</v>
      </c>
      <c r="BQ76" s="44">
        <f>IF(AND(BQ$4&gt;=Parametrlar!$D$7,BQ$4&lt;Parametrlar!$D$7+Parametrlar!$D$5),1/Parametrlar!$D$5,0)</f>
        <v>0</v>
      </c>
      <c r="BR76" s="44">
        <f>IF(AND(BR$4&gt;=Parametrlar!$D$7,BR$4&lt;Parametrlar!$D$7+Parametrlar!$D$5),1/Parametrlar!$D$5,0)</f>
        <v>0</v>
      </c>
      <c r="BS76" s="44">
        <f>IF(AND(BS$4&gt;=Parametrlar!$D$7,BS$4&lt;Parametrlar!$D$7+Parametrlar!$D$5),1/Parametrlar!$D$5,0)</f>
        <v>0</v>
      </c>
      <c r="BT76" s="44">
        <f>IF(AND(BT$4&gt;=Parametrlar!$D$7,BT$4&lt;Parametrlar!$D$7+Parametrlar!$D$5),1/Parametrlar!$D$5,0)</f>
        <v>0</v>
      </c>
      <c r="BU76" s="44">
        <f>IF(AND(BU$4&gt;=Parametrlar!$D$7,BU$4&lt;Parametrlar!$D$7+Parametrlar!$D$5),1/Parametrlar!$D$5,0)</f>
        <v>0</v>
      </c>
      <c r="BV76" s="44">
        <f>IF(AND(BV$4&gt;=Parametrlar!$D$7,BV$4&lt;Parametrlar!$D$7+Parametrlar!$D$5),1/Parametrlar!$D$5,0)</f>
        <v>0</v>
      </c>
      <c r="BW76" s="44">
        <f>IF(AND(BW$4&gt;=Parametrlar!$D$7,BW$4&lt;Parametrlar!$D$7+Parametrlar!$D$5),1/Parametrlar!$D$5,0)</f>
        <v>0</v>
      </c>
      <c r="BX76" s="44">
        <f>IF(AND(BX$4&gt;=Parametrlar!$D$7,BX$4&lt;Parametrlar!$D$7+Parametrlar!$D$5),1/Parametrlar!$D$5,0)</f>
        <v>0</v>
      </c>
      <c r="BY76" s="44">
        <f>IF(AND(BY$4&gt;=Parametrlar!$D$7,BY$4&lt;Parametrlar!$D$7+Parametrlar!$D$5),1/Parametrlar!$D$5,0)</f>
        <v>0</v>
      </c>
      <c r="BZ76" s="44">
        <f>IF(AND(BZ$4&gt;=Parametrlar!$D$7,BZ$4&lt;Parametrlar!$D$7+Parametrlar!$D$5),1/Parametrlar!$D$5,0)</f>
        <v>0</v>
      </c>
      <c r="CA76" s="44">
        <f>IF(AND(CA$4&gt;=Parametrlar!$D$7,CA$4&lt;Parametrlar!$D$7+Parametrlar!$D$5),1/Parametrlar!$D$5,0)</f>
        <v>0</v>
      </c>
      <c r="CB76" s="44">
        <f>IF(AND(CB$4&gt;=Parametrlar!$D$7,CB$4&lt;Parametrlar!$D$7+Parametrlar!$D$5),1/Parametrlar!$D$5,0)</f>
        <v>0</v>
      </c>
      <c r="CC76" s="44">
        <f>IF(AND(CC$4&gt;=Parametrlar!$D$7,CC$4&lt;Parametrlar!$D$7+Parametrlar!$D$5),1/Parametrlar!$D$5,0)</f>
        <v>0</v>
      </c>
      <c r="CD76" s="44">
        <f>IF(AND(CD$4&gt;=Parametrlar!$D$7,CD$4&lt;Parametrlar!$D$7+Parametrlar!$D$5),1/Parametrlar!$D$5,0)</f>
        <v>0</v>
      </c>
      <c r="CE76" s="44">
        <f>IF(AND(CE$4&gt;=Parametrlar!$D$7,CE$4&lt;Parametrlar!$D$7+Parametrlar!$D$5),1/Parametrlar!$D$5,0)</f>
        <v>0</v>
      </c>
      <c r="CF76" s="44">
        <f>IF(AND(CF$4&gt;=Parametrlar!$D$7,CF$4&lt;Parametrlar!$D$7+Parametrlar!$D$5),1/Parametrlar!$D$5,0)</f>
        <v>0</v>
      </c>
      <c r="CG76" s="44">
        <f>IF(AND(CG$4&gt;=Parametrlar!$D$7,CG$4&lt;Parametrlar!$D$7+Parametrlar!$D$5),1/Parametrlar!$D$5,0)</f>
        <v>0</v>
      </c>
      <c r="CH76" s="44">
        <f>IF(AND(CH$4&gt;=Parametrlar!$D$7,CH$4&lt;Parametrlar!$D$7+Parametrlar!$D$5),1/Parametrlar!$D$5,0)</f>
        <v>0</v>
      </c>
      <c r="CI76" s="44">
        <f>IF(AND(CI$4&gt;=Parametrlar!$D$7,CI$4&lt;Parametrlar!$D$7+Parametrlar!$D$5),1/Parametrlar!$D$5,0)</f>
        <v>0</v>
      </c>
      <c r="CJ76" s="44">
        <f>IF(AND(CJ$4&gt;=Parametrlar!$D$7,CJ$4&lt;Parametrlar!$D$7+Parametrlar!$D$5),1/Parametrlar!$D$5,0)</f>
        <v>0</v>
      </c>
      <c r="CK76" s="44">
        <f>IF(AND(CK$4&gt;=Parametrlar!$D$7,CK$4&lt;Parametrlar!$D$7+Parametrlar!$D$5),1/Parametrlar!$D$5,0)</f>
        <v>0</v>
      </c>
      <c r="CL76" s="44">
        <f>IF(AND(CL$4&gt;=Parametrlar!$D$7,CL$4&lt;Parametrlar!$D$7+Parametrlar!$D$5),1/Parametrlar!$D$5,0)</f>
        <v>0</v>
      </c>
      <c r="CM76" s="44">
        <f>IF(AND(CM$4&gt;=Parametrlar!$D$7,CM$4&lt;Parametrlar!$D$7+Parametrlar!$D$5),1/Parametrlar!$D$5,0)</f>
        <v>0</v>
      </c>
      <c r="CN76" s="44">
        <f>IF(AND(CN$4&gt;=Parametrlar!$D$7,CN$4&lt;Parametrlar!$D$7+Parametrlar!$D$5),1/Parametrlar!$D$5,0)</f>
        <v>0</v>
      </c>
      <c r="CO76" s="44">
        <f>IF(AND(CO$4&gt;=Parametrlar!$D$7,CO$4&lt;Parametrlar!$D$7+Parametrlar!$D$5),1/Parametrlar!$D$5,0)</f>
        <v>0</v>
      </c>
      <c r="CP76" s="44">
        <f>IF(AND(CP$4&gt;=Parametrlar!$D$7,CP$4&lt;Parametrlar!$D$7+Parametrlar!$D$5),1/Parametrlar!$D$5,0)</f>
        <v>0</v>
      </c>
      <c r="CQ76" s="44">
        <f>IF(AND(CQ$4&gt;=Parametrlar!$D$7,CQ$4&lt;Parametrlar!$D$7+Parametrlar!$D$5),1/Parametrlar!$D$5,0)</f>
        <v>0</v>
      </c>
      <c r="CR76" s="44">
        <f>IF(AND(CR$4&gt;=Parametrlar!$D$7,CR$4&lt;Parametrlar!$D$7+Parametrlar!$D$5),1/Parametrlar!$D$5,0)</f>
        <v>0</v>
      </c>
      <c r="CS76" s="44">
        <f>IF(AND(CS$4&gt;=Parametrlar!$D$7,CS$4&lt;Parametrlar!$D$7+Parametrlar!$D$5),1/Parametrlar!$D$5,0)</f>
        <v>0</v>
      </c>
      <c r="CT76" s="44">
        <f>IF(AND(CT$4&gt;=Parametrlar!$D$7,CT$4&lt;Parametrlar!$D$7+Parametrlar!$D$5),1/Parametrlar!$D$5,0)</f>
        <v>0</v>
      </c>
      <c r="CU76" s="44">
        <f>IF(AND(CU$4&gt;=Parametrlar!$D$7,CU$4&lt;Parametrlar!$D$7+Parametrlar!$D$5),1/Parametrlar!$D$5,0)</f>
        <v>0</v>
      </c>
      <c r="CV76" s="44">
        <f>IF(AND(CV$4&gt;=Parametrlar!$D$7,CV$4&lt;Parametrlar!$D$7+Parametrlar!$D$5),1/Parametrlar!$D$5,0)</f>
        <v>0</v>
      </c>
      <c r="CW76" s="44">
        <f>IF(AND(CW$4&gt;=Parametrlar!$D$7,CW$4&lt;Parametrlar!$D$7+Parametrlar!$D$5),1/Parametrlar!$D$5,0)</f>
        <v>0</v>
      </c>
      <c r="CX76" s="44">
        <f>IF(AND(CX$4&gt;=Parametrlar!$D$7,CX$4&lt;Parametrlar!$D$7+Parametrlar!$D$5),1/Parametrlar!$D$5,0)</f>
        <v>0</v>
      </c>
      <c r="CY76" s="44">
        <f>IF(AND(CY$4&gt;=Parametrlar!$D$7,CY$4&lt;Parametrlar!$D$7+Parametrlar!$D$5),1/Parametrlar!$D$5,0)</f>
        <v>0</v>
      </c>
      <c r="CZ76" s="44">
        <f>IF(AND(CZ$4&gt;=Parametrlar!$D$7,CZ$4&lt;Parametrlar!$D$7+Parametrlar!$D$5),1/Parametrlar!$D$5,0)</f>
        <v>0</v>
      </c>
      <c r="DA76" s="44">
        <f>IF(AND(DA$4&gt;=Parametrlar!$D$7,DA$4&lt;Parametrlar!$D$7+Parametrlar!$D$5),1/Parametrlar!$D$5,0)</f>
        <v>0</v>
      </c>
      <c r="DB76" s="44">
        <f>IF(AND(DB$4&gt;=Parametrlar!$D$7,DB$4&lt;Parametrlar!$D$7+Parametrlar!$D$5),1/Parametrlar!$D$5,0)</f>
        <v>0</v>
      </c>
      <c r="DC76" s="44">
        <f>IF(AND(DC$4&gt;=Parametrlar!$D$7,DC$4&lt;Parametrlar!$D$7+Parametrlar!$D$5),1/Parametrlar!$D$5,0)</f>
        <v>0</v>
      </c>
      <c r="DD76" s="44">
        <f>IF(AND(DD$4&gt;=Parametrlar!$D$7,DD$4&lt;Parametrlar!$D$7+Parametrlar!$D$5),1/Parametrlar!$D$5,0)</f>
        <v>0</v>
      </c>
      <c r="DE76" s="44">
        <f>IF(AND(DE$4&gt;=Parametrlar!$D$7,DE$4&lt;Parametrlar!$D$7+Parametrlar!$D$5),1/Parametrlar!$D$5,0)</f>
        <v>0</v>
      </c>
      <c r="DF76" s="44">
        <f>IF(AND(DF$4&gt;=Parametrlar!$D$7,DF$4&lt;Parametrlar!$D$7+Parametrlar!$D$5),1/Parametrlar!$D$5,0)</f>
        <v>0</v>
      </c>
      <c r="DG76" s="44">
        <f>IF(AND(DG$4&gt;=Parametrlar!$D$7,DG$4&lt;Parametrlar!$D$7+Parametrlar!$D$5),1/Parametrlar!$D$5,0)</f>
        <v>0</v>
      </c>
      <c r="DH76" s="44">
        <f>IF(AND(DH$4&gt;=Parametrlar!$D$7,DH$4&lt;Parametrlar!$D$7+Parametrlar!$D$5),1/Parametrlar!$D$5,0)</f>
        <v>0</v>
      </c>
      <c r="DI76" s="44">
        <f>IF(AND(DI$4&gt;=Parametrlar!$D$7,DI$4&lt;Parametrlar!$D$7+Parametrlar!$D$5),1/Parametrlar!$D$5,0)</f>
        <v>0</v>
      </c>
      <c r="DJ76" s="44">
        <f>IF(AND(DJ$4&gt;=Parametrlar!$D$7,DJ$4&lt;Parametrlar!$D$7+Parametrlar!$D$5),1/Parametrlar!$D$5,0)</f>
        <v>0</v>
      </c>
      <c r="DK76" s="44">
        <f>IF(AND(DK$4&gt;=Parametrlar!$D$7,DK$4&lt;Parametrlar!$D$7+Parametrlar!$D$5),1/Parametrlar!$D$5,0)</f>
        <v>0</v>
      </c>
      <c r="DL76" s="44">
        <f>IF(AND(DL$4&gt;=Parametrlar!$D$7,DL$4&lt;Parametrlar!$D$7+Parametrlar!$D$5),1/Parametrlar!$D$5,0)</f>
        <v>0</v>
      </c>
      <c r="DM76" s="44">
        <f>IF(AND(DM$4&gt;=Parametrlar!$D$7,DM$4&lt;Parametrlar!$D$7+Parametrlar!$D$5),1/Parametrlar!$D$5,0)</f>
        <v>0</v>
      </c>
      <c r="DN76" s="44">
        <f>IF(AND(DN$4&gt;=Parametrlar!$D$7,DN$4&lt;Parametrlar!$D$7+Parametrlar!$D$5),1/Parametrlar!$D$5,0)</f>
        <v>0</v>
      </c>
      <c r="DO76" s="44">
        <f>IF(AND(DO$4&gt;=Parametrlar!$D$7,DO$4&lt;Parametrlar!$D$7+Parametrlar!$D$5),1/Parametrlar!$D$5,0)</f>
        <v>0</v>
      </c>
      <c r="DP76" s="44">
        <f>IF(AND(DP$4&gt;=Parametrlar!$D$7,DP$4&lt;Parametrlar!$D$7+Parametrlar!$D$5),1/Parametrlar!$D$5,0)</f>
        <v>0</v>
      </c>
      <c r="DQ76" s="44">
        <f>IF(AND(DQ$4&gt;=Parametrlar!$D$7,DQ$4&lt;Parametrlar!$D$7+Parametrlar!$D$5),1/Parametrlar!$D$5,0)</f>
        <v>0</v>
      </c>
      <c r="DR76" s="44">
        <f>IF(AND(DR$4&gt;=Parametrlar!$D$7,DR$4&lt;Parametrlar!$D$7+Parametrlar!$D$5),1/Parametrlar!$D$5,0)</f>
        <v>0</v>
      </c>
      <c r="DS76" s="44">
        <f>IF(AND(DS$4&gt;=Parametrlar!$D$7,DS$4&lt;Parametrlar!$D$7+Parametrlar!$D$5),1/Parametrlar!$D$5,0)</f>
        <v>0</v>
      </c>
      <c r="DT76" s="44">
        <f>IF(AND(DT$4&gt;=Parametrlar!$D$7,DT$4&lt;Parametrlar!$D$7+Parametrlar!$D$5),1/Parametrlar!$D$5,0)</f>
        <v>0</v>
      </c>
      <c r="DU76" s="44">
        <f>IF(AND(DU$4&gt;=Parametrlar!$D$7,DU$4&lt;Parametrlar!$D$7+Parametrlar!$D$5),1/Parametrlar!$D$5,0)</f>
        <v>0</v>
      </c>
      <c r="DV76" s="44">
        <f>IF(AND(DV$4&gt;=Parametrlar!$D$7,DV$4&lt;Parametrlar!$D$7+Parametrlar!$D$5),1/Parametrlar!$D$5,0)</f>
        <v>0</v>
      </c>
      <c r="DW76" s="44">
        <f>IF(AND(DW$4&gt;=Parametrlar!$D$7,DW$4&lt;Parametrlar!$D$7+Parametrlar!$D$5),1/Parametrlar!$D$5,0)</f>
        <v>0</v>
      </c>
      <c r="DX76" s="44">
        <f>IF(AND(DX$4&gt;=Parametrlar!$D$7,DX$4&lt;Parametrlar!$D$7+Parametrlar!$D$5),1/Parametrlar!$D$5,0)</f>
        <v>0</v>
      </c>
      <c r="DY76" s="44">
        <f>IF(AND(DY$4&gt;=Parametrlar!$D$7,DY$4&lt;Parametrlar!$D$7+Parametrlar!$D$5),1/Parametrlar!$D$5,0)</f>
        <v>0</v>
      </c>
      <c r="DZ76" s="44">
        <f>IF(AND(DZ$4&gt;=Parametrlar!$D$7,DZ$4&lt;Parametrlar!$D$7+Parametrlar!$D$5),1/Parametrlar!$D$5,0)</f>
        <v>0</v>
      </c>
      <c r="EA76" s="44">
        <f>IF(AND(EA$4&gt;=Parametrlar!$D$7,EA$4&lt;Parametrlar!$D$7+Parametrlar!$D$5),1/Parametrlar!$D$5,0)</f>
        <v>0</v>
      </c>
      <c r="EB76" s="44">
        <f>IF(AND(EB$4&gt;=Parametrlar!$D$7,EB$4&lt;Parametrlar!$D$7+Parametrlar!$D$5),1/Parametrlar!$D$5,0)</f>
        <v>0</v>
      </c>
      <c r="EC76" s="44">
        <f>IF(AND(EC$4&gt;=Parametrlar!$D$7,EC$4&lt;Parametrlar!$D$7+Parametrlar!$D$5),1/Parametrlar!$D$5,0)</f>
        <v>0</v>
      </c>
      <c r="ED76" s="44">
        <f>IF(AND(ED$4&gt;=Parametrlar!$D$7,ED$4&lt;Parametrlar!$D$7+Parametrlar!$D$5),1/Parametrlar!$D$5,0)</f>
        <v>0</v>
      </c>
      <c r="EE76" s="44">
        <f>IF(AND(EE$4&gt;=Parametrlar!$D$7,EE$4&lt;Parametrlar!$D$7+Parametrlar!$D$5),1/Parametrlar!$D$5,0)</f>
        <v>0</v>
      </c>
      <c r="EF76" s="44">
        <f>IF(AND(EF$4&gt;=Parametrlar!$D$7,EF$4&lt;Parametrlar!$D$7+Parametrlar!$D$5),1/Parametrlar!$D$5,0)</f>
        <v>0</v>
      </c>
      <c r="EG76" s="44">
        <f>IF(AND(EG$4&gt;=Parametrlar!$D$7,EG$4&lt;Parametrlar!$D$7+Parametrlar!$D$5),1/Parametrlar!$D$5,0)</f>
        <v>0</v>
      </c>
      <c r="EH76" s="44">
        <f>IF(AND(EH$4&gt;=Parametrlar!$D$7,EH$4&lt;Parametrlar!$D$7+Parametrlar!$D$5),1/Parametrlar!$D$5,0)</f>
        <v>0</v>
      </c>
      <c r="EI76" s="44">
        <f>IF(AND(EI$4&gt;=Parametrlar!$D$7,EI$4&lt;Parametrlar!$D$7+Parametrlar!$D$5),1/Parametrlar!$D$5,0)</f>
        <v>0</v>
      </c>
      <c r="EJ76" s="44">
        <f>IF(AND(EJ$4&gt;=Parametrlar!$D$7,EJ$4&lt;Parametrlar!$D$7+Parametrlar!$D$5),1/Parametrlar!$D$5,0)</f>
        <v>0</v>
      </c>
      <c r="EK76" s="44">
        <f>IF(AND(EK$4&gt;=Parametrlar!$D$7,EK$4&lt;Parametrlar!$D$7+Parametrlar!$D$5),1/Parametrlar!$D$5,0)</f>
        <v>0</v>
      </c>
      <c r="EL76" s="44">
        <f>IF(AND(EL$4&gt;=Parametrlar!$D$7,EL$4&lt;Parametrlar!$D$7+Parametrlar!$D$5),1/Parametrlar!$D$5,0)</f>
        <v>0</v>
      </c>
      <c r="EM76" s="44">
        <f>IF(AND(EM$4&gt;=Parametrlar!$D$7,EM$4&lt;Parametrlar!$D$7+Parametrlar!$D$5),1/Parametrlar!$D$5,0)</f>
        <v>0</v>
      </c>
      <c r="EN76" s="44">
        <f>IF(AND(EN$4&gt;=Parametrlar!$D$7,EN$4&lt;Parametrlar!$D$7+Parametrlar!$D$5),1/Parametrlar!$D$5,0)</f>
        <v>0</v>
      </c>
      <c r="EO76" s="44">
        <f>IF(AND(EO$4&gt;=Parametrlar!$D$7,EO$4&lt;Parametrlar!$D$7+Parametrlar!$D$5),1/Parametrlar!$D$5,0)</f>
        <v>0</v>
      </c>
      <c r="EP76" s="44">
        <f>IF(AND(EP$4&gt;=Parametrlar!$D$7,EP$4&lt;Parametrlar!$D$7+Parametrlar!$D$5),1/Parametrlar!$D$5,0)</f>
        <v>0</v>
      </c>
      <c r="EQ76" s="44">
        <f>IF(AND(EQ$4&gt;=Parametrlar!$D$7,EQ$4&lt;Parametrlar!$D$7+Parametrlar!$D$5),1/Parametrlar!$D$5,0)</f>
        <v>0</v>
      </c>
      <c r="ER76" s="44">
        <f>IF(AND(ER$4&gt;=Parametrlar!$D$7,ER$4&lt;Parametrlar!$D$7+Parametrlar!$D$5),1/Parametrlar!$D$5,0)</f>
        <v>0</v>
      </c>
      <c r="ES76" s="44">
        <f>IF(AND(ES$4&gt;=Parametrlar!$D$7,ES$4&lt;Parametrlar!$D$7+Parametrlar!$D$5),1/Parametrlar!$D$5,0)</f>
        <v>0</v>
      </c>
      <c r="ET76" s="44">
        <f>IF(AND(ET$4&gt;=Parametrlar!$D$7,ET$4&lt;Parametrlar!$D$7+Parametrlar!$D$5),1/Parametrlar!$D$5,0)</f>
        <v>0</v>
      </c>
      <c r="EU76" s="44">
        <f>IF(AND(EU$4&gt;=Parametrlar!$D$7,EU$4&lt;Parametrlar!$D$7+Parametrlar!$D$5),1/Parametrlar!$D$5,0)</f>
        <v>0</v>
      </c>
      <c r="EV76" s="44">
        <f>IF(AND(EV$4&gt;=Parametrlar!$D$7,EV$4&lt;Parametrlar!$D$7+Parametrlar!$D$5),1/Parametrlar!$D$5,0)</f>
        <v>0</v>
      </c>
      <c r="EW76" s="44">
        <f>IF(AND(EW$4&gt;=Parametrlar!$D$7,EW$4&lt;Parametrlar!$D$7+Parametrlar!$D$5),1/Parametrlar!$D$5,0)</f>
        <v>0</v>
      </c>
      <c r="EX76" s="44">
        <f>IF(AND(EX$4&gt;=Parametrlar!$D$7,EX$4&lt;Parametrlar!$D$7+Parametrlar!$D$5),1/Parametrlar!$D$5,0)</f>
        <v>0</v>
      </c>
      <c r="EY76" s="44">
        <f>IF(AND(EY$4&gt;=Parametrlar!$D$7,EY$4&lt;Parametrlar!$D$7+Parametrlar!$D$5),1/Parametrlar!$D$5,0)</f>
        <v>0</v>
      </c>
      <c r="EZ76" s="44">
        <f>IF(AND(EZ$4&gt;=Parametrlar!$D$7,EZ$4&lt;Parametrlar!$D$7+Parametrlar!$D$5),1/Parametrlar!$D$5,0)</f>
        <v>0</v>
      </c>
      <c r="FA76" s="44">
        <f>IF(AND(FA$4&gt;=Parametrlar!$D$7,FA$4&lt;Parametrlar!$D$7+Parametrlar!$D$5),1/Parametrlar!$D$5,0)</f>
        <v>0</v>
      </c>
      <c r="FB76" s="44">
        <f>IF(AND(FB$4&gt;=Parametrlar!$D$7,FB$4&lt;Parametrlar!$D$7+Parametrlar!$D$5),1/Parametrlar!$D$5,0)</f>
        <v>0</v>
      </c>
      <c r="FC76" s="44">
        <f>IF(AND(FC$4&gt;=Parametrlar!$D$7,FC$4&lt;Parametrlar!$D$7+Parametrlar!$D$5),1/Parametrlar!$D$5,0)</f>
        <v>0</v>
      </c>
      <c r="FD76" s="44">
        <f>IF(AND(FD$4&gt;=Parametrlar!$D$7,FD$4&lt;Parametrlar!$D$7+Parametrlar!$D$5),1/Parametrlar!$D$5,0)</f>
        <v>0</v>
      </c>
      <c r="FE76" s="44">
        <f>IF(AND(FE$4&gt;=Parametrlar!$D$7,FE$4&lt;Parametrlar!$D$7+Parametrlar!$D$5),1/Parametrlar!$D$5,0)</f>
        <v>0</v>
      </c>
      <c r="FF76" s="44">
        <f>IF(AND(FF$4&gt;=Parametrlar!$D$7,FF$4&lt;Parametrlar!$D$7+Parametrlar!$D$5),1/Parametrlar!$D$5,0)</f>
        <v>0</v>
      </c>
      <c r="FG76" s="44">
        <f>IF(AND(FG$4&gt;=Parametrlar!$D$7,FG$4&lt;Parametrlar!$D$7+Parametrlar!$D$5),1/Parametrlar!$D$5,0)</f>
        <v>0</v>
      </c>
      <c r="FH76" s="44">
        <f>IF(AND(FH$4&gt;=Parametrlar!$D$7,FH$4&lt;Parametrlar!$D$7+Parametrlar!$D$5),1/Parametrlar!$D$5,0)</f>
        <v>0</v>
      </c>
      <c r="FI76" s="44">
        <f>IF(AND(FI$4&gt;=Parametrlar!$D$7,FI$4&lt;Parametrlar!$D$7+Parametrlar!$D$5),1/Parametrlar!$D$5,0)</f>
        <v>0</v>
      </c>
      <c r="FJ76" s="44">
        <f>IF(AND(FJ$4&gt;=Parametrlar!$D$7,FJ$4&lt;Parametrlar!$D$7+Parametrlar!$D$5),1/Parametrlar!$D$5,0)</f>
        <v>0</v>
      </c>
      <c r="FK76" s="44">
        <f>IF(AND(FK$4&gt;=Parametrlar!$D$7,FK$4&lt;Parametrlar!$D$7+Parametrlar!$D$5),1/Parametrlar!$D$5,0)</f>
        <v>0</v>
      </c>
      <c r="FL76" s="44">
        <f>IF(AND(FL$4&gt;=Parametrlar!$D$7,FL$4&lt;Parametrlar!$D$7+Parametrlar!$D$5),1/Parametrlar!$D$5,0)</f>
        <v>0</v>
      </c>
      <c r="FM76" s="44">
        <f>IF(AND(FM$4&gt;=Parametrlar!$D$7,FM$4&lt;Parametrlar!$D$7+Parametrlar!$D$5),1/Parametrlar!$D$5,0)</f>
        <v>0</v>
      </c>
      <c r="FN76" s="44">
        <f>IF(AND(FN$4&gt;=Parametrlar!$D$7,FN$4&lt;Parametrlar!$D$7+Parametrlar!$D$5),1/Parametrlar!$D$5,0)</f>
        <v>0</v>
      </c>
      <c r="FO76" s="44">
        <f>IF(AND(FO$4&gt;=Parametrlar!$D$7,FO$4&lt;Parametrlar!$D$7+Parametrlar!$D$5),1/Parametrlar!$D$5,0)</f>
        <v>0</v>
      </c>
      <c r="FP76" s="44">
        <f>IF(AND(FP$4&gt;=Parametrlar!$D$7,FP$4&lt;Parametrlar!$D$7+Parametrlar!$D$5),1/Parametrlar!$D$5,0)</f>
        <v>0</v>
      </c>
    </row>
    <row r="77" spans="1:172" x14ac:dyDescent="0.2">
      <c r="A77" s="42" t="s">
        <v>225</v>
      </c>
      <c r="C77" s="45">
        <f>SUM(D77:FP77)</f>
        <v>4790726.6422193861</v>
      </c>
      <c r="D77" s="46">
        <f>D76*Parametrlar!$D$15*D75</f>
        <v>0</v>
      </c>
      <c r="E77" s="46">
        <f>E76*Parametrlar!$D$15*E75</f>
        <v>364095.22480867337</v>
      </c>
      <c r="F77" s="46">
        <f>F76*Parametrlar!$D$15*F75</f>
        <v>370482.8603316326</v>
      </c>
      <c r="G77" s="46">
        <f>G76*Parametrlar!$D$15*G75</f>
        <v>376870.49585459178</v>
      </c>
      <c r="H77" s="46">
        <f>H76*Parametrlar!$D$15*H75</f>
        <v>383258.13137755095</v>
      </c>
      <c r="I77" s="46">
        <f>I76*Parametrlar!$D$15*I75</f>
        <v>389645.76690051006</v>
      </c>
      <c r="J77" s="46">
        <f>J76*Parametrlar!$D$15*J75</f>
        <v>396033.40242346929</v>
      </c>
      <c r="K77" s="46">
        <f>K76*Parametrlar!$D$15*K75</f>
        <v>402421.03794642846</v>
      </c>
      <c r="L77" s="46">
        <f>L76*Parametrlar!$D$15*L75</f>
        <v>408808.67346938764</v>
      </c>
      <c r="M77" s="46">
        <f>M76*Parametrlar!$D$15*M75</f>
        <v>415196.30899234687</v>
      </c>
      <c r="N77" s="46">
        <f>N76*Parametrlar!$D$15*N75</f>
        <v>421583.94451530604</v>
      </c>
      <c r="O77" s="46">
        <f>O76*Parametrlar!$D$15*O75</f>
        <v>427971.58003826521</v>
      </c>
      <c r="P77" s="46">
        <f>P76*Parametrlar!$D$15*P75</f>
        <v>434359.21556122438</v>
      </c>
      <c r="Q77" s="46">
        <f>Q76*Parametrlar!$D$15*Q75</f>
        <v>0</v>
      </c>
      <c r="R77" s="46">
        <f>R76*Parametrlar!$D$15*R75</f>
        <v>0</v>
      </c>
      <c r="S77" s="46">
        <f>S76*Parametrlar!$D$15*S75</f>
        <v>0</v>
      </c>
      <c r="T77" s="46">
        <f>T76*Parametrlar!$D$15*T75</f>
        <v>0</v>
      </c>
      <c r="U77" s="46">
        <f>U76*Parametrlar!$D$15*U75</f>
        <v>0</v>
      </c>
      <c r="V77" s="46">
        <f>V76*Parametrlar!$D$15*V75</f>
        <v>0</v>
      </c>
      <c r="W77" s="46">
        <f>W76*Parametrlar!$D$15*W75</f>
        <v>0</v>
      </c>
      <c r="X77" s="46">
        <f>X76*Parametrlar!$D$15*X75</f>
        <v>0</v>
      </c>
      <c r="Y77" s="46">
        <f>Y76*Parametrlar!$D$15*Y75</f>
        <v>0</v>
      </c>
      <c r="Z77" s="46">
        <f>Z76*Parametrlar!$D$15*Z75</f>
        <v>0</v>
      </c>
      <c r="AA77" s="46">
        <f>AA76*Parametrlar!$D$15*AA75</f>
        <v>0</v>
      </c>
      <c r="AB77" s="46">
        <f>AB76*Parametrlar!$D$15*AB75</f>
        <v>0</v>
      </c>
      <c r="AC77" s="46">
        <f>AC76*Parametrlar!$D$15*AC75</f>
        <v>0</v>
      </c>
      <c r="AD77" s="46">
        <f>AD76*Parametrlar!$D$15*AD75</f>
        <v>0</v>
      </c>
      <c r="AE77" s="46">
        <f>AE76*Parametrlar!$D$15*AE75</f>
        <v>0</v>
      </c>
      <c r="AF77" s="46">
        <f>AF76*Parametrlar!$D$15*AF75</f>
        <v>0</v>
      </c>
      <c r="AG77" s="46">
        <f>AG76*Parametrlar!$D$15*AG75</f>
        <v>0</v>
      </c>
      <c r="AH77" s="46">
        <f>AH76*Parametrlar!$D$15*AH75</f>
        <v>0</v>
      </c>
      <c r="AI77" s="46">
        <f>AI76*Parametrlar!$D$15*AI75</f>
        <v>0</v>
      </c>
      <c r="AJ77" s="46">
        <f>AJ76*Parametrlar!$D$15*AJ75</f>
        <v>0</v>
      </c>
      <c r="AK77" s="46">
        <f>AK76*Parametrlar!$D$15*AK75</f>
        <v>0</v>
      </c>
      <c r="AL77" s="46">
        <f>AL76*Parametrlar!$D$15*AL75</f>
        <v>0</v>
      </c>
      <c r="AM77" s="46">
        <f>AM76*Parametrlar!$D$15*AM75</f>
        <v>0</v>
      </c>
      <c r="AN77" s="46">
        <f>AN76*Parametrlar!$D$15*AN75</f>
        <v>0</v>
      </c>
      <c r="AO77" s="46">
        <f>AO76*Parametrlar!$D$15*AO75</f>
        <v>0</v>
      </c>
      <c r="AP77" s="46">
        <f>AP76*Parametrlar!$D$15*AP75</f>
        <v>0</v>
      </c>
      <c r="AQ77" s="46">
        <f>AQ76*Parametrlar!$D$15*AQ75</f>
        <v>0</v>
      </c>
      <c r="AR77" s="46">
        <f>AR76*Parametrlar!$D$15*AR75</f>
        <v>0</v>
      </c>
      <c r="AS77" s="46">
        <f>AS76*Parametrlar!$D$15*AS75</f>
        <v>0</v>
      </c>
      <c r="AT77" s="46">
        <f>AT76*Parametrlar!$D$15*AT75</f>
        <v>0</v>
      </c>
      <c r="AU77" s="46">
        <f>AU76*Parametrlar!$D$15*AU75</f>
        <v>0</v>
      </c>
      <c r="AV77" s="46">
        <f>AV76*Parametrlar!$D$15*AV75</f>
        <v>0</v>
      </c>
      <c r="AW77" s="46">
        <f>AW76*Parametrlar!$D$15*AW75</f>
        <v>0</v>
      </c>
      <c r="AX77" s="46">
        <f>AX76*Parametrlar!$D$15*AX75</f>
        <v>0</v>
      </c>
      <c r="AY77" s="46">
        <f>AY76*Parametrlar!$D$15*AY75</f>
        <v>0</v>
      </c>
      <c r="AZ77" s="46">
        <f>AZ76*Parametrlar!$D$15*AZ75</f>
        <v>0</v>
      </c>
      <c r="BA77" s="46">
        <f>BA76*Parametrlar!$D$15*BA75</f>
        <v>0</v>
      </c>
      <c r="BB77" s="46">
        <f>BB76*Parametrlar!$D$15*BB75</f>
        <v>0</v>
      </c>
      <c r="BC77" s="46">
        <f>BC76*Parametrlar!$D$15*BC75</f>
        <v>0</v>
      </c>
      <c r="BD77" s="46">
        <f>BD76*Parametrlar!$D$15*BD75</f>
        <v>0</v>
      </c>
      <c r="BE77" s="46">
        <f>BE76*Parametrlar!$D$15*BE75</f>
        <v>0</v>
      </c>
      <c r="BF77" s="46">
        <f>BF76*Parametrlar!$D$15*BF75</f>
        <v>0</v>
      </c>
      <c r="BG77" s="46">
        <f>BG76*Parametrlar!$D$15*BG75</f>
        <v>0</v>
      </c>
      <c r="BH77" s="46">
        <f>BH76*Parametrlar!$D$15*BH75</f>
        <v>0</v>
      </c>
      <c r="BI77" s="46">
        <f>BI76*Parametrlar!$D$15*BI75</f>
        <v>0</v>
      </c>
      <c r="BJ77" s="46">
        <f>BJ76*Parametrlar!$D$15*BJ75</f>
        <v>0</v>
      </c>
      <c r="BK77" s="46">
        <f>BK76*Parametrlar!$D$15*BK75</f>
        <v>0</v>
      </c>
      <c r="BL77" s="46">
        <f>BL76*Parametrlar!$D$15*BL75</f>
        <v>0</v>
      </c>
      <c r="BM77" s="46">
        <f>BM76*Parametrlar!$D$15*BM75</f>
        <v>0</v>
      </c>
      <c r="BN77" s="46">
        <f>BN76*Parametrlar!$D$15*BN75</f>
        <v>0</v>
      </c>
      <c r="BO77" s="46">
        <f>BO76*Parametrlar!$D$15*BO75</f>
        <v>0</v>
      </c>
      <c r="BP77" s="46">
        <f>BP76*Parametrlar!$D$15*BP75</f>
        <v>0</v>
      </c>
      <c r="BQ77" s="46">
        <f>BQ76*Parametrlar!$D$15*BQ75</f>
        <v>0</v>
      </c>
      <c r="BR77" s="46">
        <f>BR76*Parametrlar!$D$15*BR75</f>
        <v>0</v>
      </c>
      <c r="BS77" s="46">
        <f>BS76*Parametrlar!$D$15*BS75</f>
        <v>0</v>
      </c>
      <c r="BT77" s="46">
        <f>BT76*Parametrlar!$D$15*BT75</f>
        <v>0</v>
      </c>
      <c r="BU77" s="46">
        <f>BU76*Parametrlar!$D$15*BU75</f>
        <v>0</v>
      </c>
      <c r="BV77" s="46">
        <f>BV76*Parametrlar!$D$15*BV75</f>
        <v>0</v>
      </c>
      <c r="BW77" s="46">
        <f>BW76*Parametrlar!$D$15*BW75</f>
        <v>0</v>
      </c>
      <c r="BX77" s="46">
        <f>BX76*Parametrlar!$D$15*BX75</f>
        <v>0</v>
      </c>
      <c r="BY77" s="46">
        <f>BY76*Parametrlar!$D$15*BY75</f>
        <v>0</v>
      </c>
      <c r="BZ77" s="46">
        <f>BZ76*Parametrlar!$D$15*BZ75</f>
        <v>0</v>
      </c>
      <c r="CA77" s="46">
        <f>CA76*Parametrlar!$D$15*CA75</f>
        <v>0</v>
      </c>
      <c r="CB77" s="46">
        <f>CB76*Parametrlar!$D$15*CB75</f>
        <v>0</v>
      </c>
      <c r="CC77" s="46">
        <f>CC76*Parametrlar!$D$15*CC75</f>
        <v>0</v>
      </c>
      <c r="CD77" s="46">
        <f>CD76*Parametrlar!$D$15*CD75</f>
        <v>0</v>
      </c>
      <c r="CE77" s="46">
        <f>CE76*Parametrlar!$D$15*CE75</f>
        <v>0</v>
      </c>
      <c r="CF77" s="46">
        <f>CF76*Parametrlar!$D$15*CF75</f>
        <v>0</v>
      </c>
      <c r="CG77" s="46">
        <f>CG76*Parametrlar!$D$15*CG75</f>
        <v>0</v>
      </c>
      <c r="CH77" s="46">
        <f>CH76*Parametrlar!$D$15*CH75</f>
        <v>0</v>
      </c>
      <c r="CI77" s="46">
        <f>CI76*Parametrlar!$D$15*CI75</f>
        <v>0</v>
      </c>
      <c r="CJ77" s="46">
        <f>CJ76*Parametrlar!$D$15*CJ75</f>
        <v>0</v>
      </c>
      <c r="CK77" s="46">
        <f>CK76*Parametrlar!$D$15*CK75</f>
        <v>0</v>
      </c>
      <c r="CL77" s="46">
        <f>CL76*Parametrlar!$D$15*CL75</f>
        <v>0</v>
      </c>
      <c r="CM77" s="46">
        <f>CM76*Parametrlar!$D$15*CM75</f>
        <v>0</v>
      </c>
      <c r="CN77" s="46">
        <f>CN76*Parametrlar!$D$15*CN75</f>
        <v>0</v>
      </c>
      <c r="CO77" s="46">
        <f>CO76*Parametrlar!$D$15*CO75</f>
        <v>0</v>
      </c>
      <c r="CP77" s="46">
        <f>CP76*Parametrlar!$D$15*CP75</f>
        <v>0</v>
      </c>
      <c r="CQ77" s="46">
        <f>CQ76*Parametrlar!$D$15*CQ75</f>
        <v>0</v>
      </c>
      <c r="CR77" s="46">
        <f>CR76*Parametrlar!$D$15*CR75</f>
        <v>0</v>
      </c>
      <c r="CS77" s="46">
        <f>CS76*Parametrlar!$D$15*CS75</f>
        <v>0</v>
      </c>
      <c r="CT77" s="46">
        <f>CT76*Parametrlar!$D$15*CT75</f>
        <v>0</v>
      </c>
      <c r="CU77" s="46">
        <f>CU76*Parametrlar!$D$15*CU75</f>
        <v>0</v>
      </c>
      <c r="CV77" s="46">
        <f>CV76*Parametrlar!$D$15*CV75</f>
        <v>0</v>
      </c>
      <c r="CW77" s="46">
        <f>CW76*Parametrlar!$D$15*CW75</f>
        <v>0</v>
      </c>
      <c r="CX77" s="46">
        <f>CX76*Parametrlar!$D$15*CX75</f>
        <v>0</v>
      </c>
      <c r="CY77" s="46">
        <f>CY76*Parametrlar!$D$15*CY75</f>
        <v>0</v>
      </c>
      <c r="CZ77" s="46">
        <f>CZ76*Parametrlar!$D$15*CZ75</f>
        <v>0</v>
      </c>
      <c r="DA77" s="46">
        <f>DA76*Parametrlar!$D$15*DA75</f>
        <v>0</v>
      </c>
      <c r="DB77" s="46">
        <f>DB76*Parametrlar!$D$15*DB75</f>
        <v>0</v>
      </c>
      <c r="DC77" s="46">
        <f>DC76*Parametrlar!$D$15*DC75</f>
        <v>0</v>
      </c>
      <c r="DD77" s="46">
        <f>DD76*Parametrlar!$D$15*DD75</f>
        <v>0</v>
      </c>
      <c r="DE77" s="46">
        <f>DE76*Parametrlar!$D$15*DE75</f>
        <v>0</v>
      </c>
      <c r="DF77" s="46">
        <f>DF76*Parametrlar!$D$15*DF75</f>
        <v>0</v>
      </c>
      <c r="DG77" s="46">
        <f>DG76*Parametrlar!$D$15*DG75</f>
        <v>0</v>
      </c>
      <c r="DH77" s="46">
        <f>DH76*Parametrlar!$D$15*DH75</f>
        <v>0</v>
      </c>
      <c r="DI77" s="46">
        <f>DI76*Parametrlar!$D$15*DI75</f>
        <v>0</v>
      </c>
      <c r="DJ77" s="46">
        <f>DJ76*Parametrlar!$D$15*DJ75</f>
        <v>0</v>
      </c>
      <c r="DK77" s="46">
        <f>DK76*Parametrlar!$D$15*DK75</f>
        <v>0</v>
      </c>
      <c r="DL77" s="46">
        <f>DL76*Parametrlar!$D$15*DL75</f>
        <v>0</v>
      </c>
      <c r="DM77" s="46">
        <f>DM76*Parametrlar!$D$15*DM75</f>
        <v>0</v>
      </c>
      <c r="DN77" s="46">
        <f>DN76*Parametrlar!$D$15*DN75</f>
        <v>0</v>
      </c>
      <c r="DO77" s="46">
        <f>DO76*Parametrlar!$D$15*DO75</f>
        <v>0</v>
      </c>
      <c r="DP77" s="46">
        <f>DP76*Parametrlar!$D$15*DP75</f>
        <v>0</v>
      </c>
      <c r="DQ77" s="46">
        <f>DQ76*Parametrlar!$D$15*DQ75</f>
        <v>0</v>
      </c>
      <c r="DR77" s="46">
        <f>DR76*Parametrlar!$D$15*DR75</f>
        <v>0</v>
      </c>
      <c r="DS77" s="46">
        <f>DS76*Parametrlar!$D$15*DS75</f>
        <v>0</v>
      </c>
      <c r="DT77" s="46">
        <f>DT76*Parametrlar!$D$15*DT75</f>
        <v>0</v>
      </c>
      <c r="DU77" s="46">
        <f>DU76*Parametrlar!$D$15*DU75</f>
        <v>0</v>
      </c>
      <c r="DV77" s="46">
        <f>DV76*Parametrlar!$D$15*DV75</f>
        <v>0</v>
      </c>
      <c r="DW77" s="46">
        <f>DW76*Parametrlar!$D$15*DW75</f>
        <v>0</v>
      </c>
      <c r="DX77" s="46">
        <f>DX76*Parametrlar!$D$15*DX75</f>
        <v>0</v>
      </c>
      <c r="DY77" s="46">
        <f>DY76*Parametrlar!$D$15*DY75</f>
        <v>0</v>
      </c>
      <c r="DZ77" s="46">
        <f>DZ76*Parametrlar!$D$15*DZ75</f>
        <v>0</v>
      </c>
      <c r="EA77" s="46">
        <f>EA76*Parametrlar!$D$15*EA75</f>
        <v>0</v>
      </c>
      <c r="EB77" s="46">
        <f>EB76*Parametrlar!$D$15*EB75</f>
        <v>0</v>
      </c>
      <c r="EC77" s="46">
        <f>EC76*Parametrlar!$D$15*EC75</f>
        <v>0</v>
      </c>
      <c r="ED77" s="46">
        <f>ED76*Parametrlar!$D$15*ED75</f>
        <v>0</v>
      </c>
      <c r="EE77" s="46">
        <f>EE76*Parametrlar!$D$15*EE75</f>
        <v>0</v>
      </c>
      <c r="EF77" s="46">
        <f>EF76*Parametrlar!$D$15*EF75</f>
        <v>0</v>
      </c>
      <c r="EG77" s="46">
        <f>EG76*Parametrlar!$D$15*EG75</f>
        <v>0</v>
      </c>
      <c r="EH77" s="46">
        <f>EH76*Parametrlar!$D$15*EH75</f>
        <v>0</v>
      </c>
      <c r="EI77" s="46">
        <f>EI76*Parametrlar!$D$15*EI75</f>
        <v>0</v>
      </c>
      <c r="EJ77" s="46">
        <f>EJ76*Parametrlar!$D$15*EJ75</f>
        <v>0</v>
      </c>
      <c r="EK77" s="46">
        <f>EK76*Parametrlar!$D$15*EK75</f>
        <v>0</v>
      </c>
      <c r="EL77" s="46">
        <f>EL76*Parametrlar!$D$15*EL75</f>
        <v>0</v>
      </c>
      <c r="EM77" s="46">
        <f>EM76*Parametrlar!$D$15*EM75</f>
        <v>0</v>
      </c>
      <c r="EN77" s="46">
        <f>EN76*Parametrlar!$D$15*EN75</f>
        <v>0</v>
      </c>
      <c r="EO77" s="46">
        <f>EO76*Parametrlar!$D$15*EO75</f>
        <v>0</v>
      </c>
      <c r="EP77" s="46">
        <f>EP76*Parametrlar!$D$15*EP75</f>
        <v>0</v>
      </c>
      <c r="EQ77" s="46">
        <f>EQ76*Parametrlar!$D$15*EQ75</f>
        <v>0</v>
      </c>
      <c r="ER77" s="46">
        <f>ER76*Parametrlar!$D$15*ER75</f>
        <v>0</v>
      </c>
      <c r="ES77" s="46">
        <f>ES76*Parametrlar!$D$15*ES75</f>
        <v>0</v>
      </c>
      <c r="ET77" s="46">
        <f>ET76*Parametrlar!$D$15*ET75</f>
        <v>0</v>
      </c>
      <c r="EU77" s="46">
        <f>EU76*Parametrlar!$D$15*EU75</f>
        <v>0</v>
      </c>
      <c r="EV77" s="46">
        <f>EV76*Parametrlar!$D$15*EV75</f>
        <v>0</v>
      </c>
      <c r="EW77" s="46">
        <f>EW76*Parametrlar!$D$15*EW75</f>
        <v>0</v>
      </c>
      <c r="EX77" s="46">
        <f>EX76*Parametrlar!$D$15*EX75</f>
        <v>0</v>
      </c>
      <c r="EY77" s="46">
        <f>EY76*Parametrlar!$D$15*EY75</f>
        <v>0</v>
      </c>
      <c r="EZ77" s="46">
        <f>EZ76*Parametrlar!$D$15*EZ75</f>
        <v>0</v>
      </c>
      <c r="FA77" s="46">
        <f>FA76*Parametrlar!$D$15*FA75</f>
        <v>0</v>
      </c>
      <c r="FB77" s="46">
        <f>FB76*Parametrlar!$D$15*FB75</f>
        <v>0</v>
      </c>
      <c r="FC77" s="46">
        <f>FC76*Parametrlar!$D$15*FC75</f>
        <v>0</v>
      </c>
      <c r="FD77" s="46">
        <f>FD76*Parametrlar!$D$15*FD75</f>
        <v>0</v>
      </c>
      <c r="FE77" s="46">
        <f>FE76*Parametrlar!$D$15*FE75</f>
        <v>0</v>
      </c>
      <c r="FF77" s="46">
        <f>FF76*Parametrlar!$D$15*FF75</f>
        <v>0</v>
      </c>
      <c r="FG77" s="46">
        <f>FG76*Parametrlar!$D$15*FG75</f>
        <v>0</v>
      </c>
      <c r="FH77" s="46">
        <f>FH76*Parametrlar!$D$15*FH75</f>
        <v>0</v>
      </c>
      <c r="FI77" s="46">
        <f>FI76*Parametrlar!$D$15*FI75</f>
        <v>0</v>
      </c>
      <c r="FJ77" s="46">
        <f>FJ76*Parametrlar!$D$15*FJ75</f>
        <v>0</v>
      </c>
      <c r="FK77" s="46">
        <f>FK76*Parametrlar!$D$15*FK75</f>
        <v>0</v>
      </c>
      <c r="FL77" s="46">
        <f>FL76*Parametrlar!$D$15*FL75</f>
        <v>0</v>
      </c>
      <c r="FM77" s="46">
        <f>FM76*Parametrlar!$D$15*FM75</f>
        <v>0</v>
      </c>
      <c r="FN77" s="46">
        <f>FN76*Parametrlar!$D$15*FN75</f>
        <v>0</v>
      </c>
      <c r="FO77" s="46">
        <f>FO76*Parametrlar!$D$15*FO75</f>
        <v>0</v>
      </c>
      <c r="FP77" s="46">
        <f>FP76*Parametrlar!$D$15*FP75</f>
        <v>0</v>
      </c>
    </row>
    <row r="78" spans="1:172" x14ac:dyDescent="0.2">
      <c r="A78" s="42" t="s">
        <v>226</v>
      </c>
      <c r="D78" s="46">
        <f>D77</f>
        <v>0</v>
      </c>
      <c r="E78" s="46">
        <f t="shared" ref="E78:AJ78" si="94">D78+E77</f>
        <v>364095.22480867337</v>
      </c>
      <c r="F78" s="46">
        <f t="shared" si="94"/>
        <v>734578.08514030604</v>
      </c>
      <c r="G78" s="46">
        <f t="shared" si="94"/>
        <v>1111448.5809948978</v>
      </c>
      <c r="H78" s="46">
        <f t="shared" si="94"/>
        <v>1494706.7123724488</v>
      </c>
      <c r="I78" s="46">
        <f t="shared" si="94"/>
        <v>1884352.4792729588</v>
      </c>
      <c r="J78" s="46">
        <f t="shared" si="94"/>
        <v>2280385.8816964282</v>
      </c>
      <c r="K78" s="46">
        <f t="shared" si="94"/>
        <v>2682806.9196428568</v>
      </c>
      <c r="L78" s="46">
        <f t="shared" si="94"/>
        <v>3091615.5931122443</v>
      </c>
      <c r="M78" s="46">
        <f t="shared" si="94"/>
        <v>3506811.902104591</v>
      </c>
      <c r="N78" s="46">
        <f t="shared" si="94"/>
        <v>3928395.8466198971</v>
      </c>
      <c r="O78" s="46">
        <f t="shared" si="94"/>
        <v>4356367.4266581619</v>
      </c>
      <c r="P78" s="46">
        <f t="shared" si="94"/>
        <v>4790726.6422193861</v>
      </c>
      <c r="Q78" s="46">
        <f t="shared" si="94"/>
        <v>4790726.6422193861</v>
      </c>
      <c r="R78" s="46">
        <f t="shared" si="94"/>
        <v>4790726.6422193861</v>
      </c>
      <c r="S78" s="46">
        <f t="shared" si="94"/>
        <v>4790726.6422193861</v>
      </c>
      <c r="T78" s="46">
        <f t="shared" si="94"/>
        <v>4790726.6422193861</v>
      </c>
      <c r="U78" s="46">
        <f t="shared" si="94"/>
        <v>4790726.6422193861</v>
      </c>
      <c r="V78" s="46">
        <f t="shared" si="94"/>
        <v>4790726.6422193861</v>
      </c>
      <c r="W78" s="46">
        <f t="shared" si="94"/>
        <v>4790726.6422193861</v>
      </c>
      <c r="X78" s="46">
        <f t="shared" si="94"/>
        <v>4790726.6422193861</v>
      </c>
      <c r="Y78" s="46">
        <f t="shared" si="94"/>
        <v>4790726.6422193861</v>
      </c>
      <c r="Z78" s="46">
        <f t="shared" si="94"/>
        <v>4790726.6422193861</v>
      </c>
      <c r="AA78" s="46">
        <f t="shared" si="94"/>
        <v>4790726.6422193861</v>
      </c>
      <c r="AB78" s="46">
        <f t="shared" si="94"/>
        <v>4790726.6422193861</v>
      </c>
      <c r="AC78" s="46">
        <f t="shared" si="94"/>
        <v>4790726.6422193861</v>
      </c>
      <c r="AD78" s="46">
        <f t="shared" si="94"/>
        <v>4790726.6422193861</v>
      </c>
      <c r="AE78" s="46">
        <f t="shared" si="94"/>
        <v>4790726.6422193861</v>
      </c>
      <c r="AF78" s="46">
        <f t="shared" si="94"/>
        <v>4790726.6422193861</v>
      </c>
      <c r="AG78" s="46">
        <f t="shared" si="94"/>
        <v>4790726.6422193861</v>
      </c>
      <c r="AH78" s="46">
        <f t="shared" si="94"/>
        <v>4790726.6422193861</v>
      </c>
      <c r="AI78" s="46">
        <f t="shared" si="94"/>
        <v>4790726.6422193861</v>
      </c>
      <c r="AJ78" s="46">
        <f t="shared" si="94"/>
        <v>4790726.6422193861</v>
      </c>
      <c r="AK78" s="46">
        <f t="shared" ref="AK78:BP78" si="95">AJ78+AK77</f>
        <v>4790726.6422193861</v>
      </c>
      <c r="AL78" s="46">
        <f t="shared" si="95"/>
        <v>4790726.6422193861</v>
      </c>
      <c r="AM78" s="46">
        <f t="shared" si="95"/>
        <v>4790726.6422193861</v>
      </c>
      <c r="AN78" s="46">
        <f t="shared" si="95"/>
        <v>4790726.6422193861</v>
      </c>
      <c r="AO78" s="46">
        <f t="shared" si="95"/>
        <v>4790726.6422193861</v>
      </c>
      <c r="AP78" s="46">
        <f t="shared" si="95"/>
        <v>4790726.6422193861</v>
      </c>
      <c r="AQ78" s="46">
        <f t="shared" si="95"/>
        <v>4790726.6422193861</v>
      </c>
      <c r="AR78" s="46">
        <f t="shared" si="95"/>
        <v>4790726.6422193861</v>
      </c>
      <c r="AS78" s="46">
        <f t="shared" si="95"/>
        <v>4790726.6422193861</v>
      </c>
      <c r="AT78" s="46">
        <f t="shared" si="95"/>
        <v>4790726.6422193861</v>
      </c>
      <c r="AU78" s="46">
        <f t="shared" si="95"/>
        <v>4790726.6422193861</v>
      </c>
      <c r="AV78" s="46">
        <f t="shared" si="95"/>
        <v>4790726.6422193861</v>
      </c>
      <c r="AW78" s="46">
        <f t="shared" si="95"/>
        <v>4790726.6422193861</v>
      </c>
      <c r="AX78" s="46">
        <f t="shared" si="95"/>
        <v>4790726.6422193861</v>
      </c>
      <c r="AY78" s="46">
        <f t="shared" si="95"/>
        <v>4790726.6422193861</v>
      </c>
      <c r="AZ78" s="46">
        <f t="shared" si="95"/>
        <v>4790726.6422193861</v>
      </c>
      <c r="BA78" s="46">
        <f t="shared" si="95"/>
        <v>4790726.6422193861</v>
      </c>
      <c r="BB78" s="46">
        <f t="shared" si="95"/>
        <v>4790726.6422193861</v>
      </c>
      <c r="BC78" s="46">
        <f t="shared" si="95"/>
        <v>4790726.6422193861</v>
      </c>
      <c r="BD78" s="46">
        <f t="shared" si="95"/>
        <v>4790726.6422193861</v>
      </c>
      <c r="BE78" s="46">
        <f t="shared" si="95"/>
        <v>4790726.6422193861</v>
      </c>
      <c r="BF78" s="46">
        <f t="shared" si="95"/>
        <v>4790726.6422193861</v>
      </c>
      <c r="BG78" s="46">
        <f t="shared" si="95"/>
        <v>4790726.6422193861</v>
      </c>
      <c r="BH78" s="46">
        <f t="shared" si="95"/>
        <v>4790726.6422193861</v>
      </c>
      <c r="BI78" s="46">
        <f t="shared" si="95"/>
        <v>4790726.6422193861</v>
      </c>
      <c r="BJ78" s="46">
        <f t="shared" si="95"/>
        <v>4790726.6422193861</v>
      </c>
      <c r="BK78" s="46">
        <f t="shared" si="95"/>
        <v>4790726.6422193861</v>
      </c>
      <c r="BL78" s="46">
        <f t="shared" si="95"/>
        <v>4790726.6422193861</v>
      </c>
      <c r="BM78" s="46">
        <f t="shared" si="95"/>
        <v>4790726.6422193861</v>
      </c>
      <c r="BN78" s="46">
        <f t="shared" si="95"/>
        <v>4790726.6422193861</v>
      </c>
      <c r="BO78" s="46">
        <f t="shared" si="95"/>
        <v>4790726.6422193861</v>
      </c>
      <c r="BP78" s="46">
        <f t="shared" si="95"/>
        <v>4790726.6422193861</v>
      </c>
      <c r="BQ78" s="46">
        <f t="shared" ref="BQ78:CV78" si="96">BP78+BQ77</f>
        <v>4790726.6422193861</v>
      </c>
      <c r="BR78" s="46">
        <f t="shared" si="96"/>
        <v>4790726.6422193861</v>
      </c>
      <c r="BS78" s="46">
        <f t="shared" si="96"/>
        <v>4790726.6422193861</v>
      </c>
      <c r="BT78" s="46">
        <f t="shared" si="96"/>
        <v>4790726.6422193861</v>
      </c>
      <c r="BU78" s="46">
        <f t="shared" si="96"/>
        <v>4790726.6422193861</v>
      </c>
      <c r="BV78" s="46">
        <f t="shared" si="96"/>
        <v>4790726.6422193861</v>
      </c>
      <c r="BW78" s="46">
        <f t="shared" si="96"/>
        <v>4790726.6422193861</v>
      </c>
      <c r="BX78" s="46">
        <f t="shared" si="96"/>
        <v>4790726.6422193861</v>
      </c>
      <c r="BY78" s="46">
        <f t="shared" si="96"/>
        <v>4790726.6422193861</v>
      </c>
      <c r="BZ78" s="46">
        <f t="shared" si="96"/>
        <v>4790726.6422193861</v>
      </c>
      <c r="CA78" s="46">
        <f t="shared" si="96"/>
        <v>4790726.6422193861</v>
      </c>
      <c r="CB78" s="46">
        <f t="shared" si="96"/>
        <v>4790726.6422193861</v>
      </c>
      <c r="CC78" s="46">
        <f t="shared" si="96"/>
        <v>4790726.6422193861</v>
      </c>
      <c r="CD78" s="46">
        <f t="shared" si="96"/>
        <v>4790726.6422193861</v>
      </c>
      <c r="CE78" s="46">
        <f t="shared" si="96"/>
        <v>4790726.6422193861</v>
      </c>
      <c r="CF78" s="46">
        <f t="shared" si="96"/>
        <v>4790726.6422193861</v>
      </c>
      <c r="CG78" s="46">
        <f t="shared" si="96"/>
        <v>4790726.6422193861</v>
      </c>
      <c r="CH78" s="46">
        <f t="shared" si="96"/>
        <v>4790726.6422193861</v>
      </c>
      <c r="CI78" s="46">
        <f t="shared" si="96"/>
        <v>4790726.6422193861</v>
      </c>
      <c r="CJ78" s="46">
        <f t="shared" si="96"/>
        <v>4790726.6422193861</v>
      </c>
      <c r="CK78" s="46">
        <f t="shared" si="96"/>
        <v>4790726.6422193861</v>
      </c>
      <c r="CL78" s="46">
        <f t="shared" si="96"/>
        <v>4790726.6422193861</v>
      </c>
      <c r="CM78" s="46">
        <f t="shared" si="96"/>
        <v>4790726.6422193861</v>
      </c>
      <c r="CN78" s="46">
        <f t="shared" si="96"/>
        <v>4790726.6422193861</v>
      </c>
      <c r="CO78" s="46">
        <f t="shared" si="96"/>
        <v>4790726.6422193861</v>
      </c>
      <c r="CP78" s="46">
        <f t="shared" si="96"/>
        <v>4790726.6422193861</v>
      </c>
      <c r="CQ78" s="46">
        <f t="shared" si="96"/>
        <v>4790726.6422193861</v>
      </c>
      <c r="CR78" s="46">
        <f t="shared" si="96"/>
        <v>4790726.6422193861</v>
      </c>
      <c r="CS78" s="46">
        <f t="shared" si="96"/>
        <v>4790726.6422193861</v>
      </c>
      <c r="CT78" s="46">
        <f t="shared" si="96"/>
        <v>4790726.6422193861</v>
      </c>
      <c r="CU78" s="46">
        <f t="shared" si="96"/>
        <v>4790726.6422193861</v>
      </c>
      <c r="CV78" s="46">
        <f t="shared" si="96"/>
        <v>4790726.6422193861</v>
      </c>
      <c r="CW78" s="46">
        <f t="shared" ref="CW78:EB78" si="97">CV78+CW77</f>
        <v>4790726.6422193861</v>
      </c>
      <c r="CX78" s="46">
        <f t="shared" si="97"/>
        <v>4790726.6422193861</v>
      </c>
      <c r="CY78" s="46">
        <f t="shared" si="97"/>
        <v>4790726.6422193861</v>
      </c>
      <c r="CZ78" s="46">
        <f t="shared" si="97"/>
        <v>4790726.6422193861</v>
      </c>
      <c r="DA78" s="46">
        <f t="shared" si="97"/>
        <v>4790726.6422193861</v>
      </c>
      <c r="DB78" s="46">
        <f t="shared" si="97"/>
        <v>4790726.6422193861</v>
      </c>
      <c r="DC78" s="46">
        <f t="shared" si="97"/>
        <v>4790726.6422193861</v>
      </c>
      <c r="DD78" s="46">
        <f t="shared" si="97"/>
        <v>4790726.6422193861</v>
      </c>
      <c r="DE78" s="46">
        <f t="shared" si="97"/>
        <v>4790726.6422193861</v>
      </c>
      <c r="DF78" s="46">
        <f t="shared" si="97"/>
        <v>4790726.6422193861</v>
      </c>
      <c r="DG78" s="46">
        <f t="shared" si="97"/>
        <v>4790726.6422193861</v>
      </c>
      <c r="DH78" s="46">
        <f t="shared" si="97"/>
        <v>4790726.6422193861</v>
      </c>
      <c r="DI78" s="46">
        <f t="shared" si="97"/>
        <v>4790726.6422193861</v>
      </c>
      <c r="DJ78" s="46">
        <f t="shared" si="97"/>
        <v>4790726.6422193861</v>
      </c>
      <c r="DK78" s="46">
        <f t="shared" si="97"/>
        <v>4790726.6422193861</v>
      </c>
      <c r="DL78" s="46">
        <f t="shared" si="97"/>
        <v>4790726.6422193861</v>
      </c>
      <c r="DM78" s="46">
        <f t="shared" si="97"/>
        <v>4790726.6422193861</v>
      </c>
      <c r="DN78" s="46">
        <f t="shared" si="97"/>
        <v>4790726.6422193861</v>
      </c>
      <c r="DO78" s="46">
        <f t="shared" si="97"/>
        <v>4790726.6422193861</v>
      </c>
      <c r="DP78" s="46">
        <f t="shared" si="97"/>
        <v>4790726.6422193861</v>
      </c>
      <c r="DQ78" s="46">
        <f t="shared" si="97"/>
        <v>4790726.6422193861</v>
      </c>
      <c r="DR78" s="46">
        <f t="shared" si="97"/>
        <v>4790726.6422193861</v>
      </c>
      <c r="DS78" s="46">
        <f t="shared" si="97"/>
        <v>4790726.6422193861</v>
      </c>
      <c r="DT78" s="46">
        <f t="shared" si="97"/>
        <v>4790726.6422193861</v>
      </c>
      <c r="DU78" s="46">
        <f t="shared" si="97"/>
        <v>4790726.6422193861</v>
      </c>
      <c r="DV78" s="46">
        <f t="shared" si="97"/>
        <v>4790726.6422193861</v>
      </c>
      <c r="DW78" s="46">
        <f t="shared" si="97"/>
        <v>4790726.6422193861</v>
      </c>
      <c r="DX78" s="46">
        <f t="shared" si="97"/>
        <v>4790726.6422193861</v>
      </c>
      <c r="DY78" s="46">
        <f t="shared" si="97"/>
        <v>4790726.6422193861</v>
      </c>
      <c r="DZ78" s="46">
        <f t="shared" si="97"/>
        <v>4790726.6422193861</v>
      </c>
      <c r="EA78" s="46">
        <f t="shared" si="97"/>
        <v>4790726.6422193861</v>
      </c>
      <c r="EB78" s="46">
        <f t="shared" si="97"/>
        <v>4790726.6422193861</v>
      </c>
      <c r="EC78" s="46">
        <f t="shared" ref="EC78:FH78" si="98">EB78+EC77</f>
        <v>4790726.6422193861</v>
      </c>
      <c r="ED78" s="46">
        <f t="shared" si="98"/>
        <v>4790726.6422193861</v>
      </c>
      <c r="EE78" s="46">
        <f t="shared" si="98"/>
        <v>4790726.6422193861</v>
      </c>
      <c r="EF78" s="46">
        <f t="shared" si="98"/>
        <v>4790726.6422193861</v>
      </c>
      <c r="EG78" s="46">
        <f t="shared" si="98"/>
        <v>4790726.6422193861</v>
      </c>
      <c r="EH78" s="46">
        <f t="shared" si="98"/>
        <v>4790726.6422193861</v>
      </c>
      <c r="EI78" s="46">
        <f t="shared" si="98"/>
        <v>4790726.6422193861</v>
      </c>
      <c r="EJ78" s="46">
        <f t="shared" si="98"/>
        <v>4790726.6422193861</v>
      </c>
      <c r="EK78" s="46">
        <f t="shared" si="98"/>
        <v>4790726.6422193861</v>
      </c>
      <c r="EL78" s="46">
        <f t="shared" si="98"/>
        <v>4790726.6422193861</v>
      </c>
      <c r="EM78" s="46">
        <f t="shared" si="98"/>
        <v>4790726.6422193861</v>
      </c>
      <c r="EN78" s="46">
        <f t="shared" si="98"/>
        <v>4790726.6422193861</v>
      </c>
      <c r="EO78" s="46">
        <f t="shared" si="98"/>
        <v>4790726.6422193861</v>
      </c>
      <c r="EP78" s="46">
        <f t="shared" si="98"/>
        <v>4790726.6422193861</v>
      </c>
      <c r="EQ78" s="46">
        <f t="shared" si="98"/>
        <v>4790726.6422193861</v>
      </c>
      <c r="ER78" s="46">
        <f t="shared" si="98"/>
        <v>4790726.6422193861</v>
      </c>
      <c r="ES78" s="46">
        <f t="shared" si="98"/>
        <v>4790726.6422193861</v>
      </c>
      <c r="ET78" s="46">
        <f t="shared" si="98"/>
        <v>4790726.6422193861</v>
      </c>
      <c r="EU78" s="46">
        <f t="shared" si="98"/>
        <v>4790726.6422193861</v>
      </c>
      <c r="EV78" s="46">
        <f t="shared" si="98"/>
        <v>4790726.6422193861</v>
      </c>
      <c r="EW78" s="46">
        <f t="shared" si="98"/>
        <v>4790726.6422193861</v>
      </c>
      <c r="EX78" s="46">
        <f t="shared" si="98"/>
        <v>4790726.6422193861</v>
      </c>
      <c r="EY78" s="46">
        <f t="shared" si="98"/>
        <v>4790726.6422193861</v>
      </c>
      <c r="EZ78" s="46">
        <f t="shared" si="98"/>
        <v>4790726.6422193861</v>
      </c>
      <c r="FA78" s="46">
        <f t="shared" si="98"/>
        <v>4790726.6422193861</v>
      </c>
      <c r="FB78" s="46">
        <f t="shared" si="98"/>
        <v>4790726.6422193861</v>
      </c>
      <c r="FC78" s="46">
        <f t="shared" si="98"/>
        <v>4790726.6422193861</v>
      </c>
      <c r="FD78" s="46">
        <f t="shared" si="98"/>
        <v>4790726.6422193861</v>
      </c>
      <c r="FE78" s="46">
        <f t="shared" si="98"/>
        <v>4790726.6422193861</v>
      </c>
      <c r="FF78" s="46">
        <f t="shared" si="98"/>
        <v>4790726.6422193861</v>
      </c>
      <c r="FG78" s="46">
        <f t="shared" si="98"/>
        <v>4790726.6422193861</v>
      </c>
      <c r="FH78" s="46">
        <f t="shared" si="98"/>
        <v>4790726.6422193861</v>
      </c>
      <c r="FI78" s="46">
        <f t="shared" ref="FI78:GN78" si="99">FH78+FI77</f>
        <v>4790726.6422193861</v>
      </c>
      <c r="FJ78" s="46">
        <f t="shared" si="99"/>
        <v>4790726.6422193861</v>
      </c>
      <c r="FK78" s="46">
        <f t="shared" si="99"/>
        <v>4790726.6422193861</v>
      </c>
      <c r="FL78" s="46">
        <f t="shared" si="99"/>
        <v>4790726.6422193861</v>
      </c>
      <c r="FM78" s="46">
        <f t="shared" si="99"/>
        <v>4790726.6422193861</v>
      </c>
      <c r="FN78" s="46">
        <f t="shared" si="99"/>
        <v>4790726.6422193861</v>
      </c>
      <c r="FO78" s="46">
        <f t="shared" si="99"/>
        <v>4790726.6422193861</v>
      </c>
      <c r="FP78" s="46">
        <f t="shared" si="99"/>
        <v>4790726.6422193861</v>
      </c>
    </row>
    <row r="79" spans="1:172" x14ac:dyDescent="0.2">
      <c r="A79" s="35" t="s">
        <v>227</v>
      </c>
      <c r="C79" s="45">
        <f t="shared" ref="C79:C85" si="100">SUM(D79:FP79)</f>
        <v>4790726.6422193861</v>
      </c>
      <c r="D79" s="46">
        <f>Parametrlar!$D$9*D77</f>
        <v>0</v>
      </c>
      <c r="E79" s="46">
        <f>Parametrlar!$D$9*E77+IF(Parametrlar!$D$6&gt;0,(1-Parametrlar!$D$9)/MAX(1,Parametrlar!$D$6)*(D78-IF(E$4-1-Parametrlar!$D$6&gt;=0,INDEX($D$78:$FP$78,1,E$4-Parametrlar!$D$6),0)),0)</f>
        <v>182047.61240433669</v>
      </c>
      <c r="F79" s="46">
        <f>Parametrlar!$D$9*F77+IF(Parametrlar!$D$6&gt;0,(1-Parametrlar!$D$9)/MAX(1,Parametrlar!$D$6)*(E78-IF(F$4-1-Parametrlar!$D$6&gt;=0,INDEX($D$78:$FP$78,1,F$4-Parametrlar!$D$6),0)),0)</f>
        <v>230753.33326690047</v>
      </c>
      <c r="G79" s="46">
        <f>Parametrlar!$D$9*G77+IF(Parametrlar!$D$6&gt;0,(1-Parametrlar!$D$9)/MAX(1,Parametrlar!$D$6)*(F78-IF(G$4-1-Parametrlar!$D$6&gt;=0,INDEX($D$78:$FP$78,1,G$4-Parametrlar!$D$6),0)),0)</f>
        <v>280257.50856983417</v>
      </c>
      <c r="H79" s="46">
        <f>Parametrlar!$D$9*H77+IF(Parametrlar!$D$6&gt;0,(1-Parametrlar!$D$9)/MAX(1,Parametrlar!$D$6)*(G78-IF(H$4-1-Parametrlar!$D$6&gt;=0,INDEX($D$78:$FP$78,1,H$4-Parametrlar!$D$6),0)),0)</f>
        <v>330560.13831313769</v>
      </c>
      <c r="I79" s="46">
        <f>Parametrlar!$D$9*I77+IF(Parametrlar!$D$6&gt;0,(1-Parametrlar!$D$9)/MAX(1,Parametrlar!$D$6)*(H78-IF(I$4-1-Parametrlar!$D$6&gt;=0,INDEX($D$78:$FP$78,1,I$4-Parametrlar!$D$6),0)),0)</f>
        <v>381661.22249681113</v>
      </c>
      <c r="J79" s="46">
        <f>Parametrlar!$D$9*J77+IF(Parametrlar!$D$6&gt;0,(1-Parametrlar!$D$9)/MAX(1,Parametrlar!$D$6)*(I78-IF(J$4-1-Parametrlar!$D$6&gt;=0,INDEX($D$78:$FP$78,1,J$4-Parametrlar!$D$6),0)),0)</f>
        <v>388048.85801977036</v>
      </c>
      <c r="K79" s="46">
        <f>Parametrlar!$D$9*K77+IF(Parametrlar!$D$6&gt;0,(1-Parametrlar!$D$9)/MAX(1,Parametrlar!$D$6)*(J78-IF(K$4-1-Parametrlar!$D$6&gt;=0,INDEX($D$78:$FP$78,1,K$4-Parametrlar!$D$6),0)),0)</f>
        <v>394436.49354272953</v>
      </c>
      <c r="L79" s="46">
        <f>Parametrlar!$D$9*L77+IF(Parametrlar!$D$6&gt;0,(1-Parametrlar!$D$9)/MAX(1,Parametrlar!$D$6)*(K78-IF(L$4-1-Parametrlar!$D$6&gt;=0,INDEX($D$78:$FP$78,1,L$4-Parametrlar!$D$6),0)),0)</f>
        <v>400824.1290656887</v>
      </c>
      <c r="M79" s="46">
        <f>Parametrlar!$D$9*M77+IF(Parametrlar!$D$6&gt;0,(1-Parametrlar!$D$9)/MAX(1,Parametrlar!$D$6)*(L78-IF(M$4-1-Parametrlar!$D$6&gt;=0,INDEX($D$78:$FP$78,1,M$4-Parametrlar!$D$6),0)),0)</f>
        <v>407211.76458864787</v>
      </c>
      <c r="N79" s="46">
        <f>Parametrlar!$D$9*N77+IF(Parametrlar!$D$6&gt;0,(1-Parametrlar!$D$9)/MAX(1,Parametrlar!$D$6)*(M78-IF(N$4-1-Parametrlar!$D$6&gt;=0,INDEX($D$78:$FP$78,1,N$4-Parametrlar!$D$6),0)),0)</f>
        <v>413599.40011160704</v>
      </c>
      <c r="O79" s="46">
        <f>Parametrlar!$D$9*O77+IF(Parametrlar!$D$6&gt;0,(1-Parametrlar!$D$9)/MAX(1,Parametrlar!$D$6)*(N78-IF(O$4-1-Parametrlar!$D$6&gt;=0,INDEX($D$78:$FP$78,1,O$4-Parametrlar!$D$6),0)),0)</f>
        <v>419987.03563456621</v>
      </c>
      <c r="P79" s="46">
        <f>Parametrlar!$D$9*P77+IF(Parametrlar!$D$6&gt;0,(1-Parametrlar!$D$9)/MAX(1,Parametrlar!$D$6)*(O78-IF(P$4-1-Parametrlar!$D$6&gt;=0,INDEX($D$78:$FP$78,1,P$4-Parametrlar!$D$6),0)),0)</f>
        <v>426374.67115752533</v>
      </c>
      <c r="Q79" s="46">
        <f>Parametrlar!$D$9*Q77+IF(Parametrlar!$D$6&gt;0,(1-Parametrlar!$D$9)/MAX(1,Parametrlar!$D$6)*(P78-IF(Q$4-1-Parametrlar!$D$6&gt;=0,INDEX($D$78:$FP$78,1,Q$4-Parametrlar!$D$6),0)),0)</f>
        <v>212388.88113839272</v>
      </c>
      <c r="R79" s="46">
        <f>Parametrlar!$D$9*R77+IF(Parametrlar!$D$6&gt;0,(1-Parametrlar!$D$9)/MAX(1,Parametrlar!$D$6)*(Q78-IF(R$4-1-Parametrlar!$D$6&gt;=0,INDEX($D$78:$FP$78,1,R$4-Parametrlar!$D$6),0)),0)</f>
        <v>160489.34251434938</v>
      </c>
      <c r="S79" s="46">
        <f>Parametrlar!$D$9*S77+IF(Parametrlar!$D$6&gt;0,(1-Parametrlar!$D$9)/MAX(1,Parametrlar!$D$6)*(R78-IF(S$4-1-Parametrlar!$D$6&gt;=0,INDEX($D$78:$FP$78,1,S$4-Parametrlar!$D$6),0)),0)</f>
        <v>107791.34944993613</v>
      </c>
      <c r="T79" s="46">
        <f>Parametrlar!$D$9*T77+IF(Parametrlar!$D$6&gt;0,(1-Parametrlar!$D$9)/MAX(1,Parametrlar!$D$6)*(S78-IF(T$4-1-Parametrlar!$D$6&gt;=0,INDEX($D$78:$FP$78,1,T$4-Parametrlar!$D$6),0)),0)</f>
        <v>54294.901945153018</v>
      </c>
      <c r="U79" s="46">
        <f>Parametrlar!$D$9*U77+IF(Parametrlar!$D$6&gt;0,(1-Parametrlar!$D$9)/MAX(1,Parametrlar!$D$6)*(T78-IF(U$4-1-Parametrlar!$D$6&gt;=0,INDEX($D$78:$FP$78,1,U$4-Parametrlar!$D$6),0)),0)</f>
        <v>0</v>
      </c>
      <c r="V79" s="46">
        <f>Parametrlar!$D$9*V77+IF(Parametrlar!$D$6&gt;0,(1-Parametrlar!$D$9)/MAX(1,Parametrlar!$D$6)*(U78-IF(V$4-1-Parametrlar!$D$6&gt;=0,INDEX($D$78:$FP$78,1,V$4-Parametrlar!$D$6),0)),0)</f>
        <v>0</v>
      </c>
      <c r="W79" s="46">
        <f>Parametrlar!$D$9*W77+IF(Parametrlar!$D$6&gt;0,(1-Parametrlar!$D$9)/MAX(1,Parametrlar!$D$6)*(V78-IF(W$4-1-Parametrlar!$D$6&gt;=0,INDEX($D$78:$FP$78,1,W$4-Parametrlar!$D$6),0)),0)</f>
        <v>0</v>
      </c>
      <c r="X79" s="46">
        <f>Parametrlar!$D$9*X77+IF(Parametrlar!$D$6&gt;0,(1-Parametrlar!$D$9)/MAX(1,Parametrlar!$D$6)*(W78-IF(X$4-1-Parametrlar!$D$6&gt;=0,INDEX($D$78:$FP$78,1,X$4-Parametrlar!$D$6),0)),0)</f>
        <v>0</v>
      </c>
      <c r="Y79" s="46">
        <f>Parametrlar!$D$9*Y77+IF(Parametrlar!$D$6&gt;0,(1-Parametrlar!$D$9)/MAX(1,Parametrlar!$D$6)*(X78-IF(Y$4-1-Parametrlar!$D$6&gt;=0,INDEX($D$78:$FP$78,1,Y$4-Parametrlar!$D$6),0)),0)</f>
        <v>0</v>
      </c>
      <c r="Z79" s="46">
        <f>Parametrlar!$D$9*Z77+IF(Parametrlar!$D$6&gt;0,(1-Parametrlar!$D$9)/MAX(1,Parametrlar!$D$6)*(Y78-IF(Z$4-1-Parametrlar!$D$6&gt;=0,INDEX($D$78:$FP$78,1,Z$4-Parametrlar!$D$6),0)),0)</f>
        <v>0</v>
      </c>
      <c r="AA79" s="46">
        <f>Parametrlar!$D$9*AA77+IF(Parametrlar!$D$6&gt;0,(1-Parametrlar!$D$9)/MAX(1,Parametrlar!$D$6)*(Z78-IF(AA$4-1-Parametrlar!$D$6&gt;=0,INDEX($D$78:$FP$78,1,AA$4-Parametrlar!$D$6),0)),0)</f>
        <v>0</v>
      </c>
      <c r="AB79" s="46">
        <f>Parametrlar!$D$9*AB77+IF(Parametrlar!$D$6&gt;0,(1-Parametrlar!$D$9)/MAX(1,Parametrlar!$D$6)*(AA78-IF(AB$4-1-Parametrlar!$D$6&gt;=0,INDEX($D$78:$FP$78,1,AB$4-Parametrlar!$D$6),0)),0)</f>
        <v>0</v>
      </c>
      <c r="AC79" s="46">
        <f>Parametrlar!$D$9*AC77+IF(Parametrlar!$D$6&gt;0,(1-Parametrlar!$D$9)/MAX(1,Parametrlar!$D$6)*(AB78-IF(AC$4-1-Parametrlar!$D$6&gt;=0,INDEX($D$78:$FP$78,1,AC$4-Parametrlar!$D$6),0)),0)</f>
        <v>0</v>
      </c>
      <c r="AD79" s="46">
        <f>Parametrlar!$D$9*AD77+IF(Parametrlar!$D$6&gt;0,(1-Parametrlar!$D$9)/MAX(1,Parametrlar!$D$6)*(AC78-IF(AD$4-1-Parametrlar!$D$6&gt;=0,INDEX($D$78:$FP$78,1,AD$4-Parametrlar!$D$6),0)),0)</f>
        <v>0</v>
      </c>
      <c r="AE79" s="46">
        <f>Parametrlar!$D$9*AE77+IF(Parametrlar!$D$6&gt;0,(1-Parametrlar!$D$9)/MAX(1,Parametrlar!$D$6)*(AD78-IF(AE$4-1-Parametrlar!$D$6&gt;=0,INDEX($D$78:$FP$78,1,AE$4-Parametrlar!$D$6),0)),0)</f>
        <v>0</v>
      </c>
      <c r="AF79" s="46">
        <f>Parametrlar!$D$9*AF77+IF(Parametrlar!$D$6&gt;0,(1-Parametrlar!$D$9)/MAX(1,Parametrlar!$D$6)*(AE78-IF(AF$4-1-Parametrlar!$D$6&gt;=0,INDEX($D$78:$FP$78,1,AF$4-Parametrlar!$D$6),0)),0)</f>
        <v>0</v>
      </c>
      <c r="AG79" s="46">
        <f>Parametrlar!$D$9*AG77+IF(Parametrlar!$D$6&gt;0,(1-Parametrlar!$D$9)/MAX(1,Parametrlar!$D$6)*(AF78-IF(AG$4-1-Parametrlar!$D$6&gt;=0,INDEX($D$78:$FP$78,1,AG$4-Parametrlar!$D$6),0)),0)</f>
        <v>0</v>
      </c>
      <c r="AH79" s="46">
        <f>Parametrlar!$D$9*AH77+IF(Parametrlar!$D$6&gt;0,(1-Parametrlar!$D$9)/MAX(1,Parametrlar!$D$6)*(AG78-IF(AH$4-1-Parametrlar!$D$6&gt;=0,INDEX($D$78:$FP$78,1,AH$4-Parametrlar!$D$6),0)),0)</f>
        <v>0</v>
      </c>
      <c r="AI79" s="46">
        <f>Parametrlar!$D$9*AI77+IF(Parametrlar!$D$6&gt;0,(1-Parametrlar!$D$9)/MAX(1,Parametrlar!$D$6)*(AH78-IF(AI$4-1-Parametrlar!$D$6&gt;=0,INDEX($D$78:$FP$78,1,AI$4-Parametrlar!$D$6),0)),0)</f>
        <v>0</v>
      </c>
      <c r="AJ79" s="46">
        <f>Parametrlar!$D$9*AJ77+IF(Parametrlar!$D$6&gt;0,(1-Parametrlar!$D$9)/MAX(1,Parametrlar!$D$6)*(AI78-IF(AJ$4-1-Parametrlar!$D$6&gt;=0,INDEX($D$78:$FP$78,1,AJ$4-Parametrlar!$D$6),0)),0)</f>
        <v>0</v>
      </c>
      <c r="AK79" s="46">
        <f>Parametrlar!$D$9*AK77+IF(Parametrlar!$D$6&gt;0,(1-Parametrlar!$D$9)/MAX(1,Parametrlar!$D$6)*(AJ78-IF(AK$4-1-Parametrlar!$D$6&gt;=0,INDEX($D$78:$FP$78,1,AK$4-Parametrlar!$D$6),0)),0)</f>
        <v>0</v>
      </c>
      <c r="AL79" s="46">
        <f>Parametrlar!$D$9*AL77+IF(Parametrlar!$D$6&gt;0,(1-Parametrlar!$D$9)/MAX(1,Parametrlar!$D$6)*(AK78-IF(AL$4-1-Parametrlar!$D$6&gt;=0,INDEX($D$78:$FP$78,1,AL$4-Parametrlar!$D$6),0)),0)</f>
        <v>0</v>
      </c>
      <c r="AM79" s="46">
        <f>Parametrlar!$D$9*AM77+IF(Parametrlar!$D$6&gt;0,(1-Parametrlar!$D$9)/MAX(1,Parametrlar!$D$6)*(AL78-IF(AM$4-1-Parametrlar!$D$6&gt;=0,INDEX($D$78:$FP$78,1,AM$4-Parametrlar!$D$6),0)),0)</f>
        <v>0</v>
      </c>
      <c r="AN79" s="46">
        <f>Parametrlar!$D$9*AN77+IF(Parametrlar!$D$6&gt;0,(1-Parametrlar!$D$9)/MAX(1,Parametrlar!$D$6)*(AM78-IF(AN$4-1-Parametrlar!$D$6&gt;=0,INDEX($D$78:$FP$78,1,AN$4-Parametrlar!$D$6),0)),0)</f>
        <v>0</v>
      </c>
      <c r="AO79" s="46">
        <f>Parametrlar!$D$9*AO77+IF(Parametrlar!$D$6&gt;0,(1-Parametrlar!$D$9)/MAX(1,Parametrlar!$D$6)*(AN78-IF(AO$4-1-Parametrlar!$D$6&gt;=0,INDEX($D$78:$FP$78,1,AO$4-Parametrlar!$D$6),0)),0)</f>
        <v>0</v>
      </c>
      <c r="AP79" s="46">
        <f>Parametrlar!$D$9*AP77+IF(Parametrlar!$D$6&gt;0,(1-Parametrlar!$D$9)/MAX(1,Parametrlar!$D$6)*(AO78-IF(AP$4-1-Parametrlar!$D$6&gt;=0,INDEX($D$78:$FP$78,1,AP$4-Parametrlar!$D$6),0)),0)</f>
        <v>0</v>
      </c>
      <c r="AQ79" s="46">
        <f>Parametrlar!$D$9*AQ77+IF(Parametrlar!$D$6&gt;0,(1-Parametrlar!$D$9)/MAX(1,Parametrlar!$D$6)*(AP78-IF(AQ$4-1-Parametrlar!$D$6&gt;=0,INDEX($D$78:$FP$78,1,AQ$4-Parametrlar!$D$6),0)),0)</f>
        <v>0</v>
      </c>
      <c r="AR79" s="46">
        <f>Parametrlar!$D$9*AR77+IF(Parametrlar!$D$6&gt;0,(1-Parametrlar!$D$9)/MAX(1,Parametrlar!$D$6)*(AQ78-IF(AR$4-1-Parametrlar!$D$6&gt;=0,INDEX($D$78:$FP$78,1,AR$4-Parametrlar!$D$6),0)),0)</f>
        <v>0</v>
      </c>
      <c r="AS79" s="46">
        <f>Parametrlar!$D$9*AS77+IF(Parametrlar!$D$6&gt;0,(1-Parametrlar!$D$9)/MAX(1,Parametrlar!$D$6)*(AR78-IF(AS$4-1-Parametrlar!$D$6&gt;=0,INDEX($D$78:$FP$78,1,AS$4-Parametrlar!$D$6),0)),0)</f>
        <v>0</v>
      </c>
      <c r="AT79" s="46">
        <f>Parametrlar!$D$9*AT77+IF(Parametrlar!$D$6&gt;0,(1-Parametrlar!$D$9)/MAX(1,Parametrlar!$D$6)*(AS78-IF(AT$4-1-Parametrlar!$D$6&gt;=0,INDEX($D$78:$FP$78,1,AT$4-Parametrlar!$D$6),0)),0)</f>
        <v>0</v>
      </c>
      <c r="AU79" s="46">
        <f>Parametrlar!$D$9*AU77+IF(Parametrlar!$D$6&gt;0,(1-Parametrlar!$D$9)/MAX(1,Parametrlar!$D$6)*(AT78-IF(AU$4-1-Parametrlar!$D$6&gt;=0,INDEX($D$78:$FP$78,1,AU$4-Parametrlar!$D$6),0)),0)</f>
        <v>0</v>
      </c>
      <c r="AV79" s="46">
        <f>Parametrlar!$D$9*AV77+IF(Parametrlar!$D$6&gt;0,(1-Parametrlar!$D$9)/MAX(1,Parametrlar!$D$6)*(AU78-IF(AV$4-1-Parametrlar!$D$6&gt;=0,INDEX($D$78:$FP$78,1,AV$4-Parametrlar!$D$6),0)),0)</f>
        <v>0</v>
      </c>
      <c r="AW79" s="46">
        <f>Parametrlar!$D$9*AW77+IF(Parametrlar!$D$6&gt;0,(1-Parametrlar!$D$9)/MAX(1,Parametrlar!$D$6)*(AV78-IF(AW$4-1-Parametrlar!$D$6&gt;=0,INDEX($D$78:$FP$78,1,AW$4-Parametrlar!$D$6),0)),0)</f>
        <v>0</v>
      </c>
      <c r="AX79" s="46">
        <f>Parametrlar!$D$9*AX77+IF(Parametrlar!$D$6&gt;0,(1-Parametrlar!$D$9)/MAX(1,Parametrlar!$D$6)*(AW78-IF(AX$4-1-Parametrlar!$D$6&gt;=0,INDEX($D$78:$FP$78,1,AX$4-Parametrlar!$D$6),0)),0)</f>
        <v>0</v>
      </c>
      <c r="AY79" s="46">
        <f>Parametrlar!$D$9*AY77+IF(Parametrlar!$D$6&gt;0,(1-Parametrlar!$D$9)/MAX(1,Parametrlar!$D$6)*(AX78-IF(AY$4-1-Parametrlar!$D$6&gt;=0,INDEX($D$78:$FP$78,1,AY$4-Parametrlar!$D$6),0)),0)</f>
        <v>0</v>
      </c>
      <c r="AZ79" s="46">
        <f>Parametrlar!$D$9*AZ77+IF(Parametrlar!$D$6&gt;0,(1-Parametrlar!$D$9)/MAX(1,Parametrlar!$D$6)*(AY78-IF(AZ$4-1-Parametrlar!$D$6&gt;=0,INDEX($D$78:$FP$78,1,AZ$4-Parametrlar!$D$6),0)),0)</f>
        <v>0</v>
      </c>
      <c r="BA79" s="46">
        <f>Parametrlar!$D$9*BA77+IF(Parametrlar!$D$6&gt;0,(1-Parametrlar!$D$9)/MAX(1,Parametrlar!$D$6)*(AZ78-IF(BA$4-1-Parametrlar!$D$6&gt;=0,INDEX($D$78:$FP$78,1,BA$4-Parametrlar!$D$6),0)),0)</f>
        <v>0</v>
      </c>
      <c r="BB79" s="46">
        <f>Parametrlar!$D$9*BB77+IF(Parametrlar!$D$6&gt;0,(1-Parametrlar!$D$9)/MAX(1,Parametrlar!$D$6)*(BA78-IF(BB$4-1-Parametrlar!$D$6&gt;=0,INDEX($D$78:$FP$78,1,BB$4-Parametrlar!$D$6),0)),0)</f>
        <v>0</v>
      </c>
      <c r="BC79" s="46">
        <f>Parametrlar!$D$9*BC77+IF(Parametrlar!$D$6&gt;0,(1-Parametrlar!$D$9)/MAX(1,Parametrlar!$D$6)*(BB78-IF(BC$4-1-Parametrlar!$D$6&gt;=0,INDEX($D$78:$FP$78,1,BC$4-Parametrlar!$D$6),0)),0)</f>
        <v>0</v>
      </c>
      <c r="BD79" s="46">
        <f>Parametrlar!$D$9*BD77+IF(Parametrlar!$D$6&gt;0,(1-Parametrlar!$D$9)/MAX(1,Parametrlar!$D$6)*(BC78-IF(BD$4-1-Parametrlar!$D$6&gt;=0,INDEX($D$78:$FP$78,1,BD$4-Parametrlar!$D$6),0)),0)</f>
        <v>0</v>
      </c>
      <c r="BE79" s="46">
        <f>Parametrlar!$D$9*BE77+IF(Parametrlar!$D$6&gt;0,(1-Parametrlar!$D$9)/MAX(1,Parametrlar!$D$6)*(BD78-IF(BE$4-1-Parametrlar!$D$6&gt;=0,INDEX($D$78:$FP$78,1,BE$4-Parametrlar!$D$6),0)),0)</f>
        <v>0</v>
      </c>
      <c r="BF79" s="46">
        <f>Parametrlar!$D$9*BF77+IF(Parametrlar!$D$6&gt;0,(1-Parametrlar!$D$9)/MAX(1,Parametrlar!$D$6)*(BE78-IF(BF$4-1-Parametrlar!$D$6&gt;=0,INDEX($D$78:$FP$78,1,BF$4-Parametrlar!$D$6),0)),0)</f>
        <v>0</v>
      </c>
      <c r="BG79" s="46">
        <f>Parametrlar!$D$9*BG77+IF(Parametrlar!$D$6&gt;0,(1-Parametrlar!$D$9)/MAX(1,Parametrlar!$D$6)*(BF78-IF(BG$4-1-Parametrlar!$D$6&gt;=0,INDEX($D$78:$FP$78,1,BG$4-Parametrlar!$D$6),0)),0)</f>
        <v>0</v>
      </c>
      <c r="BH79" s="46">
        <f>Parametrlar!$D$9*BH77+IF(Parametrlar!$D$6&gt;0,(1-Parametrlar!$D$9)/MAX(1,Parametrlar!$D$6)*(BG78-IF(BH$4-1-Parametrlar!$D$6&gt;=0,INDEX($D$78:$FP$78,1,BH$4-Parametrlar!$D$6),0)),0)</f>
        <v>0</v>
      </c>
      <c r="BI79" s="46">
        <f>Parametrlar!$D$9*BI77+IF(Parametrlar!$D$6&gt;0,(1-Parametrlar!$D$9)/MAX(1,Parametrlar!$D$6)*(BH78-IF(BI$4-1-Parametrlar!$D$6&gt;=0,INDEX($D$78:$FP$78,1,BI$4-Parametrlar!$D$6),0)),0)</f>
        <v>0</v>
      </c>
      <c r="BJ79" s="46">
        <f>Parametrlar!$D$9*BJ77+IF(Parametrlar!$D$6&gt;0,(1-Parametrlar!$D$9)/MAX(1,Parametrlar!$D$6)*(BI78-IF(BJ$4-1-Parametrlar!$D$6&gt;=0,INDEX($D$78:$FP$78,1,BJ$4-Parametrlar!$D$6),0)),0)</f>
        <v>0</v>
      </c>
      <c r="BK79" s="46">
        <f>Parametrlar!$D$9*BK77+IF(Parametrlar!$D$6&gt;0,(1-Parametrlar!$D$9)/MAX(1,Parametrlar!$D$6)*(BJ78-IF(BK$4-1-Parametrlar!$D$6&gt;=0,INDEX($D$78:$FP$78,1,BK$4-Parametrlar!$D$6),0)),0)</f>
        <v>0</v>
      </c>
      <c r="BL79" s="46">
        <f>Parametrlar!$D$9*BL77+IF(Parametrlar!$D$6&gt;0,(1-Parametrlar!$D$9)/MAX(1,Parametrlar!$D$6)*(BK78-IF(BL$4-1-Parametrlar!$D$6&gt;=0,INDEX($D$78:$FP$78,1,BL$4-Parametrlar!$D$6),0)),0)</f>
        <v>0</v>
      </c>
      <c r="BM79" s="46">
        <f>Parametrlar!$D$9*BM77+IF(Parametrlar!$D$6&gt;0,(1-Parametrlar!$D$9)/MAX(1,Parametrlar!$D$6)*(BL78-IF(BM$4-1-Parametrlar!$D$6&gt;=0,INDEX($D$78:$FP$78,1,BM$4-Parametrlar!$D$6),0)),0)</f>
        <v>0</v>
      </c>
      <c r="BN79" s="46">
        <f>Parametrlar!$D$9*BN77+IF(Parametrlar!$D$6&gt;0,(1-Parametrlar!$D$9)/MAX(1,Parametrlar!$D$6)*(BM78-IF(BN$4-1-Parametrlar!$D$6&gt;=0,INDEX($D$78:$FP$78,1,BN$4-Parametrlar!$D$6),0)),0)</f>
        <v>0</v>
      </c>
      <c r="BO79" s="46">
        <f>Parametrlar!$D$9*BO77+IF(Parametrlar!$D$6&gt;0,(1-Parametrlar!$D$9)/MAX(1,Parametrlar!$D$6)*(BN78-IF(BO$4-1-Parametrlar!$D$6&gt;=0,INDEX($D$78:$FP$78,1,BO$4-Parametrlar!$D$6),0)),0)</f>
        <v>0</v>
      </c>
      <c r="BP79" s="46">
        <f>Parametrlar!$D$9*BP77+IF(Parametrlar!$D$6&gt;0,(1-Parametrlar!$D$9)/MAX(1,Parametrlar!$D$6)*(BO78-IF(BP$4-1-Parametrlar!$D$6&gt;=0,INDEX($D$78:$FP$78,1,BP$4-Parametrlar!$D$6),0)),0)</f>
        <v>0</v>
      </c>
      <c r="BQ79" s="46">
        <f>Parametrlar!$D$9*BQ77+IF(Parametrlar!$D$6&gt;0,(1-Parametrlar!$D$9)/MAX(1,Parametrlar!$D$6)*(BP78-IF(BQ$4-1-Parametrlar!$D$6&gt;=0,INDEX($D$78:$FP$78,1,BQ$4-Parametrlar!$D$6),0)),0)</f>
        <v>0</v>
      </c>
      <c r="BR79" s="46">
        <f>Parametrlar!$D$9*BR77+IF(Parametrlar!$D$6&gt;0,(1-Parametrlar!$D$9)/MAX(1,Parametrlar!$D$6)*(BQ78-IF(BR$4-1-Parametrlar!$D$6&gt;=0,INDEX($D$78:$FP$78,1,BR$4-Parametrlar!$D$6),0)),0)</f>
        <v>0</v>
      </c>
      <c r="BS79" s="46">
        <f>Parametrlar!$D$9*BS77+IF(Parametrlar!$D$6&gt;0,(1-Parametrlar!$D$9)/MAX(1,Parametrlar!$D$6)*(BR78-IF(BS$4-1-Parametrlar!$D$6&gt;=0,INDEX($D$78:$FP$78,1,BS$4-Parametrlar!$D$6),0)),0)</f>
        <v>0</v>
      </c>
      <c r="BT79" s="46">
        <f>Parametrlar!$D$9*BT77+IF(Parametrlar!$D$6&gt;0,(1-Parametrlar!$D$9)/MAX(1,Parametrlar!$D$6)*(BS78-IF(BT$4-1-Parametrlar!$D$6&gt;=0,INDEX($D$78:$FP$78,1,BT$4-Parametrlar!$D$6),0)),0)</f>
        <v>0</v>
      </c>
      <c r="BU79" s="46">
        <f>Parametrlar!$D$9*BU77+IF(Parametrlar!$D$6&gt;0,(1-Parametrlar!$D$9)/MAX(1,Parametrlar!$D$6)*(BT78-IF(BU$4-1-Parametrlar!$D$6&gt;=0,INDEX($D$78:$FP$78,1,BU$4-Parametrlar!$D$6),0)),0)</f>
        <v>0</v>
      </c>
      <c r="BV79" s="46">
        <f>Parametrlar!$D$9*BV77+IF(Parametrlar!$D$6&gt;0,(1-Parametrlar!$D$9)/MAX(1,Parametrlar!$D$6)*(BU78-IF(BV$4-1-Parametrlar!$D$6&gt;=0,INDEX($D$78:$FP$78,1,BV$4-Parametrlar!$D$6),0)),0)</f>
        <v>0</v>
      </c>
      <c r="BW79" s="46">
        <f>Parametrlar!$D$9*BW77+IF(Parametrlar!$D$6&gt;0,(1-Parametrlar!$D$9)/MAX(1,Parametrlar!$D$6)*(BV78-IF(BW$4-1-Parametrlar!$D$6&gt;=0,INDEX($D$78:$FP$78,1,BW$4-Parametrlar!$D$6),0)),0)</f>
        <v>0</v>
      </c>
      <c r="BX79" s="46">
        <f>Parametrlar!$D$9*BX77+IF(Parametrlar!$D$6&gt;0,(1-Parametrlar!$D$9)/MAX(1,Parametrlar!$D$6)*(BW78-IF(BX$4-1-Parametrlar!$D$6&gt;=0,INDEX($D$78:$FP$78,1,BX$4-Parametrlar!$D$6),0)),0)</f>
        <v>0</v>
      </c>
      <c r="BY79" s="46">
        <f>Parametrlar!$D$9*BY77+IF(Parametrlar!$D$6&gt;0,(1-Parametrlar!$D$9)/MAX(1,Parametrlar!$D$6)*(BX78-IF(BY$4-1-Parametrlar!$D$6&gt;=0,INDEX($D$78:$FP$78,1,BY$4-Parametrlar!$D$6),0)),0)</f>
        <v>0</v>
      </c>
      <c r="BZ79" s="46">
        <f>Parametrlar!$D$9*BZ77+IF(Parametrlar!$D$6&gt;0,(1-Parametrlar!$D$9)/MAX(1,Parametrlar!$D$6)*(BY78-IF(BZ$4-1-Parametrlar!$D$6&gt;=0,INDEX($D$78:$FP$78,1,BZ$4-Parametrlar!$D$6),0)),0)</f>
        <v>0</v>
      </c>
      <c r="CA79" s="46">
        <f>Parametrlar!$D$9*CA77+IF(Parametrlar!$D$6&gt;0,(1-Parametrlar!$D$9)/MAX(1,Parametrlar!$D$6)*(BZ78-IF(CA$4-1-Parametrlar!$D$6&gt;=0,INDEX($D$78:$FP$78,1,CA$4-Parametrlar!$D$6),0)),0)</f>
        <v>0</v>
      </c>
      <c r="CB79" s="46">
        <f>Parametrlar!$D$9*CB77+IF(Parametrlar!$D$6&gt;0,(1-Parametrlar!$D$9)/MAX(1,Parametrlar!$D$6)*(CA78-IF(CB$4-1-Parametrlar!$D$6&gt;=0,INDEX($D$78:$FP$78,1,CB$4-Parametrlar!$D$6),0)),0)</f>
        <v>0</v>
      </c>
      <c r="CC79" s="46">
        <f>Parametrlar!$D$9*CC77+IF(Parametrlar!$D$6&gt;0,(1-Parametrlar!$D$9)/MAX(1,Parametrlar!$D$6)*(CB78-IF(CC$4-1-Parametrlar!$D$6&gt;=0,INDEX($D$78:$FP$78,1,CC$4-Parametrlar!$D$6),0)),0)</f>
        <v>0</v>
      </c>
      <c r="CD79" s="46">
        <f>Parametrlar!$D$9*CD77+IF(Parametrlar!$D$6&gt;0,(1-Parametrlar!$D$9)/MAX(1,Parametrlar!$D$6)*(CC78-IF(CD$4-1-Parametrlar!$D$6&gt;=0,INDEX($D$78:$FP$78,1,CD$4-Parametrlar!$D$6),0)),0)</f>
        <v>0</v>
      </c>
      <c r="CE79" s="46">
        <f>Parametrlar!$D$9*CE77+IF(Parametrlar!$D$6&gt;0,(1-Parametrlar!$D$9)/MAX(1,Parametrlar!$D$6)*(CD78-IF(CE$4-1-Parametrlar!$D$6&gt;=0,INDEX($D$78:$FP$78,1,CE$4-Parametrlar!$D$6),0)),0)</f>
        <v>0</v>
      </c>
      <c r="CF79" s="46">
        <f>Parametrlar!$D$9*CF77+IF(Parametrlar!$D$6&gt;0,(1-Parametrlar!$D$9)/MAX(1,Parametrlar!$D$6)*(CE78-IF(CF$4-1-Parametrlar!$D$6&gt;=0,INDEX($D$78:$FP$78,1,CF$4-Parametrlar!$D$6),0)),0)</f>
        <v>0</v>
      </c>
      <c r="CG79" s="46">
        <f>Parametrlar!$D$9*CG77+IF(Parametrlar!$D$6&gt;0,(1-Parametrlar!$D$9)/MAX(1,Parametrlar!$D$6)*(CF78-IF(CG$4-1-Parametrlar!$D$6&gt;=0,INDEX($D$78:$FP$78,1,CG$4-Parametrlar!$D$6),0)),0)</f>
        <v>0</v>
      </c>
      <c r="CH79" s="46">
        <f>Parametrlar!$D$9*CH77+IF(Parametrlar!$D$6&gt;0,(1-Parametrlar!$D$9)/MAX(1,Parametrlar!$D$6)*(CG78-IF(CH$4-1-Parametrlar!$D$6&gt;=0,INDEX($D$78:$FP$78,1,CH$4-Parametrlar!$D$6),0)),0)</f>
        <v>0</v>
      </c>
      <c r="CI79" s="46">
        <f>Parametrlar!$D$9*CI77+IF(Parametrlar!$D$6&gt;0,(1-Parametrlar!$D$9)/MAX(1,Parametrlar!$D$6)*(CH78-IF(CI$4-1-Parametrlar!$D$6&gt;=0,INDEX($D$78:$FP$78,1,CI$4-Parametrlar!$D$6),0)),0)</f>
        <v>0</v>
      </c>
      <c r="CJ79" s="46">
        <f>Parametrlar!$D$9*CJ77+IF(Parametrlar!$D$6&gt;0,(1-Parametrlar!$D$9)/MAX(1,Parametrlar!$D$6)*(CI78-IF(CJ$4-1-Parametrlar!$D$6&gt;=0,INDEX($D$78:$FP$78,1,CJ$4-Parametrlar!$D$6),0)),0)</f>
        <v>0</v>
      </c>
      <c r="CK79" s="46">
        <f>Parametrlar!$D$9*CK77+IF(Parametrlar!$D$6&gt;0,(1-Parametrlar!$D$9)/MAX(1,Parametrlar!$D$6)*(CJ78-IF(CK$4-1-Parametrlar!$D$6&gt;=0,INDEX($D$78:$FP$78,1,CK$4-Parametrlar!$D$6),0)),0)</f>
        <v>0</v>
      </c>
      <c r="CL79" s="46">
        <f>Parametrlar!$D$9*CL77+IF(Parametrlar!$D$6&gt;0,(1-Parametrlar!$D$9)/MAX(1,Parametrlar!$D$6)*(CK78-IF(CL$4-1-Parametrlar!$D$6&gt;=0,INDEX($D$78:$FP$78,1,CL$4-Parametrlar!$D$6),0)),0)</f>
        <v>0</v>
      </c>
      <c r="CM79" s="46">
        <f>Parametrlar!$D$9*CM77+IF(Parametrlar!$D$6&gt;0,(1-Parametrlar!$D$9)/MAX(1,Parametrlar!$D$6)*(CL78-IF(CM$4-1-Parametrlar!$D$6&gt;=0,INDEX($D$78:$FP$78,1,CM$4-Parametrlar!$D$6),0)),0)</f>
        <v>0</v>
      </c>
      <c r="CN79" s="46">
        <f>Parametrlar!$D$9*CN77+IF(Parametrlar!$D$6&gt;0,(1-Parametrlar!$D$9)/MAX(1,Parametrlar!$D$6)*(CM78-IF(CN$4-1-Parametrlar!$D$6&gt;=0,INDEX($D$78:$FP$78,1,CN$4-Parametrlar!$D$6),0)),0)</f>
        <v>0</v>
      </c>
      <c r="CO79" s="46">
        <f>Parametrlar!$D$9*CO77+IF(Parametrlar!$D$6&gt;0,(1-Parametrlar!$D$9)/MAX(1,Parametrlar!$D$6)*(CN78-IF(CO$4-1-Parametrlar!$D$6&gt;=0,INDEX($D$78:$FP$78,1,CO$4-Parametrlar!$D$6),0)),0)</f>
        <v>0</v>
      </c>
      <c r="CP79" s="46">
        <f>Parametrlar!$D$9*CP77+IF(Parametrlar!$D$6&gt;0,(1-Parametrlar!$D$9)/MAX(1,Parametrlar!$D$6)*(CO78-IF(CP$4-1-Parametrlar!$D$6&gt;=0,INDEX($D$78:$FP$78,1,CP$4-Parametrlar!$D$6),0)),0)</f>
        <v>0</v>
      </c>
      <c r="CQ79" s="46">
        <f>Parametrlar!$D$9*CQ77+IF(Parametrlar!$D$6&gt;0,(1-Parametrlar!$D$9)/MAX(1,Parametrlar!$D$6)*(CP78-IF(CQ$4-1-Parametrlar!$D$6&gt;=0,INDEX($D$78:$FP$78,1,CQ$4-Parametrlar!$D$6),0)),0)</f>
        <v>0</v>
      </c>
      <c r="CR79" s="46">
        <f>Parametrlar!$D$9*CR77+IF(Parametrlar!$D$6&gt;0,(1-Parametrlar!$D$9)/MAX(1,Parametrlar!$D$6)*(CQ78-IF(CR$4-1-Parametrlar!$D$6&gt;=0,INDEX($D$78:$FP$78,1,CR$4-Parametrlar!$D$6),0)),0)</f>
        <v>0</v>
      </c>
      <c r="CS79" s="46">
        <f>Parametrlar!$D$9*CS77+IF(Parametrlar!$D$6&gt;0,(1-Parametrlar!$D$9)/MAX(1,Parametrlar!$D$6)*(CR78-IF(CS$4-1-Parametrlar!$D$6&gt;=0,INDEX($D$78:$FP$78,1,CS$4-Parametrlar!$D$6),0)),0)</f>
        <v>0</v>
      </c>
      <c r="CT79" s="46">
        <f>Parametrlar!$D$9*CT77+IF(Parametrlar!$D$6&gt;0,(1-Parametrlar!$D$9)/MAX(1,Parametrlar!$D$6)*(CS78-IF(CT$4-1-Parametrlar!$D$6&gt;=0,INDEX($D$78:$FP$78,1,CT$4-Parametrlar!$D$6),0)),0)</f>
        <v>0</v>
      </c>
      <c r="CU79" s="46">
        <f>Parametrlar!$D$9*CU77+IF(Parametrlar!$D$6&gt;0,(1-Parametrlar!$D$9)/MAX(1,Parametrlar!$D$6)*(CT78-IF(CU$4-1-Parametrlar!$D$6&gt;=0,INDEX($D$78:$FP$78,1,CU$4-Parametrlar!$D$6),0)),0)</f>
        <v>0</v>
      </c>
      <c r="CV79" s="46">
        <f>Parametrlar!$D$9*CV77+IF(Parametrlar!$D$6&gt;0,(1-Parametrlar!$D$9)/MAX(1,Parametrlar!$D$6)*(CU78-IF(CV$4-1-Parametrlar!$D$6&gt;=0,INDEX($D$78:$FP$78,1,CV$4-Parametrlar!$D$6),0)),0)</f>
        <v>0</v>
      </c>
      <c r="CW79" s="46">
        <f>Parametrlar!$D$9*CW77+IF(Parametrlar!$D$6&gt;0,(1-Parametrlar!$D$9)/MAX(1,Parametrlar!$D$6)*(CV78-IF(CW$4-1-Parametrlar!$D$6&gt;=0,INDEX($D$78:$FP$78,1,CW$4-Parametrlar!$D$6),0)),0)</f>
        <v>0</v>
      </c>
      <c r="CX79" s="46">
        <f>Parametrlar!$D$9*CX77+IF(Parametrlar!$D$6&gt;0,(1-Parametrlar!$D$9)/MAX(1,Parametrlar!$D$6)*(CW78-IF(CX$4-1-Parametrlar!$D$6&gt;=0,INDEX($D$78:$FP$78,1,CX$4-Parametrlar!$D$6),0)),0)</f>
        <v>0</v>
      </c>
      <c r="CY79" s="46">
        <f>Parametrlar!$D$9*CY77+IF(Parametrlar!$D$6&gt;0,(1-Parametrlar!$D$9)/MAX(1,Parametrlar!$D$6)*(CX78-IF(CY$4-1-Parametrlar!$D$6&gt;=0,INDEX($D$78:$FP$78,1,CY$4-Parametrlar!$D$6),0)),0)</f>
        <v>0</v>
      </c>
      <c r="CZ79" s="46">
        <f>Parametrlar!$D$9*CZ77+IF(Parametrlar!$D$6&gt;0,(1-Parametrlar!$D$9)/MAX(1,Parametrlar!$D$6)*(CY78-IF(CZ$4-1-Parametrlar!$D$6&gt;=0,INDEX($D$78:$FP$78,1,CZ$4-Parametrlar!$D$6),0)),0)</f>
        <v>0</v>
      </c>
      <c r="DA79" s="46">
        <f>Parametrlar!$D$9*DA77+IF(Parametrlar!$D$6&gt;0,(1-Parametrlar!$D$9)/MAX(1,Parametrlar!$D$6)*(CZ78-IF(DA$4-1-Parametrlar!$D$6&gt;=0,INDEX($D$78:$FP$78,1,DA$4-Parametrlar!$D$6),0)),0)</f>
        <v>0</v>
      </c>
      <c r="DB79" s="46">
        <f>Parametrlar!$D$9*DB77+IF(Parametrlar!$D$6&gt;0,(1-Parametrlar!$D$9)/MAX(1,Parametrlar!$D$6)*(DA78-IF(DB$4-1-Parametrlar!$D$6&gt;=0,INDEX($D$78:$FP$78,1,DB$4-Parametrlar!$D$6),0)),0)</f>
        <v>0</v>
      </c>
      <c r="DC79" s="46">
        <f>Parametrlar!$D$9*DC77+IF(Parametrlar!$D$6&gt;0,(1-Parametrlar!$D$9)/MAX(1,Parametrlar!$D$6)*(DB78-IF(DC$4-1-Parametrlar!$D$6&gt;=0,INDEX($D$78:$FP$78,1,DC$4-Parametrlar!$D$6),0)),0)</f>
        <v>0</v>
      </c>
      <c r="DD79" s="46">
        <f>Parametrlar!$D$9*DD77+IF(Parametrlar!$D$6&gt;0,(1-Parametrlar!$D$9)/MAX(1,Parametrlar!$D$6)*(DC78-IF(DD$4-1-Parametrlar!$D$6&gt;=0,INDEX($D$78:$FP$78,1,DD$4-Parametrlar!$D$6),0)),0)</f>
        <v>0</v>
      </c>
      <c r="DE79" s="46">
        <f>Parametrlar!$D$9*DE77+IF(Parametrlar!$D$6&gt;0,(1-Parametrlar!$D$9)/MAX(1,Parametrlar!$D$6)*(DD78-IF(DE$4-1-Parametrlar!$D$6&gt;=0,INDEX($D$78:$FP$78,1,DE$4-Parametrlar!$D$6),0)),0)</f>
        <v>0</v>
      </c>
      <c r="DF79" s="46">
        <f>Parametrlar!$D$9*DF77+IF(Parametrlar!$D$6&gt;0,(1-Parametrlar!$D$9)/MAX(1,Parametrlar!$D$6)*(DE78-IF(DF$4-1-Parametrlar!$D$6&gt;=0,INDEX($D$78:$FP$78,1,DF$4-Parametrlar!$D$6),0)),0)</f>
        <v>0</v>
      </c>
      <c r="DG79" s="46">
        <f>Parametrlar!$D$9*DG77+IF(Parametrlar!$D$6&gt;0,(1-Parametrlar!$D$9)/MAX(1,Parametrlar!$D$6)*(DF78-IF(DG$4-1-Parametrlar!$D$6&gt;=0,INDEX($D$78:$FP$78,1,DG$4-Parametrlar!$D$6),0)),0)</f>
        <v>0</v>
      </c>
      <c r="DH79" s="46">
        <f>Parametrlar!$D$9*DH77+IF(Parametrlar!$D$6&gt;0,(1-Parametrlar!$D$9)/MAX(1,Parametrlar!$D$6)*(DG78-IF(DH$4-1-Parametrlar!$D$6&gt;=0,INDEX($D$78:$FP$78,1,DH$4-Parametrlar!$D$6),0)),0)</f>
        <v>0</v>
      </c>
      <c r="DI79" s="46">
        <f>Parametrlar!$D$9*DI77+IF(Parametrlar!$D$6&gt;0,(1-Parametrlar!$D$9)/MAX(1,Parametrlar!$D$6)*(DH78-IF(DI$4-1-Parametrlar!$D$6&gt;=0,INDEX($D$78:$FP$78,1,DI$4-Parametrlar!$D$6),0)),0)</f>
        <v>0</v>
      </c>
      <c r="DJ79" s="46">
        <f>Parametrlar!$D$9*DJ77+IF(Parametrlar!$D$6&gt;0,(1-Parametrlar!$D$9)/MAX(1,Parametrlar!$D$6)*(DI78-IF(DJ$4-1-Parametrlar!$D$6&gt;=0,INDEX($D$78:$FP$78,1,DJ$4-Parametrlar!$D$6),0)),0)</f>
        <v>0</v>
      </c>
      <c r="DK79" s="46">
        <f>Parametrlar!$D$9*DK77+IF(Parametrlar!$D$6&gt;0,(1-Parametrlar!$D$9)/MAX(1,Parametrlar!$D$6)*(DJ78-IF(DK$4-1-Parametrlar!$D$6&gt;=0,INDEX($D$78:$FP$78,1,DK$4-Parametrlar!$D$6),0)),0)</f>
        <v>0</v>
      </c>
      <c r="DL79" s="46">
        <f>Parametrlar!$D$9*DL77+IF(Parametrlar!$D$6&gt;0,(1-Parametrlar!$D$9)/MAX(1,Parametrlar!$D$6)*(DK78-IF(DL$4-1-Parametrlar!$D$6&gt;=0,INDEX($D$78:$FP$78,1,DL$4-Parametrlar!$D$6),0)),0)</f>
        <v>0</v>
      </c>
      <c r="DM79" s="46">
        <f>Parametrlar!$D$9*DM77+IF(Parametrlar!$D$6&gt;0,(1-Parametrlar!$D$9)/MAX(1,Parametrlar!$D$6)*(DL78-IF(DM$4-1-Parametrlar!$D$6&gt;=0,INDEX($D$78:$FP$78,1,DM$4-Parametrlar!$D$6),0)),0)</f>
        <v>0</v>
      </c>
      <c r="DN79" s="46">
        <f>Parametrlar!$D$9*DN77+IF(Parametrlar!$D$6&gt;0,(1-Parametrlar!$D$9)/MAX(1,Parametrlar!$D$6)*(DM78-IF(DN$4-1-Parametrlar!$D$6&gt;=0,INDEX($D$78:$FP$78,1,DN$4-Parametrlar!$D$6),0)),0)</f>
        <v>0</v>
      </c>
      <c r="DO79" s="46">
        <f>Parametrlar!$D$9*DO77+IF(Parametrlar!$D$6&gt;0,(1-Parametrlar!$D$9)/MAX(1,Parametrlar!$D$6)*(DN78-IF(DO$4-1-Parametrlar!$D$6&gt;=0,INDEX($D$78:$FP$78,1,DO$4-Parametrlar!$D$6),0)),0)</f>
        <v>0</v>
      </c>
      <c r="DP79" s="46">
        <f>Parametrlar!$D$9*DP77+IF(Parametrlar!$D$6&gt;0,(1-Parametrlar!$D$9)/MAX(1,Parametrlar!$D$6)*(DO78-IF(DP$4-1-Parametrlar!$D$6&gt;=0,INDEX($D$78:$FP$78,1,DP$4-Parametrlar!$D$6),0)),0)</f>
        <v>0</v>
      </c>
      <c r="DQ79" s="46">
        <f>Parametrlar!$D$9*DQ77+IF(Parametrlar!$D$6&gt;0,(1-Parametrlar!$D$9)/MAX(1,Parametrlar!$D$6)*(DP78-IF(DQ$4-1-Parametrlar!$D$6&gt;=0,INDEX($D$78:$FP$78,1,DQ$4-Parametrlar!$D$6),0)),0)</f>
        <v>0</v>
      </c>
      <c r="DR79" s="46">
        <f>Parametrlar!$D$9*DR77+IF(Parametrlar!$D$6&gt;0,(1-Parametrlar!$D$9)/MAX(1,Parametrlar!$D$6)*(DQ78-IF(DR$4-1-Parametrlar!$D$6&gt;=0,INDEX($D$78:$FP$78,1,DR$4-Parametrlar!$D$6),0)),0)</f>
        <v>0</v>
      </c>
      <c r="DS79" s="46">
        <f>Parametrlar!$D$9*DS77+IF(Parametrlar!$D$6&gt;0,(1-Parametrlar!$D$9)/MAX(1,Parametrlar!$D$6)*(DR78-IF(DS$4-1-Parametrlar!$D$6&gt;=0,INDEX($D$78:$FP$78,1,DS$4-Parametrlar!$D$6),0)),0)</f>
        <v>0</v>
      </c>
      <c r="DT79" s="46">
        <f>Parametrlar!$D$9*DT77+IF(Parametrlar!$D$6&gt;0,(1-Parametrlar!$D$9)/MAX(1,Parametrlar!$D$6)*(DS78-IF(DT$4-1-Parametrlar!$D$6&gt;=0,INDEX($D$78:$FP$78,1,DT$4-Parametrlar!$D$6),0)),0)</f>
        <v>0</v>
      </c>
      <c r="DU79" s="46">
        <f>Parametrlar!$D$9*DU77+IF(Parametrlar!$D$6&gt;0,(1-Parametrlar!$D$9)/MAX(1,Parametrlar!$D$6)*(DT78-IF(DU$4-1-Parametrlar!$D$6&gt;=0,INDEX($D$78:$FP$78,1,DU$4-Parametrlar!$D$6),0)),0)</f>
        <v>0</v>
      </c>
      <c r="DV79" s="46">
        <f>Parametrlar!$D$9*DV77+IF(Parametrlar!$D$6&gt;0,(1-Parametrlar!$D$9)/MAX(1,Parametrlar!$D$6)*(DU78-IF(DV$4-1-Parametrlar!$D$6&gt;=0,INDEX($D$78:$FP$78,1,DV$4-Parametrlar!$D$6),0)),0)</f>
        <v>0</v>
      </c>
      <c r="DW79" s="46">
        <f>Parametrlar!$D$9*DW77+IF(Parametrlar!$D$6&gt;0,(1-Parametrlar!$D$9)/MAX(1,Parametrlar!$D$6)*(DV78-IF(DW$4-1-Parametrlar!$D$6&gt;=0,INDEX($D$78:$FP$78,1,DW$4-Parametrlar!$D$6),0)),0)</f>
        <v>0</v>
      </c>
      <c r="DX79" s="46">
        <f>Parametrlar!$D$9*DX77+IF(Parametrlar!$D$6&gt;0,(1-Parametrlar!$D$9)/MAX(1,Parametrlar!$D$6)*(DW78-IF(DX$4-1-Parametrlar!$D$6&gt;=0,INDEX($D$78:$FP$78,1,DX$4-Parametrlar!$D$6),0)),0)</f>
        <v>0</v>
      </c>
      <c r="DY79" s="46">
        <f>Parametrlar!$D$9*DY77+IF(Parametrlar!$D$6&gt;0,(1-Parametrlar!$D$9)/MAX(1,Parametrlar!$D$6)*(DX78-IF(DY$4-1-Parametrlar!$D$6&gt;=0,INDEX($D$78:$FP$78,1,DY$4-Parametrlar!$D$6),0)),0)</f>
        <v>0</v>
      </c>
      <c r="DZ79" s="46">
        <f>Parametrlar!$D$9*DZ77+IF(Parametrlar!$D$6&gt;0,(1-Parametrlar!$D$9)/MAX(1,Parametrlar!$D$6)*(DY78-IF(DZ$4-1-Parametrlar!$D$6&gt;=0,INDEX($D$78:$FP$78,1,DZ$4-Parametrlar!$D$6),0)),0)</f>
        <v>0</v>
      </c>
      <c r="EA79" s="46">
        <f>Parametrlar!$D$9*EA77+IF(Parametrlar!$D$6&gt;0,(1-Parametrlar!$D$9)/MAX(1,Parametrlar!$D$6)*(DZ78-IF(EA$4-1-Parametrlar!$D$6&gt;=0,INDEX($D$78:$FP$78,1,EA$4-Parametrlar!$D$6),0)),0)</f>
        <v>0</v>
      </c>
      <c r="EB79" s="46">
        <f>Parametrlar!$D$9*EB77+IF(Parametrlar!$D$6&gt;0,(1-Parametrlar!$D$9)/MAX(1,Parametrlar!$D$6)*(EA78-IF(EB$4-1-Parametrlar!$D$6&gt;=0,INDEX($D$78:$FP$78,1,EB$4-Parametrlar!$D$6),0)),0)</f>
        <v>0</v>
      </c>
      <c r="EC79" s="46">
        <f>Parametrlar!$D$9*EC77+IF(Parametrlar!$D$6&gt;0,(1-Parametrlar!$D$9)/MAX(1,Parametrlar!$D$6)*(EB78-IF(EC$4-1-Parametrlar!$D$6&gt;=0,INDEX($D$78:$FP$78,1,EC$4-Parametrlar!$D$6),0)),0)</f>
        <v>0</v>
      </c>
      <c r="ED79" s="46">
        <f>Parametrlar!$D$9*ED77+IF(Parametrlar!$D$6&gt;0,(1-Parametrlar!$D$9)/MAX(1,Parametrlar!$D$6)*(EC78-IF(ED$4-1-Parametrlar!$D$6&gt;=0,INDEX($D$78:$FP$78,1,ED$4-Parametrlar!$D$6),0)),0)</f>
        <v>0</v>
      </c>
      <c r="EE79" s="46">
        <f>Parametrlar!$D$9*EE77+IF(Parametrlar!$D$6&gt;0,(1-Parametrlar!$D$9)/MAX(1,Parametrlar!$D$6)*(ED78-IF(EE$4-1-Parametrlar!$D$6&gt;=0,INDEX($D$78:$FP$78,1,EE$4-Parametrlar!$D$6),0)),0)</f>
        <v>0</v>
      </c>
      <c r="EF79" s="46">
        <f>Parametrlar!$D$9*EF77+IF(Parametrlar!$D$6&gt;0,(1-Parametrlar!$D$9)/MAX(1,Parametrlar!$D$6)*(EE78-IF(EF$4-1-Parametrlar!$D$6&gt;=0,INDEX($D$78:$FP$78,1,EF$4-Parametrlar!$D$6),0)),0)</f>
        <v>0</v>
      </c>
      <c r="EG79" s="46">
        <f>Parametrlar!$D$9*EG77+IF(Parametrlar!$D$6&gt;0,(1-Parametrlar!$D$9)/MAX(1,Parametrlar!$D$6)*(EF78-IF(EG$4-1-Parametrlar!$D$6&gt;=0,INDEX($D$78:$FP$78,1,EG$4-Parametrlar!$D$6),0)),0)</f>
        <v>0</v>
      </c>
      <c r="EH79" s="46">
        <f>Parametrlar!$D$9*EH77+IF(Parametrlar!$D$6&gt;0,(1-Parametrlar!$D$9)/MAX(1,Parametrlar!$D$6)*(EG78-IF(EH$4-1-Parametrlar!$D$6&gt;=0,INDEX($D$78:$FP$78,1,EH$4-Parametrlar!$D$6),0)),0)</f>
        <v>0</v>
      </c>
      <c r="EI79" s="46">
        <f>Parametrlar!$D$9*EI77+IF(Parametrlar!$D$6&gt;0,(1-Parametrlar!$D$9)/MAX(1,Parametrlar!$D$6)*(EH78-IF(EI$4-1-Parametrlar!$D$6&gt;=0,INDEX($D$78:$FP$78,1,EI$4-Parametrlar!$D$6),0)),0)</f>
        <v>0</v>
      </c>
      <c r="EJ79" s="46">
        <f>Parametrlar!$D$9*EJ77+IF(Parametrlar!$D$6&gt;0,(1-Parametrlar!$D$9)/MAX(1,Parametrlar!$D$6)*(EI78-IF(EJ$4-1-Parametrlar!$D$6&gt;=0,INDEX($D$78:$FP$78,1,EJ$4-Parametrlar!$D$6),0)),0)</f>
        <v>0</v>
      </c>
      <c r="EK79" s="46">
        <f>Parametrlar!$D$9*EK77+IF(Parametrlar!$D$6&gt;0,(1-Parametrlar!$D$9)/MAX(1,Parametrlar!$D$6)*(EJ78-IF(EK$4-1-Parametrlar!$D$6&gt;=0,INDEX($D$78:$FP$78,1,EK$4-Parametrlar!$D$6),0)),0)</f>
        <v>0</v>
      </c>
      <c r="EL79" s="46">
        <f>Parametrlar!$D$9*EL77+IF(Parametrlar!$D$6&gt;0,(1-Parametrlar!$D$9)/MAX(1,Parametrlar!$D$6)*(EK78-IF(EL$4-1-Parametrlar!$D$6&gt;=0,INDEX($D$78:$FP$78,1,EL$4-Parametrlar!$D$6),0)),0)</f>
        <v>0</v>
      </c>
      <c r="EM79" s="46">
        <f>Parametrlar!$D$9*EM77+IF(Parametrlar!$D$6&gt;0,(1-Parametrlar!$D$9)/MAX(1,Parametrlar!$D$6)*(EL78-IF(EM$4-1-Parametrlar!$D$6&gt;=0,INDEX($D$78:$FP$78,1,EM$4-Parametrlar!$D$6),0)),0)</f>
        <v>0</v>
      </c>
      <c r="EN79" s="46">
        <f>Parametrlar!$D$9*EN77+IF(Parametrlar!$D$6&gt;0,(1-Parametrlar!$D$9)/MAX(1,Parametrlar!$D$6)*(EM78-IF(EN$4-1-Parametrlar!$D$6&gt;=0,INDEX($D$78:$FP$78,1,EN$4-Parametrlar!$D$6),0)),0)</f>
        <v>0</v>
      </c>
      <c r="EO79" s="46">
        <f>Parametrlar!$D$9*EO77+IF(Parametrlar!$D$6&gt;0,(1-Parametrlar!$D$9)/MAX(1,Parametrlar!$D$6)*(EN78-IF(EO$4-1-Parametrlar!$D$6&gt;=0,INDEX($D$78:$FP$78,1,EO$4-Parametrlar!$D$6),0)),0)</f>
        <v>0</v>
      </c>
      <c r="EP79" s="46">
        <f>Parametrlar!$D$9*EP77+IF(Parametrlar!$D$6&gt;0,(1-Parametrlar!$D$9)/MAX(1,Parametrlar!$D$6)*(EO78-IF(EP$4-1-Parametrlar!$D$6&gt;=0,INDEX($D$78:$FP$78,1,EP$4-Parametrlar!$D$6),0)),0)</f>
        <v>0</v>
      </c>
      <c r="EQ79" s="46">
        <f>Parametrlar!$D$9*EQ77+IF(Parametrlar!$D$6&gt;0,(1-Parametrlar!$D$9)/MAX(1,Parametrlar!$D$6)*(EP78-IF(EQ$4-1-Parametrlar!$D$6&gt;=0,INDEX($D$78:$FP$78,1,EQ$4-Parametrlar!$D$6),0)),0)</f>
        <v>0</v>
      </c>
      <c r="ER79" s="46">
        <f>Parametrlar!$D$9*ER77+IF(Parametrlar!$D$6&gt;0,(1-Parametrlar!$D$9)/MAX(1,Parametrlar!$D$6)*(EQ78-IF(ER$4-1-Parametrlar!$D$6&gt;=0,INDEX($D$78:$FP$78,1,ER$4-Parametrlar!$D$6),0)),0)</f>
        <v>0</v>
      </c>
      <c r="ES79" s="46">
        <f>Parametrlar!$D$9*ES77+IF(Parametrlar!$D$6&gt;0,(1-Parametrlar!$D$9)/MAX(1,Parametrlar!$D$6)*(ER78-IF(ES$4-1-Parametrlar!$D$6&gt;=0,INDEX($D$78:$FP$78,1,ES$4-Parametrlar!$D$6),0)),0)</f>
        <v>0</v>
      </c>
      <c r="ET79" s="46">
        <f>Parametrlar!$D$9*ET77+IF(Parametrlar!$D$6&gt;0,(1-Parametrlar!$D$9)/MAX(1,Parametrlar!$D$6)*(ES78-IF(ET$4-1-Parametrlar!$D$6&gt;=0,INDEX($D$78:$FP$78,1,ET$4-Parametrlar!$D$6),0)),0)</f>
        <v>0</v>
      </c>
      <c r="EU79" s="46">
        <f>Parametrlar!$D$9*EU77+IF(Parametrlar!$D$6&gt;0,(1-Parametrlar!$D$9)/MAX(1,Parametrlar!$D$6)*(ET78-IF(EU$4-1-Parametrlar!$D$6&gt;=0,INDEX($D$78:$FP$78,1,EU$4-Parametrlar!$D$6),0)),0)</f>
        <v>0</v>
      </c>
      <c r="EV79" s="46">
        <f>Parametrlar!$D$9*EV77+IF(Parametrlar!$D$6&gt;0,(1-Parametrlar!$D$9)/MAX(1,Parametrlar!$D$6)*(EU78-IF(EV$4-1-Parametrlar!$D$6&gt;=0,INDEX($D$78:$FP$78,1,EV$4-Parametrlar!$D$6),0)),0)</f>
        <v>0</v>
      </c>
      <c r="EW79" s="46">
        <f>Parametrlar!$D$9*EW77+IF(Parametrlar!$D$6&gt;0,(1-Parametrlar!$D$9)/MAX(1,Parametrlar!$D$6)*(EV78-IF(EW$4-1-Parametrlar!$D$6&gt;=0,INDEX($D$78:$FP$78,1,EW$4-Parametrlar!$D$6),0)),0)</f>
        <v>0</v>
      </c>
      <c r="EX79" s="46">
        <f>Parametrlar!$D$9*EX77+IF(Parametrlar!$D$6&gt;0,(1-Parametrlar!$D$9)/MAX(1,Parametrlar!$D$6)*(EW78-IF(EX$4-1-Parametrlar!$D$6&gt;=0,INDEX($D$78:$FP$78,1,EX$4-Parametrlar!$D$6),0)),0)</f>
        <v>0</v>
      </c>
      <c r="EY79" s="46">
        <f>Parametrlar!$D$9*EY77+IF(Parametrlar!$D$6&gt;0,(1-Parametrlar!$D$9)/MAX(1,Parametrlar!$D$6)*(EX78-IF(EY$4-1-Parametrlar!$D$6&gt;=0,INDEX($D$78:$FP$78,1,EY$4-Parametrlar!$D$6),0)),0)</f>
        <v>0</v>
      </c>
      <c r="EZ79" s="46">
        <f>Parametrlar!$D$9*EZ77+IF(Parametrlar!$D$6&gt;0,(1-Parametrlar!$D$9)/MAX(1,Parametrlar!$D$6)*(EY78-IF(EZ$4-1-Parametrlar!$D$6&gt;=0,INDEX($D$78:$FP$78,1,EZ$4-Parametrlar!$D$6),0)),0)</f>
        <v>0</v>
      </c>
      <c r="FA79" s="46">
        <f>Parametrlar!$D$9*FA77+IF(Parametrlar!$D$6&gt;0,(1-Parametrlar!$D$9)/MAX(1,Parametrlar!$D$6)*(EZ78-IF(FA$4-1-Parametrlar!$D$6&gt;=0,INDEX($D$78:$FP$78,1,FA$4-Parametrlar!$D$6),0)),0)</f>
        <v>0</v>
      </c>
      <c r="FB79" s="46">
        <f>Parametrlar!$D$9*FB77+IF(Parametrlar!$D$6&gt;0,(1-Parametrlar!$D$9)/MAX(1,Parametrlar!$D$6)*(FA78-IF(FB$4-1-Parametrlar!$D$6&gt;=0,INDEX($D$78:$FP$78,1,FB$4-Parametrlar!$D$6),0)),0)</f>
        <v>0</v>
      </c>
      <c r="FC79" s="46">
        <f>Parametrlar!$D$9*FC77+IF(Parametrlar!$D$6&gt;0,(1-Parametrlar!$D$9)/MAX(1,Parametrlar!$D$6)*(FB78-IF(FC$4-1-Parametrlar!$D$6&gt;=0,INDEX($D$78:$FP$78,1,FC$4-Parametrlar!$D$6),0)),0)</f>
        <v>0</v>
      </c>
      <c r="FD79" s="46">
        <f>Parametrlar!$D$9*FD77+IF(Parametrlar!$D$6&gt;0,(1-Parametrlar!$D$9)/MAX(1,Parametrlar!$D$6)*(FC78-IF(FD$4-1-Parametrlar!$D$6&gt;=0,INDEX($D$78:$FP$78,1,FD$4-Parametrlar!$D$6),0)),0)</f>
        <v>0</v>
      </c>
      <c r="FE79" s="46">
        <f>Parametrlar!$D$9*FE77+IF(Parametrlar!$D$6&gt;0,(1-Parametrlar!$D$9)/MAX(1,Parametrlar!$D$6)*(FD78-IF(FE$4-1-Parametrlar!$D$6&gt;=0,INDEX($D$78:$FP$78,1,FE$4-Parametrlar!$D$6),0)),0)</f>
        <v>0</v>
      </c>
      <c r="FF79" s="46">
        <f>Parametrlar!$D$9*FF77+IF(Parametrlar!$D$6&gt;0,(1-Parametrlar!$D$9)/MAX(1,Parametrlar!$D$6)*(FE78-IF(FF$4-1-Parametrlar!$D$6&gt;=0,INDEX($D$78:$FP$78,1,FF$4-Parametrlar!$D$6),0)),0)</f>
        <v>0</v>
      </c>
      <c r="FG79" s="46">
        <f>Parametrlar!$D$9*FG77+IF(Parametrlar!$D$6&gt;0,(1-Parametrlar!$D$9)/MAX(1,Parametrlar!$D$6)*(FF78-IF(FG$4-1-Parametrlar!$D$6&gt;=0,INDEX($D$78:$FP$78,1,FG$4-Parametrlar!$D$6),0)),0)</f>
        <v>0</v>
      </c>
      <c r="FH79" s="46">
        <f>Parametrlar!$D$9*FH77+IF(Parametrlar!$D$6&gt;0,(1-Parametrlar!$D$9)/MAX(1,Parametrlar!$D$6)*(FG78-IF(FH$4-1-Parametrlar!$D$6&gt;=0,INDEX($D$78:$FP$78,1,FH$4-Parametrlar!$D$6),0)),0)</f>
        <v>0</v>
      </c>
      <c r="FI79" s="46">
        <f>Parametrlar!$D$9*FI77+IF(Parametrlar!$D$6&gt;0,(1-Parametrlar!$D$9)/MAX(1,Parametrlar!$D$6)*(FH78-IF(FI$4-1-Parametrlar!$D$6&gt;=0,INDEX($D$78:$FP$78,1,FI$4-Parametrlar!$D$6),0)),0)</f>
        <v>0</v>
      </c>
      <c r="FJ79" s="46">
        <f>Parametrlar!$D$9*FJ77+IF(Parametrlar!$D$6&gt;0,(1-Parametrlar!$D$9)/MAX(1,Parametrlar!$D$6)*(FI78-IF(FJ$4-1-Parametrlar!$D$6&gt;=0,INDEX($D$78:$FP$78,1,FJ$4-Parametrlar!$D$6),0)),0)</f>
        <v>0</v>
      </c>
      <c r="FK79" s="46">
        <f>Parametrlar!$D$9*FK77+IF(Parametrlar!$D$6&gt;0,(1-Parametrlar!$D$9)/MAX(1,Parametrlar!$D$6)*(FJ78-IF(FK$4-1-Parametrlar!$D$6&gt;=0,INDEX($D$78:$FP$78,1,FK$4-Parametrlar!$D$6),0)),0)</f>
        <v>0</v>
      </c>
      <c r="FL79" s="46">
        <f>Parametrlar!$D$9*FL77+IF(Parametrlar!$D$6&gt;0,(1-Parametrlar!$D$9)/MAX(1,Parametrlar!$D$6)*(FK78-IF(FL$4-1-Parametrlar!$D$6&gt;=0,INDEX($D$78:$FP$78,1,FL$4-Parametrlar!$D$6),0)),0)</f>
        <v>0</v>
      </c>
      <c r="FM79" s="46">
        <f>Parametrlar!$D$9*FM77+IF(Parametrlar!$D$6&gt;0,(1-Parametrlar!$D$9)/MAX(1,Parametrlar!$D$6)*(FL78-IF(FM$4-1-Parametrlar!$D$6&gt;=0,INDEX($D$78:$FP$78,1,FM$4-Parametrlar!$D$6),0)),0)</f>
        <v>0</v>
      </c>
      <c r="FN79" s="46">
        <f>Parametrlar!$D$9*FN77+IF(Parametrlar!$D$6&gt;0,(1-Parametrlar!$D$9)/MAX(1,Parametrlar!$D$6)*(FM78-IF(FN$4-1-Parametrlar!$D$6&gt;=0,INDEX($D$78:$FP$78,1,FN$4-Parametrlar!$D$6),0)),0)</f>
        <v>0</v>
      </c>
      <c r="FO79" s="46">
        <f>Parametrlar!$D$9*FO77+IF(Parametrlar!$D$6&gt;0,(1-Parametrlar!$D$9)/MAX(1,Parametrlar!$D$6)*(FN78-IF(FO$4-1-Parametrlar!$D$6&gt;=0,INDEX($D$78:$FP$78,1,FO$4-Parametrlar!$D$6),0)),0)</f>
        <v>0</v>
      </c>
      <c r="FP79" s="46">
        <f>Parametrlar!$D$9*FP77+IF(Parametrlar!$D$6&gt;0,(1-Parametrlar!$D$9)/MAX(1,Parametrlar!$D$6)*(FO78-IF(FP$4-1-Parametrlar!$D$6&gt;=0,INDEX($D$78:$FP$78,1,FP$4-Parametrlar!$D$6),0)),0)</f>
        <v>0</v>
      </c>
    </row>
    <row r="80" spans="1:172" x14ac:dyDescent="0.2">
      <c r="A80" s="42" t="s">
        <v>228</v>
      </c>
      <c r="C80" s="45">
        <f t="shared" si="100"/>
        <v>167675.43247767852</v>
      </c>
      <c r="D80" s="46">
        <f>D77*(Kirish!$B$17+Kirish!$B$18)</f>
        <v>0</v>
      </c>
      <c r="E80" s="46">
        <f>E77*(Kirish!$B$17+Kirish!$B$18)</f>
        <v>12743.332868303569</v>
      </c>
      <c r="F80" s="46">
        <f>F77*(Kirish!$B$17+Kirish!$B$18)</f>
        <v>12966.900111607143</v>
      </c>
      <c r="G80" s="46">
        <f>G77*(Kirish!$B$17+Kirish!$B$18)</f>
        <v>13190.467354910714</v>
      </c>
      <c r="H80" s="46">
        <f>H77*(Kirish!$B$17+Kirish!$B$18)</f>
        <v>13414.034598214284</v>
      </c>
      <c r="I80" s="46">
        <f>I77*(Kirish!$B$17+Kirish!$B$18)</f>
        <v>13637.601841517853</v>
      </c>
      <c r="J80" s="46">
        <f>J77*(Kirish!$B$17+Kirish!$B$18)</f>
        <v>13861.169084821426</v>
      </c>
      <c r="K80" s="46">
        <f>K77*(Kirish!$B$17+Kirish!$B$18)</f>
        <v>14084.736328124998</v>
      </c>
      <c r="L80" s="46">
        <f>L77*(Kirish!$B$17+Kirish!$B$18)</f>
        <v>14308.303571428569</v>
      </c>
      <c r="M80" s="46">
        <f>M77*(Kirish!$B$17+Kirish!$B$18)</f>
        <v>14531.870814732141</v>
      </c>
      <c r="N80" s="46">
        <f>N77*(Kirish!$B$17+Kirish!$B$18)</f>
        <v>14755.438058035712</v>
      </c>
      <c r="O80" s="46">
        <f>O77*(Kirish!$B$17+Kirish!$B$18)</f>
        <v>14979.005301339284</v>
      </c>
      <c r="P80" s="46">
        <f>P77*(Kirish!$B$17+Kirish!$B$18)</f>
        <v>15202.572544642855</v>
      </c>
      <c r="Q80" s="46">
        <f>Q77*(Kirish!$B$17+Kirish!$B$18)</f>
        <v>0</v>
      </c>
      <c r="R80" s="46">
        <f>R77*(Kirish!$B$17+Kirish!$B$18)</f>
        <v>0</v>
      </c>
      <c r="S80" s="46">
        <f>S77*(Kirish!$B$17+Kirish!$B$18)</f>
        <v>0</v>
      </c>
      <c r="T80" s="46">
        <f>T77*(Kirish!$B$17+Kirish!$B$18)</f>
        <v>0</v>
      </c>
      <c r="U80" s="46">
        <f>U77*(Kirish!$B$17+Kirish!$B$18)</f>
        <v>0</v>
      </c>
      <c r="V80" s="46">
        <f>V77*(Kirish!$B$17+Kirish!$B$18)</f>
        <v>0</v>
      </c>
      <c r="W80" s="46">
        <f>W77*(Kirish!$B$17+Kirish!$B$18)</f>
        <v>0</v>
      </c>
      <c r="X80" s="46">
        <f>X77*(Kirish!$B$17+Kirish!$B$18)</f>
        <v>0</v>
      </c>
      <c r="Y80" s="46">
        <f>Y77*(Kirish!$B$17+Kirish!$B$18)</f>
        <v>0</v>
      </c>
      <c r="Z80" s="46">
        <f>Z77*(Kirish!$B$17+Kirish!$B$18)</f>
        <v>0</v>
      </c>
      <c r="AA80" s="46">
        <f>AA77*(Kirish!$B$17+Kirish!$B$18)</f>
        <v>0</v>
      </c>
      <c r="AB80" s="46">
        <f>AB77*(Kirish!$B$17+Kirish!$B$18)</f>
        <v>0</v>
      </c>
      <c r="AC80" s="46">
        <f>AC77*(Kirish!$B$17+Kirish!$B$18)</f>
        <v>0</v>
      </c>
      <c r="AD80" s="46">
        <f>AD77*(Kirish!$B$17+Kirish!$B$18)</f>
        <v>0</v>
      </c>
      <c r="AE80" s="46">
        <f>AE77*(Kirish!$B$17+Kirish!$B$18)</f>
        <v>0</v>
      </c>
      <c r="AF80" s="46">
        <f>AF77*(Kirish!$B$17+Kirish!$B$18)</f>
        <v>0</v>
      </c>
      <c r="AG80" s="46">
        <f>AG77*(Kirish!$B$17+Kirish!$B$18)</f>
        <v>0</v>
      </c>
      <c r="AH80" s="46">
        <f>AH77*(Kirish!$B$17+Kirish!$B$18)</f>
        <v>0</v>
      </c>
      <c r="AI80" s="46">
        <f>AI77*(Kirish!$B$17+Kirish!$B$18)</f>
        <v>0</v>
      </c>
      <c r="AJ80" s="46">
        <f>AJ77*(Kirish!$B$17+Kirish!$B$18)</f>
        <v>0</v>
      </c>
      <c r="AK80" s="46">
        <f>AK77*(Kirish!$B$17+Kirish!$B$18)</f>
        <v>0</v>
      </c>
      <c r="AL80" s="46">
        <f>AL77*(Kirish!$B$17+Kirish!$B$18)</f>
        <v>0</v>
      </c>
      <c r="AM80" s="46">
        <f>AM77*(Kirish!$B$17+Kirish!$B$18)</f>
        <v>0</v>
      </c>
      <c r="AN80" s="46">
        <f>AN77*(Kirish!$B$17+Kirish!$B$18)</f>
        <v>0</v>
      </c>
      <c r="AO80" s="46">
        <f>AO77*(Kirish!$B$17+Kirish!$B$18)</f>
        <v>0</v>
      </c>
      <c r="AP80" s="46">
        <f>AP77*(Kirish!$B$17+Kirish!$B$18)</f>
        <v>0</v>
      </c>
      <c r="AQ80" s="46">
        <f>AQ77*(Kirish!$B$17+Kirish!$B$18)</f>
        <v>0</v>
      </c>
      <c r="AR80" s="46">
        <f>AR77*(Kirish!$B$17+Kirish!$B$18)</f>
        <v>0</v>
      </c>
      <c r="AS80" s="46">
        <f>AS77*(Kirish!$B$17+Kirish!$B$18)</f>
        <v>0</v>
      </c>
      <c r="AT80" s="46">
        <f>AT77*(Kirish!$B$17+Kirish!$B$18)</f>
        <v>0</v>
      </c>
      <c r="AU80" s="46">
        <f>AU77*(Kirish!$B$17+Kirish!$B$18)</f>
        <v>0</v>
      </c>
      <c r="AV80" s="46">
        <f>AV77*(Kirish!$B$17+Kirish!$B$18)</f>
        <v>0</v>
      </c>
      <c r="AW80" s="46">
        <f>AW77*(Kirish!$B$17+Kirish!$B$18)</f>
        <v>0</v>
      </c>
      <c r="AX80" s="46">
        <f>AX77*(Kirish!$B$17+Kirish!$B$18)</f>
        <v>0</v>
      </c>
      <c r="AY80" s="46">
        <f>AY77*(Kirish!$B$17+Kirish!$B$18)</f>
        <v>0</v>
      </c>
      <c r="AZ80" s="46">
        <f>AZ77*(Kirish!$B$17+Kirish!$B$18)</f>
        <v>0</v>
      </c>
      <c r="BA80" s="46">
        <f>BA77*(Kirish!$B$17+Kirish!$B$18)</f>
        <v>0</v>
      </c>
      <c r="BB80" s="46">
        <f>BB77*(Kirish!$B$17+Kirish!$B$18)</f>
        <v>0</v>
      </c>
      <c r="BC80" s="46">
        <f>BC77*(Kirish!$B$17+Kirish!$B$18)</f>
        <v>0</v>
      </c>
      <c r="BD80" s="46">
        <f>BD77*(Kirish!$B$17+Kirish!$B$18)</f>
        <v>0</v>
      </c>
      <c r="BE80" s="46">
        <f>BE77*(Kirish!$B$17+Kirish!$B$18)</f>
        <v>0</v>
      </c>
      <c r="BF80" s="46">
        <f>BF77*(Kirish!$B$17+Kirish!$B$18)</f>
        <v>0</v>
      </c>
      <c r="BG80" s="46">
        <f>BG77*(Kirish!$B$17+Kirish!$B$18)</f>
        <v>0</v>
      </c>
      <c r="BH80" s="46">
        <f>BH77*(Kirish!$B$17+Kirish!$B$18)</f>
        <v>0</v>
      </c>
      <c r="BI80" s="46">
        <f>BI77*(Kirish!$B$17+Kirish!$B$18)</f>
        <v>0</v>
      </c>
      <c r="BJ80" s="46">
        <f>BJ77*(Kirish!$B$17+Kirish!$B$18)</f>
        <v>0</v>
      </c>
      <c r="BK80" s="46">
        <f>BK77*(Kirish!$B$17+Kirish!$B$18)</f>
        <v>0</v>
      </c>
      <c r="BL80" s="46">
        <f>BL77*(Kirish!$B$17+Kirish!$B$18)</f>
        <v>0</v>
      </c>
      <c r="BM80" s="46">
        <f>BM77*(Kirish!$B$17+Kirish!$B$18)</f>
        <v>0</v>
      </c>
      <c r="BN80" s="46">
        <f>BN77*(Kirish!$B$17+Kirish!$B$18)</f>
        <v>0</v>
      </c>
      <c r="BO80" s="46">
        <f>BO77*(Kirish!$B$17+Kirish!$B$18)</f>
        <v>0</v>
      </c>
      <c r="BP80" s="46">
        <f>BP77*(Kirish!$B$17+Kirish!$B$18)</f>
        <v>0</v>
      </c>
      <c r="BQ80" s="46">
        <f>BQ77*(Kirish!$B$17+Kirish!$B$18)</f>
        <v>0</v>
      </c>
      <c r="BR80" s="46">
        <f>BR77*(Kirish!$B$17+Kirish!$B$18)</f>
        <v>0</v>
      </c>
      <c r="BS80" s="46">
        <f>BS77*(Kirish!$B$17+Kirish!$B$18)</f>
        <v>0</v>
      </c>
      <c r="BT80" s="46">
        <f>BT77*(Kirish!$B$17+Kirish!$B$18)</f>
        <v>0</v>
      </c>
      <c r="BU80" s="46">
        <f>BU77*(Kirish!$B$17+Kirish!$B$18)</f>
        <v>0</v>
      </c>
      <c r="BV80" s="46">
        <f>BV77*(Kirish!$B$17+Kirish!$B$18)</f>
        <v>0</v>
      </c>
      <c r="BW80" s="46">
        <f>BW77*(Kirish!$B$17+Kirish!$B$18)</f>
        <v>0</v>
      </c>
      <c r="BX80" s="46">
        <f>BX77*(Kirish!$B$17+Kirish!$B$18)</f>
        <v>0</v>
      </c>
      <c r="BY80" s="46">
        <f>BY77*(Kirish!$B$17+Kirish!$B$18)</f>
        <v>0</v>
      </c>
      <c r="BZ80" s="46">
        <f>BZ77*(Kirish!$B$17+Kirish!$B$18)</f>
        <v>0</v>
      </c>
      <c r="CA80" s="46">
        <f>CA77*(Kirish!$B$17+Kirish!$B$18)</f>
        <v>0</v>
      </c>
      <c r="CB80" s="46">
        <f>CB77*(Kirish!$B$17+Kirish!$B$18)</f>
        <v>0</v>
      </c>
      <c r="CC80" s="46">
        <f>CC77*(Kirish!$B$17+Kirish!$B$18)</f>
        <v>0</v>
      </c>
      <c r="CD80" s="46">
        <f>CD77*(Kirish!$B$17+Kirish!$B$18)</f>
        <v>0</v>
      </c>
      <c r="CE80" s="46">
        <f>CE77*(Kirish!$B$17+Kirish!$B$18)</f>
        <v>0</v>
      </c>
      <c r="CF80" s="46">
        <f>CF77*(Kirish!$B$17+Kirish!$B$18)</f>
        <v>0</v>
      </c>
      <c r="CG80" s="46">
        <f>CG77*(Kirish!$B$17+Kirish!$B$18)</f>
        <v>0</v>
      </c>
      <c r="CH80" s="46">
        <f>CH77*(Kirish!$B$17+Kirish!$B$18)</f>
        <v>0</v>
      </c>
      <c r="CI80" s="46">
        <f>CI77*(Kirish!$B$17+Kirish!$B$18)</f>
        <v>0</v>
      </c>
      <c r="CJ80" s="46">
        <f>CJ77*(Kirish!$B$17+Kirish!$B$18)</f>
        <v>0</v>
      </c>
      <c r="CK80" s="46">
        <f>CK77*(Kirish!$B$17+Kirish!$B$18)</f>
        <v>0</v>
      </c>
      <c r="CL80" s="46">
        <f>CL77*(Kirish!$B$17+Kirish!$B$18)</f>
        <v>0</v>
      </c>
      <c r="CM80" s="46">
        <f>CM77*(Kirish!$B$17+Kirish!$B$18)</f>
        <v>0</v>
      </c>
      <c r="CN80" s="46">
        <f>CN77*(Kirish!$B$17+Kirish!$B$18)</f>
        <v>0</v>
      </c>
      <c r="CO80" s="46">
        <f>CO77*(Kirish!$B$17+Kirish!$B$18)</f>
        <v>0</v>
      </c>
      <c r="CP80" s="46">
        <f>CP77*(Kirish!$B$17+Kirish!$B$18)</f>
        <v>0</v>
      </c>
      <c r="CQ80" s="46">
        <f>CQ77*(Kirish!$B$17+Kirish!$B$18)</f>
        <v>0</v>
      </c>
      <c r="CR80" s="46">
        <f>CR77*(Kirish!$B$17+Kirish!$B$18)</f>
        <v>0</v>
      </c>
      <c r="CS80" s="46">
        <f>CS77*(Kirish!$B$17+Kirish!$B$18)</f>
        <v>0</v>
      </c>
      <c r="CT80" s="46">
        <f>CT77*(Kirish!$B$17+Kirish!$B$18)</f>
        <v>0</v>
      </c>
      <c r="CU80" s="46">
        <f>CU77*(Kirish!$B$17+Kirish!$B$18)</f>
        <v>0</v>
      </c>
      <c r="CV80" s="46">
        <f>CV77*(Kirish!$B$17+Kirish!$B$18)</f>
        <v>0</v>
      </c>
      <c r="CW80" s="46">
        <f>CW77*(Kirish!$B$17+Kirish!$B$18)</f>
        <v>0</v>
      </c>
      <c r="CX80" s="46">
        <f>CX77*(Kirish!$B$17+Kirish!$B$18)</f>
        <v>0</v>
      </c>
      <c r="CY80" s="46">
        <f>CY77*(Kirish!$B$17+Kirish!$B$18)</f>
        <v>0</v>
      </c>
      <c r="CZ80" s="46">
        <f>CZ77*(Kirish!$B$17+Kirish!$B$18)</f>
        <v>0</v>
      </c>
      <c r="DA80" s="46">
        <f>DA77*(Kirish!$B$17+Kirish!$B$18)</f>
        <v>0</v>
      </c>
      <c r="DB80" s="46">
        <f>DB77*(Kirish!$B$17+Kirish!$B$18)</f>
        <v>0</v>
      </c>
      <c r="DC80" s="46">
        <f>DC77*(Kirish!$B$17+Kirish!$B$18)</f>
        <v>0</v>
      </c>
      <c r="DD80" s="46">
        <f>DD77*(Kirish!$B$17+Kirish!$B$18)</f>
        <v>0</v>
      </c>
      <c r="DE80" s="46">
        <f>DE77*(Kirish!$B$17+Kirish!$B$18)</f>
        <v>0</v>
      </c>
      <c r="DF80" s="46">
        <f>DF77*(Kirish!$B$17+Kirish!$B$18)</f>
        <v>0</v>
      </c>
      <c r="DG80" s="46">
        <f>DG77*(Kirish!$B$17+Kirish!$B$18)</f>
        <v>0</v>
      </c>
      <c r="DH80" s="46">
        <f>DH77*(Kirish!$B$17+Kirish!$B$18)</f>
        <v>0</v>
      </c>
      <c r="DI80" s="46">
        <f>DI77*(Kirish!$B$17+Kirish!$B$18)</f>
        <v>0</v>
      </c>
      <c r="DJ80" s="46">
        <f>DJ77*(Kirish!$B$17+Kirish!$B$18)</f>
        <v>0</v>
      </c>
      <c r="DK80" s="46">
        <f>DK77*(Kirish!$B$17+Kirish!$B$18)</f>
        <v>0</v>
      </c>
      <c r="DL80" s="46">
        <f>DL77*(Kirish!$B$17+Kirish!$B$18)</f>
        <v>0</v>
      </c>
      <c r="DM80" s="46">
        <f>DM77*(Kirish!$B$17+Kirish!$B$18)</f>
        <v>0</v>
      </c>
      <c r="DN80" s="46">
        <f>DN77*(Kirish!$B$17+Kirish!$B$18)</f>
        <v>0</v>
      </c>
      <c r="DO80" s="46">
        <f>DO77*(Kirish!$B$17+Kirish!$B$18)</f>
        <v>0</v>
      </c>
      <c r="DP80" s="46">
        <f>DP77*(Kirish!$B$17+Kirish!$B$18)</f>
        <v>0</v>
      </c>
      <c r="DQ80" s="46">
        <f>DQ77*(Kirish!$B$17+Kirish!$B$18)</f>
        <v>0</v>
      </c>
      <c r="DR80" s="46">
        <f>DR77*(Kirish!$B$17+Kirish!$B$18)</f>
        <v>0</v>
      </c>
      <c r="DS80" s="46">
        <f>DS77*(Kirish!$B$17+Kirish!$B$18)</f>
        <v>0</v>
      </c>
      <c r="DT80" s="46">
        <f>DT77*(Kirish!$B$17+Kirish!$B$18)</f>
        <v>0</v>
      </c>
      <c r="DU80" s="46">
        <f>DU77*(Kirish!$B$17+Kirish!$B$18)</f>
        <v>0</v>
      </c>
      <c r="DV80" s="46">
        <f>DV77*(Kirish!$B$17+Kirish!$B$18)</f>
        <v>0</v>
      </c>
      <c r="DW80" s="46">
        <f>DW77*(Kirish!$B$17+Kirish!$B$18)</f>
        <v>0</v>
      </c>
      <c r="DX80" s="46">
        <f>DX77*(Kirish!$B$17+Kirish!$B$18)</f>
        <v>0</v>
      </c>
      <c r="DY80" s="46">
        <f>DY77*(Kirish!$B$17+Kirish!$B$18)</f>
        <v>0</v>
      </c>
      <c r="DZ80" s="46">
        <f>DZ77*(Kirish!$B$17+Kirish!$B$18)</f>
        <v>0</v>
      </c>
      <c r="EA80" s="46">
        <f>EA77*(Kirish!$B$17+Kirish!$B$18)</f>
        <v>0</v>
      </c>
      <c r="EB80" s="46">
        <f>EB77*(Kirish!$B$17+Kirish!$B$18)</f>
        <v>0</v>
      </c>
      <c r="EC80" s="46">
        <f>EC77*(Kirish!$B$17+Kirish!$B$18)</f>
        <v>0</v>
      </c>
      <c r="ED80" s="46">
        <f>ED77*(Kirish!$B$17+Kirish!$B$18)</f>
        <v>0</v>
      </c>
      <c r="EE80" s="46">
        <f>EE77*(Kirish!$B$17+Kirish!$B$18)</f>
        <v>0</v>
      </c>
      <c r="EF80" s="46">
        <f>EF77*(Kirish!$B$17+Kirish!$B$18)</f>
        <v>0</v>
      </c>
      <c r="EG80" s="46">
        <f>EG77*(Kirish!$B$17+Kirish!$B$18)</f>
        <v>0</v>
      </c>
      <c r="EH80" s="46">
        <f>EH77*(Kirish!$B$17+Kirish!$B$18)</f>
        <v>0</v>
      </c>
      <c r="EI80" s="46">
        <f>EI77*(Kirish!$B$17+Kirish!$B$18)</f>
        <v>0</v>
      </c>
      <c r="EJ80" s="46">
        <f>EJ77*(Kirish!$B$17+Kirish!$B$18)</f>
        <v>0</v>
      </c>
      <c r="EK80" s="46">
        <f>EK77*(Kirish!$B$17+Kirish!$B$18)</f>
        <v>0</v>
      </c>
      <c r="EL80" s="46">
        <f>EL77*(Kirish!$B$17+Kirish!$B$18)</f>
        <v>0</v>
      </c>
      <c r="EM80" s="46">
        <f>EM77*(Kirish!$B$17+Kirish!$B$18)</f>
        <v>0</v>
      </c>
      <c r="EN80" s="46">
        <f>EN77*(Kirish!$B$17+Kirish!$B$18)</f>
        <v>0</v>
      </c>
      <c r="EO80" s="46">
        <f>EO77*(Kirish!$B$17+Kirish!$B$18)</f>
        <v>0</v>
      </c>
      <c r="EP80" s="46">
        <f>EP77*(Kirish!$B$17+Kirish!$B$18)</f>
        <v>0</v>
      </c>
      <c r="EQ80" s="46">
        <f>EQ77*(Kirish!$B$17+Kirish!$B$18)</f>
        <v>0</v>
      </c>
      <c r="ER80" s="46">
        <f>ER77*(Kirish!$B$17+Kirish!$B$18)</f>
        <v>0</v>
      </c>
      <c r="ES80" s="46">
        <f>ES77*(Kirish!$B$17+Kirish!$B$18)</f>
        <v>0</v>
      </c>
      <c r="ET80" s="46">
        <f>ET77*(Kirish!$B$17+Kirish!$B$18)</f>
        <v>0</v>
      </c>
      <c r="EU80" s="46">
        <f>EU77*(Kirish!$B$17+Kirish!$B$18)</f>
        <v>0</v>
      </c>
      <c r="EV80" s="46">
        <f>EV77*(Kirish!$B$17+Kirish!$B$18)</f>
        <v>0</v>
      </c>
      <c r="EW80" s="46">
        <f>EW77*(Kirish!$B$17+Kirish!$B$18)</f>
        <v>0</v>
      </c>
      <c r="EX80" s="46">
        <f>EX77*(Kirish!$B$17+Kirish!$B$18)</f>
        <v>0</v>
      </c>
      <c r="EY80" s="46">
        <f>EY77*(Kirish!$B$17+Kirish!$B$18)</f>
        <v>0</v>
      </c>
      <c r="EZ80" s="46">
        <f>EZ77*(Kirish!$B$17+Kirish!$B$18)</f>
        <v>0</v>
      </c>
      <c r="FA80" s="46">
        <f>FA77*(Kirish!$B$17+Kirish!$B$18)</f>
        <v>0</v>
      </c>
      <c r="FB80" s="46">
        <f>FB77*(Kirish!$B$17+Kirish!$B$18)</f>
        <v>0</v>
      </c>
      <c r="FC80" s="46">
        <f>FC77*(Kirish!$B$17+Kirish!$B$18)</f>
        <v>0</v>
      </c>
      <c r="FD80" s="46">
        <f>FD77*(Kirish!$B$17+Kirish!$B$18)</f>
        <v>0</v>
      </c>
      <c r="FE80" s="46">
        <f>FE77*(Kirish!$B$17+Kirish!$B$18)</f>
        <v>0</v>
      </c>
      <c r="FF80" s="46">
        <f>FF77*(Kirish!$B$17+Kirish!$B$18)</f>
        <v>0</v>
      </c>
      <c r="FG80" s="46">
        <f>FG77*(Kirish!$B$17+Kirish!$B$18)</f>
        <v>0</v>
      </c>
      <c r="FH80" s="46">
        <f>FH77*(Kirish!$B$17+Kirish!$B$18)</f>
        <v>0</v>
      </c>
      <c r="FI80" s="46">
        <f>FI77*(Kirish!$B$17+Kirish!$B$18)</f>
        <v>0</v>
      </c>
      <c r="FJ80" s="46">
        <f>FJ77*(Kirish!$B$17+Kirish!$B$18)</f>
        <v>0</v>
      </c>
      <c r="FK80" s="46">
        <f>FK77*(Kirish!$B$17+Kirish!$B$18)</f>
        <v>0</v>
      </c>
      <c r="FL80" s="46">
        <f>FL77*(Kirish!$B$17+Kirish!$B$18)</f>
        <v>0</v>
      </c>
      <c r="FM80" s="46">
        <f>FM77*(Kirish!$B$17+Kirish!$B$18)</f>
        <v>0</v>
      </c>
      <c r="FN80" s="46">
        <f>FN77*(Kirish!$B$17+Kirish!$B$18)</f>
        <v>0</v>
      </c>
      <c r="FO80" s="46">
        <f>FO77*(Kirish!$B$17+Kirish!$B$18)</f>
        <v>0</v>
      </c>
      <c r="FP80" s="46">
        <f>FP77*(Kirish!$B$17+Kirish!$B$18)</f>
        <v>0</v>
      </c>
    </row>
    <row r="81" spans="1:172" x14ac:dyDescent="0.2">
      <c r="A81" s="42" t="s">
        <v>229</v>
      </c>
      <c r="C81" s="45">
        <f t="shared" si="100"/>
        <v>185366.65766125612</v>
      </c>
      <c r="D81" s="46">
        <f>MAX(0,Parametrlar!$D$26)*D79*Kirish!$B$28</f>
        <v>0</v>
      </c>
      <c r="E81" s="46">
        <f>MAX(0,Parametrlar!$D$26)*E79*Kirish!$B$28</f>
        <v>7043.9329911277327</v>
      </c>
      <c r="F81" s="46">
        <f>MAX(0,Parametrlar!$D$26)*F79*Kirish!$B$28</f>
        <v>8928.4940106838385</v>
      </c>
      <c r="G81" s="46">
        <f>MAX(0,Parametrlar!$D$26)*G79*Kirish!$B$28</f>
        <v>10843.949473183486</v>
      </c>
      <c r="H81" s="46">
        <f>MAX(0,Parametrlar!$D$26)*H79*Kirish!$B$28</f>
        <v>12790.299378626672</v>
      </c>
      <c r="I81" s="46">
        <f>MAX(0,Parametrlar!$D$26)*I79*Kirish!$B$28</f>
        <v>14767.543727013403</v>
      </c>
      <c r="J81" s="46">
        <f>MAX(0,Parametrlar!$D$26)*J79*Kirish!$B$28</f>
        <v>15014.699270561749</v>
      </c>
      <c r="K81" s="46">
        <f>MAX(0,Parametrlar!$D$26)*K79*Kirish!$B$28</f>
        <v>15261.854814110087</v>
      </c>
      <c r="L81" s="46">
        <f>MAX(0,Parametrlar!$D$26)*L79*Kirish!$B$28</f>
        <v>15509.01035765843</v>
      </c>
      <c r="M81" s="46">
        <f>MAX(0,Parametrlar!$D$26)*M79*Kirish!$B$28</f>
        <v>15756.16590120677</v>
      </c>
      <c r="N81" s="46">
        <f>MAX(0,Parametrlar!$D$26)*N79*Kirish!$B$28</f>
        <v>16003.321444755111</v>
      </c>
      <c r="O81" s="46">
        <f>MAX(0,Parametrlar!$D$26)*O79*Kirish!$B$28</f>
        <v>16250.476988303453</v>
      </c>
      <c r="P81" s="46">
        <f>MAX(0,Parametrlar!$D$26)*P79*Kirish!$B$28</f>
        <v>16497.632531851792</v>
      </c>
      <c r="Q81" s="46">
        <f>MAX(0,Parametrlar!$D$26)*Q79*Kirish!$B$28</f>
        <v>8217.9218229823528</v>
      </c>
      <c r="R81" s="46">
        <f>MAX(0,Parametrlar!$D$26)*R79*Kirish!$B$28</f>
        <v>6209.7830316520767</v>
      </c>
      <c r="S81" s="46">
        <f>MAX(0,Parametrlar!$D$26)*S79*Kirish!$B$28</f>
        <v>4170.7497973782602</v>
      </c>
      <c r="T81" s="46">
        <f>MAX(0,Parametrlar!$D$26)*T79*Kirish!$B$28</f>
        <v>2100.8221201609017</v>
      </c>
      <c r="U81" s="46">
        <f>MAX(0,Parametrlar!$D$26)*U79*Kirish!$B$28</f>
        <v>0</v>
      </c>
      <c r="V81" s="46">
        <f>MAX(0,Parametrlar!$D$26)*V79*Kirish!$B$28</f>
        <v>0</v>
      </c>
      <c r="W81" s="46">
        <f>MAX(0,Parametrlar!$D$26)*W79*Kirish!$B$28</f>
        <v>0</v>
      </c>
      <c r="X81" s="46">
        <f>MAX(0,Parametrlar!$D$26)*X79*Kirish!$B$28</f>
        <v>0</v>
      </c>
      <c r="Y81" s="46">
        <f>MAX(0,Parametrlar!$D$26)*Y79*Kirish!$B$28</f>
        <v>0</v>
      </c>
      <c r="Z81" s="46">
        <f>MAX(0,Parametrlar!$D$26)*Z79*Kirish!$B$28</f>
        <v>0</v>
      </c>
      <c r="AA81" s="46">
        <f>MAX(0,Parametrlar!$D$26)*AA79*Kirish!$B$28</f>
        <v>0</v>
      </c>
      <c r="AB81" s="46">
        <f>MAX(0,Parametrlar!$D$26)*AB79*Kirish!$B$28</f>
        <v>0</v>
      </c>
      <c r="AC81" s="46">
        <f>MAX(0,Parametrlar!$D$26)*AC79*Kirish!$B$28</f>
        <v>0</v>
      </c>
      <c r="AD81" s="46">
        <f>MAX(0,Parametrlar!$D$26)*AD79*Kirish!$B$28</f>
        <v>0</v>
      </c>
      <c r="AE81" s="46">
        <f>MAX(0,Parametrlar!$D$26)*AE79*Kirish!$B$28</f>
        <v>0</v>
      </c>
      <c r="AF81" s="46">
        <f>MAX(0,Parametrlar!$D$26)*AF79*Kirish!$B$28</f>
        <v>0</v>
      </c>
      <c r="AG81" s="46">
        <f>MAX(0,Parametrlar!$D$26)*AG79*Kirish!$B$28</f>
        <v>0</v>
      </c>
      <c r="AH81" s="46">
        <f>MAX(0,Parametrlar!$D$26)*AH79*Kirish!$B$28</f>
        <v>0</v>
      </c>
      <c r="AI81" s="46">
        <f>MAX(0,Parametrlar!$D$26)*AI79*Kirish!$B$28</f>
        <v>0</v>
      </c>
      <c r="AJ81" s="46">
        <f>MAX(0,Parametrlar!$D$26)*AJ79*Kirish!$B$28</f>
        <v>0</v>
      </c>
      <c r="AK81" s="46">
        <f>MAX(0,Parametrlar!$D$26)*AK79*Kirish!$B$28</f>
        <v>0</v>
      </c>
      <c r="AL81" s="46">
        <f>MAX(0,Parametrlar!$D$26)*AL79*Kirish!$B$28</f>
        <v>0</v>
      </c>
      <c r="AM81" s="46">
        <f>MAX(0,Parametrlar!$D$26)*AM79*Kirish!$B$28</f>
        <v>0</v>
      </c>
      <c r="AN81" s="46">
        <f>MAX(0,Parametrlar!$D$26)*AN79*Kirish!$B$28</f>
        <v>0</v>
      </c>
      <c r="AO81" s="46">
        <f>MAX(0,Parametrlar!$D$26)*AO79*Kirish!$B$28</f>
        <v>0</v>
      </c>
      <c r="AP81" s="46">
        <f>MAX(0,Parametrlar!$D$26)*AP79*Kirish!$B$28</f>
        <v>0</v>
      </c>
      <c r="AQ81" s="46">
        <f>MAX(0,Parametrlar!$D$26)*AQ79*Kirish!$B$28</f>
        <v>0</v>
      </c>
      <c r="AR81" s="46">
        <f>MAX(0,Parametrlar!$D$26)*AR79*Kirish!$B$28</f>
        <v>0</v>
      </c>
      <c r="AS81" s="46">
        <f>MAX(0,Parametrlar!$D$26)*AS79*Kirish!$B$28</f>
        <v>0</v>
      </c>
      <c r="AT81" s="46">
        <f>MAX(0,Parametrlar!$D$26)*AT79*Kirish!$B$28</f>
        <v>0</v>
      </c>
      <c r="AU81" s="46">
        <f>MAX(0,Parametrlar!$D$26)*AU79*Kirish!$B$28</f>
        <v>0</v>
      </c>
      <c r="AV81" s="46">
        <f>MAX(0,Parametrlar!$D$26)*AV79*Kirish!$B$28</f>
        <v>0</v>
      </c>
      <c r="AW81" s="46">
        <f>MAX(0,Parametrlar!$D$26)*AW79*Kirish!$B$28</f>
        <v>0</v>
      </c>
      <c r="AX81" s="46">
        <f>MAX(0,Parametrlar!$D$26)*AX79*Kirish!$B$28</f>
        <v>0</v>
      </c>
      <c r="AY81" s="46">
        <f>MAX(0,Parametrlar!$D$26)*AY79*Kirish!$B$28</f>
        <v>0</v>
      </c>
      <c r="AZ81" s="46">
        <f>MAX(0,Parametrlar!$D$26)*AZ79*Kirish!$B$28</f>
        <v>0</v>
      </c>
      <c r="BA81" s="46">
        <f>MAX(0,Parametrlar!$D$26)*BA79*Kirish!$B$28</f>
        <v>0</v>
      </c>
      <c r="BB81" s="46">
        <f>MAX(0,Parametrlar!$D$26)*BB79*Kirish!$B$28</f>
        <v>0</v>
      </c>
      <c r="BC81" s="46">
        <f>MAX(0,Parametrlar!$D$26)*BC79*Kirish!$B$28</f>
        <v>0</v>
      </c>
      <c r="BD81" s="46">
        <f>MAX(0,Parametrlar!$D$26)*BD79*Kirish!$B$28</f>
        <v>0</v>
      </c>
      <c r="BE81" s="46">
        <f>MAX(0,Parametrlar!$D$26)*BE79*Kirish!$B$28</f>
        <v>0</v>
      </c>
      <c r="BF81" s="46">
        <f>MAX(0,Parametrlar!$D$26)*BF79*Kirish!$B$28</f>
        <v>0</v>
      </c>
      <c r="BG81" s="46">
        <f>MAX(0,Parametrlar!$D$26)*BG79*Kirish!$B$28</f>
        <v>0</v>
      </c>
      <c r="BH81" s="46">
        <f>MAX(0,Parametrlar!$D$26)*BH79*Kirish!$B$28</f>
        <v>0</v>
      </c>
      <c r="BI81" s="46">
        <f>MAX(0,Parametrlar!$D$26)*BI79*Kirish!$B$28</f>
        <v>0</v>
      </c>
      <c r="BJ81" s="46">
        <f>MAX(0,Parametrlar!$D$26)*BJ79*Kirish!$B$28</f>
        <v>0</v>
      </c>
      <c r="BK81" s="46">
        <f>MAX(0,Parametrlar!$D$26)*BK79*Kirish!$B$28</f>
        <v>0</v>
      </c>
      <c r="BL81" s="46">
        <f>MAX(0,Parametrlar!$D$26)*BL79*Kirish!$B$28</f>
        <v>0</v>
      </c>
      <c r="BM81" s="46">
        <f>MAX(0,Parametrlar!$D$26)*BM79*Kirish!$B$28</f>
        <v>0</v>
      </c>
      <c r="BN81" s="46">
        <f>MAX(0,Parametrlar!$D$26)*BN79*Kirish!$B$28</f>
        <v>0</v>
      </c>
      <c r="BO81" s="46">
        <f>MAX(0,Parametrlar!$D$26)*BO79*Kirish!$B$28</f>
        <v>0</v>
      </c>
      <c r="BP81" s="46">
        <f>MAX(0,Parametrlar!$D$26)*BP79*Kirish!$B$28</f>
        <v>0</v>
      </c>
      <c r="BQ81" s="46">
        <f>MAX(0,Parametrlar!$D$26)*BQ79*Kirish!$B$28</f>
        <v>0</v>
      </c>
      <c r="BR81" s="46">
        <f>MAX(0,Parametrlar!$D$26)*BR79*Kirish!$B$28</f>
        <v>0</v>
      </c>
      <c r="BS81" s="46">
        <f>MAX(0,Parametrlar!$D$26)*BS79*Kirish!$B$28</f>
        <v>0</v>
      </c>
      <c r="BT81" s="46">
        <f>MAX(0,Parametrlar!$D$26)*BT79*Kirish!$B$28</f>
        <v>0</v>
      </c>
      <c r="BU81" s="46">
        <f>MAX(0,Parametrlar!$D$26)*BU79*Kirish!$B$28</f>
        <v>0</v>
      </c>
      <c r="BV81" s="46">
        <f>MAX(0,Parametrlar!$D$26)*BV79*Kirish!$B$28</f>
        <v>0</v>
      </c>
      <c r="BW81" s="46">
        <f>MAX(0,Parametrlar!$D$26)*BW79*Kirish!$B$28</f>
        <v>0</v>
      </c>
      <c r="BX81" s="46">
        <f>MAX(0,Parametrlar!$D$26)*BX79*Kirish!$B$28</f>
        <v>0</v>
      </c>
      <c r="BY81" s="46">
        <f>MAX(0,Parametrlar!$D$26)*BY79*Kirish!$B$28</f>
        <v>0</v>
      </c>
      <c r="BZ81" s="46">
        <f>MAX(0,Parametrlar!$D$26)*BZ79*Kirish!$B$28</f>
        <v>0</v>
      </c>
      <c r="CA81" s="46">
        <f>MAX(0,Parametrlar!$D$26)*CA79*Kirish!$B$28</f>
        <v>0</v>
      </c>
      <c r="CB81" s="46">
        <f>MAX(0,Parametrlar!$D$26)*CB79*Kirish!$B$28</f>
        <v>0</v>
      </c>
      <c r="CC81" s="46">
        <f>MAX(0,Parametrlar!$D$26)*CC79*Kirish!$B$28</f>
        <v>0</v>
      </c>
      <c r="CD81" s="46">
        <f>MAX(0,Parametrlar!$D$26)*CD79*Kirish!$B$28</f>
        <v>0</v>
      </c>
      <c r="CE81" s="46">
        <f>MAX(0,Parametrlar!$D$26)*CE79*Kirish!$B$28</f>
        <v>0</v>
      </c>
      <c r="CF81" s="46">
        <f>MAX(0,Parametrlar!$D$26)*CF79*Kirish!$B$28</f>
        <v>0</v>
      </c>
      <c r="CG81" s="46">
        <f>MAX(0,Parametrlar!$D$26)*CG79*Kirish!$B$28</f>
        <v>0</v>
      </c>
      <c r="CH81" s="46">
        <f>MAX(0,Parametrlar!$D$26)*CH79*Kirish!$B$28</f>
        <v>0</v>
      </c>
      <c r="CI81" s="46">
        <f>MAX(0,Parametrlar!$D$26)*CI79*Kirish!$B$28</f>
        <v>0</v>
      </c>
      <c r="CJ81" s="46">
        <f>MAX(0,Parametrlar!$D$26)*CJ79*Kirish!$B$28</f>
        <v>0</v>
      </c>
      <c r="CK81" s="46">
        <f>MAX(0,Parametrlar!$D$26)*CK79*Kirish!$B$28</f>
        <v>0</v>
      </c>
      <c r="CL81" s="46">
        <f>MAX(0,Parametrlar!$D$26)*CL79*Kirish!$B$28</f>
        <v>0</v>
      </c>
      <c r="CM81" s="46">
        <f>MAX(0,Parametrlar!$D$26)*CM79*Kirish!$B$28</f>
        <v>0</v>
      </c>
      <c r="CN81" s="46">
        <f>MAX(0,Parametrlar!$D$26)*CN79*Kirish!$B$28</f>
        <v>0</v>
      </c>
      <c r="CO81" s="46">
        <f>MAX(0,Parametrlar!$D$26)*CO79*Kirish!$B$28</f>
        <v>0</v>
      </c>
      <c r="CP81" s="46">
        <f>MAX(0,Parametrlar!$D$26)*CP79*Kirish!$B$28</f>
        <v>0</v>
      </c>
      <c r="CQ81" s="46">
        <f>MAX(0,Parametrlar!$D$26)*CQ79*Kirish!$B$28</f>
        <v>0</v>
      </c>
      <c r="CR81" s="46">
        <f>MAX(0,Parametrlar!$D$26)*CR79*Kirish!$B$28</f>
        <v>0</v>
      </c>
      <c r="CS81" s="46">
        <f>MAX(0,Parametrlar!$D$26)*CS79*Kirish!$B$28</f>
        <v>0</v>
      </c>
      <c r="CT81" s="46">
        <f>MAX(0,Parametrlar!$D$26)*CT79*Kirish!$B$28</f>
        <v>0</v>
      </c>
      <c r="CU81" s="46">
        <f>MAX(0,Parametrlar!$D$26)*CU79*Kirish!$B$28</f>
        <v>0</v>
      </c>
      <c r="CV81" s="46">
        <f>MAX(0,Parametrlar!$D$26)*CV79*Kirish!$B$28</f>
        <v>0</v>
      </c>
      <c r="CW81" s="46">
        <f>MAX(0,Parametrlar!$D$26)*CW79*Kirish!$B$28</f>
        <v>0</v>
      </c>
      <c r="CX81" s="46">
        <f>MAX(0,Parametrlar!$D$26)*CX79*Kirish!$B$28</f>
        <v>0</v>
      </c>
      <c r="CY81" s="46">
        <f>MAX(0,Parametrlar!$D$26)*CY79*Kirish!$B$28</f>
        <v>0</v>
      </c>
      <c r="CZ81" s="46">
        <f>MAX(0,Parametrlar!$D$26)*CZ79*Kirish!$B$28</f>
        <v>0</v>
      </c>
      <c r="DA81" s="46">
        <f>MAX(0,Parametrlar!$D$26)*DA79*Kirish!$B$28</f>
        <v>0</v>
      </c>
      <c r="DB81" s="46">
        <f>MAX(0,Parametrlar!$D$26)*DB79*Kirish!$B$28</f>
        <v>0</v>
      </c>
      <c r="DC81" s="46">
        <f>MAX(0,Parametrlar!$D$26)*DC79*Kirish!$B$28</f>
        <v>0</v>
      </c>
      <c r="DD81" s="46">
        <f>MAX(0,Parametrlar!$D$26)*DD79*Kirish!$B$28</f>
        <v>0</v>
      </c>
      <c r="DE81" s="46">
        <f>MAX(0,Parametrlar!$D$26)*DE79*Kirish!$B$28</f>
        <v>0</v>
      </c>
      <c r="DF81" s="46">
        <f>MAX(0,Parametrlar!$D$26)*DF79*Kirish!$B$28</f>
        <v>0</v>
      </c>
      <c r="DG81" s="46">
        <f>MAX(0,Parametrlar!$D$26)*DG79*Kirish!$B$28</f>
        <v>0</v>
      </c>
      <c r="DH81" s="46">
        <f>MAX(0,Parametrlar!$D$26)*DH79*Kirish!$B$28</f>
        <v>0</v>
      </c>
      <c r="DI81" s="46">
        <f>MAX(0,Parametrlar!$D$26)*DI79*Kirish!$B$28</f>
        <v>0</v>
      </c>
      <c r="DJ81" s="46">
        <f>MAX(0,Parametrlar!$D$26)*DJ79*Kirish!$B$28</f>
        <v>0</v>
      </c>
      <c r="DK81" s="46">
        <f>MAX(0,Parametrlar!$D$26)*DK79*Kirish!$B$28</f>
        <v>0</v>
      </c>
      <c r="DL81" s="46">
        <f>MAX(0,Parametrlar!$D$26)*DL79*Kirish!$B$28</f>
        <v>0</v>
      </c>
      <c r="DM81" s="46">
        <f>MAX(0,Parametrlar!$D$26)*DM79*Kirish!$B$28</f>
        <v>0</v>
      </c>
      <c r="DN81" s="46">
        <f>MAX(0,Parametrlar!$D$26)*DN79*Kirish!$B$28</f>
        <v>0</v>
      </c>
      <c r="DO81" s="46">
        <f>MAX(0,Parametrlar!$D$26)*DO79*Kirish!$B$28</f>
        <v>0</v>
      </c>
      <c r="DP81" s="46">
        <f>MAX(0,Parametrlar!$D$26)*DP79*Kirish!$B$28</f>
        <v>0</v>
      </c>
      <c r="DQ81" s="46">
        <f>MAX(0,Parametrlar!$D$26)*DQ79*Kirish!$B$28</f>
        <v>0</v>
      </c>
      <c r="DR81" s="46">
        <f>MAX(0,Parametrlar!$D$26)*DR79*Kirish!$B$28</f>
        <v>0</v>
      </c>
      <c r="DS81" s="46">
        <f>MAX(0,Parametrlar!$D$26)*DS79*Kirish!$B$28</f>
        <v>0</v>
      </c>
      <c r="DT81" s="46">
        <f>MAX(0,Parametrlar!$D$26)*DT79*Kirish!$B$28</f>
        <v>0</v>
      </c>
      <c r="DU81" s="46">
        <f>MAX(0,Parametrlar!$D$26)*DU79*Kirish!$B$28</f>
        <v>0</v>
      </c>
      <c r="DV81" s="46">
        <f>MAX(0,Parametrlar!$D$26)*DV79*Kirish!$B$28</f>
        <v>0</v>
      </c>
      <c r="DW81" s="46">
        <f>MAX(0,Parametrlar!$D$26)*DW79*Kirish!$B$28</f>
        <v>0</v>
      </c>
      <c r="DX81" s="46">
        <f>MAX(0,Parametrlar!$D$26)*DX79*Kirish!$B$28</f>
        <v>0</v>
      </c>
      <c r="DY81" s="46">
        <f>MAX(0,Parametrlar!$D$26)*DY79*Kirish!$B$28</f>
        <v>0</v>
      </c>
      <c r="DZ81" s="46">
        <f>MAX(0,Parametrlar!$D$26)*DZ79*Kirish!$B$28</f>
        <v>0</v>
      </c>
      <c r="EA81" s="46">
        <f>MAX(0,Parametrlar!$D$26)*EA79*Kirish!$B$28</f>
        <v>0</v>
      </c>
      <c r="EB81" s="46">
        <f>MAX(0,Parametrlar!$D$26)*EB79*Kirish!$B$28</f>
        <v>0</v>
      </c>
      <c r="EC81" s="46">
        <f>MAX(0,Parametrlar!$D$26)*EC79*Kirish!$B$28</f>
        <v>0</v>
      </c>
      <c r="ED81" s="46">
        <f>MAX(0,Parametrlar!$D$26)*ED79*Kirish!$B$28</f>
        <v>0</v>
      </c>
      <c r="EE81" s="46">
        <f>MAX(0,Parametrlar!$D$26)*EE79*Kirish!$B$28</f>
        <v>0</v>
      </c>
      <c r="EF81" s="46">
        <f>MAX(0,Parametrlar!$D$26)*EF79*Kirish!$B$28</f>
        <v>0</v>
      </c>
      <c r="EG81" s="46">
        <f>MAX(0,Parametrlar!$D$26)*EG79*Kirish!$B$28</f>
        <v>0</v>
      </c>
      <c r="EH81" s="46">
        <f>MAX(0,Parametrlar!$D$26)*EH79*Kirish!$B$28</f>
        <v>0</v>
      </c>
      <c r="EI81" s="46">
        <f>MAX(0,Parametrlar!$D$26)*EI79*Kirish!$B$28</f>
        <v>0</v>
      </c>
      <c r="EJ81" s="46">
        <f>MAX(0,Parametrlar!$D$26)*EJ79*Kirish!$B$28</f>
        <v>0</v>
      </c>
      <c r="EK81" s="46">
        <f>MAX(0,Parametrlar!$D$26)*EK79*Kirish!$B$28</f>
        <v>0</v>
      </c>
      <c r="EL81" s="46">
        <f>MAX(0,Parametrlar!$D$26)*EL79*Kirish!$B$28</f>
        <v>0</v>
      </c>
      <c r="EM81" s="46">
        <f>MAX(0,Parametrlar!$D$26)*EM79*Kirish!$B$28</f>
        <v>0</v>
      </c>
      <c r="EN81" s="46">
        <f>MAX(0,Parametrlar!$D$26)*EN79*Kirish!$B$28</f>
        <v>0</v>
      </c>
      <c r="EO81" s="46">
        <f>MAX(0,Parametrlar!$D$26)*EO79*Kirish!$B$28</f>
        <v>0</v>
      </c>
      <c r="EP81" s="46">
        <f>MAX(0,Parametrlar!$D$26)*EP79*Kirish!$B$28</f>
        <v>0</v>
      </c>
      <c r="EQ81" s="46">
        <f>MAX(0,Parametrlar!$D$26)*EQ79*Kirish!$B$28</f>
        <v>0</v>
      </c>
      <c r="ER81" s="46">
        <f>MAX(0,Parametrlar!$D$26)*ER79*Kirish!$B$28</f>
        <v>0</v>
      </c>
      <c r="ES81" s="46">
        <f>MAX(0,Parametrlar!$D$26)*ES79*Kirish!$B$28</f>
        <v>0</v>
      </c>
      <c r="ET81" s="46">
        <f>MAX(0,Parametrlar!$D$26)*ET79*Kirish!$B$28</f>
        <v>0</v>
      </c>
      <c r="EU81" s="46">
        <f>MAX(0,Parametrlar!$D$26)*EU79*Kirish!$B$28</f>
        <v>0</v>
      </c>
      <c r="EV81" s="46">
        <f>MAX(0,Parametrlar!$D$26)*EV79*Kirish!$B$28</f>
        <v>0</v>
      </c>
      <c r="EW81" s="46">
        <f>MAX(0,Parametrlar!$D$26)*EW79*Kirish!$B$28</f>
        <v>0</v>
      </c>
      <c r="EX81" s="46">
        <f>MAX(0,Parametrlar!$D$26)*EX79*Kirish!$B$28</f>
        <v>0</v>
      </c>
      <c r="EY81" s="46">
        <f>MAX(0,Parametrlar!$D$26)*EY79*Kirish!$B$28</f>
        <v>0</v>
      </c>
      <c r="EZ81" s="46">
        <f>MAX(0,Parametrlar!$D$26)*EZ79*Kirish!$B$28</f>
        <v>0</v>
      </c>
      <c r="FA81" s="46">
        <f>MAX(0,Parametrlar!$D$26)*FA79*Kirish!$B$28</f>
        <v>0</v>
      </c>
      <c r="FB81" s="46">
        <f>MAX(0,Parametrlar!$D$26)*FB79*Kirish!$B$28</f>
        <v>0</v>
      </c>
      <c r="FC81" s="46">
        <f>MAX(0,Parametrlar!$D$26)*FC79*Kirish!$B$28</f>
        <v>0</v>
      </c>
      <c r="FD81" s="46">
        <f>MAX(0,Parametrlar!$D$26)*FD79*Kirish!$B$28</f>
        <v>0</v>
      </c>
      <c r="FE81" s="46">
        <f>MAX(0,Parametrlar!$D$26)*FE79*Kirish!$B$28</f>
        <v>0</v>
      </c>
      <c r="FF81" s="46">
        <f>MAX(0,Parametrlar!$D$26)*FF79*Kirish!$B$28</f>
        <v>0</v>
      </c>
      <c r="FG81" s="46">
        <f>MAX(0,Parametrlar!$D$26)*FG79*Kirish!$B$28</f>
        <v>0</v>
      </c>
      <c r="FH81" s="46">
        <f>MAX(0,Parametrlar!$D$26)*FH79*Kirish!$B$28</f>
        <v>0</v>
      </c>
      <c r="FI81" s="46">
        <f>MAX(0,Parametrlar!$D$26)*FI79*Kirish!$B$28</f>
        <v>0</v>
      </c>
      <c r="FJ81" s="46">
        <f>MAX(0,Parametrlar!$D$26)*FJ79*Kirish!$B$28</f>
        <v>0</v>
      </c>
      <c r="FK81" s="46">
        <f>MAX(0,Parametrlar!$D$26)*FK79*Kirish!$B$28</f>
        <v>0</v>
      </c>
      <c r="FL81" s="46">
        <f>MAX(0,Parametrlar!$D$26)*FL79*Kirish!$B$28</f>
        <v>0</v>
      </c>
      <c r="FM81" s="46">
        <f>MAX(0,Parametrlar!$D$26)*FM79*Kirish!$B$28</f>
        <v>0</v>
      </c>
      <c r="FN81" s="46">
        <f>MAX(0,Parametrlar!$D$26)*FN79*Kirish!$B$28</f>
        <v>0</v>
      </c>
      <c r="FO81" s="46">
        <f>MAX(0,Parametrlar!$D$26)*FO79*Kirish!$B$28</f>
        <v>0</v>
      </c>
      <c r="FP81" s="46">
        <f>MAX(0,Parametrlar!$D$26)*FP79*Kirish!$B$28</f>
        <v>0</v>
      </c>
    </row>
    <row r="82" spans="1:172" x14ac:dyDescent="0.2">
      <c r="A82" s="42" t="s">
        <v>230</v>
      </c>
      <c r="C82" s="45">
        <f t="shared" si="100"/>
        <v>2580273.4919999996</v>
      </c>
      <c r="D82" s="46">
        <f>IF(AND(D$4&gt;=1,D$4&lt;=Parametrlar!$D$4),Parametrlar!$D$17/Parametrlar!$D$4*(1+Kirish!$D$38)^((D$4-1)/12),0)</f>
        <v>0</v>
      </c>
      <c r="E82" s="46">
        <f>IF(AND(E$4&gt;=1,E$4&lt;=Parametrlar!$D$4),Parametrlar!$D$17/Parametrlar!$D$4*(1+Kirish!$D$38)^((E$4-1)/12),0)</f>
        <v>184305.24942857143</v>
      </c>
      <c r="F82" s="46">
        <f>IF(AND(F$4&gt;=1,F$4&lt;=Parametrlar!$D$4),Parametrlar!$D$17/Parametrlar!$D$4*(1+Kirish!$D$38)^((F$4-1)/12),0)</f>
        <v>184305.24942857143</v>
      </c>
      <c r="G82" s="46">
        <f>IF(AND(G$4&gt;=1,G$4&lt;=Parametrlar!$D$4),Parametrlar!$D$17/Parametrlar!$D$4*(1+Kirish!$D$38)^((G$4-1)/12),0)</f>
        <v>184305.24942857143</v>
      </c>
      <c r="H82" s="46">
        <f>IF(AND(H$4&gt;=1,H$4&lt;=Parametrlar!$D$4),Parametrlar!$D$17/Parametrlar!$D$4*(1+Kirish!$D$38)^((H$4-1)/12),0)</f>
        <v>184305.24942857143</v>
      </c>
      <c r="I82" s="46">
        <f>IF(AND(I$4&gt;=1,I$4&lt;=Parametrlar!$D$4),Parametrlar!$D$17/Parametrlar!$D$4*(1+Kirish!$D$38)^((I$4-1)/12),0)</f>
        <v>184305.24942857143</v>
      </c>
      <c r="J82" s="46">
        <f>IF(AND(J$4&gt;=1,J$4&lt;=Parametrlar!$D$4),Parametrlar!$D$17/Parametrlar!$D$4*(1+Kirish!$D$38)^((J$4-1)/12),0)</f>
        <v>184305.24942857143</v>
      </c>
      <c r="K82" s="46">
        <f>IF(AND(K$4&gt;=1,K$4&lt;=Parametrlar!$D$4),Parametrlar!$D$17/Parametrlar!$D$4*(1+Kirish!$D$38)^((K$4-1)/12),0)</f>
        <v>184305.24942857143</v>
      </c>
      <c r="L82" s="46">
        <f>IF(AND(L$4&gt;=1,L$4&lt;=Parametrlar!$D$4),Parametrlar!$D$17/Parametrlar!$D$4*(1+Kirish!$D$38)^((L$4-1)/12),0)</f>
        <v>184305.24942857143</v>
      </c>
      <c r="M82" s="46">
        <f>IF(AND(M$4&gt;=1,M$4&lt;=Parametrlar!$D$4),Parametrlar!$D$17/Parametrlar!$D$4*(1+Kirish!$D$38)^((M$4-1)/12),0)</f>
        <v>184305.24942857143</v>
      </c>
      <c r="N82" s="46">
        <f>IF(AND(N$4&gt;=1,N$4&lt;=Parametrlar!$D$4),Parametrlar!$D$17/Parametrlar!$D$4*(1+Kirish!$D$38)^((N$4-1)/12),0)</f>
        <v>184305.24942857143</v>
      </c>
      <c r="O82" s="46">
        <f>IF(AND(O$4&gt;=1,O$4&lt;=Parametrlar!$D$4),Parametrlar!$D$17/Parametrlar!$D$4*(1+Kirish!$D$38)^((O$4-1)/12),0)</f>
        <v>184305.24942857143</v>
      </c>
      <c r="P82" s="46">
        <f>IF(AND(P$4&gt;=1,P$4&lt;=Parametrlar!$D$4),Parametrlar!$D$17/Parametrlar!$D$4*(1+Kirish!$D$38)^((P$4-1)/12),0)</f>
        <v>184305.24942857143</v>
      </c>
      <c r="Q82" s="46">
        <f>IF(AND(Q$4&gt;=1,Q$4&lt;=Parametrlar!$D$4),Parametrlar!$D$17/Parametrlar!$D$4*(1+Kirish!$D$38)^((Q$4-1)/12),0)</f>
        <v>184305.24942857143</v>
      </c>
      <c r="R82" s="46">
        <f>IF(AND(R$4&gt;=1,R$4&lt;=Parametrlar!$D$4),Parametrlar!$D$17/Parametrlar!$D$4*(1+Kirish!$D$38)^((R$4-1)/12),0)</f>
        <v>184305.24942857143</v>
      </c>
      <c r="S82" s="46">
        <f>IF(AND(S$4&gt;=1,S$4&lt;=Parametrlar!$D$4),Parametrlar!$D$17/Parametrlar!$D$4*(1+Kirish!$D$38)^((S$4-1)/12),0)</f>
        <v>0</v>
      </c>
      <c r="T82" s="46">
        <f>IF(AND(T$4&gt;=1,T$4&lt;=Parametrlar!$D$4),Parametrlar!$D$17/Parametrlar!$D$4*(1+Kirish!$D$38)^((T$4-1)/12),0)</f>
        <v>0</v>
      </c>
      <c r="U82" s="46">
        <f>IF(AND(U$4&gt;=1,U$4&lt;=Parametrlar!$D$4),Parametrlar!$D$17/Parametrlar!$D$4*(1+Kirish!$D$38)^((U$4-1)/12),0)</f>
        <v>0</v>
      </c>
      <c r="V82" s="46">
        <f>IF(AND(V$4&gt;=1,V$4&lt;=Parametrlar!$D$4),Parametrlar!$D$17/Parametrlar!$D$4*(1+Kirish!$D$38)^((V$4-1)/12),0)</f>
        <v>0</v>
      </c>
      <c r="W82" s="46">
        <f>IF(AND(W$4&gt;=1,W$4&lt;=Parametrlar!$D$4),Parametrlar!$D$17/Parametrlar!$D$4*(1+Kirish!$D$38)^((W$4-1)/12),0)</f>
        <v>0</v>
      </c>
      <c r="X82" s="46">
        <f>IF(AND(X$4&gt;=1,X$4&lt;=Parametrlar!$D$4),Parametrlar!$D$17/Parametrlar!$D$4*(1+Kirish!$D$38)^((X$4-1)/12),0)</f>
        <v>0</v>
      </c>
      <c r="Y82" s="46">
        <f>IF(AND(Y$4&gt;=1,Y$4&lt;=Parametrlar!$D$4),Parametrlar!$D$17/Parametrlar!$D$4*(1+Kirish!$D$38)^((Y$4-1)/12),0)</f>
        <v>0</v>
      </c>
      <c r="Z82" s="46">
        <f>IF(AND(Z$4&gt;=1,Z$4&lt;=Parametrlar!$D$4),Parametrlar!$D$17/Parametrlar!$D$4*(1+Kirish!$D$38)^((Z$4-1)/12),0)</f>
        <v>0</v>
      </c>
      <c r="AA82" s="46">
        <f>IF(AND(AA$4&gt;=1,AA$4&lt;=Parametrlar!$D$4),Parametrlar!$D$17/Parametrlar!$D$4*(1+Kirish!$D$38)^((AA$4-1)/12),0)</f>
        <v>0</v>
      </c>
      <c r="AB82" s="46">
        <f>IF(AND(AB$4&gt;=1,AB$4&lt;=Parametrlar!$D$4),Parametrlar!$D$17/Parametrlar!$D$4*(1+Kirish!$D$38)^((AB$4-1)/12),0)</f>
        <v>0</v>
      </c>
      <c r="AC82" s="46">
        <f>IF(AND(AC$4&gt;=1,AC$4&lt;=Parametrlar!$D$4),Parametrlar!$D$17/Parametrlar!$D$4*(1+Kirish!$D$38)^((AC$4-1)/12),0)</f>
        <v>0</v>
      </c>
      <c r="AD82" s="46">
        <f>IF(AND(AD$4&gt;=1,AD$4&lt;=Parametrlar!$D$4),Parametrlar!$D$17/Parametrlar!$D$4*(1+Kirish!$D$38)^((AD$4-1)/12),0)</f>
        <v>0</v>
      </c>
      <c r="AE82" s="46">
        <f>IF(AND(AE$4&gt;=1,AE$4&lt;=Parametrlar!$D$4),Parametrlar!$D$17/Parametrlar!$D$4*(1+Kirish!$D$38)^((AE$4-1)/12),0)</f>
        <v>0</v>
      </c>
      <c r="AF82" s="46">
        <f>IF(AND(AF$4&gt;=1,AF$4&lt;=Parametrlar!$D$4),Parametrlar!$D$17/Parametrlar!$D$4*(1+Kirish!$D$38)^((AF$4-1)/12),0)</f>
        <v>0</v>
      </c>
      <c r="AG82" s="46">
        <f>IF(AND(AG$4&gt;=1,AG$4&lt;=Parametrlar!$D$4),Parametrlar!$D$17/Parametrlar!$D$4*(1+Kirish!$D$38)^((AG$4-1)/12),0)</f>
        <v>0</v>
      </c>
      <c r="AH82" s="46">
        <f>IF(AND(AH$4&gt;=1,AH$4&lt;=Parametrlar!$D$4),Parametrlar!$D$17/Parametrlar!$D$4*(1+Kirish!$D$38)^((AH$4-1)/12),0)</f>
        <v>0</v>
      </c>
      <c r="AI82" s="46">
        <f>IF(AND(AI$4&gt;=1,AI$4&lt;=Parametrlar!$D$4),Parametrlar!$D$17/Parametrlar!$D$4*(1+Kirish!$D$38)^((AI$4-1)/12),0)</f>
        <v>0</v>
      </c>
      <c r="AJ82" s="46">
        <f>IF(AND(AJ$4&gt;=1,AJ$4&lt;=Parametrlar!$D$4),Parametrlar!$D$17/Parametrlar!$D$4*(1+Kirish!$D$38)^((AJ$4-1)/12),0)</f>
        <v>0</v>
      </c>
      <c r="AK82" s="46">
        <f>IF(AND(AK$4&gt;=1,AK$4&lt;=Parametrlar!$D$4),Parametrlar!$D$17/Parametrlar!$D$4*(1+Kirish!$D$38)^((AK$4-1)/12),0)</f>
        <v>0</v>
      </c>
      <c r="AL82" s="46">
        <f>IF(AND(AL$4&gt;=1,AL$4&lt;=Parametrlar!$D$4),Parametrlar!$D$17/Parametrlar!$D$4*(1+Kirish!$D$38)^((AL$4-1)/12),0)</f>
        <v>0</v>
      </c>
      <c r="AM82" s="46">
        <f>IF(AND(AM$4&gt;=1,AM$4&lt;=Parametrlar!$D$4),Parametrlar!$D$17/Parametrlar!$D$4*(1+Kirish!$D$38)^((AM$4-1)/12),0)</f>
        <v>0</v>
      </c>
      <c r="AN82" s="46">
        <f>IF(AND(AN$4&gt;=1,AN$4&lt;=Parametrlar!$D$4),Parametrlar!$D$17/Parametrlar!$D$4*(1+Kirish!$D$38)^((AN$4-1)/12),0)</f>
        <v>0</v>
      </c>
      <c r="AO82" s="46">
        <f>IF(AND(AO$4&gt;=1,AO$4&lt;=Parametrlar!$D$4),Parametrlar!$D$17/Parametrlar!$D$4*(1+Kirish!$D$38)^((AO$4-1)/12),0)</f>
        <v>0</v>
      </c>
      <c r="AP82" s="46">
        <f>IF(AND(AP$4&gt;=1,AP$4&lt;=Parametrlar!$D$4),Parametrlar!$D$17/Parametrlar!$D$4*(1+Kirish!$D$38)^((AP$4-1)/12),0)</f>
        <v>0</v>
      </c>
      <c r="AQ82" s="46">
        <f>IF(AND(AQ$4&gt;=1,AQ$4&lt;=Parametrlar!$D$4),Parametrlar!$D$17/Parametrlar!$D$4*(1+Kirish!$D$38)^((AQ$4-1)/12),0)</f>
        <v>0</v>
      </c>
      <c r="AR82" s="46">
        <f>IF(AND(AR$4&gt;=1,AR$4&lt;=Parametrlar!$D$4),Parametrlar!$D$17/Parametrlar!$D$4*(1+Kirish!$D$38)^((AR$4-1)/12),0)</f>
        <v>0</v>
      </c>
      <c r="AS82" s="46">
        <f>IF(AND(AS$4&gt;=1,AS$4&lt;=Parametrlar!$D$4),Parametrlar!$D$17/Parametrlar!$D$4*(1+Kirish!$D$38)^((AS$4-1)/12),0)</f>
        <v>0</v>
      </c>
      <c r="AT82" s="46">
        <f>IF(AND(AT$4&gt;=1,AT$4&lt;=Parametrlar!$D$4),Parametrlar!$D$17/Parametrlar!$D$4*(1+Kirish!$D$38)^((AT$4-1)/12),0)</f>
        <v>0</v>
      </c>
      <c r="AU82" s="46">
        <f>IF(AND(AU$4&gt;=1,AU$4&lt;=Parametrlar!$D$4),Parametrlar!$D$17/Parametrlar!$D$4*(1+Kirish!$D$38)^((AU$4-1)/12),0)</f>
        <v>0</v>
      </c>
      <c r="AV82" s="46">
        <f>IF(AND(AV$4&gt;=1,AV$4&lt;=Parametrlar!$D$4),Parametrlar!$D$17/Parametrlar!$D$4*(1+Kirish!$D$38)^((AV$4-1)/12),0)</f>
        <v>0</v>
      </c>
      <c r="AW82" s="46">
        <f>IF(AND(AW$4&gt;=1,AW$4&lt;=Parametrlar!$D$4),Parametrlar!$D$17/Parametrlar!$D$4*(1+Kirish!$D$38)^((AW$4-1)/12),0)</f>
        <v>0</v>
      </c>
      <c r="AX82" s="46">
        <f>IF(AND(AX$4&gt;=1,AX$4&lt;=Parametrlar!$D$4),Parametrlar!$D$17/Parametrlar!$D$4*(1+Kirish!$D$38)^((AX$4-1)/12),0)</f>
        <v>0</v>
      </c>
      <c r="AY82" s="46">
        <f>IF(AND(AY$4&gt;=1,AY$4&lt;=Parametrlar!$D$4),Parametrlar!$D$17/Parametrlar!$D$4*(1+Kirish!$D$38)^((AY$4-1)/12),0)</f>
        <v>0</v>
      </c>
      <c r="AZ82" s="46">
        <f>IF(AND(AZ$4&gt;=1,AZ$4&lt;=Parametrlar!$D$4),Parametrlar!$D$17/Parametrlar!$D$4*(1+Kirish!$D$38)^((AZ$4-1)/12),0)</f>
        <v>0</v>
      </c>
      <c r="BA82" s="46">
        <f>IF(AND(BA$4&gt;=1,BA$4&lt;=Parametrlar!$D$4),Parametrlar!$D$17/Parametrlar!$D$4*(1+Kirish!$D$38)^((BA$4-1)/12),0)</f>
        <v>0</v>
      </c>
      <c r="BB82" s="46">
        <f>IF(AND(BB$4&gt;=1,BB$4&lt;=Parametrlar!$D$4),Parametrlar!$D$17/Parametrlar!$D$4*(1+Kirish!$D$38)^((BB$4-1)/12),0)</f>
        <v>0</v>
      </c>
      <c r="BC82" s="46">
        <f>IF(AND(BC$4&gt;=1,BC$4&lt;=Parametrlar!$D$4),Parametrlar!$D$17/Parametrlar!$D$4*(1+Kirish!$D$38)^((BC$4-1)/12),0)</f>
        <v>0</v>
      </c>
      <c r="BD82" s="46">
        <f>IF(AND(BD$4&gt;=1,BD$4&lt;=Parametrlar!$D$4),Parametrlar!$D$17/Parametrlar!$D$4*(1+Kirish!$D$38)^((BD$4-1)/12),0)</f>
        <v>0</v>
      </c>
      <c r="BE82" s="46">
        <f>IF(AND(BE$4&gt;=1,BE$4&lt;=Parametrlar!$D$4),Parametrlar!$D$17/Parametrlar!$D$4*(1+Kirish!$D$38)^((BE$4-1)/12),0)</f>
        <v>0</v>
      </c>
      <c r="BF82" s="46">
        <f>IF(AND(BF$4&gt;=1,BF$4&lt;=Parametrlar!$D$4),Parametrlar!$D$17/Parametrlar!$D$4*(1+Kirish!$D$38)^((BF$4-1)/12),0)</f>
        <v>0</v>
      </c>
      <c r="BG82" s="46">
        <f>IF(AND(BG$4&gt;=1,BG$4&lt;=Parametrlar!$D$4),Parametrlar!$D$17/Parametrlar!$D$4*(1+Kirish!$D$38)^((BG$4-1)/12),0)</f>
        <v>0</v>
      </c>
      <c r="BH82" s="46">
        <f>IF(AND(BH$4&gt;=1,BH$4&lt;=Parametrlar!$D$4),Parametrlar!$D$17/Parametrlar!$D$4*(1+Kirish!$D$38)^((BH$4-1)/12),0)</f>
        <v>0</v>
      </c>
      <c r="BI82" s="46">
        <f>IF(AND(BI$4&gt;=1,BI$4&lt;=Parametrlar!$D$4),Parametrlar!$D$17/Parametrlar!$D$4*(1+Kirish!$D$38)^((BI$4-1)/12),0)</f>
        <v>0</v>
      </c>
      <c r="BJ82" s="46">
        <f>IF(AND(BJ$4&gt;=1,BJ$4&lt;=Parametrlar!$D$4),Parametrlar!$D$17/Parametrlar!$D$4*(1+Kirish!$D$38)^((BJ$4-1)/12),0)</f>
        <v>0</v>
      </c>
      <c r="BK82" s="46">
        <f>IF(AND(BK$4&gt;=1,BK$4&lt;=Parametrlar!$D$4),Parametrlar!$D$17/Parametrlar!$D$4*(1+Kirish!$D$38)^((BK$4-1)/12),0)</f>
        <v>0</v>
      </c>
      <c r="BL82" s="46">
        <f>IF(AND(BL$4&gt;=1,BL$4&lt;=Parametrlar!$D$4),Parametrlar!$D$17/Parametrlar!$D$4*(1+Kirish!$D$38)^((BL$4-1)/12),0)</f>
        <v>0</v>
      </c>
      <c r="BM82" s="46">
        <f>IF(AND(BM$4&gt;=1,BM$4&lt;=Parametrlar!$D$4),Parametrlar!$D$17/Parametrlar!$D$4*(1+Kirish!$D$38)^((BM$4-1)/12),0)</f>
        <v>0</v>
      </c>
      <c r="BN82" s="46">
        <f>IF(AND(BN$4&gt;=1,BN$4&lt;=Parametrlar!$D$4),Parametrlar!$D$17/Parametrlar!$D$4*(1+Kirish!$D$38)^((BN$4-1)/12),0)</f>
        <v>0</v>
      </c>
      <c r="BO82" s="46">
        <f>IF(AND(BO$4&gt;=1,BO$4&lt;=Parametrlar!$D$4),Parametrlar!$D$17/Parametrlar!$D$4*(1+Kirish!$D$38)^((BO$4-1)/12),0)</f>
        <v>0</v>
      </c>
      <c r="BP82" s="46">
        <f>IF(AND(BP$4&gt;=1,BP$4&lt;=Parametrlar!$D$4),Parametrlar!$D$17/Parametrlar!$D$4*(1+Kirish!$D$38)^((BP$4-1)/12),0)</f>
        <v>0</v>
      </c>
      <c r="BQ82" s="46">
        <f>IF(AND(BQ$4&gt;=1,BQ$4&lt;=Parametrlar!$D$4),Parametrlar!$D$17/Parametrlar!$D$4*(1+Kirish!$D$38)^((BQ$4-1)/12),0)</f>
        <v>0</v>
      </c>
      <c r="BR82" s="46">
        <f>IF(AND(BR$4&gt;=1,BR$4&lt;=Parametrlar!$D$4),Parametrlar!$D$17/Parametrlar!$D$4*(1+Kirish!$D$38)^((BR$4-1)/12),0)</f>
        <v>0</v>
      </c>
      <c r="BS82" s="46">
        <f>IF(AND(BS$4&gt;=1,BS$4&lt;=Parametrlar!$D$4),Parametrlar!$D$17/Parametrlar!$D$4*(1+Kirish!$D$38)^((BS$4-1)/12),0)</f>
        <v>0</v>
      </c>
      <c r="BT82" s="46">
        <f>IF(AND(BT$4&gt;=1,BT$4&lt;=Parametrlar!$D$4),Parametrlar!$D$17/Parametrlar!$D$4*(1+Kirish!$D$38)^((BT$4-1)/12),0)</f>
        <v>0</v>
      </c>
      <c r="BU82" s="46">
        <f>IF(AND(BU$4&gt;=1,BU$4&lt;=Parametrlar!$D$4),Parametrlar!$D$17/Parametrlar!$D$4*(1+Kirish!$D$38)^((BU$4-1)/12),0)</f>
        <v>0</v>
      </c>
      <c r="BV82" s="46">
        <f>IF(AND(BV$4&gt;=1,BV$4&lt;=Parametrlar!$D$4),Parametrlar!$D$17/Parametrlar!$D$4*(1+Kirish!$D$38)^((BV$4-1)/12),0)</f>
        <v>0</v>
      </c>
      <c r="BW82" s="46">
        <f>IF(AND(BW$4&gt;=1,BW$4&lt;=Parametrlar!$D$4),Parametrlar!$D$17/Parametrlar!$D$4*(1+Kirish!$D$38)^((BW$4-1)/12),0)</f>
        <v>0</v>
      </c>
      <c r="BX82" s="46">
        <f>IF(AND(BX$4&gt;=1,BX$4&lt;=Parametrlar!$D$4),Parametrlar!$D$17/Parametrlar!$D$4*(1+Kirish!$D$38)^((BX$4-1)/12),0)</f>
        <v>0</v>
      </c>
      <c r="BY82" s="46">
        <f>IF(AND(BY$4&gt;=1,BY$4&lt;=Parametrlar!$D$4),Parametrlar!$D$17/Parametrlar!$D$4*(1+Kirish!$D$38)^((BY$4-1)/12),0)</f>
        <v>0</v>
      </c>
      <c r="BZ82" s="46">
        <f>IF(AND(BZ$4&gt;=1,BZ$4&lt;=Parametrlar!$D$4),Parametrlar!$D$17/Parametrlar!$D$4*(1+Kirish!$D$38)^((BZ$4-1)/12),0)</f>
        <v>0</v>
      </c>
      <c r="CA82" s="46">
        <f>IF(AND(CA$4&gt;=1,CA$4&lt;=Parametrlar!$D$4),Parametrlar!$D$17/Parametrlar!$D$4*(1+Kirish!$D$38)^((CA$4-1)/12),0)</f>
        <v>0</v>
      </c>
      <c r="CB82" s="46">
        <f>IF(AND(CB$4&gt;=1,CB$4&lt;=Parametrlar!$D$4),Parametrlar!$D$17/Parametrlar!$D$4*(1+Kirish!$D$38)^((CB$4-1)/12),0)</f>
        <v>0</v>
      </c>
      <c r="CC82" s="46">
        <f>IF(AND(CC$4&gt;=1,CC$4&lt;=Parametrlar!$D$4),Parametrlar!$D$17/Parametrlar!$D$4*(1+Kirish!$D$38)^((CC$4-1)/12),0)</f>
        <v>0</v>
      </c>
      <c r="CD82" s="46">
        <f>IF(AND(CD$4&gt;=1,CD$4&lt;=Parametrlar!$D$4),Parametrlar!$D$17/Parametrlar!$D$4*(1+Kirish!$D$38)^((CD$4-1)/12),0)</f>
        <v>0</v>
      </c>
      <c r="CE82" s="46">
        <f>IF(AND(CE$4&gt;=1,CE$4&lt;=Parametrlar!$D$4),Parametrlar!$D$17/Parametrlar!$D$4*(1+Kirish!$D$38)^((CE$4-1)/12),0)</f>
        <v>0</v>
      </c>
      <c r="CF82" s="46">
        <f>IF(AND(CF$4&gt;=1,CF$4&lt;=Parametrlar!$D$4),Parametrlar!$D$17/Parametrlar!$D$4*(1+Kirish!$D$38)^((CF$4-1)/12),0)</f>
        <v>0</v>
      </c>
      <c r="CG82" s="46">
        <f>IF(AND(CG$4&gt;=1,CG$4&lt;=Parametrlar!$D$4),Parametrlar!$D$17/Parametrlar!$D$4*(1+Kirish!$D$38)^((CG$4-1)/12),0)</f>
        <v>0</v>
      </c>
      <c r="CH82" s="46">
        <f>IF(AND(CH$4&gt;=1,CH$4&lt;=Parametrlar!$D$4),Parametrlar!$D$17/Parametrlar!$D$4*(1+Kirish!$D$38)^((CH$4-1)/12),0)</f>
        <v>0</v>
      </c>
      <c r="CI82" s="46">
        <f>IF(AND(CI$4&gt;=1,CI$4&lt;=Parametrlar!$D$4),Parametrlar!$D$17/Parametrlar!$D$4*(1+Kirish!$D$38)^((CI$4-1)/12),0)</f>
        <v>0</v>
      </c>
      <c r="CJ82" s="46">
        <f>IF(AND(CJ$4&gt;=1,CJ$4&lt;=Parametrlar!$D$4),Parametrlar!$D$17/Parametrlar!$D$4*(1+Kirish!$D$38)^((CJ$4-1)/12),0)</f>
        <v>0</v>
      </c>
      <c r="CK82" s="46">
        <f>IF(AND(CK$4&gt;=1,CK$4&lt;=Parametrlar!$D$4),Parametrlar!$D$17/Parametrlar!$D$4*(1+Kirish!$D$38)^((CK$4-1)/12),0)</f>
        <v>0</v>
      </c>
      <c r="CL82" s="46">
        <f>IF(AND(CL$4&gt;=1,CL$4&lt;=Parametrlar!$D$4),Parametrlar!$D$17/Parametrlar!$D$4*(1+Kirish!$D$38)^((CL$4-1)/12),0)</f>
        <v>0</v>
      </c>
      <c r="CM82" s="46">
        <f>IF(AND(CM$4&gt;=1,CM$4&lt;=Parametrlar!$D$4),Parametrlar!$D$17/Parametrlar!$D$4*(1+Kirish!$D$38)^((CM$4-1)/12),0)</f>
        <v>0</v>
      </c>
      <c r="CN82" s="46">
        <f>IF(AND(CN$4&gt;=1,CN$4&lt;=Parametrlar!$D$4),Parametrlar!$D$17/Parametrlar!$D$4*(1+Kirish!$D$38)^((CN$4-1)/12),0)</f>
        <v>0</v>
      </c>
      <c r="CO82" s="46">
        <f>IF(AND(CO$4&gt;=1,CO$4&lt;=Parametrlar!$D$4),Parametrlar!$D$17/Parametrlar!$D$4*(1+Kirish!$D$38)^((CO$4-1)/12),0)</f>
        <v>0</v>
      </c>
      <c r="CP82" s="46">
        <f>IF(AND(CP$4&gt;=1,CP$4&lt;=Parametrlar!$D$4),Parametrlar!$D$17/Parametrlar!$D$4*(1+Kirish!$D$38)^((CP$4-1)/12),0)</f>
        <v>0</v>
      </c>
      <c r="CQ82" s="46">
        <f>IF(AND(CQ$4&gt;=1,CQ$4&lt;=Parametrlar!$D$4),Parametrlar!$D$17/Parametrlar!$D$4*(1+Kirish!$D$38)^((CQ$4-1)/12),0)</f>
        <v>0</v>
      </c>
      <c r="CR82" s="46">
        <f>IF(AND(CR$4&gt;=1,CR$4&lt;=Parametrlar!$D$4),Parametrlar!$D$17/Parametrlar!$D$4*(1+Kirish!$D$38)^((CR$4-1)/12),0)</f>
        <v>0</v>
      </c>
      <c r="CS82" s="46">
        <f>IF(AND(CS$4&gt;=1,CS$4&lt;=Parametrlar!$D$4),Parametrlar!$D$17/Parametrlar!$D$4*(1+Kirish!$D$38)^((CS$4-1)/12),0)</f>
        <v>0</v>
      </c>
      <c r="CT82" s="46">
        <f>IF(AND(CT$4&gt;=1,CT$4&lt;=Parametrlar!$D$4),Parametrlar!$D$17/Parametrlar!$D$4*(1+Kirish!$D$38)^((CT$4-1)/12),0)</f>
        <v>0</v>
      </c>
      <c r="CU82" s="46">
        <f>IF(AND(CU$4&gt;=1,CU$4&lt;=Parametrlar!$D$4),Parametrlar!$D$17/Parametrlar!$D$4*(1+Kirish!$D$38)^((CU$4-1)/12),0)</f>
        <v>0</v>
      </c>
      <c r="CV82" s="46">
        <f>IF(AND(CV$4&gt;=1,CV$4&lt;=Parametrlar!$D$4),Parametrlar!$D$17/Parametrlar!$D$4*(1+Kirish!$D$38)^((CV$4-1)/12),0)</f>
        <v>0</v>
      </c>
      <c r="CW82" s="46">
        <f>IF(AND(CW$4&gt;=1,CW$4&lt;=Parametrlar!$D$4),Parametrlar!$D$17/Parametrlar!$D$4*(1+Kirish!$D$38)^((CW$4-1)/12),0)</f>
        <v>0</v>
      </c>
      <c r="CX82" s="46">
        <f>IF(AND(CX$4&gt;=1,CX$4&lt;=Parametrlar!$D$4),Parametrlar!$D$17/Parametrlar!$D$4*(1+Kirish!$D$38)^((CX$4-1)/12),0)</f>
        <v>0</v>
      </c>
      <c r="CY82" s="46">
        <f>IF(AND(CY$4&gt;=1,CY$4&lt;=Parametrlar!$D$4),Parametrlar!$D$17/Parametrlar!$D$4*(1+Kirish!$D$38)^((CY$4-1)/12),0)</f>
        <v>0</v>
      </c>
      <c r="CZ82" s="46">
        <f>IF(AND(CZ$4&gt;=1,CZ$4&lt;=Parametrlar!$D$4),Parametrlar!$D$17/Parametrlar!$D$4*(1+Kirish!$D$38)^((CZ$4-1)/12),0)</f>
        <v>0</v>
      </c>
      <c r="DA82" s="46">
        <f>IF(AND(DA$4&gt;=1,DA$4&lt;=Parametrlar!$D$4),Parametrlar!$D$17/Parametrlar!$D$4*(1+Kirish!$D$38)^((DA$4-1)/12),0)</f>
        <v>0</v>
      </c>
      <c r="DB82" s="46">
        <f>IF(AND(DB$4&gt;=1,DB$4&lt;=Parametrlar!$D$4),Parametrlar!$D$17/Parametrlar!$D$4*(1+Kirish!$D$38)^((DB$4-1)/12),0)</f>
        <v>0</v>
      </c>
      <c r="DC82" s="46">
        <f>IF(AND(DC$4&gt;=1,DC$4&lt;=Parametrlar!$D$4),Parametrlar!$D$17/Parametrlar!$D$4*(1+Kirish!$D$38)^((DC$4-1)/12),0)</f>
        <v>0</v>
      </c>
      <c r="DD82" s="46">
        <f>IF(AND(DD$4&gt;=1,DD$4&lt;=Parametrlar!$D$4),Parametrlar!$D$17/Parametrlar!$D$4*(1+Kirish!$D$38)^((DD$4-1)/12),0)</f>
        <v>0</v>
      </c>
      <c r="DE82" s="46">
        <f>IF(AND(DE$4&gt;=1,DE$4&lt;=Parametrlar!$D$4),Parametrlar!$D$17/Parametrlar!$D$4*(1+Kirish!$D$38)^((DE$4-1)/12),0)</f>
        <v>0</v>
      </c>
      <c r="DF82" s="46">
        <f>IF(AND(DF$4&gt;=1,DF$4&lt;=Parametrlar!$D$4),Parametrlar!$D$17/Parametrlar!$D$4*(1+Kirish!$D$38)^((DF$4-1)/12),0)</f>
        <v>0</v>
      </c>
      <c r="DG82" s="46">
        <f>IF(AND(DG$4&gt;=1,DG$4&lt;=Parametrlar!$D$4),Parametrlar!$D$17/Parametrlar!$D$4*(1+Kirish!$D$38)^((DG$4-1)/12),0)</f>
        <v>0</v>
      </c>
      <c r="DH82" s="46">
        <f>IF(AND(DH$4&gt;=1,DH$4&lt;=Parametrlar!$D$4),Parametrlar!$D$17/Parametrlar!$D$4*(1+Kirish!$D$38)^((DH$4-1)/12),0)</f>
        <v>0</v>
      </c>
      <c r="DI82" s="46">
        <f>IF(AND(DI$4&gt;=1,DI$4&lt;=Parametrlar!$D$4),Parametrlar!$D$17/Parametrlar!$D$4*(1+Kirish!$D$38)^((DI$4-1)/12),0)</f>
        <v>0</v>
      </c>
      <c r="DJ82" s="46">
        <f>IF(AND(DJ$4&gt;=1,DJ$4&lt;=Parametrlar!$D$4),Parametrlar!$D$17/Parametrlar!$D$4*(1+Kirish!$D$38)^((DJ$4-1)/12),0)</f>
        <v>0</v>
      </c>
      <c r="DK82" s="46">
        <f>IF(AND(DK$4&gt;=1,DK$4&lt;=Parametrlar!$D$4),Parametrlar!$D$17/Parametrlar!$D$4*(1+Kirish!$D$38)^((DK$4-1)/12),0)</f>
        <v>0</v>
      </c>
      <c r="DL82" s="46">
        <f>IF(AND(DL$4&gt;=1,DL$4&lt;=Parametrlar!$D$4),Parametrlar!$D$17/Parametrlar!$D$4*(1+Kirish!$D$38)^((DL$4-1)/12),0)</f>
        <v>0</v>
      </c>
      <c r="DM82" s="46">
        <f>IF(AND(DM$4&gt;=1,DM$4&lt;=Parametrlar!$D$4),Parametrlar!$D$17/Parametrlar!$D$4*(1+Kirish!$D$38)^((DM$4-1)/12),0)</f>
        <v>0</v>
      </c>
      <c r="DN82" s="46">
        <f>IF(AND(DN$4&gt;=1,DN$4&lt;=Parametrlar!$D$4),Parametrlar!$D$17/Parametrlar!$D$4*(1+Kirish!$D$38)^((DN$4-1)/12),0)</f>
        <v>0</v>
      </c>
      <c r="DO82" s="46">
        <f>IF(AND(DO$4&gt;=1,DO$4&lt;=Parametrlar!$D$4),Parametrlar!$D$17/Parametrlar!$D$4*(1+Kirish!$D$38)^((DO$4-1)/12),0)</f>
        <v>0</v>
      </c>
      <c r="DP82" s="46">
        <f>IF(AND(DP$4&gt;=1,DP$4&lt;=Parametrlar!$D$4),Parametrlar!$D$17/Parametrlar!$D$4*(1+Kirish!$D$38)^((DP$4-1)/12),0)</f>
        <v>0</v>
      </c>
      <c r="DQ82" s="46">
        <f>IF(AND(DQ$4&gt;=1,DQ$4&lt;=Parametrlar!$D$4),Parametrlar!$D$17/Parametrlar!$D$4*(1+Kirish!$D$38)^((DQ$4-1)/12),0)</f>
        <v>0</v>
      </c>
      <c r="DR82" s="46">
        <f>IF(AND(DR$4&gt;=1,DR$4&lt;=Parametrlar!$D$4),Parametrlar!$D$17/Parametrlar!$D$4*(1+Kirish!$D$38)^((DR$4-1)/12),0)</f>
        <v>0</v>
      </c>
      <c r="DS82" s="46">
        <f>IF(AND(DS$4&gt;=1,DS$4&lt;=Parametrlar!$D$4),Parametrlar!$D$17/Parametrlar!$D$4*(1+Kirish!$D$38)^((DS$4-1)/12),0)</f>
        <v>0</v>
      </c>
      <c r="DT82" s="46">
        <f>IF(AND(DT$4&gt;=1,DT$4&lt;=Parametrlar!$D$4),Parametrlar!$D$17/Parametrlar!$D$4*(1+Kirish!$D$38)^((DT$4-1)/12),0)</f>
        <v>0</v>
      </c>
      <c r="DU82" s="46">
        <f>IF(AND(DU$4&gt;=1,DU$4&lt;=Parametrlar!$D$4),Parametrlar!$D$17/Parametrlar!$D$4*(1+Kirish!$D$38)^((DU$4-1)/12),0)</f>
        <v>0</v>
      </c>
      <c r="DV82" s="46">
        <f>IF(AND(DV$4&gt;=1,DV$4&lt;=Parametrlar!$D$4),Parametrlar!$D$17/Parametrlar!$D$4*(1+Kirish!$D$38)^((DV$4-1)/12),0)</f>
        <v>0</v>
      </c>
      <c r="DW82" s="46">
        <f>IF(AND(DW$4&gt;=1,DW$4&lt;=Parametrlar!$D$4),Parametrlar!$D$17/Parametrlar!$D$4*(1+Kirish!$D$38)^((DW$4-1)/12),0)</f>
        <v>0</v>
      </c>
      <c r="DX82" s="46">
        <f>IF(AND(DX$4&gt;=1,DX$4&lt;=Parametrlar!$D$4),Parametrlar!$D$17/Parametrlar!$D$4*(1+Kirish!$D$38)^((DX$4-1)/12),0)</f>
        <v>0</v>
      </c>
      <c r="DY82" s="46">
        <f>IF(AND(DY$4&gt;=1,DY$4&lt;=Parametrlar!$D$4),Parametrlar!$D$17/Parametrlar!$D$4*(1+Kirish!$D$38)^((DY$4-1)/12),0)</f>
        <v>0</v>
      </c>
      <c r="DZ82" s="46">
        <f>IF(AND(DZ$4&gt;=1,DZ$4&lt;=Parametrlar!$D$4),Parametrlar!$D$17/Parametrlar!$D$4*(1+Kirish!$D$38)^((DZ$4-1)/12),0)</f>
        <v>0</v>
      </c>
      <c r="EA82" s="46">
        <f>IF(AND(EA$4&gt;=1,EA$4&lt;=Parametrlar!$D$4),Parametrlar!$D$17/Parametrlar!$D$4*(1+Kirish!$D$38)^((EA$4-1)/12),0)</f>
        <v>0</v>
      </c>
      <c r="EB82" s="46">
        <f>IF(AND(EB$4&gt;=1,EB$4&lt;=Parametrlar!$D$4),Parametrlar!$D$17/Parametrlar!$D$4*(1+Kirish!$D$38)^((EB$4-1)/12),0)</f>
        <v>0</v>
      </c>
      <c r="EC82" s="46">
        <f>IF(AND(EC$4&gt;=1,EC$4&lt;=Parametrlar!$D$4),Parametrlar!$D$17/Parametrlar!$D$4*(1+Kirish!$D$38)^((EC$4-1)/12),0)</f>
        <v>0</v>
      </c>
      <c r="ED82" s="46">
        <f>IF(AND(ED$4&gt;=1,ED$4&lt;=Parametrlar!$D$4),Parametrlar!$D$17/Parametrlar!$D$4*(1+Kirish!$D$38)^((ED$4-1)/12),0)</f>
        <v>0</v>
      </c>
      <c r="EE82" s="46">
        <f>IF(AND(EE$4&gt;=1,EE$4&lt;=Parametrlar!$D$4),Parametrlar!$D$17/Parametrlar!$D$4*(1+Kirish!$D$38)^((EE$4-1)/12),0)</f>
        <v>0</v>
      </c>
      <c r="EF82" s="46">
        <f>IF(AND(EF$4&gt;=1,EF$4&lt;=Parametrlar!$D$4),Parametrlar!$D$17/Parametrlar!$D$4*(1+Kirish!$D$38)^((EF$4-1)/12),0)</f>
        <v>0</v>
      </c>
      <c r="EG82" s="46">
        <f>IF(AND(EG$4&gt;=1,EG$4&lt;=Parametrlar!$D$4),Parametrlar!$D$17/Parametrlar!$D$4*(1+Kirish!$D$38)^((EG$4-1)/12),0)</f>
        <v>0</v>
      </c>
      <c r="EH82" s="46">
        <f>IF(AND(EH$4&gt;=1,EH$4&lt;=Parametrlar!$D$4),Parametrlar!$D$17/Parametrlar!$D$4*(1+Kirish!$D$38)^((EH$4-1)/12),0)</f>
        <v>0</v>
      </c>
      <c r="EI82" s="46">
        <f>IF(AND(EI$4&gt;=1,EI$4&lt;=Parametrlar!$D$4),Parametrlar!$D$17/Parametrlar!$D$4*(1+Kirish!$D$38)^((EI$4-1)/12),0)</f>
        <v>0</v>
      </c>
      <c r="EJ82" s="46">
        <f>IF(AND(EJ$4&gt;=1,EJ$4&lt;=Parametrlar!$D$4),Parametrlar!$D$17/Parametrlar!$D$4*(1+Kirish!$D$38)^((EJ$4-1)/12),0)</f>
        <v>0</v>
      </c>
      <c r="EK82" s="46">
        <f>IF(AND(EK$4&gt;=1,EK$4&lt;=Parametrlar!$D$4),Parametrlar!$D$17/Parametrlar!$D$4*(1+Kirish!$D$38)^((EK$4-1)/12),0)</f>
        <v>0</v>
      </c>
      <c r="EL82" s="46">
        <f>IF(AND(EL$4&gt;=1,EL$4&lt;=Parametrlar!$D$4),Parametrlar!$D$17/Parametrlar!$D$4*(1+Kirish!$D$38)^((EL$4-1)/12),0)</f>
        <v>0</v>
      </c>
      <c r="EM82" s="46">
        <f>IF(AND(EM$4&gt;=1,EM$4&lt;=Parametrlar!$D$4),Parametrlar!$D$17/Parametrlar!$D$4*(1+Kirish!$D$38)^((EM$4-1)/12),0)</f>
        <v>0</v>
      </c>
      <c r="EN82" s="46">
        <f>IF(AND(EN$4&gt;=1,EN$4&lt;=Parametrlar!$D$4),Parametrlar!$D$17/Parametrlar!$D$4*(1+Kirish!$D$38)^((EN$4-1)/12),0)</f>
        <v>0</v>
      </c>
      <c r="EO82" s="46">
        <f>IF(AND(EO$4&gt;=1,EO$4&lt;=Parametrlar!$D$4),Parametrlar!$D$17/Parametrlar!$D$4*(1+Kirish!$D$38)^((EO$4-1)/12),0)</f>
        <v>0</v>
      </c>
      <c r="EP82" s="46">
        <f>IF(AND(EP$4&gt;=1,EP$4&lt;=Parametrlar!$D$4),Parametrlar!$D$17/Parametrlar!$D$4*(1+Kirish!$D$38)^((EP$4-1)/12),0)</f>
        <v>0</v>
      </c>
      <c r="EQ82" s="46">
        <f>IF(AND(EQ$4&gt;=1,EQ$4&lt;=Parametrlar!$D$4),Parametrlar!$D$17/Parametrlar!$D$4*(1+Kirish!$D$38)^((EQ$4-1)/12),0)</f>
        <v>0</v>
      </c>
      <c r="ER82" s="46">
        <f>IF(AND(ER$4&gt;=1,ER$4&lt;=Parametrlar!$D$4),Parametrlar!$D$17/Parametrlar!$D$4*(1+Kirish!$D$38)^((ER$4-1)/12),0)</f>
        <v>0</v>
      </c>
      <c r="ES82" s="46">
        <f>IF(AND(ES$4&gt;=1,ES$4&lt;=Parametrlar!$D$4),Parametrlar!$D$17/Parametrlar!$D$4*(1+Kirish!$D$38)^((ES$4-1)/12),0)</f>
        <v>0</v>
      </c>
      <c r="ET82" s="46">
        <f>IF(AND(ET$4&gt;=1,ET$4&lt;=Parametrlar!$D$4),Parametrlar!$D$17/Parametrlar!$D$4*(1+Kirish!$D$38)^((ET$4-1)/12),0)</f>
        <v>0</v>
      </c>
      <c r="EU82" s="46">
        <f>IF(AND(EU$4&gt;=1,EU$4&lt;=Parametrlar!$D$4),Parametrlar!$D$17/Parametrlar!$D$4*(1+Kirish!$D$38)^((EU$4-1)/12),0)</f>
        <v>0</v>
      </c>
      <c r="EV82" s="46">
        <f>IF(AND(EV$4&gt;=1,EV$4&lt;=Parametrlar!$D$4),Parametrlar!$D$17/Parametrlar!$D$4*(1+Kirish!$D$38)^((EV$4-1)/12),0)</f>
        <v>0</v>
      </c>
      <c r="EW82" s="46">
        <f>IF(AND(EW$4&gt;=1,EW$4&lt;=Parametrlar!$D$4),Parametrlar!$D$17/Parametrlar!$D$4*(1+Kirish!$D$38)^((EW$4-1)/12),0)</f>
        <v>0</v>
      </c>
      <c r="EX82" s="46">
        <f>IF(AND(EX$4&gt;=1,EX$4&lt;=Parametrlar!$D$4),Parametrlar!$D$17/Parametrlar!$D$4*(1+Kirish!$D$38)^((EX$4-1)/12),0)</f>
        <v>0</v>
      </c>
      <c r="EY82" s="46">
        <f>IF(AND(EY$4&gt;=1,EY$4&lt;=Parametrlar!$D$4),Parametrlar!$D$17/Parametrlar!$D$4*(1+Kirish!$D$38)^((EY$4-1)/12),0)</f>
        <v>0</v>
      </c>
      <c r="EZ82" s="46">
        <f>IF(AND(EZ$4&gt;=1,EZ$4&lt;=Parametrlar!$D$4),Parametrlar!$D$17/Parametrlar!$D$4*(1+Kirish!$D$38)^((EZ$4-1)/12),0)</f>
        <v>0</v>
      </c>
      <c r="FA82" s="46">
        <f>IF(AND(FA$4&gt;=1,FA$4&lt;=Parametrlar!$D$4),Parametrlar!$D$17/Parametrlar!$D$4*(1+Kirish!$D$38)^((FA$4-1)/12),0)</f>
        <v>0</v>
      </c>
      <c r="FB82" s="46">
        <f>IF(AND(FB$4&gt;=1,FB$4&lt;=Parametrlar!$D$4),Parametrlar!$D$17/Parametrlar!$D$4*(1+Kirish!$D$38)^((FB$4-1)/12),0)</f>
        <v>0</v>
      </c>
      <c r="FC82" s="46">
        <f>IF(AND(FC$4&gt;=1,FC$4&lt;=Parametrlar!$D$4),Parametrlar!$D$17/Parametrlar!$D$4*(1+Kirish!$D$38)^((FC$4-1)/12),0)</f>
        <v>0</v>
      </c>
      <c r="FD82" s="46">
        <f>IF(AND(FD$4&gt;=1,FD$4&lt;=Parametrlar!$D$4),Parametrlar!$D$17/Parametrlar!$D$4*(1+Kirish!$D$38)^((FD$4-1)/12),0)</f>
        <v>0</v>
      </c>
      <c r="FE82" s="46">
        <f>IF(AND(FE$4&gt;=1,FE$4&lt;=Parametrlar!$D$4),Parametrlar!$D$17/Parametrlar!$D$4*(1+Kirish!$D$38)^((FE$4-1)/12),0)</f>
        <v>0</v>
      </c>
      <c r="FF82" s="46">
        <f>IF(AND(FF$4&gt;=1,FF$4&lt;=Parametrlar!$D$4),Parametrlar!$D$17/Parametrlar!$D$4*(1+Kirish!$D$38)^((FF$4-1)/12),0)</f>
        <v>0</v>
      </c>
      <c r="FG82" s="46">
        <f>IF(AND(FG$4&gt;=1,FG$4&lt;=Parametrlar!$D$4),Parametrlar!$D$17/Parametrlar!$D$4*(1+Kirish!$D$38)^((FG$4-1)/12),0)</f>
        <v>0</v>
      </c>
      <c r="FH82" s="46">
        <f>IF(AND(FH$4&gt;=1,FH$4&lt;=Parametrlar!$D$4),Parametrlar!$D$17/Parametrlar!$D$4*(1+Kirish!$D$38)^((FH$4-1)/12),0)</f>
        <v>0</v>
      </c>
      <c r="FI82" s="46">
        <f>IF(AND(FI$4&gt;=1,FI$4&lt;=Parametrlar!$D$4),Parametrlar!$D$17/Parametrlar!$D$4*(1+Kirish!$D$38)^((FI$4-1)/12),0)</f>
        <v>0</v>
      </c>
      <c r="FJ82" s="46">
        <f>IF(AND(FJ$4&gt;=1,FJ$4&lt;=Parametrlar!$D$4),Parametrlar!$D$17/Parametrlar!$D$4*(1+Kirish!$D$38)^((FJ$4-1)/12),0)</f>
        <v>0</v>
      </c>
      <c r="FK82" s="46">
        <f>IF(AND(FK$4&gt;=1,FK$4&lt;=Parametrlar!$D$4),Parametrlar!$D$17/Parametrlar!$D$4*(1+Kirish!$D$38)^((FK$4-1)/12),0)</f>
        <v>0</v>
      </c>
      <c r="FL82" s="46">
        <f>IF(AND(FL$4&gt;=1,FL$4&lt;=Parametrlar!$D$4),Parametrlar!$D$17/Parametrlar!$D$4*(1+Kirish!$D$38)^((FL$4-1)/12),0)</f>
        <v>0</v>
      </c>
      <c r="FM82" s="46">
        <f>IF(AND(FM$4&gt;=1,FM$4&lt;=Parametrlar!$D$4),Parametrlar!$D$17/Parametrlar!$D$4*(1+Kirish!$D$38)^((FM$4-1)/12),0)</f>
        <v>0</v>
      </c>
      <c r="FN82" s="46">
        <f>IF(AND(FN$4&gt;=1,FN$4&lt;=Parametrlar!$D$4),Parametrlar!$D$17/Parametrlar!$D$4*(1+Kirish!$D$38)^((FN$4-1)/12),0)</f>
        <v>0</v>
      </c>
      <c r="FO82" s="46">
        <f>IF(AND(FO$4&gt;=1,FO$4&lt;=Parametrlar!$D$4),Parametrlar!$D$17/Parametrlar!$D$4*(1+Kirish!$D$38)^((FO$4-1)/12),0)</f>
        <v>0</v>
      </c>
      <c r="FP82" s="46">
        <f>IF(AND(FP$4&gt;=1,FP$4&lt;=Parametrlar!$D$4),Parametrlar!$D$17/Parametrlar!$D$4*(1+Kirish!$D$38)^((FP$4-1)/12),0)</f>
        <v>0</v>
      </c>
    </row>
    <row r="83" spans="1:172" x14ac:dyDescent="0.2">
      <c r="A83" s="42" t="s">
        <v>231</v>
      </c>
      <c r="C83" s="45">
        <f t="shared" si="100"/>
        <v>7000</v>
      </c>
      <c r="D83" s="46">
        <f>0</f>
        <v>0</v>
      </c>
      <c r="E83" s="46">
        <f>IF(AND(E$4&gt;=1,E$4&lt;=Parametrlar!$D$4),Kirish!$B$26/12*IF(E$4&gt;Kirish!$B$30,2,1)+IF(E$4&gt;Kirish!$B$30,Kirish!$B$31*SUM($D82:D82)/12,0),0)</f>
        <v>500</v>
      </c>
      <c r="F83" s="46">
        <f>IF(AND(F$4&gt;=1,F$4&lt;=Parametrlar!$D$4),Kirish!$B$26/12*IF(F$4&gt;Kirish!$B$30,2,1)+IF(F$4&gt;Kirish!$B$30,Kirish!$B$31*SUM($D82:E82)/12,0),0)</f>
        <v>500</v>
      </c>
      <c r="G83" s="46">
        <f>IF(AND(G$4&gt;=1,G$4&lt;=Parametrlar!$D$4),Kirish!$B$26/12*IF(G$4&gt;Kirish!$B$30,2,1)+IF(G$4&gt;Kirish!$B$30,Kirish!$B$31*SUM($D82:F82)/12,0),0)</f>
        <v>500</v>
      </c>
      <c r="H83" s="46">
        <f>IF(AND(H$4&gt;=1,H$4&lt;=Parametrlar!$D$4),Kirish!$B$26/12*IF(H$4&gt;Kirish!$B$30,2,1)+IF(H$4&gt;Kirish!$B$30,Kirish!$B$31*SUM($D82:G82)/12,0),0)</f>
        <v>500</v>
      </c>
      <c r="I83" s="46">
        <f>IF(AND(I$4&gt;=1,I$4&lt;=Parametrlar!$D$4),Kirish!$B$26/12*IF(I$4&gt;Kirish!$B$30,2,1)+IF(I$4&gt;Kirish!$B$30,Kirish!$B$31*SUM($D82:H82)/12,0),0)</f>
        <v>500</v>
      </c>
      <c r="J83" s="46">
        <f>IF(AND(J$4&gt;=1,J$4&lt;=Parametrlar!$D$4),Kirish!$B$26/12*IF(J$4&gt;Kirish!$B$30,2,1)+IF(J$4&gt;Kirish!$B$30,Kirish!$B$31*SUM($D82:I82)/12,0),0)</f>
        <v>500</v>
      </c>
      <c r="K83" s="46">
        <f>IF(AND(K$4&gt;=1,K$4&lt;=Parametrlar!$D$4),Kirish!$B$26/12*IF(K$4&gt;Kirish!$B$30,2,1)+IF(K$4&gt;Kirish!$B$30,Kirish!$B$31*SUM($D82:J82)/12,0),0)</f>
        <v>500</v>
      </c>
      <c r="L83" s="46">
        <f>IF(AND(L$4&gt;=1,L$4&lt;=Parametrlar!$D$4),Kirish!$B$26/12*IF(L$4&gt;Kirish!$B$30,2,1)+IF(L$4&gt;Kirish!$B$30,Kirish!$B$31*SUM($D82:K82)/12,0),0)</f>
        <v>500</v>
      </c>
      <c r="M83" s="46">
        <f>IF(AND(M$4&gt;=1,M$4&lt;=Parametrlar!$D$4),Kirish!$B$26/12*IF(M$4&gt;Kirish!$B$30,2,1)+IF(M$4&gt;Kirish!$B$30,Kirish!$B$31*SUM($D82:L82)/12,0),0)</f>
        <v>500</v>
      </c>
      <c r="N83" s="46">
        <f>IF(AND(N$4&gt;=1,N$4&lt;=Parametrlar!$D$4),Kirish!$B$26/12*IF(N$4&gt;Kirish!$B$30,2,1)+IF(N$4&gt;Kirish!$B$30,Kirish!$B$31*SUM($D82:M82)/12,0),0)</f>
        <v>500</v>
      </c>
      <c r="O83" s="46">
        <f>IF(AND(O$4&gt;=1,O$4&lt;=Parametrlar!$D$4),Kirish!$B$26/12*IF(O$4&gt;Kirish!$B$30,2,1)+IF(O$4&gt;Kirish!$B$30,Kirish!$B$31*SUM($D82:N82)/12,0),0)</f>
        <v>500</v>
      </c>
      <c r="P83" s="46">
        <f>IF(AND(P$4&gt;=1,P$4&lt;=Parametrlar!$D$4),Kirish!$B$26/12*IF(P$4&gt;Kirish!$B$30,2,1)+IF(P$4&gt;Kirish!$B$30,Kirish!$B$31*SUM($D82:O82)/12,0),0)</f>
        <v>500</v>
      </c>
      <c r="Q83" s="46">
        <f>IF(AND(Q$4&gt;=1,Q$4&lt;=Parametrlar!$D$4),Kirish!$B$26/12*IF(Q$4&gt;Kirish!$B$30,2,1)+IF(Q$4&gt;Kirish!$B$30,Kirish!$B$31*SUM($D82:P82)/12,0),0)</f>
        <v>500</v>
      </c>
      <c r="R83" s="46">
        <f>IF(AND(R$4&gt;=1,R$4&lt;=Parametrlar!$D$4),Kirish!$B$26/12*IF(R$4&gt;Kirish!$B$30,2,1)+IF(R$4&gt;Kirish!$B$30,Kirish!$B$31*SUM($D82:Q82)/12,0),0)</f>
        <v>500</v>
      </c>
      <c r="S83" s="46">
        <f>IF(AND(S$4&gt;=1,S$4&lt;=Parametrlar!$D$4),Kirish!$B$26/12*IF(S$4&gt;Kirish!$B$30,2,1)+IF(S$4&gt;Kirish!$B$30,Kirish!$B$31*SUM($D82:R82)/12,0),0)</f>
        <v>0</v>
      </c>
      <c r="T83" s="46">
        <f>IF(AND(T$4&gt;=1,T$4&lt;=Parametrlar!$D$4),Kirish!$B$26/12*IF(T$4&gt;Kirish!$B$30,2,1)+IF(T$4&gt;Kirish!$B$30,Kirish!$B$31*SUM($D82:S82)/12,0),0)</f>
        <v>0</v>
      </c>
      <c r="U83" s="46">
        <f>IF(AND(U$4&gt;=1,U$4&lt;=Parametrlar!$D$4),Kirish!$B$26/12*IF(U$4&gt;Kirish!$B$30,2,1)+IF(U$4&gt;Kirish!$B$30,Kirish!$B$31*SUM($D82:T82)/12,0),0)</f>
        <v>0</v>
      </c>
      <c r="V83" s="46">
        <f>IF(AND(V$4&gt;=1,V$4&lt;=Parametrlar!$D$4),Kirish!$B$26/12*IF(V$4&gt;Kirish!$B$30,2,1)+IF(V$4&gt;Kirish!$B$30,Kirish!$B$31*SUM($D82:U82)/12,0),0)</f>
        <v>0</v>
      </c>
      <c r="W83" s="46">
        <f>IF(AND(W$4&gt;=1,W$4&lt;=Parametrlar!$D$4),Kirish!$B$26/12*IF(W$4&gt;Kirish!$B$30,2,1)+IF(W$4&gt;Kirish!$B$30,Kirish!$B$31*SUM($D82:V82)/12,0),0)</f>
        <v>0</v>
      </c>
      <c r="X83" s="46">
        <f>IF(AND(X$4&gt;=1,X$4&lt;=Parametrlar!$D$4),Kirish!$B$26/12*IF(X$4&gt;Kirish!$B$30,2,1)+IF(X$4&gt;Kirish!$B$30,Kirish!$B$31*SUM($D82:W82)/12,0),0)</f>
        <v>0</v>
      </c>
      <c r="Y83" s="46">
        <f>IF(AND(Y$4&gt;=1,Y$4&lt;=Parametrlar!$D$4),Kirish!$B$26/12*IF(Y$4&gt;Kirish!$B$30,2,1)+IF(Y$4&gt;Kirish!$B$30,Kirish!$B$31*SUM($D82:X82)/12,0),0)</f>
        <v>0</v>
      </c>
      <c r="Z83" s="46">
        <f>IF(AND(Z$4&gt;=1,Z$4&lt;=Parametrlar!$D$4),Kirish!$B$26/12*IF(Z$4&gt;Kirish!$B$30,2,1)+IF(Z$4&gt;Kirish!$B$30,Kirish!$B$31*SUM($D82:Y82)/12,0),0)</f>
        <v>0</v>
      </c>
      <c r="AA83" s="46">
        <f>IF(AND(AA$4&gt;=1,AA$4&lt;=Parametrlar!$D$4),Kirish!$B$26/12*IF(AA$4&gt;Kirish!$B$30,2,1)+IF(AA$4&gt;Kirish!$B$30,Kirish!$B$31*SUM($D82:Z82)/12,0),0)</f>
        <v>0</v>
      </c>
      <c r="AB83" s="46">
        <f>IF(AND(AB$4&gt;=1,AB$4&lt;=Parametrlar!$D$4),Kirish!$B$26/12*IF(AB$4&gt;Kirish!$B$30,2,1)+IF(AB$4&gt;Kirish!$B$30,Kirish!$B$31*SUM($D82:AA82)/12,0),0)</f>
        <v>0</v>
      </c>
      <c r="AC83" s="46">
        <f>IF(AND(AC$4&gt;=1,AC$4&lt;=Parametrlar!$D$4),Kirish!$B$26/12*IF(AC$4&gt;Kirish!$B$30,2,1)+IF(AC$4&gt;Kirish!$B$30,Kirish!$B$31*SUM($D82:AB82)/12,0),0)</f>
        <v>0</v>
      </c>
      <c r="AD83" s="46">
        <f>IF(AND(AD$4&gt;=1,AD$4&lt;=Parametrlar!$D$4),Kirish!$B$26/12*IF(AD$4&gt;Kirish!$B$30,2,1)+IF(AD$4&gt;Kirish!$B$30,Kirish!$B$31*SUM($D82:AC82)/12,0),0)</f>
        <v>0</v>
      </c>
      <c r="AE83" s="46">
        <f>IF(AND(AE$4&gt;=1,AE$4&lt;=Parametrlar!$D$4),Kirish!$B$26/12*IF(AE$4&gt;Kirish!$B$30,2,1)+IF(AE$4&gt;Kirish!$B$30,Kirish!$B$31*SUM($D82:AD82)/12,0),0)</f>
        <v>0</v>
      </c>
      <c r="AF83" s="46">
        <f>IF(AND(AF$4&gt;=1,AF$4&lt;=Parametrlar!$D$4),Kirish!$B$26/12*IF(AF$4&gt;Kirish!$B$30,2,1)+IF(AF$4&gt;Kirish!$B$30,Kirish!$B$31*SUM($D82:AE82)/12,0),0)</f>
        <v>0</v>
      </c>
      <c r="AG83" s="46">
        <f>IF(AND(AG$4&gt;=1,AG$4&lt;=Parametrlar!$D$4),Kirish!$B$26/12*IF(AG$4&gt;Kirish!$B$30,2,1)+IF(AG$4&gt;Kirish!$B$30,Kirish!$B$31*SUM($D82:AF82)/12,0),0)</f>
        <v>0</v>
      </c>
      <c r="AH83" s="46">
        <f>IF(AND(AH$4&gt;=1,AH$4&lt;=Parametrlar!$D$4),Kirish!$B$26/12*IF(AH$4&gt;Kirish!$B$30,2,1)+IF(AH$4&gt;Kirish!$B$30,Kirish!$B$31*SUM($D82:AG82)/12,0),0)</f>
        <v>0</v>
      </c>
      <c r="AI83" s="46">
        <f>IF(AND(AI$4&gt;=1,AI$4&lt;=Parametrlar!$D$4),Kirish!$B$26/12*IF(AI$4&gt;Kirish!$B$30,2,1)+IF(AI$4&gt;Kirish!$B$30,Kirish!$B$31*SUM($D82:AH82)/12,0),0)</f>
        <v>0</v>
      </c>
      <c r="AJ83" s="46">
        <f>IF(AND(AJ$4&gt;=1,AJ$4&lt;=Parametrlar!$D$4),Kirish!$B$26/12*IF(AJ$4&gt;Kirish!$B$30,2,1)+IF(AJ$4&gt;Kirish!$B$30,Kirish!$B$31*SUM($D82:AI82)/12,0),0)</f>
        <v>0</v>
      </c>
      <c r="AK83" s="46">
        <f>IF(AND(AK$4&gt;=1,AK$4&lt;=Parametrlar!$D$4),Kirish!$B$26/12*IF(AK$4&gt;Kirish!$B$30,2,1)+IF(AK$4&gt;Kirish!$B$30,Kirish!$B$31*SUM($D82:AJ82)/12,0),0)</f>
        <v>0</v>
      </c>
      <c r="AL83" s="46">
        <f>IF(AND(AL$4&gt;=1,AL$4&lt;=Parametrlar!$D$4),Kirish!$B$26/12*IF(AL$4&gt;Kirish!$B$30,2,1)+IF(AL$4&gt;Kirish!$B$30,Kirish!$B$31*SUM($D82:AK82)/12,0),0)</f>
        <v>0</v>
      </c>
      <c r="AM83" s="46">
        <f>IF(AND(AM$4&gt;=1,AM$4&lt;=Parametrlar!$D$4),Kirish!$B$26/12*IF(AM$4&gt;Kirish!$B$30,2,1)+IF(AM$4&gt;Kirish!$B$30,Kirish!$B$31*SUM($D82:AL82)/12,0),0)</f>
        <v>0</v>
      </c>
      <c r="AN83" s="46">
        <f>IF(AND(AN$4&gt;=1,AN$4&lt;=Parametrlar!$D$4),Kirish!$B$26/12*IF(AN$4&gt;Kirish!$B$30,2,1)+IF(AN$4&gt;Kirish!$B$30,Kirish!$B$31*SUM($D82:AM82)/12,0),0)</f>
        <v>0</v>
      </c>
      <c r="AO83" s="46">
        <f>IF(AND(AO$4&gt;=1,AO$4&lt;=Parametrlar!$D$4),Kirish!$B$26/12*IF(AO$4&gt;Kirish!$B$30,2,1)+IF(AO$4&gt;Kirish!$B$30,Kirish!$B$31*SUM($D82:AN82)/12,0),0)</f>
        <v>0</v>
      </c>
      <c r="AP83" s="46">
        <f>IF(AND(AP$4&gt;=1,AP$4&lt;=Parametrlar!$D$4),Kirish!$B$26/12*IF(AP$4&gt;Kirish!$B$30,2,1)+IF(AP$4&gt;Kirish!$B$30,Kirish!$B$31*SUM($D82:AO82)/12,0),0)</f>
        <v>0</v>
      </c>
      <c r="AQ83" s="46">
        <f>IF(AND(AQ$4&gt;=1,AQ$4&lt;=Parametrlar!$D$4),Kirish!$B$26/12*IF(AQ$4&gt;Kirish!$B$30,2,1)+IF(AQ$4&gt;Kirish!$B$30,Kirish!$B$31*SUM($D82:AP82)/12,0),0)</f>
        <v>0</v>
      </c>
      <c r="AR83" s="46">
        <f>IF(AND(AR$4&gt;=1,AR$4&lt;=Parametrlar!$D$4),Kirish!$B$26/12*IF(AR$4&gt;Kirish!$B$30,2,1)+IF(AR$4&gt;Kirish!$B$30,Kirish!$B$31*SUM($D82:AQ82)/12,0),0)</f>
        <v>0</v>
      </c>
      <c r="AS83" s="46">
        <f>IF(AND(AS$4&gt;=1,AS$4&lt;=Parametrlar!$D$4),Kirish!$B$26/12*IF(AS$4&gt;Kirish!$B$30,2,1)+IF(AS$4&gt;Kirish!$B$30,Kirish!$B$31*SUM($D82:AR82)/12,0),0)</f>
        <v>0</v>
      </c>
      <c r="AT83" s="46">
        <f>IF(AND(AT$4&gt;=1,AT$4&lt;=Parametrlar!$D$4),Kirish!$B$26/12*IF(AT$4&gt;Kirish!$B$30,2,1)+IF(AT$4&gt;Kirish!$B$30,Kirish!$B$31*SUM($D82:AS82)/12,0),0)</f>
        <v>0</v>
      </c>
      <c r="AU83" s="46">
        <f>IF(AND(AU$4&gt;=1,AU$4&lt;=Parametrlar!$D$4),Kirish!$B$26/12*IF(AU$4&gt;Kirish!$B$30,2,1)+IF(AU$4&gt;Kirish!$B$30,Kirish!$B$31*SUM($D82:AT82)/12,0),0)</f>
        <v>0</v>
      </c>
      <c r="AV83" s="46">
        <f>IF(AND(AV$4&gt;=1,AV$4&lt;=Parametrlar!$D$4),Kirish!$B$26/12*IF(AV$4&gt;Kirish!$B$30,2,1)+IF(AV$4&gt;Kirish!$B$30,Kirish!$B$31*SUM($D82:AU82)/12,0),0)</f>
        <v>0</v>
      </c>
      <c r="AW83" s="46">
        <f>IF(AND(AW$4&gt;=1,AW$4&lt;=Parametrlar!$D$4),Kirish!$B$26/12*IF(AW$4&gt;Kirish!$B$30,2,1)+IF(AW$4&gt;Kirish!$B$30,Kirish!$B$31*SUM($D82:AV82)/12,0),0)</f>
        <v>0</v>
      </c>
      <c r="AX83" s="46">
        <f>IF(AND(AX$4&gt;=1,AX$4&lt;=Parametrlar!$D$4),Kirish!$B$26/12*IF(AX$4&gt;Kirish!$B$30,2,1)+IF(AX$4&gt;Kirish!$B$30,Kirish!$B$31*SUM($D82:AW82)/12,0),0)</f>
        <v>0</v>
      </c>
      <c r="AY83" s="46">
        <f>IF(AND(AY$4&gt;=1,AY$4&lt;=Parametrlar!$D$4),Kirish!$B$26/12*IF(AY$4&gt;Kirish!$B$30,2,1)+IF(AY$4&gt;Kirish!$B$30,Kirish!$B$31*SUM($D82:AX82)/12,0),0)</f>
        <v>0</v>
      </c>
      <c r="AZ83" s="46">
        <f>IF(AND(AZ$4&gt;=1,AZ$4&lt;=Parametrlar!$D$4),Kirish!$B$26/12*IF(AZ$4&gt;Kirish!$B$30,2,1)+IF(AZ$4&gt;Kirish!$B$30,Kirish!$B$31*SUM($D82:AY82)/12,0),0)</f>
        <v>0</v>
      </c>
      <c r="BA83" s="46">
        <f>IF(AND(BA$4&gt;=1,BA$4&lt;=Parametrlar!$D$4),Kirish!$B$26/12*IF(BA$4&gt;Kirish!$B$30,2,1)+IF(BA$4&gt;Kirish!$B$30,Kirish!$B$31*SUM($D82:AZ82)/12,0),0)</f>
        <v>0</v>
      </c>
      <c r="BB83" s="46">
        <f>IF(AND(BB$4&gt;=1,BB$4&lt;=Parametrlar!$D$4),Kirish!$B$26/12*IF(BB$4&gt;Kirish!$B$30,2,1)+IF(BB$4&gt;Kirish!$B$30,Kirish!$B$31*SUM($D82:BA82)/12,0),0)</f>
        <v>0</v>
      </c>
      <c r="BC83" s="46">
        <f>IF(AND(BC$4&gt;=1,BC$4&lt;=Parametrlar!$D$4),Kirish!$B$26/12*IF(BC$4&gt;Kirish!$B$30,2,1)+IF(BC$4&gt;Kirish!$B$30,Kirish!$B$31*SUM($D82:BB82)/12,0),0)</f>
        <v>0</v>
      </c>
      <c r="BD83" s="46">
        <f>IF(AND(BD$4&gt;=1,BD$4&lt;=Parametrlar!$D$4),Kirish!$B$26/12*IF(BD$4&gt;Kirish!$B$30,2,1)+IF(BD$4&gt;Kirish!$B$30,Kirish!$B$31*SUM($D82:BC82)/12,0),0)</f>
        <v>0</v>
      </c>
      <c r="BE83" s="46">
        <f>IF(AND(BE$4&gt;=1,BE$4&lt;=Parametrlar!$D$4),Kirish!$B$26/12*IF(BE$4&gt;Kirish!$B$30,2,1)+IF(BE$4&gt;Kirish!$B$30,Kirish!$B$31*SUM($D82:BD82)/12,0),0)</f>
        <v>0</v>
      </c>
      <c r="BF83" s="46">
        <f>IF(AND(BF$4&gt;=1,BF$4&lt;=Parametrlar!$D$4),Kirish!$B$26/12*IF(BF$4&gt;Kirish!$B$30,2,1)+IF(BF$4&gt;Kirish!$B$30,Kirish!$B$31*SUM($D82:BE82)/12,0),0)</f>
        <v>0</v>
      </c>
      <c r="BG83" s="46">
        <f>IF(AND(BG$4&gt;=1,BG$4&lt;=Parametrlar!$D$4),Kirish!$B$26/12*IF(BG$4&gt;Kirish!$B$30,2,1)+IF(BG$4&gt;Kirish!$B$30,Kirish!$B$31*SUM($D82:BF82)/12,0),0)</f>
        <v>0</v>
      </c>
      <c r="BH83" s="46">
        <f>IF(AND(BH$4&gt;=1,BH$4&lt;=Parametrlar!$D$4),Kirish!$B$26/12*IF(BH$4&gt;Kirish!$B$30,2,1)+IF(BH$4&gt;Kirish!$B$30,Kirish!$B$31*SUM($D82:BG82)/12,0),0)</f>
        <v>0</v>
      </c>
      <c r="BI83" s="46">
        <f>IF(AND(BI$4&gt;=1,BI$4&lt;=Parametrlar!$D$4),Kirish!$B$26/12*IF(BI$4&gt;Kirish!$B$30,2,1)+IF(BI$4&gt;Kirish!$B$30,Kirish!$B$31*SUM($D82:BH82)/12,0),0)</f>
        <v>0</v>
      </c>
      <c r="BJ83" s="46">
        <f>IF(AND(BJ$4&gt;=1,BJ$4&lt;=Parametrlar!$D$4),Kirish!$B$26/12*IF(BJ$4&gt;Kirish!$B$30,2,1)+IF(BJ$4&gt;Kirish!$B$30,Kirish!$B$31*SUM($D82:BI82)/12,0),0)</f>
        <v>0</v>
      </c>
      <c r="BK83" s="46">
        <f>IF(AND(BK$4&gt;=1,BK$4&lt;=Parametrlar!$D$4),Kirish!$B$26/12*IF(BK$4&gt;Kirish!$B$30,2,1)+IF(BK$4&gt;Kirish!$B$30,Kirish!$B$31*SUM($D82:BJ82)/12,0),0)</f>
        <v>0</v>
      </c>
      <c r="BL83" s="46">
        <f>IF(AND(BL$4&gt;=1,BL$4&lt;=Parametrlar!$D$4),Kirish!$B$26/12*IF(BL$4&gt;Kirish!$B$30,2,1)+IF(BL$4&gt;Kirish!$B$30,Kirish!$B$31*SUM($D82:BK82)/12,0),0)</f>
        <v>0</v>
      </c>
      <c r="BM83" s="46">
        <f>IF(AND(BM$4&gt;=1,BM$4&lt;=Parametrlar!$D$4),Kirish!$B$26/12*IF(BM$4&gt;Kirish!$B$30,2,1)+IF(BM$4&gt;Kirish!$B$30,Kirish!$B$31*SUM($D82:BL82)/12,0),0)</f>
        <v>0</v>
      </c>
      <c r="BN83" s="46">
        <f>IF(AND(BN$4&gt;=1,BN$4&lt;=Parametrlar!$D$4),Kirish!$B$26/12*IF(BN$4&gt;Kirish!$B$30,2,1)+IF(BN$4&gt;Kirish!$B$30,Kirish!$B$31*SUM($D82:BM82)/12,0),0)</f>
        <v>0</v>
      </c>
      <c r="BO83" s="46">
        <f>IF(AND(BO$4&gt;=1,BO$4&lt;=Parametrlar!$D$4),Kirish!$B$26/12*IF(BO$4&gt;Kirish!$B$30,2,1)+IF(BO$4&gt;Kirish!$B$30,Kirish!$B$31*SUM($D82:BN82)/12,0),0)</f>
        <v>0</v>
      </c>
      <c r="BP83" s="46">
        <f>IF(AND(BP$4&gt;=1,BP$4&lt;=Parametrlar!$D$4),Kirish!$B$26/12*IF(BP$4&gt;Kirish!$B$30,2,1)+IF(BP$4&gt;Kirish!$B$30,Kirish!$B$31*SUM($D82:BO82)/12,0),0)</f>
        <v>0</v>
      </c>
      <c r="BQ83" s="46">
        <f>IF(AND(BQ$4&gt;=1,BQ$4&lt;=Parametrlar!$D$4),Kirish!$B$26/12*IF(BQ$4&gt;Kirish!$B$30,2,1)+IF(BQ$4&gt;Kirish!$B$30,Kirish!$B$31*SUM($D82:BP82)/12,0),0)</f>
        <v>0</v>
      </c>
      <c r="BR83" s="46">
        <f>IF(AND(BR$4&gt;=1,BR$4&lt;=Parametrlar!$D$4),Kirish!$B$26/12*IF(BR$4&gt;Kirish!$B$30,2,1)+IF(BR$4&gt;Kirish!$B$30,Kirish!$B$31*SUM($D82:BQ82)/12,0),0)</f>
        <v>0</v>
      </c>
      <c r="BS83" s="46">
        <f>IF(AND(BS$4&gt;=1,BS$4&lt;=Parametrlar!$D$4),Kirish!$B$26/12*IF(BS$4&gt;Kirish!$B$30,2,1)+IF(BS$4&gt;Kirish!$B$30,Kirish!$B$31*SUM($D82:BR82)/12,0),0)</f>
        <v>0</v>
      </c>
      <c r="BT83" s="46">
        <f>IF(AND(BT$4&gt;=1,BT$4&lt;=Parametrlar!$D$4),Kirish!$B$26/12*IF(BT$4&gt;Kirish!$B$30,2,1)+IF(BT$4&gt;Kirish!$B$30,Kirish!$B$31*SUM($D82:BS82)/12,0),0)</f>
        <v>0</v>
      </c>
      <c r="BU83" s="46">
        <f>IF(AND(BU$4&gt;=1,BU$4&lt;=Parametrlar!$D$4),Kirish!$B$26/12*IF(BU$4&gt;Kirish!$B$30,2,1)+IF(BU$4&gt;Kirish!$B$30,Kirish!$B$31*SUM($D82:BT82)/12,0),0)</f>
        <v>0</v>
      </c>
      <c r="BV83" s="46">
        <f>IF(AND(BV$4&gt;=1,BV$4&lt;=Parametrlar!$D$4),Kirish!$B$26/12*IF(BV$4&gt;Kirish!$B$30,2,1)+IF(BV$4&gt;Kirish!$B$30,Kirish!$B$31*SUM($D82:BU82)/12,0),0)</f>
        <v>0</v>
      </c>
      <c r="BW83" s="46">
        <f>IF(AND(BW$4&gt;=1,BW$4&lt;=Parametrlar!$D$4),Kirish!$B$26/12*IF(BW$4&gt;Kirish!$B$30,2,1)+IF(BW$4&gt;Kirish!$B$30,Kirish!$B$31*SUM($D82:BV82)/12,0),0)</f>
        <v>0</v>
      </c>
      <c r="BX83" s="46">
        <f>IF(AND(BX$4&gt;=1,BX$4&lt;=Parametrlar!$D$4),Kirish!$B$26/12*IF(BX$4&gt;Kirish!$B$30,2,1)+IF(BX$4&gt;Kirish!$B$30,Kirish!$B$31*SUM($D82:BW82)/12,0),0)</f>
        <v>0</v>
      </c>
      <c r="BY83" s="46">
        <f>IF(AND(BY$4&gt;=1,BY$4&lt;=Parametrlar!$D$4),Kirish!$B$26/12*IF(BY$4&gt;Kirish!$B$30,2,1)+IF(BY$4&gt;Kirish!$B$30,Kirish!$B$31*SUM($D82:BX82)/12,0),0)</f>
        <v>0</v>
      </c>
      <c r="BZ83" s="46">
        <f>IF(AND(BZ$4&gt;=1,BZ$4&lt;=Parametrlar!$D$4),Kirish!$B$26/12*IF(BZ$4&gt;Kirish!$B$30,2,1)+IF(BZ$4&gt;Kirish!$B$30,Kirish!$B$31*SUM($D82:BY82)/12,0),0)</f>
        <v>0</v>
      </c>
      <c r="CA83" s="46">
        <f>IF(AND(CA$4&gt;=1,CA$4&lt;=Parametrlar!$D$4),Kirish!$B$26/12*IF(CA$4&gt;Kirish!$B$30,2,1)+IF(CA$4&gt;Kirish!$B$30,Kirish!$B$31*SUM($D82:BZ82)/12,0),0)</f>
        <v>0</v>
      </c>
      <c r="CB83" s="46">
        <f>IF(AND(CB$4&gt;=1,CB$4&lt;=Parametrlar!$D$4),Kirish!$B$26/12*IF(CB$4&gt;Kirish!$B$30,2,1)+IF(CB$4&gt;Kirish!$B$30,Kirish!$B$31*SUM($D82:CA82)/12,0),0)</f>
        <v>0</v>
      </c>
      <c r="CC83" s="46">
        <f>IF(AND(CC$4&gt;=1,CC$4&lt;=Parametrlar!$D$4),Kirish!$B$26/12*IF(CC$4&gt;Kirish!$B$30,2,1)+IF(CC$4&gt;Kirish!$B$30,Kirish!$B$31*SUM($D82:CB82)/12,0),0)</f>
        <v>0</v>
      </c>
      <c r="CD83" s="46">
        <f>IF(AND(CD$4&gt;=1,CD$4&lt;=Parametrlar!$D$4),Kirish!$B$26/12*IF(CD$4&gt;Kirish!$B$30,2,1)+IF(CD$4&gt;Kirish!$B$30,Kirish!$B$31*SUM($D82:CC82)/12,0),0)</f>
        <v>0</v>
      </c>
      <c r="CE83" s="46">
        <f>IF(AND(CE$4&gt;=1,CE$4&lt;=Parametrlar!$D$4),Kirish!$B$26/12*IF(CE$4&gt;Kirish!$B$30,2,1)+IF(CE$4&gt;Kirish!$B$30,Kirish!$B$31*SUM($D82:CD82)/12,0),0)</f>
        <v>0</v>
      </c>
      <c r="CF83" s="46">
        <f>IF(AND(CF$4&gt;=1,CF$4&lt;=Parametrlar!$D$4),Kirish!$B$26/12*IF(CF$4&gt;Kirish!$B$30,2,1)+IF(CF$4&gt;Kirish!$B$30,Kirish!$B$31*SUM($D82:CE82)/12,0),0)</f>
        <v>0</v>
      </c>
      <c r="CG83" s="46">
        <f>IF(AND(CG$4&gt;=1,CG$4&lt;=Parametrlar!$D$4),Kirish!$B$26/12*IF(CG$4&gt;Kirish!$B$30,2,1)+IF(CG$4&gt;Kirish!$B$30,Kirish!$B$31*SUM($D82:CF82)/12,0),0)</f>
        <v>0</v>
      </c>
      <c r="CH83" s="46">
        <f>IF(AND(CH$4&gt;=1,CH$4&lt;=Parametrlar!$D$4),Kirish!$B$26/12*IF(CH$4&gt;Kirish!$B$30,2,1)+IF(CH$4&gt;Kirish!$B$30,Kirish!$B$31*SUM($D82:CG82)/12,0),0)</f>
        <v>0</v>
      </c>
      <c r="CI83" s="46">
        <f>IF(AND(CI$4&gt;=1,CI$4&lt;=Parametrlar!$D$4),Kirish!$B$26/12*IF(CI$4&gt;Kirish!$B$30,2,1)+IF(CI$4&gt;Kirish!$B$30,Kirish!$B$31*SUM($D82:CH82)/12,0),0)</f>
        <v>0</v>
      </c>
      <c r="CJ83" s="46">
        <f>IF(AND(CJ$4&gt;=1,CJ$4&lt;=Parametrlar!$D$4),Kirish!$B$26/12*IF(CJ$4&gt;Kirish!$B$30,2,1)+IF(CJ$4&gt;Kirish!$B$30,Kirish!$B$31*SUM($D82:CI82)/12,0),0)</f>
        <v>0</v>
      </c>
      <c r="CK83" s="46">
        <f>IF(AND(CK$4&gt;=1,CK$4&lt;=Parametrlar!$D$4),Kirish!$B$26/12*IF(CK$4&gt;Kirish!$B$30,2,1)+IF(CK$4&gt;Kirish!$B$30,Kirish!$B$31*SUM($D82:CJ82)/12,0),0)</f>
        <v>0</v>
      </c>
      <c r="CL83" s="46">
        <f>IF(AND(CL$4&gt;=1,CL$4&lt;=Parametrlar!$D$4),Kirish!$B$26/12*IF(CL$4&gt;Kirish!$B$30,2,1)+IF(CL$4&gt;Kirish!$B$30,Kirish!$B$31*SUM($D82:CK82)/12,0),0)</f>
        <v>0</v>
      </c>
      <c r="CM83" s="46">
        <f>IF(AND(CM$4&gt;=1,CM$4&lt;=Parametrlar!$D$4),Kirish!$B$26/12*IF(CM$4&gt;Kirish!$B$30,2,1)+IF(CM$4&gt;Kirish!$B$30,Kirish!$B$31*SUM($D82:CL82)/12,0),0)</f>
        <v>0</v>
      </c>
      <c r="CN83" s="46">
        <f>IF(AND(CN$4&gt;=1,CN$4&lt;=Parametrlar!$D$4),Kirish!$B$26/12*IF(CN$4&gt;Kirish!$B$30,2,1)+IF(CN$4&gt;Kirish!$B$30,Kirish!$B$31*SUM($D82:CM82)/12,0),0)</f>
        <v>0</v>
      </c>
      <c r="CO83" s="46">
        <f>IF(AND(CO$4&gt;=1,CO$4&lt;=Parametrlar!$D$4),Kirish!$B$26/12*IF(CO$4&gt;Kirish!$B$30,2,1)+IF(CO$4&gt;Kirish!$B$30,Kirish!$B$31*SUM($D82:CN82)/12,0),0)</f>
        <v>0</v>
      </c>
      <c r="CP83" s="46">
        <f>IF(AND(CP$4&gt;=1,CP$4&lt;=Parametrlar!$D$4),Kirish!$B$26/12*IF(CP$4&gt;Kirish!$B$30,2,1)+IF(CP$4&gt;Kirish!$B$30,Kirish!$B$31*SUM($D82:CO82)/12,0),0)</f>
        <v>0</v>
      </c>
      <c r="CQ83" s="46">
        <f>IF(AND(CQ$4&gt;=1,CQ$4&lt;=Parametrlar!$D$4),Kirish!$B$26/12*IF(CQ$4&gt;Kirish!$B$30,2,1)+IF(CQ$4&gt;Kirish!$B$30,Kirish!$B$31*SUM($D82:CP82)/12,0),0)</f>
        <v>0</v>
      </c>
      <c r="CR83" s="46">
        <f>IF(AND(CR$4&gt;=1,CR$4&lt;=Parametrlar!$D$4),Kirish!$B$26/12*IF(CR$4&gt;Kirish!$B$30,2,1)+IF(CR$4&gt;Kirish!$B$30,Kirish!$B$31*SUM($D82:CQ82)/12,0),0)</f>
        <v>0</v>
      </c>
      <c r="CS83" s="46">
        <f>IF(AND(CS$4&gt;=1,CS$4&lt;=Parametrlar!$D$4),Kirish!$B$26/12*IF(CS$4&gt;Kirish!$B$30,2,1)+IF(CS$4&gt;Kirish!$B$30,Kirish!$B$31*SUM($D82:CR82)/12,0),0)</f>
        <v>0</v>
      </c>
      <c r="CT83" s="46">
        <f>IF(AND(CT$4&gt;=1,CT$4&lt;=Parametrlar!$D$4),Kirish!$B$26/12*IF(CT$4&gt;Kirish!$B$30,2,1)+IF(CT$4&gt;Kirish!$B$30,Kirish!$B$31*SUM($D82:CS82)/12,0),0)</f>
        <v>0</v>
      </c>
      <c r="CU83" s="46">
        <f>IF(AND(CU$4&gt;=1,CU$4&lt;=Parametrlar!$D$4),Kirish!$B$26/12*IF(CU$4&gt;Kirish!$B$30,2,1)+IF(CU$4&gt;Kirish!$B$30,Kirish!$B$31*SUM($D82:CT82)/12,0),0)</f>
        <v>0</v>
      </c>
      <c r="CV83" s="46">
        <f>IF(AND(CV$4&gt;=1,CV$4&lt;=Parametrlar!$D$4),Kirish!$B$26/12*IF(CV$4&gt;Kirish!$B$30,2,1)+IF(CV$4&gt;Kirish!$B$30,Kirish!$B$31*SUM($D82:CU82)/12,0),0)</f>
        <v>0</v>
      </c>
      <c r="CW83" s="46">
        <f>IF(AND(CW$4&gt;=1,CW$4&lt;=Parametrlar!$D$4),Kirish!$B$26/12*IF(CW$4&gt;Kirish!$B$30,2,1)+IF(CW$4&gt;Kirish!$B$30,Kirish!$B$31*SUM($D82:CV82)/12,0),0)</f>
        <v>0</v>
      </c>
      <c r="CX83" s="46">
        <f>IF(AND(CX$4&gt;=1,CX$4&lt;=Parametrlar!$D$4),Kirish!$B$26/12*IF(CX$4&gt;Kirish!$B$30,2,1)+IF(CX$4&gt;Kirish!$B$30,Kirish!$B$31*SUM($D82:CW82)/12,0),0)</f>
        <v>0</v>
      </c>
      <c r="CY83" s="46">
        <f>IF(AND(CY$4&gt;=1,CY$4&lt;=Parametrlar!$D$4),Kirish!$B$26/12*IF(CY$4&gt;Kirish!$B$30,2,1)+IF(CY$4&gt;Kirish!$B$30,Kirish!$B$31*SUM($D82:CX82)/12,0),0)</f>
        <v>0</v>
      </c>
      <c r="CZ83" s="46">
        <f>IF(AND(CZ$4&gt;=1,CZ$4&lt;=Parametrlar!$D$4),Kirish!$B$26/12*IF(CZ$4&gt;Kirish!$B$30,2,1)+IF(CZ$4&gt;Kirish!$B$30,Kirish!$B$31*SUM($D82:CY82)/12,0),0)</f>
        <v>0</v>
      </c>
      <c r="DA83" s="46">
        <f>IF(AND(DA$4&gt;=1,DA$4&lt;=Parametrlar!$D$4),Kirish!$B$26/12*IF(DA$4&gt;Kirish!$B$30,2,1)+IF(DA$4&gt;Kirish!$B$30,Kirish!$B$31*SUM($D82:CZ82)/12,0),0)</f>
        <v>0</v>
      </c>
      <c r="DB83" s="46">
        <f>IF(AND(DB$4&gt;=1,DB$4&lt;=Parametrlar!$D$4),Kirish!$B$26/12*IF(DB$4&gt;Kirish!$B$30,2,1)+IF(DB$4&gt;Kirish!$B$30,Kirish!$B$31*SUM($D82:DA82)/12,0),0)</f>
        <v>0</v>
      </c>
      <c r="DC83" s="46">
        <f>IF(AND(DC$4&gt;=1,DC$4&lt;=Parametrlar!$D$4),Kirish!$B$26/12*IF(DC$4&gt;Kirish!$B$30,2,1)+IF(DC$4&gt;Kirish!$B$30,Kirish!$B$31*SUM($D82:DB82)/12,0),0)</f>
        <v>0</v>
      </c>
      <c r="DD83" s="46">
        <f>IF(AND(DD$4&gt;=1,DD$4&lt;=Parametrlar!$D$4),Kirish!$B$26/12*IF(DD$4&gt;Kirish!$B$30,2,1)+IF(DD$4&gt;Kirish!$B$30,Kirish!$B$31*SUM($D82:DC82)/12,0),0)</f>
        <v>0</v>
      </c>
      <c r="DE83" s="46">
        <f>IF(AND(DE$4&gt;=1,DE$4&lt;=Parametrlar!$D$4),Kirish!$B$26/12*IF(DE$4&gt;Kirish!$B$30,2,1)+IF(DE$4&gt;Kirish!$B$30,Kirish!$B$31*SUM($D82:DD82)/12,0),0)</f>
        <v>0</v>
      </c>
      <c r="DF83" s="46">
        <f>IF(AND(DF$4&gt;=1,DF$4&lt;=Parametrlar!$D$4),Kirish!$B$26/12*IF(DF$4&gt;Kirish!$B$30,2,1)+IF(DF$4&gt;Kirish!$B$30,Kirish!$B$31*SUM($D82:DE82)/12,0),0)</f>
        <v>0</v>
      </c>
      <c r="DG83" s="46">
        <f>IF(AND(DG$4&gt;=1,DG$4&lt;=Parametrlar!$D$4),Kirish!$B$26/12*IF(DG$4&gt;Kirish!$B$30,2,1)+IF(DG$4&gt;Kirish!$B$30,Kirish!$B$31*SUM($D82:DF82)/12,0),0)</f>
        <v>0</v>
      </c>
      <c r="DH83" s="46">
        <f>IF(AND(DH$4&gt;=1,DH$4&lt;=Parametrlar!$D$4),Kirish!$B$26/12*IF(DH$4&gt;Kirish!$B$30,2,1)+IF(DH$4&gt;Kirish!$B$30,Kirish!$B$31*SUM($D82:DG82)/12,0),0)</f>
        <v>0</v>
      </c>
      <c r="DI83" s="46">
        <f>IF(AND(DI$4&gt;=1,DI$4&lt;=Parametrlar!$D$4),Kirish!$B$26/12*IF(DI$4&gt;Kirish!$B$30,2,1)+IF(DI$4&gt;Kirish!$B$30,Kirish!$B$31*SUM($D82:DH82)/12,0),0)</f>
        <v>0</v>
      </c>
      <c r="DJ83" s="46">
        <f>IF(AND(DJ$4&gt;=1,DJ$4&lt;=Parametrlar!$D$4),Kirish!$B$26/12*IF(DJ$4&gt;Kirish!$B$30,2,1)+IF(DJ$4&gt;Kirish!$B$30,Kirish!$B$31*SUM($D82:DI82)/12,0),0)</f>
        <v>0</v>
      </c>
      <c r="DK83" s="46">
        <f>IF(AND(DK$4&gt;=1,DK$4&lt;=Parametrlar!$D$4),Kirish!$B$26/12*IF(DK$4&gt;Kirish!$B$30,2,1)+IF(DK$4&gt;Kirish!$B$30,Kirish!$B$31*SUM($D82:DJ82)/12,0),0)</f>
        <v>0</v>
      </c>
      <c r="DL83" s="46">
        <f>IF(AND(DL$4&gt;=1,DL$4&lt;=Parametrlar!$D$4),Kirish!$B$26/12*IF(DL$4&gt;Kirish!$B$30,2,1)+IF(DL$4&gt;Kirish!$B$30,Kirish!$B$31*SUM($D82:DK82)/12,0),0)</f>
        <v>0</v>
      </c>
      <c r="DM83" s="46">
        <f>IF(AND(DM$4&gt;=1,DM$4&lt;=Parametrlar!$D$4),Kirish!$B$26/12*IF(DM$4&gt;Kirish!$B$30,2,1)+IF(DM$4&gt;Kirish!$B$30,Kirish!$B$31*SUM($D82:DL82)/12,0),0)</f>
        <v>0</v>
      </c>
      <c r="DN83" s="46">
        <f>IF(AND(DN$4&gt;=1,DN$4&lt;=Parametrlar!$D$4),Kirish!$B$26/12*IF(DN$4&gt;Kirish!$B$30,2,1)+IF(DN$4&gt;Kirish!$B$30,Kirish!$B$31*SUM($D82:DM82)/12,0),0)</f>
        <v>0</v>
      </c>
      <c r="DO83" s="46">
        <f>IF(AND(DO$4&gt;=1,DO$4&lt;=Parametrlar!$D$4),Kirish!$B$26/12*IF(DO$4&gt;Kirish!$B$30,2,1)+IF(DO$4&gt;Kirish!$B$30,Kirish!$B$31*SUM($D82:DN82)/12,0),0)</f>
        <v>0</v>
      </c>
      <c r="DP83" s="46">
        <f>IF(AND(DP$4&gt;=1,DP$4&lt;=Parametrlar!$D$4),Kirish!$B$26/12*IF(DP$4&gt;Kirish!$B$30,2,1)+IF(DP$4&gt;Kirish!$B$30,Kirish!$B$31*SUM($D82:DO82)/12,0),0)</f>
        <v>0</v>
      </c>
      <c r="DQ83" s="46">
        <f>IF(AND(DQ$4&gt;=1,DQ$4&lt;=Parametrlar!$D$4),Kirish!$B$26/12*IF(DQ$4&gt;Kirish!$B$30,2,1)+IF(DQ$4&gt;Kirish!$B$30,Kirish!$B$31*SUM($D82:DP82)/12,0),0)</f>
        <v>0</v>
      </c>
      <c r="DR83" s="46">
        <f>IF(AND(DR$4&gt;=1,DR$4&lt;=Parametrlar!$D$4),Kirish!$B$26/12*IF(DR$4&gt;Kirish!$B$30,2,1)+IF(DR$4&gt;Kirish!$B$30,Kirish!$B$31*SUM($D82:DQ82)/12,0),0)</f>
        <v>0</v>
      </c>
      <c r="DS83" s="46">
        <f>IF(AND(DS$4&gt;=1,DS$4&lt;=Parametrlar!$D$4),Kirish!$B$26/12*IF(DS$4&gt;Kirish!$B$30,2,1)+IF(DS$4&gt;Kirish!$B$30,Kirish!$B$31*SUM($D82:DR82)/12,0),0)</f>
        <v>0</v>
      </c>
      <c r="DT83" s="46">
        <f>IF(AND(DT$4&gt;=1,DT$4&lt;=Parametrlar!$D$4),Kirish!$B$26/12*IF(DT$4&gt;Kirish!$B$30,2,1)+IF(DT$4&gt;Kirish!$B$30,Kirish!$B$31*SUM($D82:DS82)/12,0),0)</f>
        <v>0</v>
      </c>
      <c r="DU83" s="46">
        <f>IF(AND(DU$4&gt;=1,DU$4&lt;=Parametrlar!$D$4),Kirish!$B$26/12*IF(DU$4&gt;Kirish!$B$30,2,1)+IF(DU$4&gt;Kirish!$B$30,Kirish!$B$31*SUM($D82:DT82)/12,0),0)</f>
        <v>0</v>
      </c>
      <c r="DV83" s="46">
        <f>IF(AND(DV$4&gt;=1,DV$4&lt;=Parametrlar!$D$4),Kirish!$B$26/12*IF(DV$4&gt;Kirish!$B$30,2,1)+IF(DV$4&gt;Kirish!$B$30,Kirish!$B$31*SUM($D82:DU82)/12,0),0)</f>
        <v>0</v>
      </c>
      <c r="DW83" s="46">
        <f>IF(AND(DW$4&gt;=1,DW$4&lt;=Parametrlar!$D$4),Kirish!$B$26/12*IF(DW$4&gt;Kirish!$B$30,2,1)+IF(DW$4&gt;Kirish!$B$30,Kirish!$B$31*SUM($D82:DV82)/12,0),0)</f>
        <v>0</v>
      </c>
      <c r="DX83" s="46">
        <f>IF(AND(DX$4&gt;=1,DX$4&lt;=Parametrlar!$D$4),Kirish!$B$26/12*IF(DX$4&gt;Kirish!$B$30,2,1)+IF(DX$4&gt;Kirish!$B$30,Kirish!$B$31*SUM($D82:DW82)/12,0),0)</f>
        <v>0</v>
      </c>
      <c r="DY83" s="46">
        <f>IF(AND(DY$4&gt;=1,DY$4&lt;=Parametrlar!$D$4),Kirish!$B$26/12*IF(DY$4&gt;Kirish!$B$30,2,1)+IF(DY$4&gt;Kirish!$B$30,Kirish!$B$31*SUM($D82:DX82)/12,0),0)</f>
        <v>0</v>
      </c>
      <c r="DZ83" s="46">
        <f>IF(AND(DZ$4&gt;=1,DZ$4&lt;=Parametrlar!$D$4),Kirish!$B$26/12*IF(DZ$4&gt;Kirish!$B$30,2,1)+IF(DZ$4&gt;Kirish!$B$30,Kirish!$B$31*SUM($D82:DY82)/12,0),0)</f>
        <v>0</v>
      </c>
      <c r="EA83" s="46">
        <f>IF(AND(EA$4&gt;=1,EA$4&lt;=Parametrlar!$D$4),Kirish!$B$26/12*IF(EA$4&gt;Kirish!$B$30,2,1)+IF(EA$4&gt;Kirish!$B$30,Kirish!$B$31*SUM($D82:DZ82)/12,0),0)</f>
        <v>0</v>
      </c>
      <c r="EB83" s="46">
        <f>IF(AND(EB$4&gt;=1,EB$4&lt;=Parametrlar!$D$4),Kirish!$B$26/12*IF(EB$4&gt;Kirish!$B$30,2,1)+IF(EB$4&gt;Kirish!$B$30,Kirish!$B$31*SUM($D82:EA82)/12,0),0)</f>
        <v>0</v>
      </c>
      <c r="EC83" s="46">
        <f>IF(AND(EC$4&gt;=1,EC$4&lt;=Parametrlar!$D$4),Kirish!$B$26/12*IF(EC$4&gt;Kirish!$B$30,2,1)+IF(EC$4&gt;Kirish!$B$30,Kirish!$B$31*SUM($D82:EB82)/12,0),0)</f>
        <v>0</v>
      </c>
      <c r="ED83" s="46">
        <f>IF(AND(ED$4&gt;=1,ED$4&lt;=Parametrlar!$D$4),Kirish!$B$26/12*IF(ED$4&gt;Kirish!$B$30,2,1)+IF(ED$4&gt;Kirish!$B$30,Kirish!$B$31*SUM($D82:EC82)/12,0),0)</f>
        <v>0</v>
      </c>
      <c r="EE83" s="46">
        <f>IF(AND(EE$4&gt;=1,EE$4&lt;=Parametrlar!$D$4),Kirish!$B$26/12*IF(EE$4&gt;Kirish!$B$30,2,1)+IF(EE$4&gt;Kirish!$B$30,Kirish!$B$31*SUM($D82:ED82)/12,0),0)</f>
        <v>0</v>
      </c>
      <c r="EF83" s="46">
        <f>IF(AND(EF$4&gt;=1,EF$4&lt;=Parametrlar!$D$4),Kirish!$B$26/12*IF(EF$4&gt;Kirish!$B$30,2,1)+IF(EF$4&gt;Kirish!$B$30,Kirish!$B$31*SUM($D82:EE82)/12,0),0)</f>
        <v>0</v>
      </c>
      <c r="EG83" s="46">
        <f>IF(AND(EG$4&gt;=1,EG$4&lt;=Parametrlar!$D$4),Kirish!$B$26/12*IF(EG$4&gt;Kirish!$B$30,2,1)+IF(EG$4&gt;Kirish!$B$30,Kirish!$B$31*SUM($D82:EF82)/12,0),0)</f>
        <v>0</v>
      </c>
      <c r="EH83" s="46">
        <f>IF(AND(EH$4&gt;=1,EH$4&lt;=Parametrlar!$D$4),Kirish!$B$26/12*IF(EH$4&gt;Kirish!$B$30,2,1)+IF(EH$4&gt;Kirish!$B$30,Kirish!$B$31*SUM($D82:EG82)/12,0),0)</f>
        <v>0</v>
      </c>
      <c r="EI83" s="46">
        <f>IF(AND(EI$4&gt;=1,EI$4&lt;=Parametrlar!$D$4),Kirish!$B$26/12*IF(EI$4&gt;Kirish!$B$30,2,1)+IF(EI$4&gt;Kirish!$B$30,Kirish!$B$31*SUM($D82:EH82)/12,0),0)</f>
        <v>0</v>
      </c>
      <c r="EJ83" s="46">
        <f>IF(AND(EJ$4&gt;=1,EJ$4&lt;=Parametrlar!$D$4),Kirish!$B$26/12*IF(EJ$4&gt;Kirish!$B$30,2,1)+IF(EJ$4&gt;Kirish!$B$30,Kirish!$B$31*SUM($D82:EI82)/12,0),0)</f>
        <v>0</v>
      </c>
      <c r="EK83" s="46">
        <f>IF(AND(EK$4&gt;=1,EK$4&lt;=Parametrlar!$D$4),Kirish!$B$26/12*IF(EK$4&gt;Kirish!$B$30,2,1)+IF(EK$4&gt;Kirish!$B$30,Kirish!$B$31*SUM($D82:EJ82)/12,0),0)</f>
        <v>0</v>
      </c>
      <c r="EL83" s="46">
        <f>IF(AND(EL$4&gt;=1,EL$4&lt;=Parametrlar!$D$4),Kirish!$B$26/12*IF(EL$4&gt;Kirish!$B$30,2,1)+IF(EL$4&gt;Kirish!$B$30,Kirish!$B$31*SUM($D82:EK82)/12,0),0)</f>
        <v>0</v>
      </c>
      <c r="EM83" s="46">
        <f>IF(AND(EM$4&gt;=1,EM$4&lt;=Parametrlar!$D$4),Kirish!$B$26/12*IF(EM$4&gt;Kirish!$B$30,2,1)+IF(EM$4&gt;Kirish!$B$30,Kirish!$B$31*SUM($D82:EL82)/12,0),0)</f>
        <v>0</v>
      </c>
      <c r="EN83" s="46">
        <f>IF(AND(EN$4&gt;=1,EN$4&lt;=Parametrlar!$D$4),Kirish!$B$26/12*IF(EN$4&gt;Kirish!$B$30,2,1)+IF(EN$4&gt;Kirish!$B$30,Kirish!$B$31*SUM($D82:EM82)/12,0),0)</f>
        <v>0</v>
      </c>
      <c r="EO83" s="46">
        <f>IF(AND(EO$4&gt;=1,EO$4&lt;=Parametrlar!$D$4),Kirish!$B$26/12*IF(EO$4&gt;Kirish!$B$30,2,1)+IF(EO$4&gt;Kirish!$B$30,Kirish!$B$31*SUM($D82:EN82)/12,0),0)</f>
        <v>0</v>
      </c>
      <c r="EP83" s="46">
        <f>IF(AND(EP$4&gt;=1,EP$4&lt;=Parametrlar!$D$4),Kirish!$B$26/12*IF(EP$4&gt;Kirish!$B$30,2,1)+IF(EP$4&gt;Kirish!$B$30,Kirish!$B$31*SUM($D82:EO82)/12,0),0)</f>
        <v>0</v>
      </c>
      <c r="EQ83" s="46">
        <f>IF(AND(EQ$4&gt;=1,EQ$4&lt;=Parametrlar!$D$4),Kirish!$B$26/12*IF(EQ$4&gt;Kirish!$B$30,2,1)+IF(EQ$4&gt;Kirish!$B$30,Kirish!$B$31*SUM($D82:EP82)/12,0),0)</f>
        <v>0</v>
      </c>
      <c r="ER83" s="46">
        <f>IF(AND(ER$4&gt;=1,ER$4&lt;=Parametrlar!$D$4),Kirish!$B$26/12*IF(ER$4&gt;Kirish!$B$30,2,1)+IF(ER$4&gt;Kirish!$B$30,Kirish!$B$31*SUM($D82:EQ82)/12,0),0)</f>
        <v>0</v>
      </c>
      <c r="ES83" s="46">
        <f>IF(AND(ES$4&gt;=1,ES$4&lt;=Parametrlar!$D$4),Kirish!$B$26/12*IF(ES$4&gt;Kirish!$B$30,2,1)+IF(ES$4&gt;Kirish!$B$30,Kirish!$B$31*SUM($D82:ER82)/12,0),0)</f>
        <v>0</v>
      </c>
      <c r="ET83" s="46">
        <f>IF(AND(ET$4&gt;=1,ET$4&lt;=Parametrlar!$D$4),Kirish!$B$26/12*IF(ET$4&gt;Kirish!$B$30,2,1)+IF(ET$4&gt;Kirish!$B$30,Kirish!$B$31*SUM($D82:ES82)/12,0),0)</f>
        <v>0</v>
      </c>
      <c r="EU83" s="46">
        <f>IF(AND(EU$4&gt;=1,EU$4&lt;=Parametrlar!$D$4),Kirish!$B$26/12*IF(EU$4&gt;Kirish!$B$30,2,1)+IF(EU$4&gt;Kirish!$B$30,Kirish!$B$31*SUM($D82:ET82)/12,0),0)</f>
        <v>0</v>
      </c>
      <c r="EV83" s="46">
        <f>IF(AND(EV$4&gt;=1,EV$4&lt;=Parametrlar!$D$4),Kirish!$B$26/12*IF(EV$4&gt;Kirish!$B$30,2,1)+IF(EV$4&gt;Kirish!$B$30,Kirish!$B$31*SUM($D82:EU82)/12,0),0)</f>
        <v>0</v>
      </c>
      <c r="EW83" s="46">
        <f>IF(AND(EW$4&gt;=1,EW$4&lt;=Parametrlar!$D$4),Kirish!$B$26/12*IF(EW$4&gt;Kirish!$B$30,2,1)+IF(EW$4&gt;Kirish!$B$30,Kirish!$B$31*SUM($D82:EV82)/12,0),0)</f>
        <v>0</v>
      </c>
      <c r="EX83" s="46">
        <f>IF(AND(EX$4&gt;=1,EX$4&lt;=Parametrlar!$D$4),Kirish!$B$26/12*IF(EX$4&gt;Kirish!$B$30,2,1)+IF(EX$4&gt;Kirish!$B$30,Kirish!$B$31*SUM($D82:EW82)/12,0),0)</f>
        <v>0</v>
      </c>
      <c r="EY83" s="46">
        <f>IF(AND(EY$4&gt;=1,EY$4&lt;=Parametrlar!$D$4),Kirish!$B$26/12*IF(EY$4&gt;Kirish!$B$30,2,1)+IF(EY$4&gt;Kirish!$B$30,Kirish!$B$31*SUM($D82:EX82)/12,0),0)</f>
        <v>0</v>
      </c>
      <c r="EZ83" s="46">
        <f>IF(AND(EZ$4&gt;=1,EZ$4&lt;=Parametrlar!$D$4),Kirish!$B$26/12*IF(EZ$4&gt;Kirish!$B$30,2,1)+IF(EZ$4&gt;Kirish!$B$30,Kirish!$B$31*SUM($D82:EY82)/12,0),0)</f>
        <v>0</v>
      </c>
      <c r="FA83" s="46">
        <f>IF(AND(FA$4&gt;=1,FA$4&lt;=Parametrlar!$D$4),Kirish!$B$26/12*IF(FA$4&gt;Kirish!$B$30,2,1)+IF(FA$4&gt;Kirish!$B$30,Kirish!$B$31*SUM($D82:EZ82)/12,0),0)</f>
        <v>0</v>
      </c>
      <c r="FB83" s="46">
        <f>IF(AND(FB$4&gt;=1,FB$4&lt;=Parametrlar!$D$4),Kirish!$B$26/12*IF(FB$4&gt;Kirish!$B$30,2,1)+IF(FB$4&gt;Kirish!$B$30,Kirish!$B$31*SUM($D82:FA82)/12,0),0)</f>
        <v>0</v>
      </c>
      <c r="FC83" s="46">
        <f>IF(AND(FC$4&gt;=1,FC$4&lt;=Parametrlar!$D$4),Kirish!$B$26/12*IF(FC$4&gt;Kirish!$B$30,2,1)+IF(FC$4&gt;Kirish!$B$30,Kirish!$B$31*SUM($D82:FB82)/12,0),0)</f>
        <v>0</v>
      </c>
      <c r="FD83" s="46">
        <f>IF(AND(FD$4&gt;=1,FD$4&lt;=Parametrlar!$D$4),Kirish!$B$26/12*IF(FD$4&gt;Kirish!$B$30,2,1)+IF(FD$4&gt;Kirish!$B$30,Kirish!$B$31*SUM($D82:FC82)/12,0),0)</f>
        <v>0</v>
      </c>
      <c r="FE83" s="46">
        <f>IF(AND(FE$4&gt;=1,FE$4&lt;=Parametrlar!$D$4),Kirish!$B$26/12*IF(FE$4&gt;Kirish!$B$30,2,1)+IF(FE$4&gt;Kirish!$B$30,Kirish!$B$31*SUM($D82:FD82)/12,0),0)</f>
        <v>0</v>
      </c>
      <c r="FF83" s="46">
        <f>IF(AND(FF$4&gt;=1,FF$4&lt;=Parametrlar!$D$4),Kirish!$B$26/12*IF(FF$4&gt;Kirish!$B$30,2,1)+IF(FF$4&gt;Kirish!$B$30,Kirish!$B$31*SUM($D82:FE82)/12,0),0)</f>
        <v>0</v>
      </c>
      <c r="FG83" s="46">
        <f>IF(AND(FG$4&gt;=1,FG$4&lt;=Parametrlar!$D$4),Kirish!$B$26/12*IF(FG$4&gt;Kirish!$B$30,2,1)+IF(FG$4&gt;Kirish!$B$30,Kirish!$B$31*SUM($D82:FF82)/12,0),0)</f>
        <v>0</v>
      </c>
      <c r="FH83" s="46">
        <f>IF(AND(FH$4&gt;=1,FH$4&lt;=Parametrlar!$D$4),Kirish!$B$26/12*IF(FH$4&gt;Kirish!$B$30,2,1)+IF(FH$4&gt;Kirish!$B$30,Kirish!$B$31*SUM($D82:FG82)/12,0),0)</f>
        <v>0</v>
      </c>
      <c r="FI83" s="46">
        <f>IF(AND(FI$4&gt;=1,FI$4&lt;=Parametrlar!$D$4),Kirish!$B$26/12*IF(FI$4&gt;Kirish!$B$30,2,1)+IF(FI$4&gt;Kirish!$B$30,Kirish!$B$31*SUM($D82:FH82)/12,0),0)</f>
        <v>0</v>
      </c>
      <c r="FJ83" s="46">
        <f>IF(AND(FJ$4&gt;=1,FJ$4&lt;=Parametrlar!$D$4),Kirish!$B$26/12*IF(FJ$4&gt;Kirish!$B$30,2,1)+IF(FJ$4&gt;Kirish!$B$30,Kirish!$B$31*SUM($D82:FI82)/12,0),0)</f>
        <v>0</v>
      </c>
      <c r="FK83" s="46">
        <f>IF(AND(FK$4&gt;=1,FK$4&lt;=Parametrlar!$D$4),Kirish!$B$26/12*IF(FK$4&gt;Kirish!$B$30,2,1)+IF(FK$4&gt;Kirish!$B$30,Kirish!$B$31*SUM($D82:FJ82)/12,0),0)</f>
        <v>0</v>
      </c>
      <c r="FL83" s="46">
        <f>IF(AND(FL$4&gt;=1,FL$4&lt;=Parametrlar!$D$4),Kirish!$B$26/12*IF(FL$4&gt;Kirish!$B$30,2,1)+IF(FL$4&gt;Kirish!$B$30,Kirish!$B$31*SUM($D82:FK82)/12,0),0)</f>
        <v>0</v>
      </c>
      <c r="FM83" s="46">
        <f>IF(AND(FM$4&gt;=1,FM$4&lt;=Parametrlar!$D$4),Kirish!$B$26/12*IF(FM$4&gt;Kirish!$B$30,2,1)+IF(FM$4&gt;Kirish!$B$30,Kirish!$B$31*SUM($D82:FL82)/12,0),0)</f>
        <v>0</v>
      </c>
      <c r="FN83" s="46">
        <f>IF(AND(FN$4&gt;=1,FN$4&lt;=Parametrlar!$D$4),Kirish!$B$26/12*IF(FN$4&gt;Kirish!$B$30,2,1)+IF(FN$4&gt;Kirish!$B$30,Kirish!$B$31*SUM($D82:FM82)/12,0),0)</f>
        <v>0</v>
      </c>
      <c r="FO83" s="46">
        <f>IF(AND(FO$4&gt;=1,FO$4&lt;=Parametrlar!$D$4),Kirish!$B$26/12*IF(FO$4&gt;Kirish!$B$30,2,1)+IF(FO$4&gt;Kirish!$B$30,Kirish!$B$31*SUM($D82:FN82)/12,0),0)</f>
        <v>0</v>
      </c>
      <c r="FP83" s="46">
        <f>IF(AND(FP$4&gt;=1,FP$4&lt;=Parametrlar!$D$4),Kirish!$B$26/12*IF(FP$4&gt;Kirish!$B$30,2,1)+IF(FP$4&gt;Kirish!$B$30,Kirish!$B$31*SUM($D82:FO82)/12,0),0)</f>
        <v>0</v>
      </c>
    </row>
    <row r="84" spans="1:172" x14ac:dyDescent="0.2">
      <c r="A84" s="42" t="s">
        <v>232</v>
      </c>
      <c r="C84" s="45">
        <f t="shared" si="100"/>
        <v>0</v>
      </c>
      <c r="D84" s="46">
        <f>IF(AND(D$4&gt;Parametrlar!$D$4-Parametrlar!$D$19,D$4&lt;=Parametrlar!$D$4),Parametrlar!$D$18/Parametrlar!$D$19,0)</f>
        <v>0</v>
      </c>
      <c r="E84" s="46">
        <f>IF(AND(E$4&gt;Parametrlar!$D$4-Parametrlar!$D$19,E$4&lt;=Parametrlar!$D$4),Parametrlar!$D$18/Parametrlar!$D$19,0)</f>
        <v>0</v>
      </c>
      <c r="F84" s="46">
        <f>IF(AND(F$4&gt;Parametrlar!$D$4-Parametrlar!$D$19,F$4&lt;=Parametrlar!$D$4),Parametrlar!$D$18/Parametrlar!$D$19,0)</f>
        <v>0</v>
      </c>
      <c r="G84" s="46">
        <f>IF(AND(G$4&gt;Parametrlar!$D$4-Parametrlar!$D$19,G$4&lt;=Parametrlar!$D$4),Parametrlar!$D$18/Parametrlar!$D$19,0)</f>
        <v>0</v>
      </c>
      <c r="H84" s="46">
        <f>IF(AND(H$4&gt;Parametrlar!$D$4-Parametrlar!$D$19,H$4&lt;=Parametrlar!$D$4),Parametrlar!$D$18/Parametrlar!$D$19,0)</f>
        <v>0</v>
      </c>
      <c r="I84" s="46">
        <f>IF(AND(I$4&gt;Parametrlar!$D$4-Parametrlar!$D$19,I$4&lt;=Parametrlar!$D$4),Parametrlar!$D$18/Parametrlar!$D$19,0)</f>
        <v>0</v>
      </c>
      <c r="J84" s="46">
        <f>IF(AND(J$4&gt;Parametrlar!$D$4-Parametrlar!$D$19,J$4&lt;=Parametrlar!$D$4),Parametrlar!$D$18/Parametrlar!$D$19,0)</f>
        <v>0</v>
      </c>
      <c r="K84" s="46">
        <f>IF(AND(K$4&gt;Parametrlar!$D$4-Parametrlar!$D$19,K$4&lt;=Parametrlar!$D$4),Parametrlar!$D$18/Parametrlar!$D$19,0)</f>
        <v>0</v>
      </c>
      <c r="L84" s="46">
        <f>IF(AND(L$4&gt;Parametrlar!$D$4-Parametrlar!$D$19,L$4&lt;=Parametrlar!$D$4),Parametrlar!$D$18/Parametrlar!$D$19,0)</f>
        <v>0</v>
      </c>
      <c r="M84" s="46">
        <f>IF(AND(M$4&gt;Parametrlar!$D$4-Parametrlar!$D$19,M$4&lt;=Parametrlar!$D$4),Parametrlar!$D$18/Parametrlar!$D$19,0)</f>
        <v>0</v>
      </c>
      <c r="N84" s="46">
        <f>IF(AND(N$4&gt;Parametrlar!$D$4-Parametrlar!$D$19,N$4&lt;=Parametrlar!$D$4),Parametrlar!$D$18/Parametrlar!$D$19,0)</f>
        <v>0</v>
      </c>
      <c r="O84" s="46">
        <f>IF(AND(O$4&gt;Parametrlar!$D$4-Parametrlar!$D$19,O$4&lt;=Parametrlar!$D$4),Parametrlar!$D$18/Parametrlar!$D$19,0)</f>
        <v>0</v>
      </c>
      <c r="P84" s="46">
        <f>IF(AND(P$4&gt;Parametrlar!$D$4-Parametrlar!$D$19,P$4&lt;=Parametrlar!$D$4),Parametrlar!$D$18/Parametrlar!$D$19,0)</f>
        <v>0</v>
      </c>
      <c r="Q84" s="46">
        <f>IF(AND(Q$4&gt;Parametrlar!$D$4-Parametrlar!$D$19,Q$4&lt;=Parametrlar!$D$4),Parametrlar!$D$18/Parametrlar!$D$19,0)</f>
        <v>0</v>
      </c>
      <c r="R84" s="46">
        <f>IF(AND(R$4&gt;Parametrlar!$D$4-Parametrlar!$D$19,R$4&lt;=Parametrlar!$D$4),Parametrlar!$D$18/Parametrlar!$D$19,0)</f>
        <v>0</v>
      </c>
      <c r="S84" s="46">
        <f>IF(AND(S$4&gt;Parametrlar!$D$4-Parametrlar!$D$19,S$4&lt;=Parametrlar!$D$4),Parametrlar!$D$18/Parametrlar!$D$19,0)</f>
        <v>0</v>
      </c>
      <c r="T84" s="46">
        <f>IF(AND(T$4&gt;Parametrlar!$D$4-Parametrlar!$D$19,T$4&lt;=Parametrlar!$D$4),Parametrlar!$D$18/Parametrlar!$D$19,0)</f>
        <v>0</v>
      </c>
      <c r="U84" s="46">
        <f>IF(AND(U$4&gt;Parametrlar!$D$4-Parametrlar!$D$19,U$4&lt;=Parametrlar!$D$4),Parametrlar!$D$18/Parametrlar!$D$19,0)</f>
        <v>0</v>
      </c>
      <c r="V84" s="46">
        <f>IF(AND(V$4&gt;Parametrlar!$D$4-Parametrlar!$D$19,V$4&lt;=Parametrlar!$D$4),Parametrlar!$D$18/Parametrlar!$D$19,0)</f>
        <v>0</v>
      </c>
      <c r="W84" s="46">
        <f>IF(AND(W$4&gt;Parametrlar!$D$4-Parametrlar!$D$19,W$4&lt;=Parametrlar!$D$4),Parametrlar!$D$18/Parametrlar!$D$19,0)</f>
        <v>0</v>
      </c>
      <c r="X84" s="46">
        <f>IF(AND(X$4&gt;Parametrlar!$D$4-Parametrlar!$D$19,X$4&lt;=Parametrlar!$D$4),Parametrlar!$D$18/Parametrlar!$D$19,0)</f>
        <v>0</v>
      </c>
      <c r="Y84" s="46">
        <f>IF(AND(Y$4&gt;Parametrlar!$D$4-Parametrlar!$D$19,Y$4&lt;=Parametrlar!$D$4),Parametrlar!$D$18/Parametrlar!$D$19,0)</f>
        <v>0</v>
      </c>
      <c r="Z84" s="46">
        <f>IF(AND(Z$4&gt;Parametrlar!$D$4-Parametrlar!$D$19,Z$4&lt;=Parametrlar!$D$4),Parametrlar!$D$18/Parametrlar!$D$19,0)</f>
        <v>0</v>
      </c>
      <c r="AA84" s="46">
        <f>IF(AND(AA$4&gt;Parametrlar!$D$4-Parametrlar!$D$19,AA$4&lt;=Parametrlar!$D$4),Parametrlar!$D$18/Parametrlar!$D$19,0)</f>
        <v>0</v>
      </c>
      <c r="AB84" s="46">
        <f>IF(AND(AB$4&gt;Parametrlar!$D$4-Parametrlar!$D$19,AB$4&lt;=Parametrlar!$D$4),Parametrlar!$D$18/Parametrlar!$D$19,0)</f>
        <v>0</v>
      </c>
      <c r="AC84" s="46">
        <f>IF(AND(AC$4&gt;Parametrlar!$D$4-Parametrlar!$D$19,AC$4&lt;=Parametrlar!$D$4),Parametrlar!$D$18/Parametrlar!$D$19,0)</f>
        <v>0</v>
      </c>
      <c r="AD84" s="46">
        <f>IF(AND(AD$4&gt;Parametrlar!$D$4-Parametrlar!$D$19,AD$4&lt;=Parametrlar!$D$4),Parametrlar!$D$18/Parametrlar!$D$19,0)</f>
        <v>0</v>
      </c>
      <c r="AE84" s="46">
        <f>IF(AND(AE$4&gt;Parametrlar!$D$4-Parametrlar!$D$19,AE$4&lt;=Parametrlar!$D$4),Parametrlar!$D$18/Parametrlar!$D$19,0)</f>
        <v>0</v>
      </c>
      <c r="AF84" s="46">
        <f>IF(AND(AF$4&gt;Parametrlar!$D$4-Parametrlar!$D$19,AF$4&lt;=Parametrlar!$D$4),Parametrlar!$D$18/Parametrlar!$D$19,0)</f>
        <v>0</v>
      </c>
      <c r="AG84" s="46">
        <f>IF(AND(AG$4&gt;Parametrlar!$D$4-Parametrlar!$D$19,AG$4&lt;=Parametrlar!$D$4),Parametrlar!$D$18/Parametrlar!$D$19,0)</f>
        <v>0</v>
      </c>
      <c r="AH84" s="46">
        <f>IF(AND(AH$4&gt;Parametrlar!$D$4-Parametrlar!$D$19,AH$4&lt;=Parametrlar!$D$4),Parametrlar!$D$18/Parametrlar!$D$19,0)</f>
        <v>0</v>
      </c>
      <c r="AI84" s="46">
        <f>IF(AND(AI$4&gt;Parametrlar!$D$4-Parametrlar!$D$19,AI$4&lt;=Parametrlar!$D$4),Parametrlar!$D$18/Parametrlar!$D$19,0)</f>
        <v>0</v>
      </c>
      <c r="AJ84" s="46">
        <f>IF(AND(AJ$4&gt;Parametrlar!$D$4-Parametrlar!$D$19,AJ$4&lt;=Parametrlar!$D$4),Parametrlar!$D$18/Parametrlar!$D$19,0)</f>
        <v>0</v>
      </c>
      <c r="AK84" s="46">
        <f>IF(AND(AK$4&gt;Parametrlar!$D$4-Parametrlar!$D$19,AK$4&lt;=Parametrlar!$D$4),Parametrlar!$D$18/Parametrlar!$D$19,0)</f>
        <v>0</v>
      </c>
      <c r="AL84" s="46">
        <f>IF(AND(AL$4&gt;Parametrlar!$D$4-Parametrlar!$D$19,AL$4&lt;=Parametrlar!$D$4),Parametrlar!$D$18/Parametrlar!$D$19,0)</f>
        <v>0</v>
      </c>
      <c r="AM84" s="46">
        <f>IF(AND(AM$4&gt;Parametrlar!$D$4-Parametrlar!$D$19,AM$4&lt;=Parametrlar!$D$4),Parametrlar!$D$18/Parametrlar!$D$19,0)</f>
        <v>0</v>
      </c>
      <c r="AN84" s="46">
        <f>IF(AND(AN$4&gt;Parametrlar!$D$4-Parametrlar!$D$19,AN$4&lt;=Parametrlar!$D$4),Parametrlar!$D$18/Parametrlar!$D$19,0)</f>
        <v>0</v>
      </c>
      <c r="AO84" s="46">
        <f>IF(AND(AO$4&gt;Parametrlar!$D$4-Parametrlar!$D$19,AO$4&lt;=Parametrlar!$D$4),Parametrlar!$D$18/Parametrlar!$D$19,0)</f>
        <v>0</v>
      </c>
      <c r="AP84" s="46">
        <f>IF(AND(AP$4&gt;Parametrlar!$D$4-Parametrlar!$D$19,AP$4&lt;=Parametrlar!$D$4),Parametrlar!$D$18/Parametrlar!$D$19,0)</f>
        <v>0</v>
      </c>
      <c r="AQ84" s="46">
        <f>IF(AND(AQ$4&gt;Parametrlar!$D$4-Parametrlar!$D$19,AQ$4&lt;=Parametrlar!$D$4),Parametrlar!$D$18/Parametrlar!$D$19,0)</f>
        <v>0</v>
      </c>
      <c r="AR84" s="46">
        <f>IF(AND(AR$4&gt;Parametrlar!$D$4-Parametrlar!$D$19,AR$4&lt;=Parametrlar!$D$4),Parametrlar!$D$18/Parametrlar!$D$19,0)</f>
        <v>0</v>
      </c>
      <c r="AS84" s="46">
        <f>IF(AND(AS$4&gt;Parametrlar!$D$4-Parametrlar!$D$19,AS$4&lt;=Parametrlar!$D$4),Parametrlar!$D$18/Parametrlar!$D$19,0)</f>
        <v>0</v>
      </c>
      <c r="AT84" s="46">
        <f>IF(AND(AT$4&gt;Parametrlar!$D$4-Parametrlar!$D$19,AT$4&lt;=Parametrlar!$D$4),Parametrlar!$D$18/Parametrlar!$D$19,0)</f>
        <v>0</v>
      </c>
      <c r="AU84" s="46">
        <f>IF(AND(AU$4&gt;Parametrlar!$D$4-Parametrlar!$D$19,AU$4&lt;=Parametrlar!$D$4),Parametrlar!$D$18/Parametrlar!$D$19,0)</f>
        <v>0</v>
      </c>
      <c r="AV84" s="46">
        <f>IF(AND(AV$4&gt;Parametrlar!$D$4-Parametrlar!$D$19,AV$4&lt;=Parametrlar!$D$4),Parametrlar!$D$18/Parametrlar!$D$19,0)</f>
        <v>0</v>
      </c>
      <c r="AW84" s="46">
        <f>IF(AND(AW$4&gt;Parametrlar!$D$4-Parametrlar!$D$19,AW$4&lt;=Parametrlar!$D$4),Parametrlar!$D$18/Parametrlar!$D$19,0)</f>
        <v>0</v>
      </c>
      <c r="AX84" s="46">
        <f>IF(AND(AX$4&gt;Parametrlar!$D$4-Parametrlar!$D$19,AX$4&lt;=Parametrlar!$D$4),Parametrlar!$D$18/Parametrlar!$D$19,0)</f>
        <v>0</v>
      </c>
      <c r="AY84" s="46">
        <f>IF(AND(AY$4&gt;Parametrlar!$D$4-Parametrlar!$D$19,AY$4&lt;=Parametrlar!$D$4),Parametrlar!$D$18/Parametrlar!$D$19,0)</f>
        <v>0</v>
      </c>
      <c r="AZ84" s="46">
        <f>IF(AND(AZ$4&gt;Parametrlar!$D$4-Parametrlar!$D$19,AZ$4&lt;=Parametrlar!$D$4),Parametrlar!$D$18/Parametrlar!$D$19,0)</f>
        <v>0</v>
      </c>
      <c r="BA84" s="46">
        <f>IF(AND(BA$4&gt;Parametrlar!$D$4-Parametrlar!$D$19,BA$4&lt;=Parametrlar!$D$4),Parametrlar!$D$18/Parametrlar!$D$19,0)</f>
        <v>0</v>
      </c>
      <c r="BB84" s="46">
        <f>IF(AND(BB$4&gt;Parametrlar!$D$4-Parametrlar!$D$19,BB$4&lt;=Parametrlar!$D$4),Parametrlar!$D$18/Parametrlar!$D$19,0)</f>
        <v>0</v>
      </c>
      <c r="BC84" s="46">
        <f>IF(AND(BC$4&gt;Parametrlar!$D$4-Parametrlar!$D$19,BC$4&lt;=Parametrlar!$D$4),Parametrlar!$D$18/Parametrlar!$D$19,0)</f>
        <v>0</v>
      </c>
      <c r="BD84" s="46">
        <f>IF(AND(BD$4&gt;Parametrlar!$D$4-Parametrlar!$D$19,BD$4&lt;=Parametrlar!$D$4),Parametrlar!$D$18/Parametrlar!$D$19,0)</f>
        <v>0</v>
      </c>
      <c r="BE84" s="46">
        <f>IF(AND(BE$4&gt;Parametrlar!$D$4-Parametrlar!$D$19,BE$4&lt;=Parametrlar!$D$4),Parametrlar!$D$18/Parametrlar!$D$19,0)</f>
        <v>0</v>
      </c>
      <c r="BF84" s="46">
        <f>IF(AND(BF$4&gt;Parametrlar!$D$4-Parametrlar!$D$19,BF$4&lt;=Parametrlar!$D$4),Parametrlar!$D$18/Parametrlar!$D$19,0)</f>
        <v>0</v>
      </c>
      <c r="BG84" s="46">
        <f>IF(AND(BG$4&gt;Parametrlar!$D$4-Parametrlar!$D$19,BG$4&lt;=Parametrlar!$D$4),Parametrlar!$D$18/Parametrlar!$D$19,0)</f>
        <v>0</v>
      </c>
      <c r="BH84" s="46">
        <f>IF(AND(BH$4&gt;Parametrlar!$D$4-Parametrlar!$D$19,BH$4&lt;=Parametrlar!$D$4),Parametrlar!$D$18/Parametrlar!$D$19,0)</f>
        <v>0</v>
      </c>
      <c r="BI84" s="46">
        <f>IF(AND(BI$4&gt;Parametrlar!$D$4-Parametrlar!$D$19,BI$4&lt;=Parametrlar!$D$4),Parametrlar!$D$18/Parametrlar!$D$19,0)</f>
        <v>0</v>
      </c>
      <c r="BJ84" s="46">
        <f>IF(AND(BJ$4&gt;Parametrlar!$D$4-Parametrlar!$D$19,BJ$4&lt;=Parametrlar!$D$4),Parametrlar!$D$18/Parametrlar!$D$19,0)</f>
        <v>0</v>
      </c>
      <c r="BK84" s="46">
        <f>IF(AND(BK$4&gt;Parametrlar!$D$4-Parametrlar!$D$19,BK$4&lt;=Parametrlar!$D$4),Parametrlar!$D$18/Parametrlar!$D$19,0)</f>
        <v>0</v>
      </c>
      <c r="BL84" s="46">
        <f>IF(AND(BL$4&gt;Parametrlar!$D$4-Parametrlar!$D$19,BL$4&lt;=Parametrlar!$D$4),Parametrlar!$D$18/Parametrlar!$D$19,0)</f>
        <v>0</v>
      </c>
      <c r="BM84" s="46">
        <f>IF(AND(BM$4&gt;Parametrlar!$D$4-Parametrlar!$D$19,BM$4&lt;=Parametrlar!$D$4),Parametrlar!$D$18/Parametrlar!$D$19,0)</f>
        <v>0</v>
      </c>
      <c r="BN84" s="46">
        <f>IF(AND(BN$4&gt;Parametrlar!$D$4-Parametrlar!$D$19,BN$4&lt;=Parametrlar!$D$4),Parametrlar!$D$18/Parametrlar!$D$19,0)</f>
        <v>0</v>
      </c>
      <c r="BO84" s="46">
        <f>IF(AND(BO$4&gt;Parametrlar!$D$4-Parametrlar!$D$19,BO$4&lt;=Parametrlar!$D$4),Parametrlar!$D$18/Parametrlar!$D$19,0)</f>
        <v>0</v>
      </c>
      <c r="BP84" s="46">
        <f>IF(AND(BP$4&gt;Parametrlar!$D$4-Parametrlar!$D$19,BP$4&lt;=Parametrlar!$D$4),Parametrlar!$D$18/Parametrlar!$D$19,0)</f>
        <v>0</v>
      </c>
      <c r="BQ84" s="46">
        <f>IF(AND(BQ$4&gt;Parametrlar!$D$4-Parametrlar!$D$19,BQ$4&lt;=Parametrlar!$D$4),Parametrlar!$D$18/Parametrlar!$D$19,0)</f>
        <v>0</v>
      </c>
      <c r="BR84" s="46">
        <f>IF(AND(BR$4&gt;Parametrlar!$D$4-Parametrlar!$D$19,BR$4&lt;=Parametrlar!$D$4),Parametrlar!$D$18/Parametrlar!$D$19,0)</f>
        <v>0</v>
      </c>
      <c r="BS84" s="46">
        <f>IF(AND(BS$4&gt;Parametrlar!$D$4-Parametrlar!$D$19,BS$4&lt;=Parametrlar!$D$4),Parametrlar!$D$18/Parametrlar!$D$19,0)</f>
        <v>0</v>
      </c>
      <c r="BT84" s="46">
        <f>IF(AND(BT$4&gt;Parametrlar!$D$4-Parametrlar!$D$19,BT$4&lt;=Parametrlar!$D$4),Parametrlar!$D$18/Parametrlar!$D$19,0)</f>
        <v>0</v>
      </c>
      <c r="BU84" s="46">
        <f>IF(AND(BU$4&gt;Parametrlar!$D$4-Parametrlar!$D$19,BU$4&lt;=Parametrlar!$D$4),Parametrlar!$D$18/Parametrlar!$D$19,0)</f>
        <v>0</v>
      </c>
      <c r="BV84" s="46">
        <f>IF(AND(BV$4&gt;Parametrlar!$D$4-Parametrlar!$D$19,BV$4&lt;=Parametrlar!$D$4),Parametrlar!$D$18/Parametrlar!$D$19,0)</f>
        <v>0</v>
      </c>
      <c r="BW84" s="46">
        <f>IF(AND(BW$4&gt;Parametrlar!$D$4-Parametrlar!$D$19,BW$4&lt;=Parametrlar!$D$4),Parametrlar!$D$18/Parametrlar!$D$19,0)</f>
        <v>0</v>
      </c>
      <c r="BX84" s="46">
        <f>IF(AND(BX$4&gt;Parametrlar!$D$4-Parametrlar!$D$19,BX$4&lt;=Parametrlar!$D$4),Parametrlar!$D$18/Parametrlar!$D$19,0)</f>
        <v>0</v>
      </c>
      <c r="BY84" s="46">
        <f>IF(AND(BY$4&gt;Parametrlar!$D$4-Parametrlar!$D$19,BY$4&lt;=Parametrlar!$D$4),Parametrlar!$D$18/Parametrlar!$D$19,0)</f>
        <v>0</v>
      </c>
      <c r="BZ84" s="46">
        <f>IF(AND(BZ$4&gt;Parametrlar!$D$4-Parametrlar!$D$19,BZ$4&lt;=Parametrlar!$D$4),Parametrlar!$D$18/Parametrlar!$D$19,0)</f>
        <v>0</v>
      </c>
      <c r="CA84" s="46">
        <f>IF(AND(CA$4&gt;Parametrlar!$D$4-Parametrlar!$D$19,CA$4&lt;=Parametrlar!$D$4),Parametrlar!$D$18/Parametrlar!$D$19,0)</f>
        <v>0</v>
      </c>
      <c r="CB84" s="46">
        <f>IF(AND(CB$4&gt;Parametrlar!$D$4-Parametrlar!$D$19,CB$4&lt;=Parametrlar!$D$4),Parametrlar!$D$18/Parametrlar!$D$19,0)</f>
        <v>0</v>
      </c>
      <c r="CC84" s="46">
        <f>IF(AND(CC$4&gt;Parametrlar!$D$4-Parametrlar!$D$19,CC$4&lt;=Parametrlar!$D$4),Parametrlar!$D$18/Parametrlar!$D$19,0)</f>
        <v>0</v>
      </c>
      <c r="CD84" s="46">
        <f>IF(AND(CD$4&gt;Parametrlar!$D$4-Parametrlar!$D$19,CD$4&lt;=Parametrlar!$D$4),Parametrlar!$D$18/Parametrlar!$D$19,0)</f>
        <v>0</v>
      </c>
      <c r="CE84" s="46">
        <f>IF(AND(CE$4&gt;Parametrlar!$D$4-Parametrlar!$D$19,CE$4&lt;=Parametrlar!$D$4),Parametrlar!$D$18/Parametrlar!$D$19,0)</f>
        <v>0</v>
      </c>
      <c r="CF84" s="46">
        <f>IF(AND(CF$4&gt;Parametrlar!$D$4-Parametrlar!$D$19,CF$4&lt;=Parametrlar!$D$4),Parametrlar!$D$18/Parametrlar!$D$19,0)</f>
        <v>0</v>
      </c>
      <c r="CG84" s="46">
        <f>IF(AND(CG$4&gt;Parametrlar!$D$4-Parametrlar!$D$19,CG$4&lt;=Parametrlar!$D$4),Parametrlar!$D$18/Parametrlar!$D$19,0)</f>
        <v>0</v>
      </c>
      <c r="CH84" s="46">
        <f>IF(AND(CH$4&gt;Parametrlar!$D$4-Parametrlar!$D$19,CH$4&lt;=Parametrlar!$D$4),Parametrlar!$D$18/Parametrlar!$D$19,0)</f>
        <v>0</v>
      </c>
      <c r="CI84" s="46">
        <f>IF(AND(CI$4&gt;Parametrlar!$D$4-Parametrlar!$D$19,CI$4&lt;=Parametrlar!$D$4),Parametrlar!$D$18/Parametrlar!$D$19,0)</f>
        <v>0</v>
      </c>
      <c r="CJ84" s="46">
        <f>IF(AND(CJ$4&gt;Parametrlar!$D$4-Parametrlar!$D$19,CJ$4&lt;=Parametrlar!$D$4),Parametrlar!$D$18/Parametrlar!$D$19,0)</f>
        <v>0</v>
      </c>
      <c r="CK84" s="46">
        <f>IF(AND(CK$4&gt;Parametrlar!$D$4-Parametrlar!$D$19,CK$4&lt;=Parametrlar!$D$4),Parametrlar!$D$18/Parametrlar!$D$19,0)</f>
        <v>0</v>
      </c>
      <c r="CL84" s="46">
        <f>IF(AND(CL$4&gt;Parametrlar!$D$4-Parametrlar!$D$19,CL$4&lt;=Parametrlar!$D$4),Parametrlar!$D$18/Parametrlar!$D$19,0)</f>
        <v>0</v>
      </c>
      <c r="CM84" s="46">
        <f>IF(AND(CM$4&gt;Parametrlar!$D$4-Parametrlar!$D$19,CM$4&lt;=Parametrlar!$D$4),Parametrlar!$D$18/Parametrlar!$D$19,0)</f>
        <v>0</v>
      </c>
      <c r="CN84" s="46">
        <f>IF(AND(CN$4&gt;Parametrlar!$D$4-Parametrlar!$D$19,CN$4&lt;=Parametrlar!$D$4),Parametrlar!$D$18/Parametrlar!$D$19,0)</f>
        <v>0</v>
      </c>
      <c r="CO84" s="46">
        <f>IF(AND(CO$4&gt;Parametrlar!$D$4-Parametrlar!$D$19,CO$4&lt;=Parametrlar!$D$4),Parametrlar!$D$18/Parametrlar!$D$19,0)</f>
        <v>0</v>
      </c>
      <c r="CP84" s="46">
        <f>IF(AND(CP$4&gt;Parametrlar!$D$4-Parametrlar!$D$19,CP$4&lt;=Parametrlar!$D$4),Parametrlar!$D$18/Parametrlar!$D$19,0)</f>
        <v>0</v>
      </c>
      <c r="CQ84" s="46">
        <f>IF(AND(CQ$4&gt;Parametrlar!$D$4-Parametrlar!$D$19,CQ$4&lt;=Parametrlar!$D$4),Parametrlar!$D$18/Parametrlar!$D$19,0)</f>
        <v>0</v>
      </c>
      <c r="CR84" s="46">
        <f>IF(AND(CR$4&gt;Parametrlar!$D$4-Parametrlar!$D$19,CR$4&lt;=Parametrlar!$D$4),Parametrlar!$D$18/Parametrlar!$D$19,0)</f>
        <v>0</v>
      </c>
      <c r="CS84" s="46">
        <f>IF(AND(CS$4&gt;Parametrlar!$D$4-Parametrlar!$D$19,CS$4&lt;=Parametrlar!$D$4),Parametrlar!$D$18/Parametrlar!$D$19,0)</f>
        <v>0</v>
      </c>
      <c r="CT84" s="46">
        <f>IF(AND(CT$4&gt;Parametrlar!$D$4-Parametrlar!$D$19,CT$4&lt;=Parametrlar!$D$4),Parametrlar!$D$18/Parametrlar!$D$19,0)</f>
        <v>0</v>
      </c>
      <c r="CU84" s="46">
        <f>IF(AND(CU$4&gt;Parametrlar!$D$4-Parametrlar!$D$19,CU$4&lt;=Parametrlar!$D$4),Parametrlar!$D$18/Parametrlar!$D$19,0)</f>
        <v>0</v>
      </c>
      <c r="CV84" s="46">
        <f>IF(AND(CV$4&gt;Parametrlar!$D$4-Parametrlar!$D$19,CV$4&lt;=Parametrlar!$D$4),Parametrlar!$D$18/Parametrlar!$D$19,0)</f>
        <v>0</v>
      </c>
      <c r="CW84" s="46">
        <f>IF(AND(CW$4&gt;Parametrlar!$D$4-Parametrlar!$D$19,CW$4&lt;=Parametrlar!$D$4),Parametrlar!$D$18/Parametrlar!$D$19,0)</f>
        <v>0</v>
      </c>
      <c r="CX84" s="46">
        <f>IF(AND(CX$4&gt;Parametrlar!$D$4-Parametrlar!$D$19,CX$4&lt;=Parametrlar!$D$4),Parametrlar!$D$18/Parametrlar!$D$19,0)</f>
        <v>0</v>
      </c>
      <c r="CY84" s="46">
        <f>IF(AND(CY$4&gt;Parametrlar!$D$4-Parametrlar!$D$19,CY$4&lt;=Parametrlar!$D$4),Parametrlar!$D$18/Parametrlar!$D$19,0)</f>
        <v>0</v>
      </c>
      <c r="CZ84" s="46">
        <f>IF(AND(CZ$4&gt;Parametrlar!$D$4-Parametrlar!$D$19,CZ$4&lt;=Parametrlar!$D$4),Parametrlar!$D$18/Parametrlar!$D$19,0)</f>
        <v>0</v>
      </c>
      <c r="DA84" s="46">
        <f>IF(AND(DA$4&gt;Parametrlar!$D$4-Parametrlar!$D$19,DA$4&lt;=Parametrlar!$D$4),Parametrlar!$D$18/Parametrlar!$D$19,0)</f>
        <v>0</v>
      </c>
      <c r="DB84" s="46">
        <f>IF(AND(DB$4&gt;Parametrlar!$D$4-Parametrlar!$D$19,DB$4&lt;=Parametrlar!$D$4),Parametrlar!$D$18/Parametrlar!$D$19,0)</f>
        <v>0</v>
      </c>
      <c r="DC84" s="46">
        <f>IF(AND(DC$4&gt;Parametrlar!$D$4-Parametrlar!$D$19,DC$4&lt;=Parametrlar!$D$4),Parametrlar!$D$18/Parametrlar!$D$19,0)</f>
        <v>0</v>
      </c>
      <c r="DD84" s="46">
        <f>IF(AND(DD$4&gt;Parametrlar!$D$4-Parametrlar!$D$19,DD$4&lt;=Parametrlar!$D$4),Parametrlar!$D$18/Parametrlar!$D$19,0)</f>
        <v>0</v>
      </c>
      <c r="DE84" s="46">
        <f>IF(AND(DE$4&gt;Parametrlar!$D$4-Parametrlar!$D$19,DE$4&lt;=Parametrlar!$D$4),Parametrlar!$D$18/Parametrlar!$D$19,0)</f>
        <v>0</v>
      </c>
      <c r="DF84" s="46">
        <f>IF(AND(DF$4&gt;Parametrlar!$D$4-Parametrlar!$D$19,DF$4&lt;=Parametrlar!$D$4),Parametrlar!$D$18/Parametrlar!$D$19,0)</f>
        <v>0</v>
      </c>
      <c r="DG84" s="46">
        <f>IF(AND(DG$4&gt;Parametrlar!$D$4-Parametrlar!$D$19,DG$4&lt;=Parametrlar!$D$4),Parametrlar!$D$18/Parametrlar!$D$19,0)</f>
        <v>0</v>
      </c>
      <c r="DH84" s="46">
        <f>IF(AND(DH$4&gt;Parametrlar!$D$4-Parametrlar!$D$19,DH$4&lt;=Parametrlar!$D$4),Parametrlar!$D$18/Parametrlar!$D$19,0)</f>
        <v>0</v>
      </c>
      <c r="DI84" s="46">
        <f>IF(AND(DI$4&gt;Parametrlar!$D$4-Parametrlar!$D$19,DI$4&lt;=Parametrlar!$D$4),Parametrlar!$D$18/Parametrlar!$D$19,0)</f>
        <v>0</v>
      </c>
      <c r="DJ84" s="46">
        <f>IF(AND(DJ$4&gt;Parametrlar!$D$4-Parametrlar!$D$19,DJ$4&lt;=Parametrlar!$D$4),Parametrlar!$D$18/Parametrlar!$D$19,0)</f>
        <v>0</v>
      </c>
      <c r="DK84" s="46">
        <f>IF(AND(DK$4&gt;Parametrlar!$D$4-Parametrlar!$D$19,DK$4&lt;=Parametrlar!$D$4),Parametrlar!$D$18/Parametrlar!$D$19,0)</f>
        <v>0</v>
      </c>
      <c r="DL84" s="46">
        <f>IF(AND(DL$4&gt;Parametrlar!$D$4-Parametrlar!$D$19,DL$4&lt;=Parametrlar!$D$4),Parametrlar!$D$18/Parametrlar!$D$19,0)</f>
        <v>0</v>
      </c>
      <c r="DM84" s="46">
        <f>IF(AND(DM$4&gt;Parametrlar!$D$4-Parametrlar!$D$19,DM$4&lt;=Parametrlar!$D$4),Parametrlar!$D$18/Parametrlar!$D$19,0)</f>
        <v>0</v>
      </c>
      <c r="DN84" s="46">
        <f>IF(AND(DN$4&gt;Parametrlar!$D$4-Parametrlar!$D$19,DN$4&lt;=Parametrlar!$D$4),Parametrlar!$D$18/Parametrlar!$D$19,0)</f>
        <v>0</v>
      </c>
      <c r="DO84" s="46">
        <f>IF(AND(DO$4&gt;Parametrlar!$D$4-Parametrlar!$D$19,DO$4&lt;=Parametrlar!$D$4),Parametrlar!$D$18/Parametrlar!$D$19,0)</f>
        <v>0</v>
      </c>
      <c r="DP84" s="46">
        <f>IF(AND(DP$4&gt;Parametrlar!$D$4-Parametrlar!$D$19,DP$4&lt;=Parametrlar!$D$4),Parametrlar!$D$18/Parametrlar!$D$19,0)</f>
        <v>0</v>
      </c>
      <c r="DQ84" s="46">
        <f>IF(AND(DQ$4&gt;Parametrlar!$D$4-Parametrlar!$D$19,DQ$4&lt;=Parametrlar!$D$4),Parametrlar!$D$18/Parametrlar!$D$19,0)</f>
        <v>0</v>
      </c>
      <c r="DR84" s="46">
        <f>IF(AND(DR$4&gt;Parametrlar!$D$4-Parametrlar!$D$19,DR$4&lt;=Parametrlar!$D$4),Parametrlar!$D$18/Parametrlar!$D$19,0)</f>
        <v>0</v>
      </c>
      <c r="DS84" s="46">
        <f>IF(AND(DS$4&gt;Parametrlar!$D$4-Parametrlar!$D$19,DS$4&lt;=Parametrlar!$D$4),Parametrlar!$D$18/Parametrlar!$D$19,0)</f>
        <v>0</v>
      </c>
      <c r="DT84" s="46">
        <f>IF(AND(DT$4&gt;Parametrlar!$D$4-Parametrlar!$D$19,DT$4&lt;=Parametrlar!$D$4),Parametrlar!$D$18/Parametrlar!$D$19,0)</f>
        <v>0</v>
      </c>
      <c r="DU84" s="46">
        <f>IF(AND(DU$4&gt;Parametrlar!$D$4-Parametrlar!$D$19,DU$4&lt;=Parametrlar!$D$4),Parametrlar!$D$18/Parametrlar!$D$19,0)</f>
        <v>0</v>
      </c>
      <c r="DV84" s="46">
        <f>IF(AND(DV$4&gt;Parametrlar!$D$4-Parametrlar!$D$19,DV$4&lt;=Parametrlar!$D$4),Parametrlar!$D$18/Parametrlar!$D$19,0)</f>
        <v>0</v>
      </c>
      <c r="DW84" s="46">
        <f>IF(AND(DW$4&gt;Parametrlar!$D$4-Parametrlar!$D$19,DW$4&lt;=Parametrlar!$D$4),Parametrlar!$D$18/Parametrlar!$D$19,0)</f>
        <v>0</v>
      </c>
      <c r="DX84" s="46">
        <f>IF(AND(DX$4&gt;Parametrlar!$D$4-Parametrlar!$D$19,DX$4&lt;=Parametrlar!$D$4),Parametrlar!$D$18/Parametrlar!$D$19,0)</f>
        <v>0</v>
      </c>
      <c r="DY84" s="46">
        <f>IF(AND(DY$4&gt;Parametrlar!$D$4-Parametrlar!$D$19,DY$4&lt;=Parametrlar!$D$4),Parametrlar!$D$18/Parametrlar!$D$19,0)</f>
        <v>0</v>
      </c>
      <c r="DZ84" s="46">
        <f>IF(AND(DZ$4&gt;Parametrlar!$D$4-Parametrlar!$D$19,DZ$4&lt;=Parametrlar!$D$4),Parametrlar!$D$18/Parametrlar!$D$19,0)</f>
        <v>0</v>
      </c>
      <c r="EA84" s="46">
        <f>IF(AND(EA$4&gt;Parametrlar!$D$4-Parametrlar!$D$19,EA$4&lt;=Parametrlar!$D$4),Parametrlar!$D$18/Parametrlar!$D$19,0)</f>
        <v>0</v>
      </c>
      <c r="EB84" s="46">
        <f>IF(AND(EB$4&gt;Parametrlar!$D$4-Parametrlar!$D$19,EB$4&lt;=Parametrlar!$D$4),Parametrlar!$D$18/Parametrlar!$D$19,0)</f>
        <v>0</v>
      </c>
      <c r="EC84" s="46">
        <f>IF(AND(EC$4&gt;Parametrlar!$D$4-Parametrlar!$D$19,EC$4&lt;=Parametrlar!$D$4),Parametrlar!$D$18/Parametrlar!$D$19,0)</f>
        <v>0</v>
      </c>
      <c r="ED84" s="46">
        <f>IF(AND(ED$4&gt;Parametrlar!$D$4-Parametrlar!$D$19,ED$4&lt;=Parametrlar!$D$4),Parametrlar!$D$18/Parametrlar!$D$19,0)</f>
        <v>0</v>
      </c>
      <c r="EE84" s="46">
        <f>IF(AND(EE$4&gt;Parametrlar!$D$4-Parametrlar!$D$19,EE$4&lt;=Parametrlar!$D$4),Parametrlar!$D$18/Parametrlar!$D$19,0)</f>
        <v>0</v>
      </c>
      <c r="EF84" s="46">
        <f>IF(AND(EF$4&gt;Parametrlar!$D$4-Parametrlar!$D$19,EF$4&lt;=Parametrlar!$D$4),Parametrlar!$D$18/Parametrlar!$D$19,0)</f>
        <v>0</v>
      </c>
      <c r="EG84" s="46">
        <f>IF(AND(EG$4&gt;Parametrlar!$D$4-Parametrlar!$D$19,EG$4&lt;=Parametrlar!$D$4),Parametrlar!$D$18/Parametrlar!$D$19,0)</f>
        <v>0</v>
      </c>
      <c r="EH84" s="46">
        <f>IF(AND(EH$4&gt;Parametrlar!$D$4-Parametrlar!$D$19,EH$4&lt;=Parametrlar!$D$4),Parametrlar!$D$18/Parametrlar!$D$19,0)</f>
        <v>0</v>
      </c>
      <c r="EI84" s="46">
        <f>IF(AND(EI$4&gt;Parametrlar!$D$4-Parametrlar!$D$19,EI$4&lt;=Parametrlar!$D$4),Parametrlar!$D$18/Parametrlar!$D$19,0)</f>
        <v>0</v>
      </c>
      <c r="EJ84" s="46">
        <f>IF(AND(EJ$4&gt;Parametrlar!$D$4-Parametrlar!$D$19,EJ$4&lt;=Parametrlar!$D$4),Parametrlar!$D$18/Parametrlar!$D$19,0)</f>
        <v>0</v>
      </c>
      <c r="EK84" s="46">
        <f>IF(AND(EK$4&gt;Parametrlar!$D$4-Parametrlar!$D$19,EK$4&lt;=Parametrlar!$D$4),Parametrlar!$D$18/Parametrlar!$D$19,0)</f>
        <v>0</v>
      </c>
      <c r="EL84" s="46">
        <f>IF(AND(EL$4&gt;Parametrlar!$D$4-Parametrlar!$D$19,EL$4&lt;=Parametrlar!$D$4),Parametrlar!$D$18/Parametrlar!$D$19,0)</f>
        <v>0</v>
      </c>
      <c r="EM84" s="46">
        <f>IF(AND(EM$4&gt;Parametrlar!$D$4-Parametrlar!$D$19,EM$4&lt;=Parametrlar!$D$4),Parametrlar!$D$18/Parametrlar!$D$19,0)</f>
        <v>0</v>
      </c>
      <c r="EN84" s="46">
        <f>IF(AND(EN$4&gt;Parametrlar!$D$4-Parametrlar!$D$19,EN$4&lt;=Parametrlar!$D$4),Parametrlar!$D$18/Parametrlar!$D$19,0)</f>
        <v>0</v>
      </c>
      <c r="EO84" s="46">
        <f>IF(AND(EO$4&gt;Parametrlar!$D$4-Parametrlar!$D$19,EO$4&lt;=Parametrlar!$D$4),Parametrlar!$D$18/Parametrlar!$D$19,0)</f>
        <v>0</v>
      </c>
      <c r="EP84" s="46">
        <f>IF(AND(EP$4&gt;Parametrlar!$D$4-Parametrlar!$D$19,EP$4&lt;=Parametrlar!$D$4),Parametrlar!$D$18/Parametrlar!$D$19,0)</f>
        <v>0</v>
      </c>
      <c r="EQ84" s="46">
        <f>IF(AND(EQ$4&gt;Parametrlar!$D$4-Parametrlar!$D$19,EQ$4&lt;=Parametrlar!$D$4),Parametrlar!$D$18/Parametrlar!$D$19,0)</f>
        <v>0</v>
      </c>
      <c r="ER84" s="46">
        <f>IF(AND(ER$4&gt;Parametrlar!$D$4-Parametrlar!$D$19,ER$4&lt;=Parametrlar!$D$4),Parametrlar!$D$18/Parametrlar!$D$19,0)</f>
        <v>0</v>
      </c>
      <c r="ES84" s="46">
        <f>IF(AND(ES$4&gt;Parametrlar!$D$4-Parametrlar!$D$19,ES$4&lt;=Parametrlar!$D$4),Parametrlar!$D$18/Parametrlar!$D$19,0)</f>
        <v>0</v>
      </c>
      <c r="ET84" s="46">
        <f>IF(AND(ET$4&gt;Parametrlar!$D$4-Parametrlar!$D$19,ET$4&lt;=Parametrlar!$D$4),Parametrlar!$D$18/Parametrlar!$D$19,0)</f>
        <v>0</v>
      </c>
      <c r="EU84" s="46">
        <f>IF(AND(EU$4&gt;Parametrlar!$D$4-Parametrlar!$D$19,EU$4&lt;=Parametrlar!$D$4),Parametrlar!$D$18/Parametrlar!$D$19,0)</f>
        <v>0</v>
      </c>
      <c r="EV84" s="46">
        <f>IF(AND(EV$4&gt;Parametrlar!$D$4-Parametrlar!$D$19,EV$4&lt;=Parametrlar!$D$4),Parametrlar!$D$18/Parametrlar!$D$19,0)</f>
        <v>0</v>
      </c>
      <c r="EW84" s="46">
        <f>IF(AND(EW$4&gt;Parametrlar!$D$4-Parametrlar!$D$19,EW$4&lt;=Parametrlar!$D$4),Parametrlar!$D$18/Parametrlar!$D$19,0)</f>
        <v>0</v>
      </c>
      <c r="EX84" s="46">
        <f>IF(AND(EX$4&gt;Parametrlar!$D$4-Parametrlar!$D$19,EX$4&lt;=Parametrlar!$D$4),Parametrlar!$D$18/Parametrlar!$D$19,0)</f>
        <v>0</v>
      </c>
      <c r="EY84" s="46">
        <f>IF(AND(EY$4&gt;Parametrlar!$D$4-Parametrlar!$D$19,EY$4&lt;=Parametrlar!$D$4),Parametrlar!$D$18/Parametrlar!$D$19,0)</f>
        <v>0</v>
      </c>
      <c r="EZ84" s="46">
        <f>IF(AND(EZ$4&gt;Parametrlar!$D$4-Parametrlar!$D$19,EZ$4&lt;=Parametrlar!$D$4),Parametrlar!$D$18/Parametrlar!$D$19,0)</f>
        <v>0</v>
      </c>
      <c r="FA84" s="46">
        <f>IF(AND(FA$4&gt;Parametrlar!$D$4-Parametrlar!$D$19,FA$4&lt;=Parametrlar!$D$4),Parametrlar!$D$18/Parametrlar!$D$19,0)</f>
        <v>0</v>
      </c>
      <c r="FB84" s="46">
        <f>IF(AND(FB$4&gt;Parametrlar!$D$4-Parametrlar!$D$19,FB$4&lt;=Parametrlar!$D$4),Parametrlar!$D$18/Parametrlar!$D$19,0)</f>
        <v>0</v>
      </c>
      <c r="FC84" s="46">
        <f>IF(AND(FC$4&gt;Parametrlar!$D$4-Parametrlar!$D$19,FC$4&lt;=Parametrlar!$D$4),Parametrlar!$D$18/Parametrlar!$D$19,0)</f>
        <v>0</v>
      </c>
      <c r="FD84" s="46">
        <f>IF(AND(FD$4&gt;Parametrlar!$D$4-Parametrlar!$D$19,FD$4&lt;=Parametrlar!$D$4),Parametrlar!$D$18/Parametrlar!$D$19,0)</f>
        <v>0</v>
      </c>
      <c r="FE84" s="46">
        <f>IF(AND(FE$4&gt;Parametrlar!$D$4-Parametrlar!$D$19,FE$4&lt;=Parametrlar!$D$4),Parametrlar!$D$18/Parametrlar!$D$19,0)</f>
        <v>0</v>
      </c>
      <c r="FF84" s="46">
        <f>IF(AND(FF$4&gt;Parametrlar!$D$4-Parametrlar!$D$19,FF$4&lt;=Parametrlar!$D$4),Parametrlar!$D$18/Parametrlar!$D$19,0)</f>
        <v>0</v>
      </c>
      <c r="FG84" s="46">
        <f>IF(AND(FG$4&gt;Parametrlar!$D$4-Parametrlar!$D$19,FG$4&lt;=Parametrlar!$D$4),Parametrlar!$D$18/Parametrlar!$D$19,0)</f>
        <v>0</v>
      </c>
      <c r="FH84" s="46">
        <f>IF(AND(FH$4&gt;Parametrlar!$D$4-Parametrlar!$D$19,FH$4&lt;=Parametrlar!$D$4),Parametrlar!$D$18/Parametrlar!$D$19,0)</f>
        <v>0</v>
      </c>
      <c r="FI84" s="46">
        <f>IF(AND(FI$4&gt;Parametrlar!$D$4-Parametrlar!$D$19,FI$4&lt;=Parametrlar!$D$4),Parametrlar!$D$18/Parametrlar!$D$19,0)</f>
        <v>0</v>
      </c>
      <c r="FJ84" s="46">
        <f>IF(AND(FJ$4&gt;Parametrlar!$D$4-Parametrlar!$D$19,FJ$4&lt;=Parametrlar!$D$4),Parametrlar!$D$18/Parametrlar!$D$19,0)</f>
        <v>0</v>
      </c>
      <c r="FK84" s="46">
        <f>IF(AND(FK$4&gt;Parametrlar!$D$4-Parametrlar!$D$19,FK$4&lt;=Parametrlar!$D$4),Parametrlar!$D$18/Parametrlar!$D$19,0)</f>
        <v>0</v>
      </c>
      <c r="FL84" s="46">
        <f>IF(AND(FL$4&gt;Parametrlar!$D$4-Parametrlar!$D$19,FL$4&lt;=Parametrlar!$D$4),Parametrlar!$D$18/Parametrlar!$D$19,0)</f>
        <v>0</v>
      </c>
      <c r="FM84" s="46">
        <f>IF(AND(FM$4&gt;Parametrlar!$D$4-Parametrlar!$D$19,FM$4&lt;=Parametrlar!$D$4),Parametrlar!$D$18/Parametrlar!$D$19,0)</f>
        <v>0</v>
      </c>
      <c r="FN84" s="46">
        <f>IF(AND(FN$4&gt;Parametrlar!$D$4-Parametrlar!$D$19,FN$4&lt;=Parametrlar!$D$4),Parametrlar!$D$18/Parametrlar!$D$19,0)</f>
        <v>0</v>
      </c>
      <c r="FO84" s="46">
        <f>IF(AND(FO$4&gt;Parametrlar!$D$4-Parametrlar!$D$19,FO$4&lt;=Parametrlar!$D$4),Parametrlar!$D$18/Parametrlar!$D$19,0)</f>
        <v>0</v>
      </c>
      <c r="FP84" s="46">
        <f>IF(AND(FP$4&gt;Parametrlar!$D$4-Parametrlar!$D$19,FP$4&lt;=Parametrlar!$D$4),Parametrlar!$D$18/Parametrlar!$D$19,0)</f>
        <v>0</v>
      </c>
    </row>
    <row r="85" spans="1:172" x14ac:dyDescent="0.2">
      <c r="A85" s="42" t="s">
        <v>233</v>
      </c>
      <c r="C85" s="45">
        <f t="shared" si="100"/>
        <v>800000</v>
      </c>
      <c r="D85" s="46">
        <f>IF(AND(D$4=0,Kirish!$B$11=1),Kirish!$B$10,0)</f>
        <v>800000</v>
      </c>
      <c r="E85" s="46">
        <f>IF(AND(E$4=0,Kirish!$B$11=1),Kirish!$B$10,0)</f>
        <v>0</v>
      </c>
      <c r="F85" s="46">
        <f>IF(AND(F$4=0,Kirish!$B$11=1),Kirish!$B$10,0)</f>
        <v>0</v>
      </c>
      <c r="G85" s="46">
        <f>IF(AND(G$4=0,Kirish!$B$11=1),Kirish!$B$10,0)</f>
        <v>0</v>
      </c>
      <c r="H85" s="46">
        <f>IF(AND(H$4=0,Kirish!$B$11=1),Kirish!$B$10,0)</f>
        <v>0</v>
      </c>
      <c r="I85" s="46">
        <f>IF(AND(I$4=0,Kirish!$B$11=1),Kirish!$B$10,0)</f>
        <v>0</v>
      </c>
      <c r="J85" s="46">
        <f>IF(AND(J$4=0,Kirish!$B$11=1),Kirish!$B$10,0)</f>
        <v>0</v>
      </c>
      <c r="K85" s="46">
        <f>IF(AND(K$4=0,Kirish!$B$11=1),Kirish!$B$10,0)</f>
        <v>0</v>
      </c>
      <c r="L85" s="46">
        <f>IF(AND(L$4=0,Kirish!$B$11=1),Kirish!$B$10,0)</f>
        <v>0</v>
      </c>
      <c r="M85" s="46">
        <f>IF(AND(M$4=0,Kirish!$B$11=1),Kirish!$B$10,0)</f>
        <v>0</v>
      </c>
      <c r="N85" s="46">
        <f>IF(AND(N$4=0,Kirish!$B$11=1),Kirish!$B$10,0)</f>
        <v>0</v>
      </c>
      <c r="O85" s="46">
        <f>IF(AND(O$4=0,Kirish!$B$11=1),Kirish!$B$10,0)</f>
        <v>0</v>
      </c>
      <c r="P85" s="46">
        <f>IF(AND(P$4=0,Kirish!$B$11=1),Kirish!$B$10,0)</f>
        <v>0</v>
      </c>
      <c r="Q85" s="46">
        <f>IF(AND(Q$4=0,Kirish!$B$11=1),Kirish!$B$10,0)</f>
        <v>0</v>
      </c>
      <c r="R85" s="46">
        <f>IF(AND(R$4=0,Kirish!$B$11=1),Kirish!$B$10,0)</f>
        <v>0</v>
      </c>
      <c r="S85" s="46">
        <f>IF(AND(S$4=0,Kirish!$B$11=1),Kirish!$B$10,0)</f>
        <v>0</v>
      </c>
      <c r="T85" s="46">
        <f>IF(AND(T$4=0,Kirish!$B$11=1),Kirish!$B$10,0)</f>
        <v>0</v>
      </c>
      <c r="U85" s="46">
        <f>IF(AND(U$4=0,Kirish!$B$11=1),Kirish!$B$10,0)</f>
        <v>0</v>
      </c>
      <c r="V85" s="46">
        <f>IF(AND(V$4=0,Kirish!$B$11=1),Kirish!$B$10,0)</f>
        <v>0</v>
      </c>
      <c r="W85" s="46">
        <f>IF(AND(W$4=0,Kirish!$B$11=1),Kirish!$B$10,0)</f>
        <v>0</v>
      </c>
      <c r="X85" s="46">
        <f>IF(AND(X$4=0,Kirish!$B$11=1),Kirish!$B$10,0)</f>
        <v>0</v>
      </c>
      <c r="Y85" s="46">
        <f>IF(AND(Y$4=0,Kirish!$B$11=1),Kirish!$B$10,0)</f>
        <v>0</v>
      </c>
      <c r="Z85" s="46">
        <f>IF(AND(Z$4=0,Kirish!$B$11=1),Kirish!$B$10,0)</f>
        <v>0</v>
      </c>
      <c r="AA85" s="46">
        <f>IF(AND(AA$4=0,Kirish!$B$11=1),Kirish!$B$10,0)</f>
        <v>0</v>
      </c>
      <c r="AB85" s="46">
        <f>IF(AND(AB$4=0,Kirish!$B$11=1),Kirish!$B$10,0)</f>
        <v>0</v>
      </c>
      <c r="AC85" s="46">
        <f>IF(AND(AC$4=0,Kirish!$B$11=1),Kirish!$B$10,0)</f>
        <v>0</v>
      </c>
      <c r="AD85" s="46">
        <f>IF(AND(AD$4=0,Kirish!$B$11=1),Kirish!$B$10,0)</f>
        <v>0</v>
      </c>
      <c r="AE85" s="46">
        <f>IF(AND(AE$4=0,Kirish!$B$11=1),Kirish!$B$10,0)</f>
        <v>0</v>
      </c>
      <c r="AF85" s="46">
        <f>IF(AND(AF$4=0,Kirish!$B$11=1),Kirish!$B$10,0)</f>
        <v>0</v>
      </c>
      <c r="AG85" s="46">
        <f>IF(AND(AG$4=0,Kirish!$B$11=1),Kirish!$B$10,0)</f>
        <v>0</v>
      </c>
      <c r="AH85" s="46">
        <f>IF(AND(AH$4=0,Kirish!$B$11=1),Kirish!$B$10,0)</f>
        <v>0</v>
      </c>
      <c r="AI85" s="46">
        <f>IF(AND(AI$4=0,Kirish!$B$11=1),Kirish!$B$10,0)</f>
        <v>0</v>
      </c>
      <c r="AJ85" s="46">
        <f>IF(AND(AJ$4=0,Kirish!$B$11=1),Kirish!$B$10,0)</f>
        <v>0</v>
      </c>
      <c r="AK85" s="46">
        <f>IF(AND(AK$4=0,Kirish!$B$11=1),Kirish!$B$10,0)</f>
        <v>0</v>
      </c>
      <c r="AL85" s="46">
        <f>IF(AND(AL$4=0,Kirish!$B$11=1),Kirish!$B$10,0)</f>
        <v>0</v>
      </c>
      <c r="AM85" s="46">
        <f>IF(AND(AM$4=0,Kirish!$B$11=1),Kirish!$B$10,0)</f>
        <v>0</v>
      </c>
      <c r="AN85" s="46">
        <f>IF(AND(AN$4=0,Kirish!$B$11=1),Kirish!$B$10,0)</f>
        <v>0</v>
      </c>
      <c r="AO85" s="46">
        <f>IF(AND(AO$4=0,Kirish!$B$11=1),Kirish!$B$10,0)</f>
        <v>0</v>
      </c>
      <c r="AP85" s="46">
        <f>IF(AND(AP$4=0,Kirish!$B$11=1),Kirish!$B$10,0)</f>
        <v>0</v>
      </c>
      <c r="AQ85" s="46">
        <f>IF(AND(AQ$4=0,Kirish!$B$11=1),Kirish!$B$10,0)</f>
        <v>0</v>
      </c>
      <c r="AR85" s="46">
        <f>IF(AND(AR$4=0,Kirish!$B$11=1),Kirish!$B$10,0)</f>
        <v>0</v>
      </c>
      <c r="AS85" s="46">
        <f>IF(AND(AS$4=0,Kirish!$B$11=1),Kirish!$B$10,0)</f>
        <v>0</v>
      </c>
      <c r="AT85" s="46">
        <f>IF(AND(AT$4=0,Kirish!$B$11=1),Kirish!$B$10,0)</f>
        <v>0</v>
      </c>
      <c r="AU85" s="46">
        <f>IF(AND(AU$4=0,Kirish!$B$11=1),Kirish!$B$10,0)</f>
        <v>0</v>
      </c>
      <c r="AV85" s="46">
        <f>IF(AND(AV$4=0,Kirish!$B$11=1),Kirish!$B$10,0)</f>
        <v>0</v>
      </c>
      <c r="AW85" s="46">
        <f>IF(AND(AW$4=0,Kirish!$B$11=1),Kirish!$B$10,0)</f>
        <v>0</v>
      </c>
      <c r="AX85" s="46">
        <f>IF(AND(AX$4=0,Kirish!$B$11=1),Kirish!$B$10,0)</f>
        <v>0</v>
      </c>
      <c r="AY85" s="46">
        <f>IF(AND(AY$4=0,Kirish!$B$11=1),Kirish!$B$10,0)</f>
        <v>0</v>
      </c>
      <c r="AZ85" s="46">
        <f>IF(AND(AZ$4=0,Kirish!$B$11=1),Kirish!$B$10,0)</f>
        <v>0</v>
      </c>
      <c r="BA85" s="46">
        <f>IF(AND(BA$4=0,Kirish!$B$11=1),Kirish!$B$10,0)</f>
        <v>0</v>
      </c>
      <c r="BB85" s="46">
        <f>IF(AND(BB$4=0,Kirish!$B$11=1),Kirish!$B$10,0)</f>
        <v>0</v>
      </c>
      <c r="BC85" s="46">
        <f>IF(AND(BC$4=0,Kirish!$B$11=1),Kirish!$B$10,0)</f>
        <v>0</v>
      </c>
      <c r="BD85" s="46">
        <f>IF(AND(BD$4=0,Kirish!$B$11=1),Kirish!$B$10,0)</f>
        <v>0</v>
      </c>
      <c r="BE85" s="46">
        <f>IF(AND(BE$4=0,Kirish!$B$11=1),Kirish!$B$10,0)</f>
        <v>0</v>
      </c>
      <c r="BF85" s="46">
        <f>IF(AND(BF$4=0,Kirish!$B$11=1),Kirish!$B$10,0)</f>
        <v>0</v>
      </c>
      <c r="BG85" s="46">
        <f>IF(AND(BG$4=0,Kirish!$B$11=1),Kirish!$B$10,0)</f>
        <v>0</v>
      </c>
      <c r="BH85" s="46">
        <f>IF(AND(BH$4=0,Kirish!$B$11=1),Kirish!$B$10,0)</f>
        <v>0</v>
      </c>
      <c r="BI85" s="46">
        <f>IF(AND(BI$4=0,Kirish!$B$11=1),Kirish!$B$10,0)</f>
        <v>0</v>
      </c>
      <c r="BJ85" s="46">
        <f>IF(AND(BJ$4=0,Kirish!$B$11=1),Kirish!$B$10,0)</f>
        <v>0</v>
      </c>
      <c r="BK85" s="46">
        <f>IF(AND(BK$4=0,Kirish!$B$11=1),Kirish!$B$10,0)</f>
        <v>0</v>
      </c>
      <c r="BL85" s="46">
        <f>IF(AND(BL$4=0,Kirish!$B$11=1),Kirish!$B$10,0)</f>
        <v>0</v>
      </c>
      <c r="BM85" s="46">
        <f>IF(AND(BM$4=0,Kirish!$B$11=1),Kirish!$B$10,0)</f>
        <v>0</v>
      </c>
      <c r="BN85" s="46">
        <f>IF(AND(BN$4=0,Kirish!$B$11=1),Kirish!$B$10,0)</f>
        <v>0</v>
      </c>
      <c r="BO85" s="46">
        <f>IF(AND(BO$4=0,Kirish!$B$11=1),Kirish!$B$10,0)</f>
        <v>0</v>
      </c>
      <c r="BP85" s="46">
        <f>IF(AND(BP$4=0,Kirish!$B$11=1),Kirish!$B$10,0)</f>
        <v>0</v>
      </c>
      <c r="BQ85" s="46">
        <f>IF(AND(BQ$4=0,Kirish!$B$11=1),Kirish!$B$10,0)</f>
        <v>0</v>
      </c>
      <c r="BR85" s="46">
        <f>IF(AND(BR$4=0,Kirish!$B$11=1),Kirish!$B$10,0)</f>
        <v>0</v>
      </c>
      <c r="BS85" s="46">
        <f>IF(AND(BS$4=0,Kirish!$B$11=1),Kirish!$B$10,0)</f>
        <v>0</v>
      </c>
      <c r="BT85" s="46">
        <f>IF(AND(BT$4=0,Kirish!$B$11=1),Kirish!$B$10,0)</f>
        <v>0</v>
      </c>
      <c r="BU85" s="46">
        <f>IF(AND(BU$4=0,Kirish!$B$11=1),Kirish!$B$10,0)</f>
        <v>0</v>
      </c>
      <c r="BV85" s="46">
        <f>IF(AND(BV$4=0,Kirish!$B$11=1),Kirish!$B$10,0)</f>
        <v>0</v>
      </c>
      <c r="BW85" s="46">
        <f>IF(AND(BW$4=0,Kirish!$B$11=1),Kirish!$B$10,0)</f>
        <v>0</v>
      </c>
      <c r="BX85" s="46">
        <f>IF(AND(BX$4=0,Kirish!$B$11=1),Kirish!$B$10,0)</f>
        <v>0</v>
      </c>
      <c r="BY85" s="46">
        <f>IF(AND(BY$4=0,Kirish!$B$11=1),Kirish!$B$10,0)</f>
        <v>0</v>
      </c>
      <c r="BZ85" s="46">
        <f>IF(AND(BZ$4=0,Kirish!$B$11=1),Kirish!$B$10,0)</f>
        <v>0</v>
      </c>
      <c r="CA85" s="46">
        <f>IF(AND(CA$4=0,Kirish!$B$11=1),Kirish!$B$10,0)</f>
        <v>0</v>
      </c>
      <c r="CB85" s="46">
        <f>IF(AND(CB$4=0,Kirish!$B$11=1),Kirish!$B$10,0)</f>
        <v>0</v>
      </c>
      <c r="CC85" s="46">
        <f>IF(AND(CC$4=0,Kirish!$B$11=1),Kirish!$B$10,0)</f>
        <v>0</v>
      </c>
      <c r="CD85" s="46">
        <f>IF(AND(CD$4=0,Kirish!$B$11=1),Kirish!$B$10,0)</f>
        <v>0</v>
      </c>
      <c r="CE85" s="46">
        <f>IF(AND(CE$4=0,Kirish!$B$11=1),Kirish!$B$10,0)</f>
        <v>0</v>
      </c>
      <c r="CF85" s="46">
        <f>IF(AND(CF$4=0,Kirish!$B$11=1),Kirish!$B$10,0)</f>
        <v>0</v>
      </c>
      <c r="CG85" s="46">
        <f>IF(AND(CG$4=0,Kirish!$B$11=1),Kirish!$B$10,0)</f>
        <v>0</v>
      </c>
      <c r="CH85" s="46">
        <f>IF(AND(CH$4=0,Kirish!$B$11=1),Kirish!$B$10,0)</f>
        <v>0</v>
      </c>
      <c r="CI85" s="46">
        <f>IF(AND(CI$4=0,Kirish!$B$11=1),Kirish!$B$10,0)</f>
        <v>0</v>
      </c>
      <c r="CJ85" s="46">
        <f>IF(AND(CJ$4=0,Kirish!$B$11=1),Kirish!$B$10,0)</f>
        <v>0</v>
      </c>
      <c r="CK85" s="46">
        <f>IF(AND(CK$4=0,Kirish!$B$11=1),Kirish!$B$10,0)</f>
        <v>0</v>
      </c>
      <c r="CL85" s="46">
        <f>IF(AND(CL$4=0,Kirish!$B$11=1),Kirish!$B$10,0)</f>
        <v>0</v>
      </c>
      <c r="CM85" s="46">
        <f>IF(AND(CM$4=0,Kirish!$B$11=1),Kirish!$B$10,0)</f>
        <v>0</v>
      </c>
      <c r="CN85" s="46">
        <f>IF(AND(CN$4=0,Kirish!$B$11=1),Kirish!$B$10,0)</f>
        <v>0</v>
      </c>
      <c r="CO85" s="46">
        <f>IF(AND(CO$4=0,Kirish!$B$11=1),Kirish!$B$10,0)</f>
        <v>0</v>
      </c>
      <c r="CP85" s="46">
        <f>IF(AND(CP$4=0,Kirish!$B$11=1),Kirish!$B$10,0)</f>
        <v>0</v>
      </c>
      <c r="CQ85" s="46">
        <f>IF(AND(CQ$4=0,Kirish!$B$11=1),Kirish!$B$10,0)</f>
        <v>0</v>
      </c>
      <c r="CR85" s="46">
        <f>IF(AND(CR$4=0,Kirish!$B$11=1),Kirish!$B$10,0)</f>
        <v>0</v>
      </c>
      <c r="CS85" s="46">
        <f>IF(AND(CS$4=0,Kirish!$B$11=1),Kirish!$B$10,0)</f>
        <v>0</v>
      </c>
      <c r="CT85" s="46">
        <f>IF(AND(CT$4=0,Kirish!$B$11=1),Kirish!$B$10,0)</f>
        <v>0</v>
      </c>
      <c r="CU85" s="46">
        <f>IF(AND(CU$4=0,Kirish!$B$11=1),Kirish!$B$10,0)</f>
        <v>0</v>
      </c>
      <c r="CV85" s="46">
        <f>IF(AND(CV$4=0,Kirish!$B$11=1),Kirish!$B$10,0)</f>
        <v>0</v>
      </c>
      <c r="CW85" s="46">
        <f>IF(AND(CW$4=0,Kirish!$B$11=1),Kirish!$B$10,0)</f>
        <v>0</v>
      </c>
      <c r="CX85" s="46">
        <f>IF(AND(CX$4=0,Kirish!$B$11=1),Kirish!$B$10,0)</f>
        <v>0</v>
      </c>
      <c r="CY85" s="46">
        <f>IF(AND(CY$4=0,Kirish!$B$11=1),Kirish!$B$10,0)</f>
        <v>0</v>
      </c>
      <c r="CZ85" s="46">
        <f>IF(AND(CZ$4=0,Kirish!$B$11=1),Kirish!$B$10,0)</f>
        <v>0</v>
      </c>
      <c r="DA85" s="46">
        <f>IF(AND(DA$4=0,Kirish!$B$11=1),Kirish!$B$10,0)</f>
        <v>0</v>
      </c>
      <c r="DB85" s="46">
        <f>IF(AND(DB$4=0,Kirish!$B$11=1),Kirish!$B$10,0)</f>
        <v>0</v>
      </c>
      <c r="DC85" s="46">
        <f>IF(AND(DC$4=0,Kirish!$B$11=1),Kirish!$B$10,0)</f>
        <v>0</v>
      </c>
      <c r="DD85" s="46">
        <f>IF(AND(DD$4=0,Kirish!$B$11=1),Kirish!$B$10,0)</f>
        <v>0</v>
      </c>
      <c r="DE85" s="46">
        <f>IF(AND(DE$4=0,Kirish!$B$11=1),Kirish!$B$10,0)</f>
        <v>0</v>
      </c>
      <c r="DF85" s="46">
        <f>IF(AND(DF$4=0,Kirish!$B$11=1),Kirish!$B$10,0)</f>
        <v>0</v>
      </c>
      <c r="DG85" s="46">
        <f>IF(AND(DG$4=0,Kirish!$B$11=1),Kirish!$B$10,0)</f>
        <v>0</v>
      </c>
      <c r="DH85" s="46">
        <f>IF(AND(DH$4=0,Kirish!$B$11=1),Kirish!$B$10,0)</f>
        <v>0</v>
      </c>
      <c r="DI85" s="46">
        <f>IF(AND(DI$4=0,Kirish!$B$11=1),Kirish!$B$10,0)</f>
        <v>0</v>
      </c>
      <c r="DJ85" s="46">
        <f>IF(AND(DJ$4=0,Kirish!$B$11=1),Kirish!$B$10,0)</f>
        <v>0</v>
      </c>
      <c r="DK85" s="46">
        <f>IF(AND(DK$4=0,Kirish!$B$11=1),Kirish!$B$10,0)</f>
        <v>0</v>
      </c>
      <c r="DL85" s="46">
        <f>IF(AND(DL$4=0,Kirish!$B$11=1),Kirish!$B$10,0)</f>
        <v>0</v>
      </c>
      <c r="DM85" s="46">
        <f>IF(AND(DM$4=0,Kirish!$B$11=1),Kirish!$B$10,0)</f>
        <v>0</v>
      </c>
      <c r="DN85" s="46">
        <f>IF(AND(DN$4=0,Kirish!$B$11=1),Kirish!$B$10,0)</f>
        <v>0</v>
      </c>
      <c r="DO85" s="46">
        <f>IF(AND(DO$4=0,Kirish!$B$11=1),Kirish!$B$10,0)</f>
        <v>0</v>
      </c>
      <c r="DP85" s="46">
        <f>IF(AND(DP$4=0,Kirish!$B$11=1),Kirish!$B$10,0)</f>
        <v>0</v>
      </c>
      <c r="DQ85" s="46">
        <f>IF(AND(DQ$4=0,Kirish!$B$11=1),Kirish!$B$10,0)</f>
        <v>0</v>
      </c>
      <c r="DR85" s="46">
        <f>IF(AND(DR$4=0,Kirish!$B$11=1),Kirish!$B$10,0)</f>
        <v>0</v>
      </c>
      <c r="DS85" s="46">
        <f>IF(AND(DS$4=0,Kirish!$B$11=1),Kirish!$B$10,0)</f>
        <v>0</v>
      </c>
      <c r="DT85" s="46">
        <f>IF(AND(DT$4=0,Kirish!$B$11=1),Kirish!$B$10,0)</f>
        <v>0</v>
      </c>
      <c r="DU85" s="46">
        <f>IF(AND(DU$4=0,Kirish!$B$11=1),Kirish!$B$10,0)</f>
        <v>0</v>
      </c>
      <c r="DV85" s="46">
        <f>IF(AND(DV$4=0,Kirish!$B$11=1),Kirish!$B$10,0)</f>
        <v>0</v>
      </c>
      <c r="DW85" s="46">
        <f>IF(AND(DW$4=0,Kirish!$B$11=1),Kirish!$B$10,0)</f>
        <v>0</v>
      </c>
      <c r="DX85" s="46">
        <f>IF(AND(DX$4=0,Kirish!$B$11=1),Kirish!$B$10,0)</f>
        <v>0</v>
      </c>
      <c r="DY85" s="46">
        <f>IF(AND(DY$4=0,Kirish!$B$11=1),Kirish!$B$10,0)</f>
        <v>0</v>
      </c>
      <c r="DZ85" s="46">
        <f>IF(AND(DZ$4=0,Kirish!$B$11=1),Kirish!$B$10,0)</f>
        <v>0</v>
      </c>
      <c r="EA85" s="46">
        <f>IF(AND(EA$4=0,Kirish!$B$11=1),Kirish!$B$10,0)</f>
        <v>0</v>
      </c>
      <c r="EB85" s="46">
        <f>IF(AND(EB$4=0,Kirish!$B$11=1),Kirish!$B$10,0)</f>
        <v>0</v>
      </c>
      <c r="EC85" s="46">
        <f>IF(AND(EC$4=0,Kirish!$B$11=1),Kirish!$B$10,0)</f>
        <v>0</v>
      </c>
      <c r="ED85" s="46">
        <f>IF(AND(ED$4=0,Kirish!$B$11=1),Kirish!$B$10,0)</f>
        <v>0</v>
      </c>
      <c r="EE85" s="46">
        <f>IF(AND(EE$4=0,Kirish!$B$11=1),Kirish!$B$10,0)</f>
        <v>0</v>
      </c>
      <c r="EF85" s="46">
        <f>IF(AND(EF$4=0,Kirish!$B$11=1),Kirish!$B$10,0)</f>
        <v>0</v>
      </c>
      <c r="EG85" s="46">
        <f>IF(AND(EG$4=0,Kirish!$B$11=1),Kirish!$B$10,0)</f>
        <v>0</v>
      </c>
      <c r="EH85" s="46">
        <f>IF(AND(EH$4=0,Kirish!$B$11=1),Kirish!$B$10,0)</f>
        <v>0</v>
      </c>
      <c r="EI85" s="46">
        <f>IF(AND(EI$4=0,Kirish!$B$11=1),Kirish!$B$10,0)</f>
        <v>0</v>
      </c>
      <c r="EJ85" s="46">
        <f>IF(AND(EJ$4=0,Kirish!$B$11=1),Kirish!$B$10,0)</f>
        <v>0</v>
      </c>
      <c r="EK85" s="46">
        <f>IF(AND(EK$4=0,Kirish!$B$11=1),Kirish!$B$10,0)</f>
        <v>0</v>
      </c>
      <c r="EL85" s="46">
        <f>IF(AND(EL$4=0,Kirish!$B$11=1),Kirish!$B$10,0)</f>
        <v>0</v>
      </c>
      <c r="EM85" s="46">
        <f>IF(AND(EM$4=0,Kirish!$B$11=1),Kirish!$B$10,0)</f>
        <v>0</v>
      </c>
      <c r="EN85" s="46">
        <f>IF(AND(EN$4=0,Kirish!$B$11=1),Kirish!$B$10,0)</f>
        <v>0</v>
      </c>
      <c r="EO85" s="46">
        <f>IF(AND(EO$4=0,Kirish!$B$11=1),Kirish!$B$10,0)</f>
        <v>0</v>
      </c>
      <c r="EP85" s="46">
        <f>IF(AND(EP$4=0,Kirish!$B$11=1),Kirish!$B$10,0)</f>
        <v>0</v>
      </c>
      <c r="EQ85" s="46">
        <f>IF(AND(EQ$4=0,Kirish!$B$11=1),Kirish!$B$10,0)</f>
        <v>0</v>
      </c>
      <c r="ER85" s="46">
        <f>IF(AND(ER$4=0,Kirish!$B$11=1),Kirish!$B$10,0)</f>
        <v>0</v>
      </c>
      <c r="ES85" s="46">
        <f>IF(AND(ES$4=0,Kirish!$B$11=1),Kirish!$B$10,0)</f>
        <v>0</v>
      </c>
      <c r="ET85" s="46">
        <f>IF(AND(ET$4=0,Kirish!$B$11=1),Kirish!$B$10,0)</f>
        <v>0</v>
      </c>
      <c r="EU85" s="46">
        <f>IF(AND(EU$4=0,Kirish!$B$11=1),Kirish!$B$10,0)</f>
        <v>0</v>
      </c>
      <c r="EV85" s="46">
        <f>IF(AND(EV$4=0,Kirish!$B$11=1),Kirish!$B$10,0)</f>
        <v>0</v>
      </c>
      <c r="EW85" s="46">
        <f>IF(AND(EW$4=0,Kirish!$B$11=1),Kirish!$B$10,0)</f>
        <v>0</v>
      </c>
      <c r="EX85" s="46">
        <f>IF(AND(EX$4=0,Kirish!$B$11=1),Kirish!$B$10,0)</f>
        <v>0</v>
      </c>
      <c r="EY85" s="46">
        <f>IF(AND(EY$4=0,Kirish!$B$11=1),Kirish!$B$10,0)</f>
        <v>0</v>
      </c>
      <c r="EZ85" s="46">
        <f>IF(AND(EZ$4=0,Kirish!$B$11=1),Kirish!$B$10,0)</f>
        <v>0</v>
      </c>
      <c r="FA85" s="46">
        <f>IF(AND(FA$4=0,Kirish!$B$11=1),Kirish!$B$10,0)</f>
        <v>0</v>
      </c>
      <c r="FB85" s="46">
        <f>IF(AND(FB$4=0,Kirish!$B$11=1),Kirish!$B$10,0)</f>
        <v>0</v>
      </c>
      <c r="FC85" s="46">
        <f>IF(AND(FC$4=0,Kirish!$B$11=1),Kirish!$B$10,0)</f>
        <v>0</v>
      </c>
      <c r="FD85" s="46">
        <f>IF(AND(FD$4=0,Kirish!$B$11=1),Kirish!$B$10,0)</f>
        <v>0</v>
      </c>
      <c r="FE85" s="46">
        <f>IF(AND(FE$4=0,Kirish!$B$11=1),Kirish!$B$10,0)</f>
        <v>0</v>
      </c>
      <c r="FF85" s="46">
        <f>IF(AND(FF$4=0,Kirish!$B$11=1),Kirish!$B$10,0)</f>
        <v>0</v>
      </c>
      <c r="FG85" s="46">
        <f>IF(AND(FG$4=0,Kirish!$B$11=1),Kirish!$B$10,0)</f>
        <v>0</v>
      </c>
      <c r="FH85" s="46">
        <f>IF(AND(FH$4=0,Kirish!$B$11=1),Kirish!$B$10,0)</f>
        <v>0</v>
      </c>
      <c r="FI85" s="46">
        <f>IF(AND(FI$4=0,Kirish!$B$11=1),Kirish!$B$10,0)</f>
        <v>0</v>
      </c>
      <c r="FJ85" s="46">
        <f>IF(AND(FJ$4=0,Kirish!$B$11=1),Kirish!$B$10,0)</f>
        <v>0</v>
      </c>
      <c r="FK85" s="46">
        <f>IF(AND(FK$4=0,Kirish!$B$11=1),Kirish!$B$10,0)</f>
        <v>0</v>
      </c>
      <c r="FL85" s="46">
        <f>IF(AND(FL$4=0,Kirish!$B$11=1),Kirish!$B$10,0)</f>
        <v>0</v>
      </c>
      <c r="FM85" s="46">
        <f>IF(AND(FM$4=0,Kirish!$B$11=1),Kirish!$B$10,0)</f>
        <v>0</v>
      </c>
      <c r="FN85" s="46">
        <f>IF(AND(FN$4=0,Kirish!$B$11=1),Kirish!$B$10,0)</f>
        <v>0</v>
      </c>
      <c r="FO85" s="46">
        <f>IF(AND(FO$4=0,Kirish!$B$11=1),Kirish!$B$10,0)</f>
        <v>0</v>
      </c>
      <c r="FP85" s="46">
        <f>IF(AND(FP$4=0,Kirish!$B$11=1),Kirish!$B$10,0)</f>
        <v>0</v>
      </c>
    </row>
    <row r="86" spans="1:172" x14ac:dyDescent="0.2">
      <c r="A86" s="42" t="s">
        <v>234</v>
      </c>
      <c r="D86" s="47">
        <f>D$4-Parametrlar!$D$4</f>
        <v>-14</v>
      </c>
      <c r="E86" s="47">
        <f>E$4-Parametrlar!$D$4</f>
        <v>-13</v>
      </c>
      <c r="F86" s="47">
        <f>F$4-Parametrlar!$D$4</f>
        <v>-12</v>
      </c>
      <c r="G86" s="47">
        <f>G$4-Parametrlar!$D$4</f>
        <v>-11</v>
      </c>
      <c r="H86" s="47">
        <f>H$4-Parametrlar!$D$4</f>
        <v>-10</v>
      </c>
      <c r="I86" s="47">
        <f>I$4-Parametrlar!$D$4</f>
        <v>-9</v>
      </c>
      <c r="J86" s="47">
        <f>J$4-Parametrlar!$D$4</f>
        <v>-8</v>
      </c>
      <c r="K86" s="47">
        <f>K$4-Parametrlar!$D$4</f>
        <v>-7</v>
      </c>
      <c r="L86" s="47">
        <f>L$4-Parametrlar!$D$4</f>
        <v>-6</v>
      </c>
      <c r="M86" s="47">
        <f>M$4-Parametrlar!$D$4</f>
        <v>-5</v>
      </c>
      <c r="N86" s="47">
        <f>N$4-Parametrlar!$D$4</f>
        <v>-4</v>
      </c>
      <c r="O86" s="47">
        <f>O$4-Parametrlar!$D$4</f>
        <v>-3</v>
      </c>
      <c r="P86" s="47">
        <f>P$4-Parametrlar!$D$4</f>
        <v>-2</v>
      </c>
      <c r="Q86" s="47">
        <f>Q$4-Parametrlar!$D$4</f>
        <v>-1</v>
      </c>
      <c r="R86" s="47">
        <f>R$4-Parametrlar!$D$4</f>
        <v>0</v>
      </c>
      <c r="S86" s="47">
        <f>S$4-Parametrlar!$D$4</f>
        <v>1</v>
      </c>
      <c r="T86" s="47">
        <f>T$4-Parametrlar!$D$4</f>
        <v>2</v>
      </c>
      <c r="U86" s="47">
        <f>U$4-Parametrlar!$D$4</f>
        <v>3</v>
      </c>
      <c r="V86" s="47">
        <f>V$4-Parametrlar!$D$4</f>
        <v>4</v>
      </c>
      <c r="W86" s="47">
        <f>W$4-Parametrlar!$D$4</f>
        <v>5</v>
      </c>
      <c r="X86" s="47">
        <f>X$4-Parametrlar!$D$4</f>
        <v>6</v>
      </c>
      <c r="Y86" s="47">
        <f>Y$4-Parametrlar!$D$4</f>
        <v>7</v>
      </c>
      <c r="Z86" s="47">
        <f>Z$4-Parametrlar!$D$4</f>
        <v>8</v>
      </c>
      <c r="AA86" s="47">
        <f>AA$4-Parametrlar!$D$4</f>
        <v>9</v>
      </c>
      <c r="AB86" s="47">
        <f>AB$4-Parametrlar!$D$4</f>
        <v>10</v>
      </c>
      <c r="AC86" s="47">
        <f>AC$4-Parametrlar!$D$4</f>
        <v>11</v>
      </c>
      <c r="AD86" s="47">
        <f>AD$4-Parametrlar!$D$4</f>
        <v>12</v>
      </c>
      <c r="AE86" s="47">
        <f>AE$4-Parametrlar!$D$4</f>
        <v>13</v>
      </c>
      <c r="AF86" s="47">
        <f>AF$4-Parametrlar!$D$4</f>
        <v>14</v>
      </c>
      <c r="AG86" s="47">
        <f>AG$4-Parametrlar!$D$4</f>
        <v>15</v>
      </c>
      <c r="AH86" s="47">
        <f>AH$4-Parametrlar!$D$4</f>
        <v>16</v>
      </c>
      <c r="AI86" s="47">
        <f>AI$4-Parametrlar!$D$4</f>
        <v>17</v>
      </c>
      <c r="AJ86" s="47">
        <f>AJ$4-Parametrlar!$D$4</f>
        <v>18</v>
      </c>
      <c r="AK86" s="47">
        <f>AK$4-Parametrlar!$D$4</f>
        <v>19</v>
      </c>
      <c r="AL86" s="47">
        <f>AL$4-Parametrlar!$D$4</f>
        <v>20</v>
      </c>
      <c r="AM86" s="47">
        <f>AM$4-Parametrlar!$D$4</f>
        <v>21</v>
      </c>
      <c r="AN86" s="47">
        <f>AN$4-Parametrlar!$D$4</f>
        <v>22</v>
      </c>
      <c r="AO86" s="47">
        <f>AO$4-Parametrlar!$D$4</f>
        <v>23</v>
      </c>
      <c r="AP86" s="47">
        <f>AP$4-Parametrlar!$D$4</f>
        <v>24</v>
      </c>
      <c r="AQ86" s="47">
        <f>AQ$4-Parametrlar!$D$4</f>
        <v>25</v>
      </c>
      <c r="AR86" s="47">
        <f>AR$4-Parametrlar!$D$4</f>
        <v>26</v>
      </c>
      <c r="AS86" s="47">
        <f>AS$4-Parametrlar!$D$4</f>
        <v>27</v>
      </c>
      <c r="AT86" s="47">
        <f>AT$4-Parametrlar!$D$4</f>
        <v>28</v>
      </c>
      <c r="AU86" s="47">
        <f>AU$4-Parametrlar!$D$4</f>
        <v>29</v>
      </c>
      <c r="AV86" s="47">
        <f>AV$4-Parametrlar!$D$4</f>
        <v>30</v>
      </c>
      <c r="AW86" s="47">
        <f>AW$4-Parametrlar!$D$4</f>
        <v>31</v>
      </c>
      <c r="AX86" s="47">
        <f>AX$4-Parametrlar!$D$4</f>
        <v>32</v>
      </c>
      <c r="AY86" s="47">
        <f>AY$4-Parametrlar!$D$4</f>
        <v>33</v>
      </c>
      <c r="AZ86" s="47">
        <f>AZ$4-Parametrlar!$D$4</f>
        <v>34</v>
      </c>
      <c r="BA86" s="47">
        <f>BA$4-Parametrlar!$D$4</f>
        <v>35</v>
      </c>
      <c r="BB86" s="47">
        <f>BB$4-Parametrlar!$D$4</f>
        <v>36</v>
      </c>
      <c r="BC86" s="47">
        <f>BC$4-Parametrlar!$D$4</f>
        <v>37</v>
      </c>
      <c r="BD86" s="47">
        <f>BD$4-Parametrlar!$D$4</f>
        <v>38</v>
      </c>
      <c r="BE86" s="47">
        <f>BE$4-Parametrlar!$D$4</f>
        <v>39</v>
      </c>
      <c r="BF86" s="47">
        <f>BF$4-Parametrlar!$D$4</f>
        <v>40</v>
      </c>
      <c r="BG86" s="47">
        <f>BG$4-Parametrlar!$D$4</f>
        <v>41</v>
      </c>
      <c r="BH86" s="47">
        <f>BH$4-Parametrlar!$D$4</f>
        <v>42</v>
      </c>
      <c r="BI86" s="47">
        <f>BI$4-Parametrlar!$D$4</f>
        <v>43</v>
      </c>
      <c r="BJ86" s="47">
        <f>BJ$4-Parametrlar!$D$4</f>
        <v>44</v>
      </c>
      <c r="BK86" s="47">
        <f>BK$4-Parametrlar!$D$4</f>
        <v>45</v>
      </c>
      <c r="BL86" s="47">
        <f>BL$4-Parametrlar!$D$4</f>
        <v>46</v>
      </c>
      <c r="BM86" s="47">
        <f>BM$4-Parametrlar!$D$4</f>
        <v>47</v>
      </c>
      <c r="BN86" s="47">
        <f>BN$4-Parametrlar!$D$4</f>
        <v>48</v>
      </c>
      <c r="BO86" s="47">
        <f>BO$4-Parametrlar!$D$4</f>
        <v>49</v>
      </c>
      <c r="BP86" s="47">
        <f>BP$4-Parametrlar!$D$4</f>
        <v>50</v>
      </c>
      <c r="BQ86" s="47">
        <f>BQ$4-Parametrlar!$D$4</f>
        <v>51</v>
      </c>
      <c r="BR86" s="47">
        <f>BR$4-Parametrlar!$D$4</f>
        <v>52</v>
      </c>
      <c r="BS86" s="47">
        <f>BS$4-Parametrlar!$D$4</f>
        <v>53</v>
      </c>
      <c r="BT86" s="47">
        <f>BT$4-Parametrlar!$D$4</f>
        <v>54</v>
      </c>
      <c r="BU86" s="47">
        <f>BU$4-Parametrlar!$D$4</f>
        <v>55</v>
      </c>
      <c r="BV86" s="47">
        <f>BV$4-Parametrlar!$D$4</f>
        <v>56</v>
      </c>
      <c r="BW86" s="47">
        <f>BW$4-Parametrlar!$D$4</f>
        <v>57</v>
      </c>
      <c r="BX86" s="47">
        <f>BX$4-Parametrlar!$D$4</f>
        <v>58</v>
      </c>
      <c r="BY86" s="47">
        <f>BY$4-Parametrlar!$D$4</f>
        <v>59</v>
      </c>
      <c r="BZ86" s="47">
        <f>BZ$4-Parametrlar!$D$4</f>
        <v>60</v>
      </c>
      <c r="CA86" s="47">
        <f>CA$4-Parametrlar!$D$4</f>
        <v>61</v>
      </c>
      <c r="CB86" s="47">
        <f>CB$4-Parametrlar!$D$4</f>
        <v>62</v>
      </c>
      <c r="CC86" s="47">
        <f>CC$4-Parametrlar!$D$4</f>
        <v>63</v>
      </c>
      <c r="CD86" s="47">
        <f>CD$4-Parametrlar!$D$4</f>
        <v>64</v>
      </c>
      <c r="CE86" s="47">
        <f>CE$4-Parametrlar!$D$4</f>
        <v>65</v>
      </c>
      <c r="CF86" s="47">
        <f>CF$4-Parametrlar!$D$4</f>
        <v>66</v>
      </c>
      <c r="CG86" s="47">
        <f>CG$4-Parametrlar!$D$4</f>
        <v>67</v>
      </c>
      <c r="CH86" s="47">
        <f>CH$4-Parametrlar!$D$4</f>
        <v>68</v>
      </c>
      <c r="CI86" s="47">
        <f>CI$4-Parametrlar!$D$4</f>
        <v>69</v>
      </c>
      <c r="CJ86" s="47">
        <f>CJ$4-Parametrlar!$D$4</f>
        <v>70</v>
      </c>
      <c r="CK86" s="47">
        <f>CK$4-Parametrlar!$D$4</f>
        <v>71</v>
      </c>
      <c r="CL86" s="47">
        <f>CL$4-Parametrlar!$D$4</f>
        <v>72</v>
      </c>
      <c r="CM86" s="47">
        <f>CM$4-Parametrlar!$D$4</f>
        <v>73</v>
      </c>
      <c r="CN86" s="47">
        <f>CN$4-Parametrlar!$D$4</f>
        <v>74</v>
      </c>
      <c r="CO86" s="47">
        <f>CO$4-Parametrlar!$D$4</f>
        <v>75</v>
      </c>
      <c r="CP86" s="47">
        <f>CP$4-Parametrlar!$D$4</f>
        <v>76</v>
      </c>
      <c r="CQ86" s="47">
        <f>CQ$4-Parametrlar!$D$4</f>
        <v>77</v>
      </c>
      <c r="CR86" s="47">
        <f>CR$4-Parametrlar!$D$4</f>
        <v>78</v>
      </c>
      <c r="CS86" s="47">
        <f>CS$4-Parametrlar!$D$4</f>
        <v>79</v>
      </c>
      <c r="CT86" s="47">
        <f>CT$4-Parametrlar!$D$4</f>
        <v>80</v>
      </c>
      <c r="CU86" s="47">
        <f>CU$4-Parametrlar!$D$4</f>
        <v>81</v>
      </c>
      <c r="CV86" s="47">
        <f>CV$4-Parametrlar!$D$4</f>
        <v>82</v>
      </c>
      <c r="CW86" s="47">
        <f>CW$4-Parametrlar!$D$4</f>
        <v>83</v>
      </c>
      <c r="CX86" s="47">
        <f>CX$4-Parametrlar!$D$4</f>
        <v>84</v>
      </c>
      <c r="CY86" s="47">
        <f>CY$4-Parametrlar!$D$4</f>
        <v>85</v>
      </c>
      <c r="CZ86" s="47">
        <f>CZ$4-Parametrlar!$D$4</f>
        <v>86</v>
      </c>
      <c r="DA86" s="47">
        <f>DA$4-Parametrlar!$D$4</f>
        <v>87</v>
      </c>
      <c r="DB86" s="47">
        <f>DB$4-Parametrlar!$D$4</f>
        <v>88</v>
      </c>
      <c r="DC86" s="47">
        <f>DC$4-Parametrlar!$D$4</f>
        <v>89</v>
      </c>
      <c r="DD86" s="47">
        <f>DD$4-Parametrlar!$D$4</f>
        <v>90</v>
      </c>
      <c r="DE86" s="47">
        <f>DE$4-Parametrlar!$D$4</f>
        <v>91</v>
      </c>
      <c r="DF86" s="47">
        <f>DF$4-Parametrlar!$D$4</f>
        <v>92</v>
      </c>
      <c r="DG86" s="47">
        <f>DG$4-Parametrlar!$D$4</f>
        <v>93</v>
      </c>
      <c r="DH86" s="47">
        <f>DH$4-Parametrlar!$D$4</f>
        <v>94</v>
      </c>
      <c r="DI86" s="47">
        <f>DI$4-Parametrlar!$D$4</f>
        <v>95</v>
      </c>
      <c r="DJ86" s="47">
        <f>DJ$4-Parametrlar!$D$4</f>
        <v>96</v>
      </c>
      <c r="DK86" s="47">
        <f>DK$4-Parametrlar!$D$4</f>
        <v>97</v>
      </c>
      <c r="DL86" s="47">
        <f>DL$4-Parametrlar!$D$4</f>
        <v>98</v>
      </c>
      <c r="DM86" s="47">
        <f>DM$4-Parametrlar!$D$4</f>
        <v>99</v>
      </c>
      <c r="DN86" s="47">
        <f>DN$4-Parametrlar!$D$4</f>
        <v>100</v>
      </c>
      <c r="DO86" s="47">
        <f>DO$4-Parametrlar!$D$4</f>
        <v>101</v>
      </c>
      <c r="DP86" s="47">
        <f>DP$4-Parametrlar!$D$4</f>
        <v>102</v>
      </c>
      <c r="DQ86" s="47">
        <f>DQ$4-Parametrlar!$D$4</f>
        <v>103</v>
      </c>
      <c r="DR86" s="47">
        <f>DR$4-Parametrlar!$D$4</f>
        <v>104</v>
      </c>
      <c r="DS86" s="47">
        <f>DS$4-Parametrlar!$D$4</f>
        <v>105</v>
      </c>
      <c r="DT86" s="47">
        <f>DT$4-Parametrlar!$D$4</f>
        <v>106</v>
      </c>
      <c r="DU86" s="47">
        <f>DU$4-Parametrlar!$D$4</f>
        <v>107</v>
      </c>
      <c r="DV86" s="47">
        <f>DV$4-Parametrlar!$D$4</f>
        <v>108</v>
      </c>
      <c r="DW86" s="47">
        <f>DW$4-Parametrlar!$D$4</f>
        <v>109</v>
      </c>
      <c r="DX86" s="47">
        <f>DX$4-Parametrlar!$D$4</f>
        <v>110</v>
      </c>
      <c r="DY86" s="47">
        <f>DY$4-Parametrlar!$D$4</f>
        <v>111</v>
      </c>
      <c r="DZ86" s="47">
        <f>DZ$4-Parametrlar!$D$4</f>
        <v>112</v>
      </c>
      <c r="EA86" s="47">
        <f>EA$4-Parametrlar!$D$4</f>
        <v>113</v>
      </c>
      <c r="EB86" s="47">
        <f>EB$4-Parametrlar!$D$4</f>
        <v>114</v>
      </c>
      <c r="EC86" s="47">
        <f>EC$4-Parametrlar!$D$4</f>
        <v>115</v>
      </c>
      <c r="ED86" s="47">
        <f>ED$4-Parametrlar!$D$4</f>
        <v>116</v>
      </c>
      <c r="EE86" s="47">
        <f>EE$4-Parametrlar!$D$4</f>
        <v>117</v>
      </c>
      <c r="EF86" s="47">
        <f>EF$4-Parametrlar!$D$4</f>
        <v>118</v>
      </c>
      <c r="EG86" s="47">
        <f>EG$4-Parametrlar!$D$4</f>
        <v>119</v>
      </c>
      <c r="EH86" s="47">
        <f>EH$4-Parametrlar!$D$4</f>
        <v>120</v>
      </c>
      <c r="EI86" s="47">
        <f>EI$4-Parametrlar!$D$4</f>
        <v>121</v>
      </c>
      <c r="EJ86" s="47">
        <f>EJ$4-Parametrlar!$D$4</f>
        <v>122</v>
      </c>
      <c r="EK86" s="47">
        <f>EK$4-Parametrlar!$D$4</f>
        <v>123</v>
      </c>
      <c r="EL86" s="47">
        <f>EL$4-Parametrlar!$D$4</f>
        <v>124</v>
      </c>
      <c r="EM86" s="47">
        <f>EM$4-Parametrlar!$D$4</f>
        <v>125</v>
      </c>
      <c r="EN86" s="47">
        <f>EN$4-Parametrlar!$D$4</f>
        <v>126</v>
      </c>
      <c r="EO86" s="47">
        <f>EO$4-Parametrlar!$D$4</f>
        <v>127</v>
      </c>
      <c r="EP86" s="47">
        <f>EP$4-Parametrlar!$D$4</f>
        <v>128</v>
      </c>
      <c r="EQ86" s="47">
        <f>EQ$4-Parametrlar!$D$4</f>
        <v>129</v>
      </c>
      <c r="ER86" s="47">
        <f>ER$4-Parametrlar!$D$4</f>
        <v>130</v>
      </c>
      <c r="ES86" s="47">
        <f>ES$4-Parametrlar!$D$4</f>
        <v>131</v>
      </c>
      <c r="ET86" s="47">
        <f>ET$4-Parametrlar!$D$4</f>
        <v>132</v>
      </c>
      <c r="EU86" s="47">
        <f>EU$4-Parametrlar!$D$4</f>
        <v>133</v>
      </c>
      <c r="EV86" s="47">
        <f>EV$4-Parametrlar!$D$4</f>
        <v>134</v>
      </c>
      <c r="EW86" s="47">
        <f>EW$4-Parametrlar!$D$4</f>
        <v>135</v>
      </c>
      <c r="EX86" s="47">
        <f>EX$4-Parametrlar!$D$4</f>
        <v>136</v>
      </c>
      <c r="EY86" s="47">
        <f>EY$4-Parametrlar!$D$4</f>
        <v>137</v>
      </c>
      <c r="EZ86" s="47">
        <f>EZ$4-Parametrlar!$D$4</f>
        <v>138</v>
      </c>
      <c r="FA86" s="47">
        <f>FA$4-Parametrlar!$D$4</f>
        <v>139</v>
      </c>
      <c r="FB86" s="47">
        <f>FB$4-Parametrlar!$D$4</f>
        <v>140</v>
      </c>
      <c r="FC86" s="47">
        <f>FC$4-Parametrlar!$D$4</f>
        <v>141</v>
      </c>
      <c r="FD86" s="47">
        <f>FD$4-Parametrlar!$D$4</f>
        <v>142</v>
      </c>
      <c r="FE86" s="47">
        <f>FE$4-Parametrlar!$D$4</f>
        <v>143</v>
      </c>
      <c r="FF86" s="47">
        <f>FF$4-Parametrlar!$D$4</f>
        <v>144</v>
      </c>
      <c r="FG86" s="47">
        <f>FG$4-Parametrlar!$D$4</f>
        <v>145</v>
      </c>
      <c r="FH86" s="47">
        <f>FH$4-Parametrlar!$D$4</f>
        <v>146</v>
      </c>
      <c r="FI86" s="47">
        <f>FI$4-Parametrlar!$D$4</f>
        <v>147</v>
      </c>
      <c r="FJ86" s="47">
        <f>FJ$4-Parametrlar!$D$4</f>
        <v>148</v>
      </c>
      <c r="FK86" s="47">
        <f>FK$4-Parametrlar!$D$4</f>
        <v>149</v>
      </c>
      <c r="FL86" s="47">
        <f>FL$4-Parametrlar!$D$4</f>
        <v>150</v>
      </c>
      <c r="FM86" s="47">
        <f>FM$4-Parametrlar!$D$4</f>
        <v>151</v>
      </c>
      <c r="FN86" s="47">
        <f>FN$4-Parametrlar!$D$4</f>
        <v>152</v>
      </c>
      <c r="FO86" s="47">
        <f>FO$4-Parametrlar!$D$4</f>
        <v>153</v>
      </c>
      <c r="FP86" s="47">
        <f>FP$4-Parametrlar!$D$4</f>
        <v>154</v>
      </c>
    </row>
    <row r="87" spans="1:172" x14ac:dyDescent="0.2">
      <c r="A87" s="42" t="s">
        <v>235</v>
      </c>
      <c r="D87" s="47">
        <f>IF(AND(D86&gt;=1,D$4&lt;=Parametrlar!$D$8,Parametrlar!$D$12&gt;0),1,0)</f>
        <v>0</v>
      </c>
      <c r="E87" s="47">
        <f>IF(AND(E86&gt;=1,E$4&lt;=Parametrlar!$D$8,Parametrlar!$D$12&gt;0),1,0)</f>
        <v>0</v>
      </c>
      <c r="F87" s="47">
        <f>IF(AND(F86&gt;=1,F$4&lt;=Parametrlar!$D$8,Parametrlar!$D$12&gt;0),1,0)</f>
        <v>0</v>
      </c>
      <c r="G87" s="47">
        <f>IF(AND(G86&gt;=1,G$4&lt;=Parametrlar!$D$8,Parametrlar!$D$12&gt;0),1,0)</f>
        <v>0</v>
      </c>
      <c r="H87" s="47">
        <f>IF(AND(H86&gt;=1,H$4&lt;=Parametrlar!$D$8,Parametrlar!$D$12&gt;0),1,0)</f>
        <v>0</v>
      </c>
      <c r="I87" s="47">
        <f>IF(AND(I86&gt;=1,I$4&lt;=Parametrlar!$D$8,Parametrlar!$D$12&gt;0),1,0)</f>
        <v>0</v>
      </c>
      <c r="J87" s="47">
        <f>IF(AND(J86&gt;=1,J$4&lt;=Parametrlar!$D$8,Parametrlar!$D$12&gt;0),1,0)</f>
        <v>0</v>
      </c>
      <c r="K87" s="47">
        <f>IF(AND(K86&gt;=1,K$4&lt;=Parametrlar!$D$8,Parametrlar!$D$12&gt;0),1,0)</f>
        <v>0</v>
      </c>
      <c r="L87" s="47">
        <f>IF(AND(L86&gt;=1,L$4&lt;=Parametrlar!$D$8,Parametrlar!$D$12&gt;0),1,0)</f>
        <v>0</v>
      </c>
      <c r="M87" s="47">
        <f>IF(AND(M86&gt;=1,M$4&lt;=Parametrlar!$D$8,Parametrlar!$D$12&gt;0),1,0)</f>
        <v>0</v>
      </c>
      <c r="N87" s="47">
        <f>IF(AND(N86&gt;=1,N$4&lt;=Parametrlar!$D$8,Parametrlar!$D$12&gt;0),1,0)</f>
        <v>0</v>
      </c>
      <c r="O87" s="47">
        <f>IF(AND(O86&gt;=1,O$4&lt;=Parametrlar!$D$8,Parametrlar!$D$12&gt;0),1,0)</f>
        <v>0</v>
      </c>
      <c r="P87" s="47">
        <f>IF(AND(P86&gt;=1,P$4&lt;=Parametrlar!$D$8,Parametrlar!$D$12&gt;0),1,0)</f>
        <v>0</v>
      </c>
      <c r="Q87" s="47">
        <f>IF(AND(Q86&gt;=1,Q$4&lt;=Parametrlar!$D$8,Parametrlar!$D$12&gt;0),1,0)</f>
        <v>0</v>
      </c>
      <c r="R87" s="47">
        <f>IF(AND(R86&gt;=1,R$4&lt;=Parametrlar!$D$8,Parametrlar!$D$12&gt;0),1,0)</f>
        <v>0</v>
      </c>
      <c r="S87" s="47">
        <f>IF(AND(S86&gt;=1,S$4&lt;=Parametrlar!$D$8,Parametrlar!$D$12&gt;0),1,0)</f>
        <v>0</v>
      </c>
      <c r="T87" s="47">
        <f>IF(AND(T86&gt;=1,T$4&lt;=Parametrlar!$D$8,Parametrlar!$D$12&gt;0),1,0)</f>
        <v>0</v>
      </c>
      <c r="U87" s="47">
        <f>IF(AND(U86&gt;=1,U$4&lt;=Parametrlar!$D$8,Parametrlar!$D$12&gt;0),1,0)</f>
        <v>0</v>
      </c>
      <c r="V87" s="47">
        <f>IF(AND(V86&gt;=1,V$4&lt;=Parametrlar!$D$8,Parametrlar!$D$12&gt;0),1,0)</f>
        <v>0</v>
      </c>
      <c r="W87" s="47">
        <f>IF(AND(W86&gt;=1,W$4&lt;=Parametrlar!$D$8,Parametrlar!$D$12&gt;0),1,0)</f>
        <v>0</v>
      </c>
      <c r="X87" s="47">
        <f>IF(AND(X86&gt;=1,X$4&lt;=Parametrlar!$D$8,Parametrlar!$D$12&gt;0),1,0)</f>
        <v>0</v>
      </c>
      <c r="Y87" s="47">
        <f>IF(AND(Y86&gt;=1,Y$4&lt;=Parametrlar!$D$8,Parametrlar!$D$12&gt;0),1,0)</f>
        <v>0</v>
      </c>
      <c r="Z87" s="47">
        <f>IF(AND(Z86&gt;=1,Z$4&lt;=Parametrlar!$D$8,Parametrlar!$D$12&gt;0),1,0)</f>
        <v>0</v>
      </c>
      <c r="AA87" s="47">
        <f>IF(AND(AA86&gt;=1,AA$4&lt;=Parametrlar!$D$8,Parametrlar!$D$12&gt;0),1,0)</f>
        <v>0</v>
      </c>
      <c r="AB87" s="47">
        <f>IF(AND(AB86&gt;=1,AB$4&lt;=Parametrlar!$D$8,Parametrlar!$D$12&gt;0),1,0)</f>
        <v>0</v>
      </c>
      <c r="AC87" s="47">
        <f>IF(AND(AC86&gt;=1,AC$4&lt;=Parametrlar!$D$8,Parametrlar!$D$12&gt;0),1,0)</f>
        <v>0</v>
      </c>
      <c r="AD87" s="47">
        <f>IF(AND(AD86&gt;=1,AD$4&lt;=Parametrlar!$D$8,Parametrlar!$D$12&gt;0),1,0)</f>
        <v>0</v>
      </c>
      <c r="AE87" s="47">
        <f>IF(AND(AE86&gt;=1,AE$4&lt;=Parametrlar!$D$8,Parametrlar!$D$12&gt;0),1,0)</f>
        <v>0</v>
      </c>
      <c r="AF87" s="47">
        <f>IF(AND(AF86&gt;=1,AF$4&lt;=Parametrlar!$D$8,Parametrlar!$D$12&gt;0),1,0)</f>
        <v>0</v>
      </c>
      <c r="AG87" s="47">
        <f>IF(AND(AG86&gt;=1,AG$4&lt;=Parametrlar!$D$8,Parametrlar!$D$12&gt;0),1,0)</f>
        <v>0</v>
      </c>
      <c r="AH87" s="47">
        <f>IF(AND(AH86&gt;=1,AH$4&lt;=Parametrlar!$D$8,Parametrlar!$D$12&gt;0),1,0)</f>
        <v>0</v>
      </c>
      <c r="AI87" s="47">
        <f>IF(AND(AI86&gt;=1,AI$4&lt;=Parametrlar!$D$8,Parametrlar!$D$12&gt;0),1,0)</f>
        <v>0</v>
      </c>
      <c r="AJ87" s="47">
        <f>IF(AND(AJ86&gt;=1,AJ$4&lt;=Parametrlar!$D$8,Parametrlar!$D$12&gt;0),1,0)</f>
        <v>0</v>
      </c>
      <c r="AK87" s="47">
        <f>IF(AND(AK86&gt;=1,AK$4&lt;=Parametrlar!$D$8,Parametrlar!$D$12&gt;0),1,0)</f>
        <v>0</v>
      </c>
      <c r="AL87" s="47">
        <f>IF(AND(AL86&gt;=1,AL$4&lt;=Parametrlar!$D$8,Parametrlar!$D$12&gt;0),1,0)</f>
        <v>0</v>
      </c>
      <c r="AM87" s="47">
        <f>IF(AND(AM86&gt;=1,AM$4&lt;=Parametrlar!$D$8,Parametrlar!$D$12&gt;0),1,0)</f>
        <v>0</v>
      </c>
      <c r="AN87" s="47">
        <f>IF(AND(AN86&gt;=1,AN$4&lt;=Parametrlar!$D$8,Parametrlar!$D$12&gt;0),1,0)</f>
        <v>0</v>
      </c>
      <c r="AO87" s="47">
        <f>IF(AND(AO86&gt;=1,AO$4&lt;=Parametrlar!$D$8,Parametrlar!$D$12&gt;0),1,0)</f>
        <v>0</v>
      </c>
      <c r="AP87" s="47">
        <f>IF(AND(AP86&gt;=1,AP$4&lt;=Parametrlar!$D$8,Parametrlar!$D$12&gt;0),1,0)</f>
        <v>0</v>
      </c>
      <c r="AQ87" s="47">
        <f>IF(AND(AQ86&gt;=1,AQ$4&lt;=Parametrlar!$D$8,Parametrlar!$D$12&gt;0),1,0)</f>
        <v>0</v>
      </c>
      <c r="AR87" s="47">
        <f>IF(AND(AR86&gt;=1,AR$4&lt;=Parametrlar!$D$8,Parametrlar!$D$12&gt;0),1,0)</f>
        <v>0</v>
      </c>
      <c r="AS87" s="47">
        <f>IF(AND(AS86&gt;=1,AS$4&lt;=Parametrlar!$D$8,Parametrlar!$D$12&gt;0),1,0)</f>
        <v>0</v>
      </c>
      <c r="AT87" s="47">
        <f>IF(AND(AT86&gt;=1,AT$4&lt;=Parametrlar!$D$8,Parametrlar!$D$12&gt;0),1,0)</f>
        <v>0</v>
      </c>
      <c r="AU87" s="47">
        <f>IF(AND(AU86&gt;=1,AU$4&lt;=Parametrlar!$D$8,Parametrlar!$D$12&gt;0),1,0)</f>
        <v>0</v>
      </c>
      <c r="AV87" s="47">
        <f>IF(AND(AV86&gt;=1,AV$4&lt;=Parametrlar!$D$8,Parametrlar!$D$12&gt;0),1,0)</f>
        <v>0</v>
      </c>
      <c r="AW87" s="47">
        <f>IF(AND(AW86&gt;=1,AW$4&lt;=Parametrlar!$D$8,Parametrlar!$D$12&gt;0),1,0)</f>
        <v>0</v>
      </c>
      <c r="AX87" s="47">
        <f>IF(AND(AX86&gt;=1,AX$4&lt;=Parametrlar!$D$8,Parametrlar!$D$12&gt;0),1,0)</f>
        <v>0</v>
      </c>
      <c r="AY87" s="47">
        <f>IF(AND(AY86&gt;=1,AY$4&lt;=Parametrlar!$D$8,Parametrlar!$D$12&gt;0),1,0)</f>
        <v>0</v>
      </c>
      <c r="AZ87" s="47">
        <f>IF(AND(AZ86&gt;=1,AZ$4&lt;=Parametrlar!$D$8,Parametrlar!$D$12&gt;0),1,0)</f>
        <v>0</v>
      </c>
      <c r="BA87" s="47">
        <f>IF(AND(BA86&gt;=1,BA$4&lt;=Parametrlar!$D$8,Parametrlar!$D$12&gt;0),1,0)</f>
        <v>0</v>
      </c>
      <c r="BB87" s="47">
        <f>IF(AND(BB86&gt;=1,BB$4&lt;=Parametrlar!$D$8,Parametrlar!$D$12&gt;0),1,0)</f>
        <v>0</v>
      </c>
      <c r="BC87" s="47">
        <f>IF(AND(BC86&gt;=1,BC$4&lt;=Parametrlar!$D$8,Parametrlar!$D$12&gt;0),1,0)</f>
        <v>0</v>
      </c>
      <c r="BD87" s="47">
        <f>IF(AND(BD86&gt;=1,BD$4&lt;=Parametrlar!$D$8,Parametrlar!$D$12&gt;0),1,0)</f>
        <v>0</v>
      </c>
      <c r="BE87" s="47">
        <f>IF(AND(BE86&gt;=1,BE$4&lt;=Parametrlar!$D$8,Parametrlar!$D$12&gt;0),1,0)</f>
        <v>0</v>
      </c>
      <c r="BF87" s="47">
        <f>IF(AND(BF86&gt;=1,BF$4&lt;=Parametrlar!$D$8,Parametrlar!$D$12&gt;0),1,0)</f>
        <v>0</v>
      </c>
      <c r="BG87" s="47">
        <f>IF(AND(BG86&gt;=1,BG$4&lt;=Parametrlar!$D$8,Parametrlar!$D$12&gt;0),1,0)</f>
        <v>0</v>
      </c>
      <c r="BH87" s="47">
        <f>IF(AND(BH86&gt;=1,BH$4&lt;=Parametrlar!$D$8,Parametrlar!$D$12&gt;0),1,0)</f>
        <v>0</v>
      </c>
      <c r="BI87" s="47">
        <f>IF(AND(BI86&gt;=1,BI$4&lt;=Parametrlar!$D$8,Parametrlar!$D$12&gt;0),1,0)</f>
        <v>0</v>
      </c>
      <c r="BJ87" s="47">
        <f>IF(AND(BJ86&gt;=1,BJ$4&lt;=Parametrlar!$D$8,Parametrlar!$D$12&gt;0),1,0)</f>
        <v>0</v>
      </c>
      <c r="BK87" s="47">
        <f>IF(AND(BK86&gt;=1,BK$4&lt;=Parametrlar!$D$8,Parametrlar!$D$12&gt;0),1,0)</f>
        <v>0</v>
      </c>
      <c r="BL87" s="47">
        <f>IF(AND(BL86&gt;=1,BL$4&lt;=Parametrlar!$D$8,Parametrlar!$D$12&gt;0),1,0)</f>
        <v>0</v>
      </c>
      <c r="BM87" s="47">
        <f>IF(AND(BM86&gt;=1,BM$4&lt;=Parametrlar!$D$8,Parametrlar!$D$12&gt;0),1,0)</f>
        <v>0</v>
      </c>
      <c r="BN87" s="47">
        <f>IF(AND(BN86&gt;=1,BN$4&lt;=Parametrlar!$D$8,Parametrlar!$D$12&gt;0),1,0)</f>
        <v>0</v>
      </c>
      <c r="BO87" s="47">
        <f>IF(AND(BO86&gt;=1,BO$4&lt;=Parametrlar!$D$8,Parametrlar!$D$12&gt;0),1,0)</f>
        <v>0</v>
      </c>
      <c r="BP87" s="47">
        <f>IF(AND(BP86&gt;=1,BP$4&lt;=Parametrlar!$D$8,Parametrlar!$D$12&gt;0),1,0)</f>
        <v>0</v>
      </c>
      <c r="BQ87" s="47">
        <f>IF(AND(BQ86&gt;=1,BQ$4&lt;=Parametrlar!$D$8,Parametrlar!$D$12&gt;0),1,0)</f>
        <v>0</v>
      </c>
      <c r="BR87" s="47">
        <f>IF(AND(BR86&gt;=1,BR$4&lt;=Parametrlar!$D$8,Parametrlar!$D$12&gt;0),1,0)</f>
        <v>0</v>
      </c>
      <c r="BS87" s="47">
        <f>IF(AND(BS86&gt;=1,BS$4&lt;=Parametrlar!$D$8,Parametrlar!$D$12&gt;0),1,0)</f>
        <v>0</v>
      </c>
      <c r="BT87" s="47">
        <f>IF(AND(BT86&gt;=1,BT$4&lt;=Parametrlar!$D$8,Parametrlar!$D$12&gt;0),1,0)</f>
        <v>0</v>
      </c>
      <c r="BU87" s="47">
        <f>IF(AND(BU86&gt;=1,BU$4&lt;=Parametrlar!$D$8,Parametrlar!$D$12&gt;0),1,0)</f>
        <v>0</v>
      </c>
      <c r="BV87" s="47">
        <f>IF(AND(BV86&gt;=1,BV$4&lt;=Parametrlar!$D$8,Parametrlar!$D$12&gt;0),1,0)</f>
        <v>0</v>
      </c>
      <c r="BW87" s="47">
        <f>IF(AND(BW86&gt;=1,BW$4&lt;=Parametrlar!$D$8,Parametrlar!$D$12&gt;0),1,0)</f>
        <v>0</v>
      </c>
      <c r="BX87" s="47">
        <f>IF(AND(BX86&gt;=1,BX$4&lt;=Parametrlar!$D$8,Parametrlar!$D$12&gt;0),1,0)</f>
        <v>0</v>
      </c>
      <c r="BY87" s="47">
        <f>IF(AND(BY86&gt;=1,BY$4&lt;=Parametrlar!$D$8,Parametrlar!$D$12&gt;0),1,0)</f>
        <v>0</v>
      </c>
      <c r="BZ87" s="47">
        <f>IF(AND(BZ86&gt;=1,BZ$4&lt;=Parametrlar!$D$8,Parametrlar!$D$12&gt;0),1,0)</f>
        <v>0</v>
      </c>
      <c r="CA87" s="47">
        <f>IF(AND(CA86&gt;=1,CA$4&lt;=Parametrlar!$D$8,Parametrlar!$D$12&gt;0),1,0)</f>
        <v>0</v>
      </c>
      <c r="CB87" s="47">
        <f>IF(AND(CB86&gt;=1,CB$4&lt;=Parametrlar!$D$8,Parametrlar!$D$12&gt;0),1,0)</f>
        <v>0</v>
      </c>
      <c r="CC87" s="47">
        <f>IF(AND(CC86&gt;=1,CC$4&lt;=Parametrlar!$D$8,Parametrlar!$D$12&gt;0),1,0)</f>
        <v>0</v>
      </c>
      <c r="CD87" s="47">
        <f>IF(AND(CD86&gt;=1,CD$4&lt;=Parametrlar!$D$8,Parametrlar!$D$12&gt;0),1,0)</f>
        <v>0</v>
      </c>
      <c r="CE87" s="47">
        <f>IF(AND(CE86&gt;=1,CE$4&lt;=Parametrlar!$D$8,Parametrlar!$D$12&gt;0),1,0)</f>
        <v>0</v>
      </c>
      <c r="CF87" s="47">
        <f>IF(AND(CF86&gt;=1,CF$4&lt;=Parametrlar!$D$8,Parametrlar!$D$12&gt;0),1,0)</f>
        <v>0</v>
      </c>
      <c r="CG87" s="47">
        <f>IF(AND(CG86&gt;=1,CG$4&lt;=Parametrlar!$D$8,Parametrlar!$D$12&gt;0),1,0)</f>
        <v>0</v>
      </c>
      <c r="CH87" s="47">
        <f>IF(AND(CH86&gt;=1,CH$4&lt;=Parametrlar!$D$8,Parametrlar!$D$12&gt;0),1,0)</f>
        <v>0</v>
      </c>
      <c r="CI87" s="47">
        <f>IF(AND(CI86&gt;=1,CI$4&lt;=Parametrlar!$D$8,Parametrlar!$D$12&gt;0),1,0)</f>
        <v>0</v>
      </c>
      <c r="CJ87" s="47">
        <f>IF(AND(CJ86&gt;=1,CJ$4&lt;=Parametrlar!$D$8,Parametrlar!$D$12&gt;0),1,0)</f>
        <v>0</v>
      </c>
      <c r="CK87" s="47">
        <f>IF(AND(CK86&gt;=1,CK$4&lt;=Parametrlar!$D$8,Parametrlar!$D$12&gt;0),1,0)</f>
        <v>0</v>
      </c>
      <c r="CL87" s="47">
        <f>IF(AND(CL86&gt;=1,CL$4&lt;=Parametrlar!$D$8,Parametrlar!$D$12&gt;0),1,0)</f>
        <v>0</v>
      </c>
      <c r="CM87" s="47">
        <f>IF(AND(CM86&gt;=1,CM$4&lt;=Parametrlar!$D$8,Parametrlar!$D$12&gt;0),1,0)</f>
        <v>0</v>
      </c>
      <c r="CN87" s="47">
        <f>IF(AND(CN86&gt;=1,CN$4&lt;=Parametrlar!$D$8,Parametrlar!$D$12&gt;0),1,0)</f>
        <v>0</v>
      </c>
      <c r="CO87" s="47">
        <f>IF(AND(CO86&gt;=1,CO$4&lt;=Parametrlar!$D$8,Parametrlar!$D$12&gt;0),1,0)</f>
        <v>0</v>
      </c>
      <c r="CP87" s="47">
        <f>IF(AND(CP86&gt;=1,CP$4&lt;=Parametrlar!$D$8,Parametrlar!$D$12&gt;0),1,0)</f>
        <v>0</v>
      </c>
      <c r="CQ87" s="47">
        <f>IF(AND(CQ86&gt;=1,CQ$4&lt;=Parametrlar!$D$8,Parametrlar!$D$12&gt;0),1,0)</f>
        <v>0</v>
      </c>
      <c r="CR87" s="47">
        <f>IF(AND(CR86&gt;=1,CR$4&lt;=Parametrlar!$D$8,Parametrlar!$D$12&gt;0),1,0)</f>
        <v>0</v>
      </c>
      <c r="CS87" s="47">
        <f>IF(AND(CS86&gt;=1,CS$4&lt;=Parametrlar!$D$8,Parametrlar!$D$12&gt;0),1,0)</f>
        <v>0</v>
      </c>
      <c r="CT87" s="47">
        <f>IF(AND(CT86&gt;=1,CT$4&lt;=Parametrlar!$D$8,Parametrlar!$D$12&gt;0),1,0)</f>
        <v>0</v>
      </c>
      <c r="CU87" s="47">
        <f>IF(AND(CU86&gt;=1,CU$4&lt;=Parametrlar!$D$8,Parametrlar!$D$12&gt;0),1,0)</f>
        <v>0</v>
      </c>
      <c r="CV87" s="47">
        <f>IF(AND(CV86&gt;=1,CV$4&lt;=Parametrlar!$D$8,Parametrlar!$D$12&gt;0),1,0)</f>
        <v>0</v>
      </c>
      <c r="CW87" s="47">
        <f>IF(AND(CW86&gt;=1,CW$4&lt;=Parametrlar!$D$8,Parametrlar!$D$12&gt;0),1,0)</f>
        <v>0</v>
      </c>
      <c r="CX87" s="47">
        <f>IF(AND(CX86&gt;=1,CX$4&lt;=Parametrlar!$D$8,Parametrlar!$D$12&gt;0),1,0)</f>
        <v>0</v>
      </c>
      <c r="CY87" s="47">
        <f>IF(AND(CY86&gt;=1,CY$4&lt;=Parametrlar!$D$8,Parametrlar!$D$12&gt;0),1,0)</f>
        <v>0</v>
      </c>
      <c r="CZ87" s="47">
        <f>IF(AND(CZ86&gt;=1,CZ$4&lt;=Parametrlar!$D$8,Parametrlar!$D$12&gt;0),1,0)</f>
        <v>0</v>
      </c>
      <c r="DA87" s="47">
        <f>IF(AND(DA86&gt;=1,DA$4&lt;=Parametrlar!$D$8,Parametrlar!$D$12&gt;0),1,0)</f>
        <v>0</v>
      </c>
      <c r="DB87" s="47">
        <f>IF(AND(DB86&gt;=1,DB$4&lt;=Parametrlar!$D$8,Parametrlar!$D$12&gt;0),1,0)</f>
        <v>0</v>
      </c>
      <c r="DC87" s="47">
        <f>IF(AND(DC86&gt;=1,DC$4&lt;=Parametrlar!$D$8,Parametrlar!$D$12&gt;0),1,0)</f>
        <v>0</v>
      </c>
      <c r="DD87" s="47">
        <f>IF(AND(DD86&gt;=1,DD$4&lt;=Parametrlar!$D$8,Parametrlar!$D$12&gt;0),1,0)</f>
        <v>0</v>
      </c>
      <c r="DE87" s="47">
        <f>IF(AND(DE86&gt;=1,DE$4&lt;=Parametrlar!$D$8,Parametrlar!$D$12&gt;0),1,0)</f>
        <v>0</v>
      </c>
      <c r="DF87" s="47">
        <f>IF(AND(DF86&gt;=1,DF$4&lt;=Parametrlar!$D$8,Parametrlar!$D$12&gt;0),1,0)</f>
        <v>0</v>
      </c>
      <c r="DG87" s="47">
        <f>IF(AND(DG86&gt;=1,DG$4&lt;=Parametrlar!$D$8,Parametrlar!$D$12&gt;0),1,0)</f>
        <v>0</v>
      </c>
      <c r="DH87" s="47">
        <f>IF(AND(DH86&gt;=1,DH$4&lt;=Parametrlar!$D$8,Parametrlar!$D$12&gt;0),1,0)</f>
        <v>0</v>
      </c>
      <c r="DI87" s="47">
        <f>IF(AND(DI86&gt;=1,DI$4&lt;=Parametrlar!$D$8,Parametrlar!$D$12&gt;0),1,0)</f>
        <v>0</v>
      </c>
      <c r="DJ87" s="47">
        <f>IF(AND(DJ86&gt;=1,DJ$4&lt;=Parametrlar!$D$8,Parametrlar!$D$12&gt;0),1,0)</f>
        <v>0</v>
      </c>
      <c r="DK87" s="47">
        <f>IF(AND(DK86&gt;=1,DK$4&lt;=Parametrlar!$D$8,Parametrlar!$D$12&gt;0),1,0)</f>
        <v>0</v>
      </c>
      <c r="DL87" s="47">
        <f>IF(AND(DL86&gt;=1,DL$4&lt;=Parametrlar!$D$8,Parametrlar!$D$12&gt;0),1,0)</f>
        <v>0</v>
      </c>
      <c r="DM87" s="47">
        <f>IF(AND(DM86&gt;=1,DM$4&lt;=Parametrlar!$D$8,Parametrlar!$D$12&gt;0),1,0)</f>
        <v>0</v>
      </c>
      <c r="DN87" s="47">
        <f>IF(AND(DN86&gt;=1,DN$4&lt;=Parametrlar!$D$8,Parametrlar!$D$12&gt;0),1,0)</f>
        <v>0</v>
      </c>
      <c r="DO87" s="47">
        <f>IF(AND(DO86&gt;=1,DO$4&lt;=Parametrlar!$D$8,Parametrlar!$D$12&gt;0),1,0)</f>
        <v>0</v>
      </c>
      <c r="DP87" s="47">
        <f>IF(AND(DP86&gt;=1,DP$4&lt;=Parametrlar!$D$8,Parametrlar!$D$12&gt;0),1,0)</f>
        <v>0</v>
      </c>
      <c r="DQ87" s="47">
        <f>IF(AND(DQ86&gt;=1,DQ$4&lt;=Parametrlar!$D$8,Parametrlar!$D$12&gt;0),1,0)</f>
        <v>0</v>
      </c>
      <c r="DR87" s="47">
        <f>IF(AND(DR86&gt;=1,DR$4&lt;=Parametrlar!$D$8,Parametrlar!$D$12&gt;0),1,0)</f>
        <v>0</v>
      </c>
      <c r="DS87" s="47">
        <f>IF(AND(DS86&gt;=1,DS$4&lt;=Parametrlar!$D$8,Parametrlar!$D$12&gt;0),1,0)</f>
        <v>0</v>
      </c>
      <c r="DT87" s="47">
        <f>IF(AND(DT86&gt;=1,DT$4&lt;=Parametrlar!$D$8,Parametrlar!$D$12&gt;0),1,0)</f>
        <v>0</v>
      </c>
      <c r="DU87" s="47">
        <f>IF(AND(DU86&gt;=1,DU$4&lt;=Parametrlar!$D$8,Parametrlar!$D$12&gt;0),1,0)</f>
        <v>0</v>
      </c>
      <c r="DV87" s="47">
        <f>IF(AND(DV86&gt;=1,DV$4&lt;=Parametrlar!$D$8,Parametrlar!$D$12&gt;0),1,0)</f>
        <v>0</v>
      </c>
      <c r="DW87" s="47">
        <f>IF(AND(DW86&gt;=1,DW$4&lt;=Parametrlar!$D$8,Parametrlar!$D$12&gt;0),1,0)</f>
        <v>0</v>
      </c>
      <c r="DX87" s="47">
        <f>IF(AND(DX86&gt;=1,DX$4&lt;=Parametrlar!$D$8,Parametrlar!$D$12&gt;0),1,0)</f>
        <v>0</v>
      </c>
      <c r="DY87" s="47">
        <f>IF(AND(DY86&gt;=1,DY$4&lt;=Parametrlar!$D$8,Parametrlar!$D$12&gt;0),1,0)</f>
        <v>0</v>
      </c>
      <c r="DZ87" s="47">
        <f>IF(AND(DZ86&gt;=1,DZ$4&lt;=Parametrlar!$D$8,Parametrlar!$D$12&gt;0),1,0)</f>
        <v>0</v>
      </c>
      <c r="EA87" s="47">
        <f>IF(AND(EA86&gt;=1,EA$4&lt;=Parametrlar!$D$8,Parametrlar!$D$12&gt;0),1,0)</f>
        <v>0</v>
      </c>
      <c r="EB87" s="47">
        <f>IF(AND(EB86&gt;=1,EB$4&lt;=Parametrlar!$D$8,Parametrlar!$D$12&gt;0),1,0)</f>
        <v>0</v>
      </c>
      <c r="EC87" s="47">
        <f>IF(AND(EC86&gt;=1,EC$4&lt;=Parametrlar!$D$8,Parametrlar!$D$12&gt;0),1,0)</f>
        <v>0</v>
      </c>
      <c r="ED87" s="47">
        <f>IF(AND(ED86&gt;=1,ED$4&lt;=Parametrlar!$D$8,Parametrlar!$D$12&gt;0),1,0)</f>
        <v>0</v>
      </c>
      <c r="EE87" s="47">
        <f>IF(AND(EE86&gt;=1,EE$4&lt;=Parametrlar!$D$8,Parametrlar!$D$12&gt;0),1,0)</f>
        <v>0</v>
      </c>
      <c r="EF87" s="47">
        <f>IF(AND(EF86&gt;=1,EF$4&lt;=Parametrlar!$D$8,Parametrlar!$D$12&gt;0),1,0)</f>
        <v>0</v>
      </c>
      <c r="EG87" s="47">
        <f>IF(AND(EG86&gt;=1,EG$4&lt;=Parametrlar!$D$8,Parametrlar!$D$12&gt;0),1,0)</f>
        <v>0</v>
      </c>
      <c r="EH87" s="47">
        <f>IF(AND(EH86&gt;=1,EH$4&lt;=Parametrlar!$D$8,Parametrlar!$D$12&gt;0),1,0)</f>
        <v>0</v>
      </c>
      <c r="EI87" s="47">
        <f>IF(AND(EI86&gt;=1,EI$4&lt;=Parametrlar!$D$8,Parametrlar!$D$12&gt;0),1,0)</f>
        <v>0</v>
      </c>
      <c r="EJ87" s="47">
        <f>IF(AND(EJ86&gt;=1,EJ$4&lt;=Parametrlar!$D$8,Parametrlar!$D$12&gt;0),1,0)</f>
        <v>0</v>
      </c>
      <c r="EK87" s="47">
        <f>IF(AND(EK86&gt;=1,EK$4&lt;=Parametrlar!$D$8,Parametrlar!$D$12&gt;0),1,0)</f>
        <v>0</v>
      </c>
      <c r="EL87" s="47">
        <f>IF(AND(EL86&gt;=1,EL$4&lt;=Parametrlar!$D$8,Parametrlar!$D$12&gt;0),1,0)</f>
        <v>0</v>
      </c>
      <c r="EM87" s="47">
        <f>IF(AND(EM86&gt;=1,EM$4&lt;=Parametrlar!$D$8,Parametrlar!$D$12&gt;0),1,0)</f>
        <v>0</v>
      </c>
      <c r="EN87" s="47">
        <f>IF(AND(EN86&gt;=1,EN$4&lt;=Parametrlar!$D$8,Parametrlar!$D$12&gt;0),1,0)</f>
        <v>0</v>
      </c>
      <c r="EO87" s="47">
        <f>IF(AND(EO86&gt;=1,EO$4&lt;=Parametrlar!$D$8,Parametrlar!$D$12&gt;0),1,0)</f>
        <v>0</v>
      </c>
      <c r="EP87" s="47">
        <f>IF(AND(EP86&gt;=1,EP$4&lt;=Parametrlar!$D$8,Parametrlar!$D$12&gt;0),1,0)</f>
        <v>0</v>
      </c>
      <c r="EQ87" s="47">
        <f>IF(AND(EQ86&gt;=1,EQ$4&lt;=Parametrlar!$D$8,Parametrlar!$D$12&gt;0),1,0)</f>
        <v>0</v>
      </c>
      <c r="ER87" s="47">
        <f>IF(AND(ER86&gt;=1,ER$4&lt;=Parametrlar!$D$8,Parametrlar!$D$12&gt;0),1,0)</f>
        <v>0</v>
      </c>
      <c r="ES87" s="47">
        <f>IF(AND(ES86&gt;=1,ES$4&lt;=Parametrlar!$D$8,Parametrlar!$D$12&gt;0),1,0)</f>
        <v>0</v>
      </c>
      <c r="ET87" s="47">
        <f>IF(AND(ET86&gt;=1,ET$4&lt;=Parametrlar!$D$8,Parametrlar!$D$12&gt;0),1,0)</f>
        <v>0</v>
      </c>
      <c r="EU87" s="47">
        <f>IF(AND(EU86&gt;=1,EU$4&lt;=Parametrlar!$D$8,Parametrlar!$D$12&gt;0),1,0)</f>
        <v>0</v>
      </c>
      <c r="EV87" s="47">
        <f>IF(AND(EV86&gt;=1,EV$4&lt;=Parametrlar!$D$8,Parametrlar!$D$12&gt;0),1,0)</f>
        <v>0</v>
      </c>
      <c r="EW87" s="47">
        <f>IF(AND(EW86&gt;=1,EW$4&lt;=Parametrlar!$D$8,Parametrlar!$D$12&gt;0),1,0)</f>
        <v>0</v>
      </c>
      <c r="EX87" s="47">
        <f>IF(AND(EX86&gt;=1,EX$4&lt;=Parametrlar!$D$8,Parametrlar!$D$12&gt;0),1,0)</f>
        <v>0</v>
      </c>
      <c r="EY87" s="47">
        <f>IF(AND(EY86&gt;=1,EY$4&lt;=Parametrlar!$D$8,Parametrlar!$D$12&gt;0),1,0)</f>
        <v>0</v>
      </c>
      <c r="EZ87" s="47">
        <f>IF(AND(EZ86&gt;=1,EZ$4&lt;=Parametrlar!$D$8,Parametrlar!$D$12&gt;0),1,0)</f>
        <v>0</v>
      </c>
      <c r="FA87" s="47">
        <f>IF(AND(FA86&gt;=1,FA$4&lt;=Parametrlar!$D$8,Parametrlar!$D$12&gt;0),1,0)</f>
        <v>0</v>
      </c>
      <c r="FB87" s="47">
        <f>IF(AND(FB86&gt;=1,FB$4&lt;=Parametrlar!$D$8,Parametrlar!$D$12&gt;0),1,0)</f>
        <v>0</v>
      </c>
      <c r="FC87" s="47">
        <f>IF(AND(FC86&gt;=1,FC$4&lt;=Parametrlar!$D$8,Parametrlar!$D$12&gt;0),1,0)</f>
        <v>0</v>
      </c>
      <c r="FD87" s="47">
        <f>IF(AND(FD86&gt;=1,FD$4&lt;=Parametrlar!$D$8,Parametrlar!$D$12&gt;0),1,0)</f>
        <v>0</v>
      </c>
      <c r="FE87" s="47">
        <f>IF(AND(FE86&gt;=1,FE$4&lt;=Parametrlar!$D$8,Parametrlar!$D$12&gt;0),1,0)</f>
        <v>0</v>
      </c>
      <c r="FF87" s="47">
        <f>IF(AND(FF86&gt;=1,FF$4&lt;=Parametrlar!$D$8,Parametrlar!$D$12&gt;0),1,0)</f>
        <v>0</v>
      </c>
      <c r="FG87" s="47">
        <f>IF(AND(FG86&gt;=1,FG$4&lt;=Parametrlar!$D$8,Parametrlar!$D$12&gt;0),1,0)</f>
        <v>0</v>
      </c>
      <c r="FH87" s="47">
        <f>IF(AND(FH86&gt;=1,FH$4&lt;=Parametrlar!$D$8,Parametrlar!$D$12&gt;0),1,0)</f>
        <v>0</v>
      </c>
      <c r="FI87" s="47">
        <f>IF(AND(FI86&gt;=1,FI$4&lt;=Parametrlar!$D$8,Parametrlar!$D$12&gt;0),1,0)</f>
        <v>0</v>
      </c>
      <c r="FJ87" s="47">
        <f>IF(AND(FJ86&gt;=1,FJ$4&lt;=Parametrlar!$D$8,Parametrlar!$D$12&gt;0),1,0)</f>
        <v>0</v>
      </c>
      <c r="FK87" s="47">
        <f>IF(AND(FK86&gt;=1,FK$4&lt;=Parametrlar!$D$8,Parametrlar!$D$12&gt;0),1,0)</f>
        <v>0</v>
      </c>
      <c r="FL87" s="47">
        <f>IF(AND(FL86&gt;=1,FL$4&lt;=Parametrlar!$D$8,Parametrlar!$D$12&gt;0),1,0)</f>
        <v>0</v>
      </c>
      <c r="FM87" s="47">
        <f>IF(AND(FM86&gt;=1,FM$4&lt;=Parametrlar!$D$8,Parametrlar!$D$12&gt;0),1,0)</f>
        <v>0</v>
      </c>
      <c r="FN87" s="47">
        <f>IF(AND(FN86&gt;=1,FN$4&lt;=Parametrlar!$D$8,Parametrlar!$D$12&gt;0),1,0)</f>
        <v>0</v>
      </c>
      <c r="FO87" s="47">
        <f>IF(AND(FO86&gt;=1,FO$4&lt;=Parametrlar!$D$8,Parametrlar!$D$12&gt;0),1,0)</f>
        <v>0</v>
      </c>
      <c r="FP87" s="47">
        <f>IF(AND(FP86&gt;=1,FP$4&lt;=Parametrlar!$D$8,Parametrlar!$D$12&gt;0),1,0)</f>
        <v>0</v>
      </c>
    </row>
    <row r="88" spans="1:172" x14ac:dyDescent="0.2">
      <c r="A88" s="42" t="s">
        <v>236</v>
      </c>
      <c r="D88" s="44">
        <f>IF(D87=1,MIN(Kirish!$D$50,Kirish!$B$19+(Kirish!$D$50-Kirish!$B$19)*IF(Kirish!$D$51&gt;0,MIN(1,(D86-1)/Kirish!$D$51),1)),0)</f>
        <v>0</v>
      </c>
      <c r="E88" s="44">
        <f>IF(E87=1,MIN(Kirish!$D$50,Kirish!$B$19+(Kirish!$D$50-Kirish!$B$19)*IF(Kirish!$D$51&gt;0,MIN(1,(E86-1)/Kirish!$D$51),1)),0)</f>
        <v>0</v>
      </c>
      <c r="F88" s="44">
        <f>IF(F87=1,MIN(Kirish!$D$50,Kirish!$B$19+(Kirish!$D$50-Kirish!$B$19)*IF(Kirish!$D$51&gt;0,MIN(1,(F86-1)/Kirish!$D$51),1)),0)</f>
        <v>0</v>
      </c>
      <c r="G88" s="44">
        <f>IF(G87=1,MIN(Kirish!$D$50,Kirish!$B$19+(Kirish!$D$50-Kirish!$B$19)*IF(Kirish!$D$51&gt;0,MIN(1,(G86-1)/Kirish!$D$51),1)),0)</f>
        <v>0</v>
      </c>
      <c r="H88" s="44">
        <f>IF(H87=1,MIN(Kirish!$D$50,Kirish!$B$19+(Kirish!$D$50-Kirish!$B$19)*IF(Kirish!$D$51&gt;0,MIN(1,(H86-1)/Kirish!$D$51),1)),0)</f>
        <v>0</v>
      </c>
      <c r="I88" s="44">
        <f>IF(I87=1,MIN(Kirish!$D$50,Kirish!$B$19+(Kirish!$D$50-Kirish!$B$19)*IF(Kirish!$D$51&gt;0,MIN(1,(I86-1)/Kirish!$D$51),1)),0)</f>
        <v>0</v>
      </c>
      <c r="J88" s="44">
        <f>IF(J87=1,MIN(Kirish!$D$50,Kirish!$B$19+(Kirish!$D$50-Kirish!$B$19)*IF(Kirish!$D$51&gt;0,MIN(1,(J86-1)/Kirish!$D$51),1)),0)</f>
        <v>0</v>
      </c>
      <c r="K88" s="44">
        <f>IF(K87=1,MIN(Kirish!$D$50,Kirish!$B$19+(Kirish!$D$50-Kirish!$B$19)*IF(Kirish!$D$51&gt;0,MIN(1,(K86-1)/Kirish!$D$51),1)),0)</f>
        <v>0</v>
      </c>
      <c r="L88" s="44">
        <f>IF(L87=1,MIN(Kirish!$D$50,Kirish!$B$19+(Kirish!$D$50-Kirish!$B$19)*IF(Kirish!$D$51&gt;0,MIN(1,(L86-1)/Kirish!$D$51),1)),0)</f>
        <v>0</v>
      </c>
      <c r="M88" s="44">
        <f>IF(M87=1,MIN(Kirish!$D$50,Kirish!$B$19+(Kirish!$D$50-Kirish!$B$19)*IF(Kirish!$D$51&gt;0,MIN(1,(M86-1)/Kirish!$D$51),1)),0)</f>
        <v>0</v>
      </c>
      <c r="N88" s="44">
        <f>IF(N87=1,MIN(Kirish!$D$50,Kirish!$B$19+(Kirish!$D$50-Kirish!$B$19)*IF(Kirish!$D$51&gt;0,MIN(1,(N86-1)/Kirish!$D$51),1)),0)</f>
        <v>0</v>
      </c>
      <c r="O88" s="44">
        <f>IF(O87=1,MIN(Kirish!$D$50,Kirish!$B$19+(Kirish!$D$50-Kirish!$B$19)*IF(Kirish!$D$51&gt;0,MIN(1,(O86-1)/Kirish!$D$51),1)),0)</f>
        <v>0</v>
      </c>
      <c r="P88" s="44">
        <f>IF(P87=1,MIN(Kirish!$D$50,Kirish!$B$19+(Kirish!$D$50-Kirish!$B$19)*IF(Kirish!$D$51&gt;0,MIN(1,(P86-1)/Kirish!$D$51),1)),0)</f>
        <v>0</v>
      </c>
      <c r="Q88" s="44">
        <f>IF(Q87=1,MIN(Kirish!$D$50,Kirish!$B$19+(Kirish!$D$50-Kirish!$B$19)*IF(Kirish!$D$51&gt;0,MIN(1,(Q86-1)/Kirish!$D$51),1)),0)</f>
        <v>0</v>
      </c>
      <c r="R88" s="44">
        <f>IF(R87=1,MIN(Kirish!$D$50,Kirish!$B$19+(Kirish!$D$50-Kirish!$B$19)*IF(Kirish!$D$51&gt;0,MIN(1,(R86-1)/Kirish!$D$51),1)),0)</f>
        <v>0</v>
      </c>
      <c r="S88" s="44">
        <f>IF(S87=1,MIN(Kirish!$D$50,Kirish!$B$19+(Kirish!$D$50-Kirish!$B$19)*IF(Kirish!$D$51&gt;0,MIN(1,(S86-1)/Kirish!$D$51),1)),0)</f>
        <v>0</v>
      </c>
      <c r="T88" s="44">
        <f>IF(T87=1,MIN(Kirish!$D$50,Kirish!$B$19+(Kirish!$D$50-Kirish!$B$19)*IF(Kirish!$D$51&gt;0,MIN(1,(T86-1)/Kirish!$D$51),1)),0)</f>
        <v>0</v>
      </c>
      <c r="U88" s="44">
        <f>IF(U87=1,MIN(Kirish!$D$50,Kirish!$B$19+(Kirish!$D$50-Kirish!$B$19)*IF(Kirish!$D$51&gt;0,MIN(1,(U86-1)/Kirish!$D$51),1)),0)</f>
        <v>0</v>
      </c>
      <c r="V88" s="44">
        <f>IF(V87=1,MIN(Kirish!$D$50,Kirish!$B$19+(Kirish!$D$50-Kirish!$B$19)*IF(Kirish!$D$51&gt;0,MIN(1,(V86-1)/Kirish!$D$51),1)),0)</f>
        <v>0</v>
      </c>
      <c r="W88" s="44">
        <f>IF(W87=1,MIN(Kirish!$D$50,Kirish!$B$19+(Kirish!$D$50-Kirish!$B$19)*IF(Kirish!$D$51&gt;0,MIN(1,(W86-1)/Kirish!$D$51),1)),0)</f>
        <v>0</v>
      </c>
      <c r="X88" s="44">
        <f>IF(X87=1,MIN(Kirish!$D$50,Kirish!$B$19+(Kirish!$D$50-Kirish!$B$19)*IF(Kirish!$D$51&gt;0,MIN(1,(X86-1)/Kirish!$D$51),1)),0)</f>
        <v>0</v>
      </c>
      <c r="Y88" s="44">
        <f>IF(Y87=1,MIN(Kirish!$D$50,Kirish!$B$19+(Kirish!$D$50-Kirish!$B$19)*IF(Kirish!$D$51&gt;0,MIN(1,(Y86-1)/Kirish!$D$51),1)),0)</f>
        <v>0</v>
      </c>
      <c r="Z88" s="44">
        <f>IF(Z87=1,MIN(Kirish!$D$50,Kirish!$B$19+(Kirish!$D$50-Kirish!$B$19)*IF(Kirish!$D$51&gt;0,MIN(1,(Z86-1)/Kirish!$D$51),1)),0)</f>
        <v>0</v>
      </c>
      <c r="AA88" s="44">
        <f>IF(AA87=1,MIN(Kirish!$D$50,Kirish!$B$19+(Kirish!$D$50-Kirish!$B$19)*IF(Kirish!$D$51&gt;0,MIN(1,(AA86-1)/Kirish!$D$51),1)),0)</f>
        <v>0</v>
      </c>
      <c r="AB88" s="44">
        <f>IF(AB87=1,MIN(Kirish!$D$50,Kirish!$B$19+(Kirish!$D$50-Kirish!$B$19)*IF(Kirish!$D$51&gt;0,MIN(1,(AB86-1)/Kirish!$D$51),1)),0)</f>
        <v>0</v>
      </c>
      <c r="AC88" s="44">
        <f>IF(AC87=1,MIN(Kirish!$D$50,Kirish!$B$19+(Kirish!$D$50-Kirish!$B$19)*IF(Kirish!$D$51&gt;0,MIN(1,(AC86-1)/Kirish!$D$51),1)),0)</f>
        <v>0</v>
      </c>
      <c r="AD88" s="44">
        <f>IF(AD87=1,MIN(Kirish!$D$50,Kirish!$B$19+(Kirish!$D$50-Kirish!$B$19)*IF(Kirish!$D$51&gt;0,MIN(1,(AD86-1)/Kirish!$D$51),1)),0)</f>
        <v>0</v>
      </c>
      <c r="AE88" s="44">
        <f>IF(AE87=1,MIN(Kirish!$D$50,Kirish!$B$19+(Kirish!$D$50-Kirish!$B$19)*IF(Kirish!$D$51&gt;0,MIN(1,(AE86-1)/Kirish!$D$51),1)),0)</f>
        <v>0</v>
      </c>
      <c r="AF88" s="44">
        <f>IF(AF87=1,MIN(Kirish!$D$50,Kirish!$B$19+(Kirish!$D$50-Kirish!$B$19)*IF(Kirish!$D$51&gt;0,MIN(1,(AF86-1)/Kirish!$D$51),1)),0)</f>
        <v>0</v>
      </c>
      <c r="AG88" s="44">
        <f>IF(AG87=1,MIN(Kirish!$D$50,Kirish!$B$19+(Kirish!$D$50-Kirish!$B$19)*IF(Kirish!$D$51&gt;0,MIN(1,(AG86-1)/Kirish!$D$51),1)),0)</f>
        <v>0</v>
      </c>
      <c r="AH88" s="44">
        <f>IF(AH87=1,MIN(Kirish!$D$50,Kirish!$B$19+(Kirish!$D$50-Kirish!$B$19)*IF(Kirish!$D$51&gt;0,MIN(1,(AH86-1)/Kirish!$D$51),1)),0)</f>
        <v>0</v>
      </c>
      <c r="AI88" s="44">
        <f>IF(AI87=1,MIN(Kirish!$D$50,Kirish!$B$19+(Kirish!$D$50-Kirish!$B$19)*IF(Kirish!$D$51&gt;0,MIN(1,(AI86-1)/Kirish!$D$51),1)),0)</f>
        <v>0</v>
      </c>
      <c r="AJ88" s="44">
        <f>IF(AJ87=1,MIN(Kirish!$D$50,Kirish!$B$19+(Kirish!$D$50-Kirish!$B$19)*IF(Kirish!$D$51&gt;0,MIN(1,(AJ86-1)/Kirish!$D$51),1)),0)</f>
        <v>0</v>
      </c>
      <c r="AK88" s="44">
        <f>IF(AK87=1,MIN(Kirish!$D$50,Kirish!$B$19+(Kirish!$D$50-Kirish!$B$19)*IF(Kirish!$D$51&gt;0,MIN(1,(AK86-1)/Kirish!$D$51),1)),0)</f>
        <v>0</v>
      </c>
      <c r="AL88" s="44">
        <f>IF(AL87=1,MIN(Kirish!$D$50,Kirish!$B$19+(Kirish!$D$50-Kirish!$B$19)*IF(Kirish!$D$51&gt;0,MIN(1,(AL86-1)/Kirish!$D$51),1)),0)</f>
        <v>0</v>
      </c>
      <c r="AM88" s="44">
        <f>IF(AM87=1,MIN(Kirish!$D$50,Kirish!$B$19+(Kirish!$D$50-Kirish!$B$19)*IF(Kirish!$D$51&gt;0,MIN(1,(AM86-1)/Kirish!$D$51),1)),0)</f>
        <v>0</v>
      </c>
      <c r="AN88" s="44">
        <f>IF(AN87=1,MIN(Kirish!$D$50,Kirish!$B$19+(Kirish!$D$50-Kirish!$B$19)*IF(Kirish!$D$51&gt;0,MIN(1,(AN86-1)/Kirish!$D$51),1)),0)</f>
        <v>0</v>
      </c>
      <c r="AO88" s="44">
        <f>IF(AO87=1,MIN(Kirish!$D$50,Kirish!$B$19+(Kirish!$D$50-Kirish!$B$19)*IF(Kirish!$D$51&gt;0,MIN(1,(AO86-1)/Kirish!$D$51),1)),0)</f>
        <v>0</v>
      </c>
      <c r="AP88" s="44">
        <f>IF(AP87=1,MIN(Kirish!$D$50,Kirish!$B$19+(Kirish!$D$50-Kirish!$B$19)*IF(Kirish!$D$51&gt;0,MIN(1,(AP86-1)/Kirish!$D$51),1)),0)</f>
        <v>0</v>
      </c>
      <c r="AQ88" s="44">
        <f>IF(AQ87=1,MIN(Kirish!$D$50,Kirish!$B$19+(Kirish!$D$50-Kirish!$B$19)*IF(Kirish!$D$51&gt;0,MIN(1,(AQ86-1)/Kirish!$D$51),1)),0)</f>
        <v>0</v>
      </c>
      <c r="AR88" s="44">
        <f>IF(AR87=1,MIN(Kirish!$D$50,Kirish!$B$19+(Kirish!$D$50-Kirish!$B$19)*IF(Kirish!$D$51&gt;0,MIN(1,(AR86-1)/Kirish!$D$51),1)),0)</f>
        <v>0</v>
      </c>
      <c r="AS88" s="44">
        <f>IF(AS87=1,MIN(Kirish!$D$50,Kirish!$B$19+(Kirish!$D$50-Kirish!$B$19)*IF(Kirish!$D$51&gt;0,MIN(1,(AS86-1)/Kirish!$D$51),1)),0)</f>
        <v>0</v>
      </c>
      <c r="AT88" s="44">
        <f>IF(AT87=1,MIN(Kirish!$D$50,Kirish!$B$19+(Kirish!$D$50-Kirish!$B$19)*IF(Kirish!$D$51&gt;0,MIN(1,(AT86-1)/Kirish!$D$51),1)),0)</f>
        <v>0</v>
      </c>
      <c r="AU88" s="44">
        <f>IF(AU87=1,MIN(Kirish!$D$50,Kirish!$B$19+(Kirish!$D$50-Kirish!$B$19)*IF(Kirish!$D$51&gt;0,MIN(1,(AU86-1)/Kirish!$D$51),1)),0)</f>
        <v>0</v>
      </c>
      <c r="AV88" s="44">
        <f>IF(AV87=1,MIN(Kirish!$D$50,Kirish!$B$19+(Kirish!$D$50-Kirish!$B$19)*IF(Kirish!$D$51&gt;0,MIN(1,(AV86-1)/Kirish!$D$51),1)),0)</f>
        <v>0</v>
      </c>
      <c r="AW88" s="44">
        <f>IF(AW87=1,MIN(Kirish!$D$50,Kirish!$B$19+(Kirish!$D$50-Kirish!$B$19)*IF(Kirish!$D$51&gt;0,MIN(1,(AW86-1)/Kirish!$D$51),1)),0)</f>
        <v>0</v>
      </c>
      <c r="AX88" s="44">
        <f>IF(AX87=1,MIN(Kirish!$D$50,Kirish!$B$19+(Kirish!$D$50-Kirish!$B$19)*IF(Kirish!$D$51&gt;0,MIN(1,(AX86-1)/Kirish!$D$51),1)),0)</f>
        <v>0</v>
      </c>
      <c r="AY88" s="44">
        <f>IF(AY87=1,MIN(Kirish!$D$50,Kirish!$B$19+(Kirish!$D$50-Kirish!$B$19)*IF(Kirish!$D$51&gt;0,MIN(1,(AY86-1)/Kirish!$D$51),1)),0)</f>
        <v>0</v>
      </c>
      <c r="AZ88" s="44">
        <f>IF(AZ87=1,MIN(Kirish!$D$50,Kirish!$B$19+(Kirish!$D$50-Kirish!$B$19)*IF(Kirish!$D$51&gt;0,MIN(1,(AZ86-1)/Kirish!$D$51),1)),0)</f>
        <v>0</v>
      </c>
      <c r="BA88" s="44">
        <f>IF(BA87=1,MIN(Kirish!$D$50,Kirish!$B$19+(Kirish!$D$50-Kirish!$B$19)*IF(Kirish!$D$51&gt;0,MIN(1,(BA86-1)/Kirish!$D$51),1)),0)</f>
        <v>0</v>
      </c>
      <c r="BB88" s="44">
        <f>IF(BB87=1,MIN(Kirish!$D$50,Kirish!$B$19+(Kirish!$D$50-Kirish!$B$19)*IF(Kirish!$D$51&gt;0,MIN(1,(BB86-1)/Kirish!$D$51),1)),0)</f>
        <v>0</v>
      </c>
      <c r="BC88" s="44">
        <f>IF(BC87=1,MIN(Kirish!$D$50,Kirish!$B$19+(Kirish!$D$50-Kirish!$B$19)*IF(Kirish!$D$51&gt;0,MIN(1,(BC86-1)/Kirish!$D$51),1)),0)</f>
        <v>0</v>
      </c>
      <c r="BD88" s="44">
        <f>IF(BD87=1,MIN(Kirish!$D$50,Kirish!$B$19+(Kirish!$D$50-Kirish!$B$19)*IF(Kirish!$D$51&gt;0,MIN(1,(BD86-1)/Kirish!$D$51),1)),0)</f>
        <v>0</v>
      </c>
      <c r="BE88" s="44">
        <f>IF(BE87=1,MIN(Kirish!$D$50,Kirish!$B$19+(Kirish!$D$50-Kirish!$B$19)*IF(Kirish!$D$51&gt;0,MIN(1,(BE86-1)/Kirish!$D$51),1)),0)</f>
        <v>0</v>
      </c>
      <c r="BF88" s="44">
        <f>IF(BF87=1,MIN(Kirish!$D$50,Kirish!$B$19+(Kirish!$D$50-Kirish!$B$19)*IF(Kirish!$D$51&gt;0,MIN(1,(BF86-1)/Kirish!$D$51),1)),0)</f>
        <v>0</v>
      </c>
      <c r="BG88" s="44">
        <f>IF(BG87=1,MIN(Kirish!$D$50,Kirish!$B$19+(Kirish!$D$50-Kirish!$B$19)*IF(Kirish!$D$51&gt;0,MIN(1,(BG86-1)/Kirish!$D$51),1)),0)</f>
        <v>0</v>
      </c>
      <c r="BH88" s="44">
        <f>IF(BH87=1,MIN(Kirish!$D$50,Kirish!$B$19+(Kirish!$D$50-Kirish!$B$19)*IF(Kirish!$D$51&gt;0,MIN(1,(BH86-1)/Kirish!$D$51),1)),0)</f>
        <v>0</v>
      </c>
      <c r="BI88" s="44">
        <f>IF(BI87=1,MIN(Kirish!$D$50,Kirish!$B$19+(Kirish!$D$50-Kirish!$B$19)*IF(Kirish!$D$51&gt;0,MIN(1,(BI86-1)/Kirish!$D$51),1)),0)</f>
        <v>0</v>
      </c>
      <c r="BJ88" s="44">
        <f>IF(BJ87=1,MIN(Kirish!$D$50,Kirish!$B$19+(Kirish!$D$50-Kirish!$B$19)*IF(Kirish!$D$51&gt;0,MIN(1,(BJ86-1)/Kirish!$D$51),1)),0)</f>
        <v>0</v>
      </c>
      <c r="BK88" s="44">
        <f>IF(BK87=1,MIN(Kirish!$D$50,Kirish!$B$19+(Kirish!$D$50-Kirish!$B$19)*IF(Kirish!$D$51&gt;0,MIN(1,(BK86-1)/Kirish!$D$51),1)),0)</f>
        <v>0</v>
      </c>
      <c r="BL88" s="44">
        <f>IF(BL87=1,MIN(Kirish!$D$50,Kirish!$B$19+(Kirish!$D$50-Kirish!$B$19)*IF(Kirish!$D$51&gt;0,MIN(1,(BL86-1)/Kirish!$D$51),1)),0)</f>
        <v>0</v>
      </c>
      <c r="BM88" s="44">
        <f>IF(BM87=1,MIN(Kirish!$D$50,Kirish!$B$19+(Kirish!$D$50-Kirish!$B$19)*IF(Kirish!$D$51&gt;0,MIN(1,(BM86-1)/Kirish!$D$51),1)),0)</f>
        <v>0</v>
      </c>
      <c r="BN88" s="44">
        <f>IF(BN87=1,MIN(Kirish!$D$50,Kirish!$B$19+(Kirish!$D$50-Kirish!$B$19)*IF(Kirish!$D$51&gt;0,MIN(1,(BN86-1)/Kirish!$D$51),1)),0)</f>
        <v>0</v>
      </c>
      <c r="BO88" s="44">
        <f>IF(BO87=1,MIN(Kirish!$D$50,Kirish!$B$19+(Kirish!$D$50-Kirish!$B$19)*IF(Kirish!$D$51&gt;0,MIN(1,(BO86-1)/Kirish!$D$51),1)),0)</f>
        <v>0</v>
      </c>
      <c r="BP88" s="44">
        <f>IF(BP87=1,MIN(Kirish!$D$50,Kirish!$B$19+(Kirish!$D$50-Kirish!$B$19)*IF(Kirish!$D$51&gt;0,MIN(1,(BP86-1)/Kirish!$D$51),1)),0)</f>
        <v>0</v>
      </c>
      <c r="BQ88" s="44">
        <f>IF(BQ87=1,MIN(Kirish!$D$50,Kirish!$B$19+(Kirish!$D$50-Kirish!$B$19)*IF(Kirish!$D$51&gt;0,MIN(1,(BQ86-1)/Kirish!$D$51),1)),0)</f>
        <v>0</v>
      </c>
      <c r="BR88" s="44">
        <f>IF(BR87=1,MIN(Kirish!$D$50,Kirish!$B$19+(Kirish!$D$50-Kirish!$B$19)*IF(Kirish!$D$51&gt;0,MIN(1,(BR86-1)/Kirish!$D$51),1)),0)</f>
        <v>0</v>
      </c>
      <c r="BS88" s="44">
        <f>IF(BS87=1,MIN(Kirish!$D$50,Kirish!$B$19+(Kirish!$D$50-Kirish!$B$19)*IF(Kirish!$D$51&gt;0,MIN(1,(BS86-1)/Kirish!$D$51),1)),0)</f>
        <v>0</v>
      </c>
      <c r="BT88" s="44">
        <f>IF(BT87=1,MIN(Kirish!$D$50,Kirish!$B$19+(Kirish!$D$50-Kirish!$B$19)*IF(Kirish!$D$51&gt;0,MIN(1,(BT86-1)/Kirish!$D$51),1)),0)</f>
        <v>0</v>
      </c>
      <c r="BU88" s="44">
        <f>IF(BU87=1,MIN(Kirish!$D$50,Kirish!$B$19+(Kirish!$D$50-Kirish!$B$19)*IF(Kirish!$D$51&gt;0,MIN(1,(BU86-1)/Kirish!$D$51),1)),0)</f>
        <v>0</v>
      </c>
      <c r="BV88" s="44">
        <f>IF(BV87=1,MIN(Kirish!$D$50,Kirish!$B$19+(Kirish!$D$50-Kirish!$B$19)*IF(Kirish!$D$51&gt;0,MIN(1,(BV86-1)/Kirish!$D$51),1)),0)</f>
        <v>0</v>
      </c>
      <c r="BW88" s="44">
        <f>IF(BW87=1,MIN(Kirish!$D$50,Kirish!$B$19+(Kirish!$D$50-Kirish!$B$19)*IF(Kirish!$D$51&gt;0,MIN(1,(BW86-1)/Kirish!$D$51),1)),0)</f>
        <v>0</v>
      </c>
      <c r="BX88" s="44">
        <f>IF(BX87=1,MIN(Kirish!$D$50,Kirish!$B$19+(Kirish!$D$50-Kirish!$B$19)*IF(Kirish!$D$51&gt;0,MIN(1,(BX86-1)/Kirish!$D$51),1)),0)</f>
        <v>0</v>
      </c>
      <c r="BY88" s="44">
        <f>IF(BY87=1,MIN(Kirish!$D$50,Kirish!$B$19+(Kirish!$D$50-Kirish!$B$19)*IF(Kirish!$D$51&gt;0,MIN(1,(BY86-1)/Kirish!$D$51),1)),0)</f>
        <v>0</v>
      </c>
      <c r="BZ88" s="44">
        <f>IF(BZ87=1,MIN(Kirish!$D$50,Kirish!$B$19+(Kirish!$D$50-Kirish!$B$19)*IF(Kirish!$D$51&gt;0,MIN(1,(BZ86-1)/Kirish!$D$51),1)),0)</f>
        <v>0</v>
      </c>
      <c r="CA88" s="44">
        <f>IF(CA87=1,MIN(Kirish!$D$50,Kirish!$B$19+(Kirish!$D$50-Kirish!$B$19)*IF(Kirish!$D$51&gt;0,MIN(1,(CA86-1)/Kirish!$D$51),1)),0)</f>
        <v>0</v>
      </c>
      <c r="CB88" s="44">
        <f>IF(CB87=1,MIN(Kirish!$D$50,Kirish!$B$19+(Kirish!$D$50-Kirish!$B$19)*IF(Kirish!$D$51&gt;0,MIN(1,(CB86-1)/Kirish!$D$51),1)),0)</f>
        <v>0</v>
      </c>
      <c r="CC88" s="44">
        <f>IF(CC87=1,MIN(Kirish!$D$50,Kirish!$B$19+(Kirish!$D$50-Kirish!$B$19)*IF(Kirish!$D$51&gt;0,MIN(1,(CC86-1)/Kirish!$D$51),1)),0)</f>
        <v>0</v>
      </c>
      <c r="CD88" s="44">
        <f>IF(CD87=1,MIN(Kirish!$D$50,Kirish!$B$19+(Kirish!$D$50-Kirish!$B$19)*IF(Kirish!$D$51&gt;0,MIN(1,(CD86-1)/Kirish!$D$51),1)),0)</f>
        <v>0</v>
      </c>
      <c r="CE88" s="44">
        <f>IF(CE87=1,MIN(Kirish!$D$50,Kirish!$B$19+(Kirish!$D$50-Kirish!$B$19)*IF(Kirish!$D$51&gt;0,MIN(1,(CE86-1)/Kirish!$D$51),1)),0)</f>
        <v>0</v>
      </c>
      <c r="CF88" s="44">
        <f>IF(CF87=1,MIN(Kirish!$D$50,Kirish!$B$19+(Kirish!$D$50-Kirish!$B$19)*IF(Kirish!$D$51&gt;0,MIN(1,(CF86-1)/Kirish!$D$51),1)),0)</f>
        <v>0</v>
      </c>
      <c r="CG88" s="44">
        <f>IF(CG87=1,MIN(Kirish!$D$50,Kirish!$B$19+(Kirish!$D$50-Kirish!$B$19)*IF(Kirish!$D$51&gt;0,MIN(1,(CG86-1)/Kirish!$D$51),1)),0)</f>
        <v>0</v>
      </c>
      <c r="CH88" s="44">
        <f>IF(CH87=1,MIN(Kirish!$D$50,Kirish!$B$19+(Kirish!$D$50-Kirish!$B$19)*IF(Kirish!$D$51&gt;0,MIN(1,(CH86-1)/Kirish!$D$51),1)),0)</f>
        <v>0</v>
      </c>
      <c r="CI88" s="44">
        <f>IF(CI87=1,MIN(Kirish!$D$50,Kirish!$B$19+(Kirish!$D$50-Kirish!$B$19)*IF(Kirish!$D$51&gt;0,MIN(1,(CI86-1)/Kirish!$D$51),1)),0)</f>
        <v>0</v>
      </c>
      <c r="CJ88" s="44">
        <f>IF(CJ87=1,MIN(Kirish!$D$50,Kirish!$B$19+(Kirish!$D$50-Kirish!$B$19)*IF(Kirish!$D$51&gt;0,MIN(1,(CJ86-1)/Kirish!$D$51),1)),0)</f>
        <v>0</v>
      </c>
      <c r="CK88" s="44">
        <f>IF(CK87=1,MIN(Kirish!$D$50,Kirish!$B$19+(Kirish!$D$50-Kirish!$B$19)*IF(Kirish!$D$51&gt;0,MIN(1,(CK86-1)/Kirish!$D$51),1)),0)</f>
        <v>0</v>
      </c>
      <c r="CL88" s="44">
        <f>IF(CL87=1,MIN(Kirish!$D$50,Kirish!$B$19+(Kirish!$D$50-Kirish!$B$19)*IF(Kirish!$D$51&gt;0,MIN(1,(CL86-1)/Kirish!$D$51),1)),0)</f>
        <v>0</v>
      </c>
      <c r="CM88" s="44">
        <f>IF(CM87=1,MIN(Kirish!$D$50,Kirish!$B$19+(Kirish!$D$50-Kirish!$B$19)*IF(Kirish!$D$51&gt;0,MIN(1,(CM86-1)/Kirish!$D$51),1)),0)</f>
        <v>0</v>
      </c>
      <c r="CN88" s="44">
        <f>IF(CN87=1,MIN(Kirish!$D$50,Kirish!$B$19+(Kirish!$D$50-Kirish!$B$19)*IF(Kirish!$D$51&gt;0,MIN(1,(CN86-1)/Kirish!$D$51),1)),0)</f>
        <v>0</v>
      </c>
      <c r="CO88" s="44">
        <f>IF(CO87=1,MIN(Kirish!$D$50,Kirish!$B$19+(Kirish!$D$50-Kirish!$B$19)*IF(Kirish!$D$51&gt;0,MIN(1,(CO86-1)/Kirish!$D$51),1)),0)</f>
        <v>0</v>
      </c>
      <c r="CP88" s="44">
        <f>IF(CP87=1,MIN(Kirish!$D$50,Kirish!$B$19+(Kirish!$D$50-Kirish!$B$19)*IF(Kirish!$D$51&gt;0,MIN(1,(CP86-1)/Kirish!$D$51),1)),0)</f>
        <v>0</v>
      </c>
      <c r="CQ88" s="44">
        <f>IF(CQ87=1,MIN(Kirish!$D$50,Kirish!$B$19+(Kirish!$D$50-Kirish!$B$19)*IF(Kirish!$D$51&gt;0,MIN(1,(CQ86-1)/Kirish!$D$51),1)),0)</f>
        <v>0</v>
      </c>
      <c r="CR88" s="44">
        <f>IF(CR87=1,MIN(Kirish!$D$50,Kirish!$B$19+(Kirish!$D$50-Kirish!$B$19)*IF(Kirish!$D$51&gt;0,MIN(1,(CR86-1)/Kirish!$D$51),1)),0)</f>
        <v>0</v>
      </c>
      <c r="CS88" s="44">
        <f>IF(CS87=1,MIN(Kirish!$D$50,Kirish!$B$19+(Kirish!$D$50-Kirish!$B$19)*IF(Kirish!$D$51&gt;0,MIN(1,(CS86-1)/Kirish!$D$51),1)),0)</f>
        <v>0</v>
      </c>
      <c r="CT88" s="44">
        <f>IF(CT87=1,MIN(Kirish!$D$50,Kirish!$B$19+(Kirish!$D$50-Kirish!$B$19)*IF(Kirish!$D$51&gt;0,MIN(1,(CT86-1)/Kirish!$D$51),1)),0)</f>
        <v>0</v>
      </c>
      <c r="CU88" s="44">
        <f>IF(CU87=1,MIN(Kirish!$D$50,Kirish!$B$19+(Kirish!$D$50-Kirish!$B$19)*IF(Kirish!$D$51&gt;0,MIN(1,(CU86-1)/Kirish!$D$51),1)),0)</f>
        <v>0</v>
      </c>
      <c r="CV88" s="44">
        <f>IF(CV87=1,MIN(Kirish!$D$50,Kirish!$B$19+(Kirish!$D$50-Kirish!$B$19)*IF(Kirish!$D$51&gt;0,MIN(1,(CV86-1)/Kirish!$D$51),1)),0)</f>
        <v>0</v>
      </c>
      <c r="CW88" s="44">
        <f>IF(CW87=1,MIN(Kirish!$D$50,Kirish!$B$19+(Kirish!$D$50-Kirish!$B$19)*IF(Kirish!$D$51&gt;0,MIN(1,(CW86-1)/Kirish!$D$51),1)),0)</f>
        <v>0</v>
      </c>
      <c r="CX88" s="44">
        <f>IF(CX87=1,MIN(Kirish!$D$50,Kirish!$B$19+(Kirish!$D$50-Kirish!$B$19)*IF(Kirish!$D$51&gt;0,MIN(1,(CX86-1)/Kirish!$D$51),1)),0)</f>
        <v>0</v>
      </c>
      <c r="CY88" s="44">
        <f>IF(CY87=1,MIN(Kirish!$D$50,Kirish!$B$19+(Kirish!$D$50-Kirish!$B$19)*IF(Kirish!$D$51&gt;0,MIN(1,(CY86-1)/Kirish!$D$51),1)),0)</f>
        <v>0</v>
      </c>
      <c r="CZ88" s="44">
        <f>IF(CZ87=1,MIN(Kirish!$D$50,Kirish!$B$19+(Kirish!$D$50-Kirish!$B$19)*IF(Kirish!$D$51&gt;0,MIN(1,(CZ86-1)/Kirish!$D$51),1)),0)</f>
        <v>0</v>
      </c>
      <c r="DA88" s="44">
        <f>IF(DA87=1,MIN(Kirish!$D$50,Kirish!$B$19+(Kirish!$D$50-Kirish!$B$19)*IF(Kirish!$D$51&gt;0,MIN(1,(DA86-1)/Kirish!$D$51),1)),0)</f>
        <v>0</v>
      </c>
      <c r="DB88" s="44">
        <f>IF(DB87=1,MIN(Kirish!$D$50,Kirish!$B$19+(Kirish!$D$50-Kirish!$B$19)*IF(Kirish!$D$51&gt;0,MIN(1,(DB86-1)/Kirish!$D$51),1)),0)</f>
        <v>0</v>
      </c>
      <c r="DC88" s="44">
        <f>IF(DC87=1,MIN(Kirish!$D$50,Kirish!$B$19+(Kirish!$D$50-Kirish!$B$19)*IF(Kirish!$D$51&gt;0,MIN(1,(DC86-1)/Kirish!$D$51),1)),0)</f>
        <v>0</v>
      </c>
      <c r="DD88" s="44">
        <f>IF(DD87=1,MIN(Kirish!$D$50,Kirish!$B$19+(Kirish!$D$50-Kirish!$B$19)*IF(Kirish!$D$51&gt;0,MIN(1,(DD86-1)/Kirish!$D$51),1)),0)</f>
        <v>0</v>
      </c>
      <c r="DE88" s="44">
        <f>IF(DE87=1,MIN(Kirish!$D$50,Kirish!$B$19+(Kirish!$D$50-Kirish!$B$19)*IF(Kirish!$D$51&gt;0,MIN(1,(DE86-1)/Kirish!$D$51),1)),0)</f>
        <v>0</v>
      </c>
      <c r="DF88" s="44">
        <f>IF(DF87=1,MIN(Kirish!$D$50,Kirish!$B$19+(Kirish!$D$50-Kirish!$B$19)*IF(Kirish!$D$51&gt;0,MIN(1,(DF86-1)/Kirish!$D$51),1)),0)</f>
        <v>0</v>
      </c>
      <c r="DG88" s="44">
        <f>IF(DG87=1,MIN(Kirish!$D$50,Kirish!$B$19+(Kirish!$D$50-Kirish!$B$19)*IF(Kirish!$D$51&gt;0,MIN(1,(DG86-1)/Kirish!$D$51),1)),0)</f>
        <v>0</v>
      </c>
      <c r="DH88" s="44">
        <f>IF(DH87=1,MIN(Kirish!$D$50,Kirish!$B$19+(Kirish!$D$50-Kirish!$B$19)*IF(Kirish!$D$51&gt;0,MIN(1,(DH86-1)/Kirish!$D$51),1)),0)</f>
        <v>0</v>
      </c>
      <c r="DI88" s="44">
        <f>IF(DI87=1,MIN(Kirish!$D$50,Kirish!$B$19+(Kirish!$D$50-Kirish!$B$19)*IF(Kirish!$D$51&gt;0,MIN(1,(DI86-1)/Kirish!$D$51),1)),0)</f>
        <v>0</v>
      </c>
      <c r="DJ88" s="44">
        <f>IF(DJ87=1,MIN(Kirish!$D$50,Kirish!$B$19+(Kirish!$D$50-Kirish!$B$19)*IF(Kirish!$D$51&gt;0,MIN(1,(DJ86-1)/Kirish!$D$51),1)),0)</f>
        <v>0</v>
      </c>
      <c r="DK88" s="44">
        <f>IF(DK87=1,MIN(Kirish!$D$50,Kirish!$B$19+(Kirish!$D$50-Kirish!$B$19)*IF(Kirish!$D$51&gt;0,MIN(1,(DK86-1)/Kirish!$D$51),1)),0)</f>
        <v>0</v>
      </c>
      <c r="DL88" s="44">
        <f>IF(DL87=1,MIN(Kirish!$D$50,Kirish!$B$19+(Kirish!$D$50-Kirish!$B$19)*IF(Kirish!$D$51&gt;0,MIN(1,(DL86-1)/Kirish!$D$51),1)),0)</f>
        <v>0</v>
      </c>
      <c r="DM88" s="44">
        <f>IF(DM87=1,MIN(Kirish!$D$50,Kirish!$B$19+(Kirish!$D$50-Kirish!$B$19)*IF(Kirish!$D$51&gt;0,MIN(1,(DM86-1)/Kirish!$D$51),1)),0)</f>
        <v>0</v>
      </c>
      <c r="DN88" s="44">
        <f>IF(DN87=1,MIN(Kirish!$D$50,Kirish!$B$19+(Kirish!$D$50-Kirish!$B$19)*IF(Kirish!$D$51&gt;0,MIN(1,(DN86-1)/Kirish!$D$51),1)),0)</f>
        <v>0</v>
      </c>
      <c r="DO88" s="44">
        <f>IF(DO87=1,MIN(Kirish!$D$50,Kirish!$B$19+(Kirish!$D$50-Kirish!$B$19)*IF(Kirish!$D$51&gt;0,MIN(1,(DO86-1)/Kirish!$D$51),1)),0)</f>
        <v>0</v>
      </c>
      <c r="DP88" s="44">
        <f>IF(DP87=1,MIN(Kirish!$D$50,Kirish!$B$19+(Kirish!$D$50-Kirish!$B$19)*IF(Kirish!$D$51&gt;0,MIN(1,(DP86-1)/Kirish!$D$51),1)),0)</f>
        <v>0</v>
      </c>
      <c r="DQ88" s="44">
        <f>IF(DQ87=1,MIN(Kirish!$D$50,Kirish!$B$19+(Kirish!$D$50-Kirish!$B$19)*IF(Kirish!$D$51&gt;0,MIN(1,(DQ86-1)/Kirish!$D$51),1)),0)</f>
        <v>0</v>
      </c>
      <c r="DR88" s="44">
        <f>IF(DR87=1,MIN(Kirish!$D$50,Kirish!$B$19+(Kirish!$D$50-Kirish!$B$19)*IF(Kirish!$D$51&gt;0,MIN(1,(DR86-1)/Kirish!$D$51),1)),0)</f>
        <v>0</v>
      </c>
      <c r="DS88" s="44">
        <f>IF(DS87=1,MIN(Kirish!$D$50,Kirish!$B$19+(Kirish!$D$50-Kirish!$B$19)*IF(Kirish!$D$51&gt;0,MIN(1,(DS86-1)/Kirish!$D$51),1)),0)</f>
        <v>0</v>
      </c>
      <c r="DT88" s="44">
        <f>IF(DT87=1,MIN(Kirish!$D$50,Kirish!$B$19+(Kirish!$D$50-Kirish!$B$19)*IF(Kirish!$D$51&gt;0,MIN(1,(DT86-1)/Kirish!$D$51),1)),0)</f>
        <v>0</v>
      </c>
      <c r="DU88" s="44">
        <f>IF(DU87=1,MIN(Kirish!$D$50,Kirish!$B$19+(Kirish!$D$50-Kirish!$B$19)*IF(Kirish!$D$51&gt;0,MIN(1,(DU86-1)/Kirish!$D$51),1)),0)</f>
        <v>0</v>
      </c>
      <c r="DV88" s="44">
        <f>IF(DV87=1,MIN(Kirish!$D$50,Kirish!$B$19+(Kirish!$D$50-Kirish!$B$19)*IF(Kirish!$D$51&gt;0,MIN(1,(DV86-1)/Kirish!$D$51),1)),0)</f>
        <v>0</v>
      </c>
      <c r="DW88" s="44">
        <f>IF(DW87=1,MIN(Kirish!$D$50,Kirish!$B$19+(Kirish!$D$50-Kirish!$B$19)*IF(Kirish!$D$51&gt;0,MIN(1,(DW86-1)/Kirish!$D$51),1)),0)</f>
        <v>0</v>
      </c>
      <c r="DX88" s="44">
        <f>IF(DX87=1,MIN(Kirish!$D$50,Kirish!$B$19+(Kirish!$D$50-Kirish!$B$19)*IF(Kirish!$D$51&gt;0,MIN(1,(DX86-1)/Kirish!$D$51),1)),0)</f>
        <v>0</v>
      </c>
      <c r="DY88" s="44">
        <f>IF(DY87=1,MIN(Kirish!$D$50,Kirish!$B$19+(Kirish!$D$50-Kirish!$B$19)*IF(Kirish!$D$51&gt;0,MIN(1,(DY86-1)/Kirish!$D$51),1)),0)</f>
        <v>0</v>
      </c>
      <c r="DZ88" s="44">
        <f>IF(DZ87=1,MIN(Kirish!$D$50,Kirish!$B$19+(Kirish!$D$50-Kirish!$B$19)*IF(Kirish!$D$51&gt;0,MIN(1,(DZ86-1)/Kirish!$D$51),1)),0)</f>
        <v>0</v>
      </c>
      <c r="EA88" s="44">
        <f>IF(EA87=1,MIN(Kirish!$D$50,Kirish!$B$19+(Kirish!$D$50-Kirish!$B$19)*IF(Kirish!$D$51&gt;0,MIN(1,(EA86-1)/Kirish!$D$51),1)),0)</f>
        <v>0</v>
      </c>
      <c r="EB88" s="44">
        <f>IF(EB87=1,MIN(Kirish!$D$50,Kirish!$B$19+(Kirish!$D$50-Kirish!$B$19)*IF(Kirish!$D$51&gt;0,MIN(1,(EB86-1)/Kirish!$D$51),1)),0)</f>
        <v>0</v>
      </c>
      <c r="EC88" s="44">
        <f>IF(EC87=1,MIN(Kirish!$D$50,Kirish!$B$19+(Kirish!$D$50-Kirish!$B$19)*IF(Kirish!$D$51&gt;0,MIN(1,(EC86-1)/Kirish!$D$51),1)),0)</f>
        <v>0</v>
      </c>
      <c r="ED88" s="44">
        <f>IF(ED87=1,MIN(Kirish!$D$50,Kirish!$B$19+(Kirish!$D$50-Kirish!$B$19)*IF(Kirish!$D$51&gt;0,MIN(1,(ED86-1)/Kirish!$D$51),1)),0)</f>
        <v>0</v>
      </c>
      <c r="EE88" s="44">
        <f>IF(EE87=1,MIN(Kirish!$D$50,Kirish!$B$19+(Kirish!$D$50-Kirish!$B$19)*IF(Kirish!$D$51&gt;0,MIN(1,(EE86-1)/Kirish!$D$51),1)),0)</f>
        <v>0</v>
      </c>
      <c r="EF88" s="44">
        <f>IF(EF87=1,MIN(Kirish!$D$50,Kirish!$B$19+(Kirish!$D$50-Kirish!$B$19)*IF(Kirish!$D$51&gt;0,MIN(1,(EF86-1)/Kirish!$D$51),1)),0)</f>
        <v>0</v>
      </c>
      <c r="EG88" s="44">
        <f>IF(EG87=1,MIN(Kirish!$D$50,Kirish!$B$19+(Kirish!$D$50-Kirish!$B$19)*IF(Kirish!$D$51&gt;0,MIN(1,(EG86-1)/Kirish!$D$51),1)),0)</f>
        <v>0</v>
      </c>
      <c r="EH88" s="44">
        <f>IF(EH87=1,MIN(Kirish!$D$50,Kirish!$B$19+(Kirish!$D$50-Kirish!$B$19)*IF(Kirish!$D$51&gt;0,MIN(1,(EH86-1)/Kirish!$D$51),1)),0)</f>
        <v>0</v>
      </c>
      <c r="EI88" s="44">
        <f>IF(EI87=1,MIN(Kirish!$D$50,Kirish!$B$19+(Kirish!$D$50-Kirish!$B$19)*IF(Kirish!$D$51&gt;0,MIN(1,(EI86-1)/Kirish!$D$51),1)),0)</f>
        <v>0</v>
      </c>
      <c r="EJ88" s="44">
        <f>IF(EJ87=1,MIN(Kirish!$D$50,Kirish!$B$19+(Kirish!$D$50-Kirish!$B$19)*IF(Kirish!$D$51&gt;0,MIN(1,(EJ86-1)/Kirish!$D$51),1)),0)</f>
        <v>0</v>
      </c>
      <c r="EK88" s="44">
        <f>IF(EK87=1,MIN(Kirish!$D$50,Kirish!$B$19+(Kirish!$D$50-Kirish!$B$19)*IF(Kirish!$D$51&gt;0,MIN(1,(EK86-1)/Kirish!$D$51),1)),0)</f>
        <v>0</v>
      </c>
      <c r="EL88" s="44">
        <f>IF(EL87=1,MIN(Kirish!$D$50,Kirish!$B$19+(Kirish!$D$50-Kirish!$B$19)*IF(Kirish!$D$51&gt;0,MIN(1,(EL86-1)/Kirish!$D$51),1)),0)</f>
        <v>0</v>
      </c>
      <c r="EM88" s="44">
        <f>IF(EM87=1,MIN(Kirish!$D$50,Kirish!$B$19+(Kirish!$D$50-Kirish!$B$19)*IF(Kirish!$D$51&gt;0,MIN(1,(EM86-1)/Kirish!$D$51),1)),0)</f>
        <v>0</v>
      </c>
      <c r="EN88" s="44">
        <f>IF(EN87=1,MIN(Kirish!$D$50,Kirish!$B$19+(Kirish!$D$50-Kirish!$B$19)*IF(Kirish!$D$51&gt;0,MIN(1,(EN86-1)/Kirish!$D$51),1)),0)</f>
        <v>0</v>
      </c>
      <c r="EO88" s="44">
        <f>IF(EO87=1,MIN(Kirish!$D$50,Kirish!$B$19+(Kirish!$D$50-Kirish!$B$19)*IF(Kirish!$D$51&gt;0,MIN(1,(EO86-1)/Kirish!$D$51),1)),0)</f>
        <v>0</v>
      </c>
      <c r="EP88" s="44">
        <f>IF(EP87=1,MIN(Kirish!$D$50,Kirish!$B$19+(Kirish!$D$50-Kirish!$B$19)*IF(Kirish!$D$51&gt;0,MIN(1,(EP86-1)/Kirish!$D$51),1)),0)</f>
        <v>0</v>
      </c>
      <c r="EQ88" s="44">
        <f>IF(EQ87=1,MIN(Kirish!$D$50,Kirish!$B$19+(Kirish!$D$50-Kirish!$B$19)*IF(Kirish!$D$51&gt;0,MIN(1,(EQ86-1)/Kirish!$D$51),1)),0)</f>
        <v>0</v>
      </c>
      <c r="ER88" s="44">
        <f>IF(ER87=1,MIN(Kirish!$D$50,Kirish!$B$19+(Kirish!$D$50-Kirish!$B$19)*IF(Kirish!$D$51&gt;0,MIN(1,(ER86-1)/Kirish!$D$51),1)),0)</f>
        <v>0</v>
      </c>
      <c r="ES88" s="44">
        <f>IF(ES87=1,MIN(Kirish!$D$50,Kirish!$B$19+(Kirish!$D$50-Kirish!$B$19)*IF(Kirish!$D$51&gt;0,MIN(1,(ES86-1)/Kirish!$D$51),1)),0)</f>
        <v>0</v>
      </c>
      <c r="ET88" s="44">
        <f>IF(ET87=1,MIN(Kirish!$D$50,Kirish!$B$19+(Kirish!$D$50-Kirish!$B$19)*IF(Kirish!$D$51&gt;0,MIN(1,(ET86-1)/Kirish!$D$51),1)),0)</f>
        <v>0</v>
      </c>
      <c r="EU88" s="44">
        <f>IF(EU87=1,MIN(Kirish!$D$50,Kirish!$B$19+(Kirish!$D$50-Kirish!$B$19)*IF(Kirish!$D$51&gt;0,MIN(1,(EU86-1)/Kirish!$D$51),1)),0)</f>
        <v>0</v>
      </c>
      <c r="EV88" s="44">
        <f>IF(EV87=1,MIN(Kirish!$D$50,Kirish!$B$19+(Kirish!$D$50-Kirish!$B$19)*IF(Kirish!$D$51&gt;0,MIN(1,(EV86-1)/Kirish!$D$51),1)),0)</f>
        <v>0</v>
      </c>
      <c r="EW88" s="44">
        <f>IF(EW87=1,MIN(Kirish!$D$50,Kirish!$B$19+(Kirish!$D$50-Kirish!$B$19)*IF(Kirish!$D$51&gt;0,MIN(1,(EW86-1)/Kirish!$D$51),1)),0)</f>
        <v>0</v>
      </c>
      <c r="EX88" s="44">
        <f>IF(EX87=1,MIN(Kirish!$D$50,Kirish!$B$19+(Kirish!$D$50-Kirish!$B$19)*IF(Kirish!$D$51&gt;0,MIN(1,(EX86-1)/Kirish!$D$51),1)),0)</f>
        <v>0</v>
      </c>
      <c r="EY88" s="44">
        <f>IF(EY87=1,MIN(Kirish!$D$50,Kirish!$B$19+(Kirish!$D$50-Kirish!$B$19)*IF(Kirish!$D$51&gt;0,MIN(1,(EY86-1)/Kirish!$D$51),1)),0)</f>
        <v>0</v>
      </c>
      <c r="EZ88" s="44">
        <f>IF(EZ87=1,MIN(Kirish!$D$50,Kirish!$B$19+(Kirish!$D$50-Kirish!$B$19)*IF(Kirish!$D$51&gt;0,MIN(1,(EZ86-1)/Kirish!$D$51),1)),0)</f>
        <v>0</v>
      </c>
      <c r="FA88" s="44">
        <f>IF(FA87=1,MIN(Kirish!$D$50,Kirish!$B$19+(Kirish!$D$50-Kirish!$B$19)*IF(Kirish!$D$51&gt;0,MIN(1,(FA86-1)/Kirish!$D$51),1)),0)</f>
        <v>0</v>
      </c>
      <c r="FB88" s="44">
        <f>IF(FB87=1,MIN(Kirish!$D$50,Kirish!$B$19+(Kirish!$D$50-Kirish!$B$19)*IF(Kirish!$D$51&gt;0,MIN(1,(FB86-1)/Kirish!$D$51),1)),0)</f>
        <v>0</v>
      </c>
      <c r="FC88" s="44">
        <f>IF(FC87=1,MIN(Kirish!$D$50,Kirish!$B$19+(Kirish!$D$50-Kirish!$B$19)*IF(Kirish!$D$51&gt;0,MIN(1,(FC86-1)/Kirish!$D$51),1)),0)</f>
        <v>0</v>
      </c>
      <c r="FD88" s="44">
        <f>IF(FD87=1,MIN(Kirish!$D$50,Kirish!$B$19+(Kirish!$D$50-Kirish!$B$19)*IF(Kirish!$D$51&gt;0,MIN(1,(FD86-1)/Kirish!$D$51),1)),0)</f>
        <v>0</v>
      </c>
      <c r="FE88" s="44">
        <f>IF(FE87=1,MIN(Kirish!$D$50,Kirish!$B$19+(Kirish!$D$50-Kirish!$B$19)*IF(Kirish!$D$51&gt;0,MIN(1,(FE86-1)/Kirish!$D$51),1)),0)</f>
        <v>0</v>
      </c>
      <c r="FF88" s="44">
        <f>IF(FF87=1,MIN(Kirish!$D$50,Kirish!$B$19+(Kirish!$D$50-Kirish!$B$19)*IF(Kirish!$D$51&gt;0,MIN(1,(FF86-1)/Kirish!$D$51),1)),0)</f>
        <v>0</v>
      </c>
      <c r="FG88" s="44">
        <f>IF(FG87=1,MIN(Kirish!$D$50,Kirish!$B$19+(Kirish!$D$50-Kirish!$B$19)*IF(Kirish!$D$51&gt;0,MIN(1,(FG86-1)/Kirish!$D$51),1)),0)</f>
        <v>0</v>
      </c>
      <c r="FH88" s="44">
        <f>IF(FH87=1,MIN(Kirish!$D$50,Kirish!$B$19+(Kirish!$D$50-Kirish!$B$19)*IF(Kirish!$D$51&gt;0,MIN(1,(FH86-1)/Kirish!$D$51),1)),0)</f>
        <v>0</v>
      </c>
      <c r="FI88" s="44">
        <f>IF(FI87=1,MIN(Kirish!$D$50,Kirish!$B$19+(Kirish!$D$50-Kirish!$B$19)*IF(Kirish!$D$51&gt;0,MIN(1,(FI86-1)/Kirish!$D$51),1)),0)</f>
        <v>0</v>
      </c>
      <c r="FJ88" s="44">
        <f>IF(FJ87=1,MIN(Kirish!$D$50,Kirish!$B$19+(Kirish!$D$50-Kirish!$B$19)*IF(Kirish!$D$51&gt;0,MIN(1,(FJ86-1)/Kirish!$D$51),1)),0)</f>
        <v>0</v>
      </c>
      <c r="FK88" s="44">
        <f>IF(FK87=1,MIN(Kirish!$D$50,Kirish!$B$19+(Kirish!$D$50-Kirish!$B$19)*IF(Kirish!$D$51&gt;0,MIN(1,(FK86-1)/Kirish!$D$51),1)),0)</f>
        <v>0</v>
      </c>
      <c r="FL88" s="44">
        <f>IF(FL87=1,MIN(Kirish!$D$50,Kirish!$B$19+(Kirish!$D$50-Kirish!$B$19)*IF(Kirish!$D$51&gt;0,MIN(1,(FL86-1)/Kirish!$D$51),1)),0)</f>
        <v>0</v>
      </c>
      <c r="FM88" s="44">
        <f>IF(FM87=1,MIN(Kirish!$D$50,Kirish!$B$19+(Kirish!$D$50-Kirish!$B$19)*IF(Kirish!$D$51&gt;0,MIN(1,(FM86-1)/Kirish!$D$51),1)),0)</f>
        <v>0</v>
      </c>
      <c r="FN88" s="44">
        <f>IF(FN87=1,MIN(Kirish!$D$50,Kirish!$B$19+(Kirish!$D$50-Kirish!$B$19)*IF(Kirish!$D$51&gt;0,MIN(1,(FN86-1)/Kirish!$D$51),1)),0)</f>
        <v>0</v>
      </c>
      <c r="FO88" s="44">
        <f>IF(FO87=1,MIN(Kirish!$D$50,Kirish!$B$19+(Kirish!$D$50-Kirish!$B$19)*IF(Kirish!$D$51&gt;0,MIN(1,(FO86-1)/Kirish!$D$51),1)),0)</f>
        <v>0</v>
      </c>
      <c r="FP88" s="44">
        <f>IF(FP87=1,MIN(Kirish!$D$50,Kirish!$B$19+(Kirish!$D$50-Kirish!$B$19)*IF(Kirish!$D$51&gt;0,MIN(1,(FP86-1)/Kirish!$D$51),1)),0)</f>
        <v>0</v>
      </c>
    </row>
    <row r="89" spans="1:172" x14ac:dyDescent="0.2">
      <c r="A89" s="42" t="s">
        <v>237</v>
      </c>
      <c r="D89" s="43">
        <f>IF(D87=1,(1+Kirish!$D$53)^INT((D86-1)/12),1)</f>
        <v>1</v>
      </c>
      <c r="E89" s="43">
        <f>IF(E87=1,(1+Kirish!$D$53)^INT((E86-1)/12),1)</f>
        <v>1</v>
      </c>
      <c r="F89" s="43">
        <f>IF(F87=1,(1+Kirish!$D$53)^INT((F86-1)/12),1)</f>
        <v>1</v>
      </c>
      <c r="G89" s="43">
        <f>IF(G87=1,(1+Kirish!$D$53)^INT((G86-1)/12),1)</f>
        <v>1</v>
      </c>
      <c r="H89" s="43">
        <f>IF(H87=1,(1+Kirish!$D$53)^INT((H86-1)/12),1)</f>
        <v>1</v>
      </c>
      <c r="I89" s="43">
        <f>IF(I87=1,(1+Kirish!$D$53)^INT((I86-1)/12),1)</f>
        <v>1</v>
      </c>
      <c r="J89" s="43">
        <f>IF(J87=1,(1+Kirish!$D$53)^INT((J86-1)/12),1)</f>
        <v>1</v>
      </c>
      <c r="K89" s="43">
        <f>IF(K87=1,(1+Kirish!$D$53)^INT((K86-1)/12),1)</f>
        <v>1</v>
      </c>
      <c r="L89" s="43">
        <f>IF(L87=1,(1+Kirish!$D$53)^INT((L86-1)/12),1)</f>
        <v>1</v>
      </c>
      <c r="M89" s="43">
        <f>IF(M87=1,(1+Kirish!$D$53)^INT((M86-1)/12),1)</f>
        <v>1</v>
      </c>
      <c r="N89" s="43">
        <f>IF(N87=1,(1+Kirish!$D$53)^INT((N86-1)/12),1)</f>
        <v>1</v>
      </c>
      <c r="O89" s="43">
        <f>IF(O87=1,(1+Kirish!$D$53)^INT((O86-1)/12),1)</f>
        <v>1</v>
      </c>
      <c r="P89" s="43">
        <f>IF(P87=1,(1+Kirish!$D$53)^INT((P86-1)/12),1)</f>
        <v>1</v>
      </c>
      <c r="Q89" s="43">
        <f>IF(Q87=1,(1+Kirish!$D$53)^INT((Q86-1)/12),1)</f>
        <v>1</v>
      </c>
      <c r="R89" s="43">
        <f>IF(R87=1,(1+Kirish!$D$53)^INT((R86-1)/12),1)</f>
        <v>1</v>
      </c>
      <c r="S89" s="43">
        <f>IF(S87=1,(1+Kirish!$D$53)^INT((S86-1)/12),1)</f>
        <v>1</v>
      </c>
      <c r="T89" s="43">
        <f>IF(T87=1,(1+Kirish!$D$53)^INT((T86-1)/12),1)</f>
        <v>1</v>
      </c>
      <c r="U89" s="43">
        <f>IF(U87=1,(1+Kirish!$D$53)^INT((U86-1)/12),1)</f>
        <v>1</v>
      </c>
      <c r="V89" s="43">
        <f>IF(V87=1,(1+Kirish!$D$53)^INT((V86-1)/12),1)</f>
        <v>1</v>
      </c>
      <c r="W89" s="43">
        <f>IF(W87=1,(1+Kirish!$D$53)^INT((W86-1)/12),1)</f>
        <v>1</v>
      </c>
      <c r="X89" s="43">
        <f>IF(X87=1,(1+Kirish!$D$53)^INT((X86-1)/12),1)</f>
        <v>1</v>
      </c>
      <c r="Y89" s="43">
        <f>IF(Y87=1,(1+Kirish!$D$53)^INT((Y86-1)/12),1)</f>
        <v>1</v>
      </c>
      <c r="Z89" s="43">
        <f>IF(Z87=1,(1+Kirish!$D$53)^INT((Z86-1)/12),1)</f>
        <v>1</v>
      </c>
      <c r="AA89" s="43">
        <f>IF(AA87=1,(1+Kirish!$D$53)^INT((AA86-1)/12),1)</f>
        <v>1</v>
      </c>
      <c r="AB89" s="43">
        <f>IF(AB87=1,(1+Kirish!$D$53)^INT((AB86-1)/12),1)</f>
        <v>1</v>
      </c>
      <c r="AC89" s="43">
        <f>IF(AC87=1,(1+Kirish!$D$53)^INT((AC86-1)/12),1)</f>
        <v>1</v>
      </c>
      <c r="AD89" s="43">
        <f>IF(AD87=1,(1+Kirish!$D$53)^INT((AD86-1)/12),1)</f>
        <v>1</v>
      </c>
      <c r="AE89" s="43">
        <f>IF(AE87=1,(1+Kirish!$D$53)^INT((AE86-1)/12),1)</f>
        <v>1</v>
      </c>
      <c r="AF89" s="43">
        <f>IF(AF87=1,(1+Kirish!$D$53)^INT((AF86-1)/12),1)</f>
        <v>1</v>
      </c>
      <c r="AG89" s="43">
        <f>IF(AG87=1,(1+Kirish!$D$53)^INT((AG86-1)/12),1)</f>
        <v>1</v>
      </c>
      <c r="AH89" s="43">
        <f>IF(AH87=1,(1+Kirish!$D$53)^INT((AH86-1)/12),1)</f>
        <v>1</v>
      </c>
      <c r="AI89" s="43">
        <f>IF(AI87=1,(1+Kirish!$D$53)^INT((AI86-1)/12),1)</f>
        <v>1</v>
      </c>
      <c r="AJ89" s="43">
        <f>IF(AJ87=1,(1+Kirish!$D$53)^INT((AJ86-1)/12),1)</f>
        <v>1</v>
      </c>
      <c r="AK89" s="43">
        <f>IF(AK87=1,(1+Kirish!$D$53)^INT((AK86-1)/12),1)</f>
        <v>1</v>
      </c>
      <c r="AL89" s="43">
        <f>IF(AL87=1,(1+Kirish!$D$53)^INT((AL86-1)/12),1)</f>
        <v>1</v>
      </c>
      <c r="AM89" s="43">
        <f>IF(AM87=1,(1+Kirish!$D$53)^INT((AM86-1)/12),1)</f>
        <v>1</v>
      </c>
      <c r="AN89" s="43">
        <f>IF(AN87=1,(1+Kirish!$D$53)^INT((AN86-1)/12),1)</f>
        <v>1</v>
      </c>
      <c r="AO89" s="43">
        <f>IF(AO87=1,(1+Kirish!$D$53)^INT((AO86-1)/12),1)</f>
        <v>1</v>
      </c>
      <c r="AP89" s="43">
        <f>IF(AP87=1,(1+Kirish!$D$53)^INT((AP86-1)/12),1)</f>
        <v>1</v>
      </c>
      <c r="AQ89" s="43">
        <f>IF(AQ87=1,(1+Kirish!$D$53)^INT((AQ86-1)/12),1)</f>
        <v>1</v>
      </c>
      <c r="AR89" s="43">
        <f>IF(AR87=1,(1+Kirish!$D$53)^INT((AR86-1)/12),1)</f>
        <v>1</v>
      </c>
      <c r="AS89" s="43">
        <f>IF(AS87=1,(1+Kirish!$D$53)^INT((AS86-1)/12),1)</f>
        <v>1</v>
      </c>
      <c r="AT89" s="43">
        <f>IF(AT87=1,(1+Kirish!$D$53)^INT((AT86-1)/12),1)</f>
        <v>1</v>
      </c>
      <c r="AU89" s="43">
        <f>IF(AU87=1,(1+Kirish!$D$53)^INT((AU86-1)/12),1)</f>
        <v>1</v>
      </c>
      <c r="AV89" s="43">
        <f>IF(AV87=1,(1+Kirish!$D$53)^INT((AV86-1)/12),1)</f>
        <v>1</v>
      </c>
      <c r="AW89" s="43">
        <f>IF(AW87=1,(1+Kirish!$D$53)^INT((AW86-1)/12),1)</f>
        <v>1</v>
      </c>
      <c r="AX89" s="43">
        <f>IF(AX87=1,(1+Kirish!$D$53)^INT((AX86-1)/12),1)</f>
        <v>1</v>
      </c>
      <c r="AY89" s="43">
        <f>IF(AY87=1,(1+Kirish!$D$53)^INT((AY86-1)/12),1)</f>
        <v>1</v>
      </c>
      <c r="AZ89" s="43">
        <f>IF(AZ87=1,(1+Kirish!$D$53)^INT((AZ86-1)/12),1)</f>
        <v>1</v>
      </c>
      <c r="BA89" s="43">
        <f>IF(BA87=1,(1+Kirish!$D$53)^INT((BA86-1)/12),1)</f>
        <v>1</v>
      </c>
      <c r="BB89" s="43">
        <f>IF(BB87=1,(1+Kirish!$D$53)^INT((BB86-1)/12),1)</f>
        <v>1</v>
      </c>
      <c r="BC89" s="43">
        <f>IF(BC87=1,(1+Kirish!$D$53)^INT((BC86-1)/12),1)</f>
        <v>1</v>
      </c>
      <c r="BD89" s="43">
        <f>IF(BD87=1,(1+Kirish!$D$53)^INT((BD86-1)/12),1)</f>
        <v>1</v>
      </c>
      <c r="BE89" s="43">
        <f>IF(BE87=1,(1+Kirish!$D$53)^INT((BE86-1)/12),1)</f>
        <v>1</v>
      </c>
      <c r="BF89" s="43">
        <f>IF(BF87=1,(1+Kirish!$D$53)^INT((BF86-1)/12),1)</f>
        <v>1</v>
      </c>
      <c r="BG89" s="43">
        <f>IF(BG87=1,(1+Kirish!$D$53)^INT((BG86-1)/12),1)</f>
        <v>1</v>
      </c>
      <c r="BH89" s="43">
        <f>IF(BH87=1,(1+Kirish!$D$53)^INT((BH86-1)/12),1)</f>
        <v>1</v>
      </c>
      <c r="BI89" s="43">
        <f>IF(BI87=1,(1+Kirish!$D$53)^INT((BI86-1)/12),1)</f>
        <v>1</v>
      </c>
      <c r="BJ89" s="43">
        <f>IF(BJ87=1,(1+Kirish!$D$53)^INT((BJ86-1)/12),1)</f>
        <v>1</v>
      </c>
      <c r="BK89" s="43">
        <f>IF(BK87=1,(1+Kirish!$D$53)^INT((BK86-1)/12),1)</f>
        <v>1</v>
      </c>
      <c r="BL89" s="43">
        <f>IF(BL87=1,(1+Kirish!$D$53)^INT((BL86-1)/12),1)</f>
        <v>1</v>
      </c>
      <c r="BM89" s="43">
        <f>IF(BM87=1,(1+Kirish!$D$53)^INT((BM86-1)/12),1)</f>
        <v>1</v>
      </c>
      <c r="BN89" s="43">
        <f>IF(BN87=1,(1+Kirish!$D$53)^INT((BN86-1)/12),1)</f>
        <v>1</v>
      </c>
      <c r="BO89" s="43">
        <f>IF(BO87=1,(1+Kirish!$D$53)^INT((BO86-1)/12),1)</f>
        <v>1</v>
      </c>
      <c r="BP89" s="43">
        <f>IF(BP87=1,(1+Kirish!$D$53)^INT((BP86-1)/12),1)</f>
        <v>1</v>
      </c>
      <c r="BQ89" s="43">
        <f>IF(BQ87=1,(1+Kirish!$D$53)^INT((BQ86-1)/12),1)</f>
        <v>1</v>
      </c>
      <c r="BR89" s="43">
        <f>IF(BR87=1,(1+Kirish!$D$53)^INT((BR86-1)/12),1)</f>
        <v>1</v>
      </c>
      <c r="BS89" s="43">
        <f>IF(BS87=1,(1+Kirish!$D$53)^INT((BS86-1)/12),1)</f>
        <v>1</v>
      </c>
      <c r="BT89" s="43">
        <f>IF(BT87=1,(1+Kirish!$D$53)^INT((BT86-1)/12),1)</f>
        <v>1</v>
      </c>
      <c r="BU89" s="43">
        <f>IF(BU87=1,(1+Kirish!$D$53)^INT((BU86-1)/12),1)</f>
        <v>1</v>
      </c>
      <c r="BV89" s="43">
        <f>IF(BV87=1,(1+Kirish!$D$53)^INT((BV86-1)/12),1)</f>
        <v>1</v>
      </c>
      <c r="BW89" s="43">
        <f>IF(BW87=1,(1+Kirish!$D$53)^INT((BW86-1)/12),1)</f>
        <v>1</v>
      </c>
      <c r="BX89" s="43">
        <f>IF(BX87=1,(1+Kirish!$D$53)^INT((BX86-1)/12),1)</f>
        <v>1</v>
      </c>
      <c r="BY89" s="43">
        <f>IF(BY87=1,(1+Kirish!$D$53)^INT((BY86-1)/12),1)</f>
        <v>1</v>
      </c>
      <c r="BZ89" s="43">
        <f>IF(BZ87=1,(1+Kirish!$D$53)^INT((BZ86-1)/12),1)</f>
        <v>1</v>
      </c>
      <c r="CA89" s="43">
        <f>IF(CA87=1,(1+Kirish!$D$53)^INT((CA86-1)/12),1)</f>
        <v>1</v>
      </c>
      <c r="CB89" s="43">
        <f>IF(CB87=1,(1+Kirish!$D$53)^INT((CB86-1)/12),1)</f>
        <v>1</v>
      </c>
      <c r="CC89" s="43">
        <f>IF(CC87=1,(1+Kirish!$D$53)^INT((CC86-1)/12),1)</f>
        <v>1</v>
      </c>
      <c r="CD89" s="43">
        <f>IF(CD87=1,(1+Kirish!$D$53)^INT((CD86-1)/12),1)</f>
        <v>1</v>
      </c>
      <c r="CE89" s="43">
        <f>IF(CE87=1,(1+Kirish!$D$53)^INT((CE86-1)/12),1)</f>
        <v>1</v>
      </c>
      <c r="CF89" s="43">
        <f>IF(CF87=1,(1+Kirish!$D$53)^INT((CF86-1)/12),1)</f>
        <v>1</v>
      </c>
      <c r="CG89" s="43">
        <f>IF(CG87=1,(1+Kirish!$D$53)^INT((CG86-1)/12),1)</f>
        <v>1</v>
      </c>
      <c r="CH89" s="43">
        <f>IF(CH87=1,(1+Kirish!$D$53)^INT((CH86-1)/12),1)</f>
        <v>1</v>
      </c>
      <c r="CI89" s="43">
        <f>IF(CI87=1,(1+Kirish!$D$53)^INT((CI86-1)/12),1)</f>
        <v>1</v>
      </c>
      <c r="CJ89" s="43">
        <f>IF(CJ87=1,(1+Kirish!$D$53)^INT((CJ86-1)/12),1)</f>
        <v>1</v>
      </c>
      <c r="CK89" s="43">
        <f>IF(CK87=1,(1+Kirish!$D$53)^INT((CK86-1)/12),1)</f>
        <v>1</v>
      </c>
      <c r="CL89" s="43">
        <f>IF(CL87=1,(1+Kirish!$D$53)^INT((CL86-1)/12),1)</f>
        <v>1</v>
      </c>
      <c r="CM89" s="43">
        <f>IF(CM87=1,(1+Kirish!$D$53)^INT((CM86-1)/12),1)</f>
        <v>1</v>
      </c>
      <c r="CN89" s="43">
        <f>IF(CN87=1,(1+Kirish!$D$53)^INT((CN86-1)/12),1)</f>
        <v>1</v>
      </c>
      <c r="CO89" s="43">
        <f>IF(CO87=1,(1+Kirish!$D$53)^INT((CO86-1)/12),1)</f>
        <v>1</v>
      </c>
      <c r="CP89" s="43">
        <f>IF(CP87=1,(1+Kirish!$D$53)^INT((CP86-1)/12),1)</f>
        <v>1</v>
      </c>
      <c r="CQ89" s="43">
        <f>IF(CQ87=1,(1+Kirish!$D$53)^INT((CQ86-1)/12),1)</f>
        <v>1</v>
      </c>
      <c r="CR89" s="43">
        <f>IF(CR87=1,(1+Kirish!$D$53)^INT((CR86-1)/12),1)</f>
        <v>1</v>
      </c>
      <c r="CS89" s="43">
        <f>IF(CS87=1,(1+Kirish!$D$53)^INT((CS86-1)/12),1)</f>
        <v>1</v>
      </c>
      <c r="CT89" s="43">
        <f>IF(CT87=1,(1+Kirish!$D$53)^INT((CT86-1)/12),1)</f>
        <v>1</v>
      </c>
      <c r="CU89" s="43">
        <f>IF(CU87=1,(1+Kirish!$D$53)^INT((CU86-1)/12),1)</f>
        <v>1</v>
      </c>
      <c r="CV89" s="43">
        <f>IF(CV87=1,(1+Kirish!$D$53)^INT((CV86-1)/12),1)</f>
        <v>1</v>
      </c>
      <c r="CW89" s="43">
        <f>IF(CW87=1,(1+Kirish!$D$53)^INT((CW86-1)/12),1)</f>
        <v>1</v>
      </c>
      <c r="CX89" s="43">
        <f>IF(CX87=1,(1+Kirish!$D$53)^INT((CX86-1)/12),1)</f>
        <v>1</v>
      </c>
      <c r="CY89" s="43">
        <f>IF(CY87=1,(1+Kirish!$D$53)^INT((CY86-1)/12),1)</f>
        <v>1</v>
      </c>
      <c r="CZ89" s="43">
        <f>IF(CZ87=1,(1+Kirish!$D$53)^INT((CZ86-1)/12),1)</f>
        <v>1</v>
      </c>
      <c r="DA89" s="43">
        <f>IF(DA87=1,(1+Kirish!$D$53)^INT((DA86-1)/12),1)</f>
        <v>1</v>
      </c>
      <c r="DB89" s="43">
        <f>IF(DB87=1,(1+Kirish!$D$53)^INT((DB86-1)/12),1)</f>
        <v>1</v>
      </c>
      <c r="DC89" s="43">
        <f>IF(DC87=1,(1+Kirish!$D$53)^INT((DC86-1)/12),1)</f>
        <v>1</v>
      </c>
      <c r="DD89" s="43">
        <f>IF(DD87=1,(1+Kirish!$D$53)^INT((DD86-1)/12),1)</f>
        <v>1</v>
      </c>
      <c r="DE89" s="43">
        <f>IF(DE87=1,(1+Kirish!$D$53)^INT((DE86-1)/12),1)</f>
        <v>1</v>
      </c>
      <c r="DF89" s="43">
        <f>IF(DF87=1,(1+Kirish!$D$53)^INT((DF86-1)/12),1)</f>
        <v>1</v>
      </c>
      <c r="DG89" s="43">
        <f>IF(DG87=1,(1+Kirish!$D$53)^INT((DG86-1)/12),1)</f>
        <v>1</v>
      </c>
      <c r="DH89" s="43">
        <f>IF(DH87=1,(1+Kirish!$D$53)^INT((DH86-1)/12),1)</f>
        <v>1</v>
      </c>
      <c r="DI89" s="43">
        <f>IF(DI87=1,(1+Kirish!$D$53)^INT((DI86-1)/12),1)</f>
        <v>1</v>
      </c>
      <c r="DJ89" s="43">
        <f>IF(DJ87=1,(1+Kirish!$D$53)^INT((DJ86-1)/12),1)</f>
        <v>1</v>
      </c>
      <c r="DK89" s="43">
        <f>IF(DK87=1,(1+Kirish!$D$53)^INT((DK86-1)/12),1)</f>
        <v>1</v>
      </c>
      <c r="DL89" s="43">
        <f>IF(DL87=1,(1+Kirish!$D$53)^INT((DL86-1)/12),1)</f>
        <v>1</v>
      </c>
      <c r="DM89" s="43">
        <f>IF(DM87=1,(1+Kirish!$D$53)^INT((DM86-1)/12),1)</f>
        <v>1</v>
      </c>
      <c r="DN89" s="43">
        <f>IF(DN87=1,(1+Kirish!$D$53)^INT((DN86-1)/12),1)</f>
        <v>1</v>
      </c>
      <c r="DO89" s="43">
        <f>IF(DO87=1,(1+Kirish!$D$53)^INT((DO86-1)/12),1)</f>
        <v>1</v>
      </c>
      <c r="DP89" s="43">
        <f>IF(DP87=1,(1+Kirish!$D$53)^INT((DP86-1)/12),1)</f>
        <v>1</v>
      </c>
      <c r="DQ89" s="43">
        <f>IF(DQ87=1,(1+Kirish!$D$53)^INT((DQ86-1)/12),1)</f>
        <v>1</v>
      </c>
      <c r="DR89" s="43">
        <f>IF(DR87=1,(1+Kirish!$D$53)^INT((DR86-1)/12),1)</f>
        <v>1</v>
      </c>
      <c r="DS89" s="43">
        <f>IF(DS87=1,(1+Kirish!$D$53)^INT((DS86-1)/12),1)</f>
        <v>1</v>
      </c>
      <c r="DT89" s="43">
        <f>IF(DT87=1,(1+Kirish!$D$53)^INT((DT86-1)/12),1)</f>
        <v>1</v>
      </c>
      <c r="DU89" s="43">
        <f>IF(DU87=1,(1+Kirish!$D$53)^INT((DU86-1)/12),1)</f>
        <v>1</v>
      </c>
      <c r="DV89" s="43">
        <f>IF(DV87=1,(1+Kirish!$D$53)^INT((DV86-1)/12),1)</f>
        <v>1</v>
      </c>
      <c r="DW89" s="43">
        <f>IF(DW87=1,(1+Kirish!$D$53)^INT((DW86-1)/12),1)</f>
        <v>1</v>
      </c>
      <c r="DX89" s="43">
        <f>IF(DX87=1,(1+Kirish!$D$53)^INT((DX86-1)/12),1)</f>
        <v>1</v>
      </c>
      <c r="DY89" s="43">
        <f>IF(DY87=1,(1+Kirish!$D$53)^INT((DY86-1)/12),1)</f>
        <v>1</v>
      </c>
      <c r="DZ89" s="43">
        <f>IF(DZ87=1,(1+Kirish!$D$53)^INT((DZ86-1)/12),1)</f>
        <v>1</v>
      </c>
      <c r="EA89" s="43">
        <f>IF(EA87=1,(1+Kirish!$D$53)^INT((EA86-1)/12),1)</f>
        <v>1</v>
      </c>
      <c r="EB89" s="43">
        <f>IF(EB87=1,(1+Kirish!$D$53)^INT((EB86-1)/12),1)</f>
        <v>1</v>
      </c>
      <c r="EC89" s="43">
        <f>IF(EC87=1,(1+Kirish!$D$53)^INT((EC86-1)/12),1)</f>
        <v>1</v>
      </c>
      <c r="ED89" s="43">
        <f>IF(ED87=1,(1+Kirish!$D$53)^INT((ED86-1)/12),1)</f>
        <v>1</v>
      </c>
      <c r="EE89" s="43">
        <f>IF(EE87=1,(1+Kirish!$D$53)^INT((EE86-1)/12),1)</f>
        <v>1</v>
      </c>
      <c r="EF89" s="43">
        <f>IF(EF87=1,(1+Kirish!$D$53)^INT((EF86-1)/12),1)</f>
        <v>1</v>
      </c>
      <c r="EG89" s="43">
        <f>IF(EG87=1,(1+Kirish!$D$53)^INT((EG86-1)/12),1)</f>
        <v>1</v>
      </c>
      <c r="EH89" s="43">
        <f>IF(EH87=1,(1+Kirish!$D$53)^INT((EH86-1)/12),1)</f>
        <v>1</v>
      </c>
      <c r="EI89" s="43">
        <f>IF(EI87=1,(1+Kirish!$D$53)^INT((EI86-1)/12),1)</f>
        <v>1</v>
      </c>
      <c r="EJ89" s="43">
        <f>IF(EJ87=1,(1+Kirish!$D$53)^INT((EJ86-1)/12),1)</f>
        <v>1</v>
      </c>
      <c r="EK89" s="43">
        <f>IF(EK87=1,(1+Kirish!$D$53)^INT((EK86-1)/12),1)</f>
        <v>1</v>
      </c>
      <c r="EL89" s="43">
        <f>IF(EL87=1,(1+Kirish!$D$53)^INT((EL86-1)/12),1)</f>
        <v>1</v>
      </c>
      <c r="EM89" s="43">
        <f>IF(EM87=1,(1+Kirish!$D$53)^INT((EM86-1)/12),1)</f>
        <v>1</v>
      </c>
      <c r="EN89" s="43">
        <f>IF(EN87=1,(1+Kirish!$D$53)^INT((EN86-1)/12),1)</f>
        <v>1</v>
      </c>
      <c r="EO89" s="43">
        <f>IF(EO87=1,(1+Kirish!$D$53)^INT((EO86-1)/12),1)</f>
        <v>1</v>
      </c>
      <c r="EP89" s="43">
        <f>IF(EP87=1,(1+Kirish!$D$53)^INT((EP86-1)/12),1)</f>
        <v>1</v>
      </c>
      <c r="EQ89" s="43">
        <f>IF(EQ87=1,(1+Kirish!$D$53)^INT((EQ86-1)/12),1)</f>
        <v>1</v>
      </c>
      <c r="ER89" s="43">
        <f>IF(ER87=1,(1+Kirish!$D$53)^INT((ER86-1)/12),1)</f>
        <v>1</v>
      </c>
      <c r="ES89" s="43">
        <f>IF(ES87=1,(1+Kirish!$D$53)^INT((ES86-1)/12),1)</f>
        <v>1</v>
      </c>
      <c r="ET89" s="43">
        <f>IF(ET87=1,(1+Kirish!$D$53)^INT((ET86-1)/12),1)</f>
        <v>1</v>
      </c>
      <c r="EU89" s="43">
        <f>IF(EU87=1,(1+Kirish!$D$53)^INT((EU86-1)/12),1)</f>
        <v>1</v>
      </c>
      <c r="EV89" s="43">
        <f>IF(EV87=1,(1+Kirish!$D$53)^INT((EV86-1)/12),1)</f>
        <v>1</v>
      </c>
      <c r="EW89" s="43">
        <f>IF(EW87=1,(1+Kirish!$D$53)^INT((EW86-1)/12),1)</f>
        <v>1</v>
      </c>
      <c r="EX89" s="43">
        <f>IF(EX87=1,(1+Kirish!$D$53)^INT((EX86-1)/12),1)</f>
        <v>1</v>
      </c>
      <c r="EY89" s="43">
        <f>IF(EY87=1,(1+Kirish!$D$53)^INT((EY86-1)/12),1)</f>
        <v>1</v>
      </c>
      <c r="EZ89" s="43">
        <f>IF(EZ87=1,(1+Kirish!$D$53)^INT((EZ86-1)/12),1)</f>
        <v>1</v>
      </c>
      <c r="FA89" s="43">
        <f>IF(FA87=1,(1+Kirish!$D$53)^INT((FA86-1)/12),1)</f>
        <v>1</v>
      </c>
      <c r="FB89" s="43">
        <f>IF(FB87=1,(1+Kirish!$D$53)^INT((FB86-1)/12),1)</f>
        <v>1</v>
      </c>
      <c r="FC89" s="43">
        <f>IF(FC87=1,(1+Kirish!$D$53)^INT((FC86-1)/12),1)</f>
        <v>1</v>
      </c>
      <c r="FD89" s="43">
        <f>IF(FD87=1,(1+Kirish!$D$53)^INT((FD86-1)/12),1)</f>
        <v>1</v>
      </c>
      <c r="FE89" s="43">
        <f>IF(FE87=1,(1+Kirish!$D$53)^INT((FE86-1)/12),1)</f>
        <v>1</v>
      </c>
      <c r="FF89" s="43">
        <f>IF(FF87=1,(1+Kirish!$D$53)^INT((FF86-1)/12),1)</f>
        <v>1</v>
      </c>
      <c r="FG89" s="43">
        <f>IF(FG87=1,(1+Kirish!$D$53)^INT((FG86-1)/12),1)</f>
        <v>1</v>
      </c>
      <c r="FH89" s="43">
        <f>IF(FH87=1,(1+Kirish!$D$53)^INT((FH86-1)/12),1)</f>
        <v>1</v>
      </c>
      <c r="FI89" s="43">
        <f>IF(FI87=1,(1+Kirish!$D$53)^INT((FI86-1)/12),1)</f>
        <v>1</v>
      </c>
      <c r="FJ89" s="43">
        <f>IF(FJ87=1,(1+Kirish!$D$53)^INT((FJ86-1)/12),1)</f>
        <v>1</v>
      </c>
      <c r="FK89" s="43">
        <f>IF(FK87=1,(1+Kirish!$D$53)^INT((FK86-1)/12),1)</f>
        <v>1</v>
      </c>
      <c r="FL89" s="43">
        <f>IF(FL87=1,(1+Kirish!$D$53)^INT((FL86-1)/12),1)</f>
        <v>1</v>
      </c>
      <c r="FM89" s="43">
        <f>IF(FM87=1,(1+Kirish!$D$53)^INT((FM86-1)/12),1)</f>
        <v>1</v>
      </c>
      <c r="FN89" s="43">
        <f>IF(FN87=1,(1+Kirish!$D$53)^INT((FN86-1)/12),1)</f>
        <v>1</v>
      </c>
      <c r="FO89" s="43">
        <f>IF(FO87=1,(1+Kirish!$D$53)^INT((FO86-1)/12),1)</f>
        <v>1</v>
      </c>
      <c r="FP89" s="43">
        <f>IF(FP87=1,(1+Kirish!$D$53)^INT((FP86-1)/12),1)</f>
        <v>1</v>
      </c>
    </row>
    <row r="90" spans="1:172" x14ac:dyDescent="0.2">
      <c r="A90" s="42" t="s">
        <v>238</v>
      </c>
      <c r="C90" s="45">
        <f t="shared" ref="C90:C99" si="101">SUM(D90:FP90)</f>
        <v>0</v>
      </c>
      <c r="D90" s="46">
        <f>Parametrlar!$D$16*D88*D89</f>
        <v>0</v>
      </c>
      <c r="E90" s="46">
        <f>Parametrlar!$D$16*E88*E89</f>
        <v>0</v>
      </c>
      <c r="F90" s="46">
        <f>Parametrlar!$D$16*F88*F89</f>
        <v>0</v>
      </c>
      <c r="G90" s="46">
        <f>Parametrlar!$D$16*G88*G89</f>
        <v>0</v>
      </c>
      <c r="H90" s="46">
        <f>Parametrlar!$D$16*H88*H89</f>
        <v>0</v>
      </c>
      <c r="I90" s="46">
        <f>Parametrlar!$D$16*I88*I89</f>
        <v>0</v>
      </c>
      <c r="J90" s="46">
        <f>Parametrlar!$D$16*J88*J89</f>
        <v>0</v>
      </c>
      <c r="K90" s="46">
        <f>Parametrlar!$D$16*K88*K89</f>
        <v>0</v>
      </c>
      <c r="L90" s="46">
        <f>Parametrlar!$D$16*L88*L89</f>
        <v>0</v>
      </c>
      <c r="M90" s="46">
        <f>Parametrlar!$D$16*M88*M89</f>
        <v>0</v>
      </c>
      <c r="N90" s="46">
        <f>Parametrlar!$D$16*N88*N89</f>
        <v>0</v>
      </c>
      <c r="O90" s="46">
        <f>Parametrlar!$D$16*O88*O89</f>
        <v>0</v>
      </c>
      <c r="P90" s="46">
        <f>Parametrlar!$D$16*P88*P89</f>
        <v>0</v>
      </c>
      <c r="Q90" s="46">
        <f>Parametrlar!$D$16*Q88*Q89</f>
        <v>0</v>
      </c>
      <c r="R90" s="46">
        <f>Parametrlar!$D$16*R88*R89</f>
        <v>0</v>
      </c>
      <c r="S90" s="46">
        <f>Parametrlar!$D$16*S88*S89</f>
        <v>0</v>
      </c>
      <c r="T90" s="46">
        <f>Parametrlar!$D$16*T88*T89</f>
        <v>0</v>
      </c>
      <c r="U90" s="46">
        <f>Parametrlar!$D$16*U88*U89</f>
        <v>0</v>
      </c>
      <c r="V90" s="46">
        <f>Parametrlar!$D$16*V88*V89</f>
        <v>0</v>
      </c>
      <c r="W90" s="46">
        <f>Parametrlar!$D$16*W88*W89</f>
        <v>0</v>
      </c>
      <c r="X90" s="46">
        <f>Parametrlar!$D$16*X88*X89</f>
        <v>0</v>
      </c>
      <c r="Y90" s="46">
        <f>Parametrlar!$D$16*Y88*Y89</f>
        <v>0</v>
      </c>
      <c r="Z90" s="46">
        <f>Parametrlar!$D$16*Z88*Z89</f>
        <v>0</v>
      </c>
      <c r="AA90" s="46">
        <f>Parametrlar!$D$16*AA88*AA89</f>
        <v>0</v>
      </c>
      <c r="AB90" s="46">
        <f>Parametrlar!$D$16*AB88*AB89</f>
        <v>0</v>
      </c>
      <c r="AC90" s="46">
        <f>Parametrlar!$D$16*AC88*AC89</f>
        <v>0</v>
      </c>
      <c r="AD90" s="46">
        <f>Parametrlar!$D$16*AD88*AD89</f>
        <v>0</v>
      </c>
      <c r="AE90" s="46">
        <f>Parametrlar!$D$16*AE88*AE89</f>
        <v>0</v>
      </c>
      <c r="AF90" s="46">
        <f>Parametrlar!$D$16*AF88*AF89</f>
        <v>0</v>
      </c>
      <c r="AG90" s="46">
        <f>Parametrlar!$D$16*AG88*AG89</f>
        <v>0</v>
      </c>
      <c r="AH90" s="46">
        <f>Parametrlar!$D$16*AH88*AH89</f>
        <v>0</v>
      </c>
      <c r="AI90" s="46">
        <f>Parametrlar!$D$16*AI88*AI89</f>
        <v>0</v>
      </c>
      <c r="AJ90" s="46">
        <f>Parametrlar!$D$16*AJ88*AJ89</f>
        <v>0</v>
      </c>
      <c r="AK90" s="46">
        <f>Parametrlar!$D$16*AK88*AK89</f>
        <v>0</v>
      </c>
      <c r="AL90" s="46">
        <f>Parametrlar!$D$16*AL88*AL89</f>
        <v>0</v>
      </c>
      <c r="AM90" s="46">
        <f>Parametrlar!$D$16*AM88*AM89</f>
        <v>0</v>
      </c>
      <c r="AN90" s="46">
        <f>Parametrlar!$D$16*AN88*AN89</f>
        <v>0</v>
      </c>
      <c r="AO90" s="46">
        <f>Parametrlar!$D$16*AO88*AO89</f>
        <v>0</v>
      </c>
      <c r="AP90" s="46">
        <f>Parametrlar!$D$16*AP88*AP89</f>
        <v>0</v>
      </c>
      <c r="AQ90" s="46">
        <f>Parametrlar!$D$16*AQ88*AQ89</f>
        <v>0</v>
      </c>
      <c r="AR90" s="46">
        <f>Parametrlar!$D$16*AR88*AR89</f>
        <v>0</v>
      </c>
      <c r="AS90" s="46">
        <f>Parametrlar!$D$16*AS88*AS89</f>
        <v>0</v>
      </c>
      <c r="AT90" s="46">
        <f>Parametrlar!$D$16*AT88*AT89</f>
        <v>0</v>
      </c>
      <c r="AU90" s="46">
        <f>Parametrlar!$D$16*AU88*AU89</f>
        <v>0</v>
      </c>
      <c r="AV90" s="46">
        <f>Parametrlar!$D$16*AV88*AV89</f>
        <v>0</v>
      </c>
      <c r="AW90" s="46">
        <f>Parametrlar!$D$16*AW88*AW89</f>
        <v>0</v>
      </c>
      <c r="AX90" s="46">
        <f>Parametrlar!$D$16*AX88*AX89</f>
        <v>0</v>
      </c>
      <c r="AY90" s="46">
        <f>Parametrlar!$D$16*AY88*AY89</f>
        <v>0</v>
      </c>
      <c r="AZ90" s="46">
        <f>Parametrlar!$D$16*AZ88*AZ89</f>
        <v>0</v>
      </c>
      <c r="BA90" s="46">
        <f>Parametrlar!$D$16*BA88*BA89</f>
        <v>0</v>
      </c>
      <c r="BB90" s="46">
        <f>Parametrlar!$D$16*BB88*BB89</f>
        <v>0</v>
      </c>
      <c r="BC90" s="46">
        <f>Parametrlar!$D$16*BC88*BC89</f>
        <v>0</v>
      </c>
      <c r="BD90" s="46">
        <f>Parametrlar!$D$16*BD88*BD89</f>
        <v>0</v>
      </c>
      <c r="BE90" s="46">
        <f>Parametrlar!$D$16*BE88*BE89</f>
        <v>0</v>
      </c>
      <c r="BF90" s="46">
        <f>Parametrlar!$D$16*BF88*BF89</f>
        <v>0</v>
      </c>
      <c r="BG90" s="46">
        <f>Parametrlar!$D$16*BG88*BG89</f>
        <v>0</v>
      </c>
      <c r="BH90" s="46">
        <f>Parametrlar!$D$16*BH88*BH89</f>
        <v>0</v>
      </c>
      <c r="BI90" s="46">
        <f>Parametrlar!$D$16*BI88*BI89</f>
        <v>0</v>
      </c>
      <c r="BJ90" s="46">
        <f>Parametrlar!$D$16*BJ88*BJ89</f>
        <v>0</v>
      </c>
      <c r="BK90" s="46">
        <f>Parametrlar!$D$16*BK88*BK89</f>
        <v>0</v>
      </c>
      <c r="BL90" s="46">
        <f>Parametrlar!$D$16*BL88*BL89</f>
        <v>0</v>
      </c>
      <c r="BM90" s="46">
        <f>Parametrlar!$D$16*BM88*BM89</f>
        <v>0</v>
      </c>
      <c r="BN90" s="46">
        <f>Parametrlar!$D$16*BN88*BN89</f>
        <v>0</v>
      </c>
      <c r="BO90" s="46">
        <f>Parametrlar!$D$16*BO88*BO89</f>
        <v>0</v>
      </c>
      <c r="BP90" s="46">
        <f>Parametrlar!$D$16*BP88*BP89</f>
        <v>0</v>
      </c>
      <c r="BQ90" s="46">
        <f>Parametrlar!$D$16*BQ88*BQ89</f>
        <v>0</v>
      </c>
      <c r="BR90" s="46">
        <f>Parametrlar!$D$16*BR88*BR89</f>
        <v>0</v>
      </c>
      <c r="BS90" s="46">
        <f>Parametrlar!$D$16*BS88*BS89</f>
        <v>0</v>
      </c>
      <c r="BT90" s="46">
        <f>Parametrlar!$D$16*BT88*BT89</f>
        <v>0</v>
      </c>
      <c r="BU90" s="46">
        <f>Parametrlar!$D$16*BU88*BU89</f>
        <v>0</v>
      </c>
      <c r="BV90" s="46">
        <f>Parametrlar!$D$16*BV88*BV89</f>
        <v>0</v>
      </c>
      <c r="BW90" s="46">
        <f>Parametrlar!$D$16*BW88*BW89</f>
        <v>0</v>
      </c>
      <c r="BX90" s="46">
        <f>Parametrlar!$D$16*BX88*BX89</f>
        <v>0</v>
      </c>
      <c r="BY90" s="46">
        <f>Parametrlar!$D$16*BY88*BY89</f>
        <v>0</v>
      </c>
      <c r="BZ90" s="46">
        <f>Parametrlar!$D$16*BZ88*BZ89</f>
        <v>0</v>
      </c>
      <c r="CA90" s="46">
        <f>Parametrlar!$D$16*CA88*CA89</f>
        <v>0</v>
      </c>
      <c r="CB90" s="46">
        <f>Parametrlar!$D$16*CB88*CB89</f>
        <v>0</v>
      </c>
      <c r="CC90" s="46">
        <f>Parametrlar!$D$16*CC88*CC89</f>
        <v>0</v>
      </c>
      <c r="CD90" s="46">
        <f>Parametrlar!$D$16*CD88*CD89</f>
        <v>0</v>
      </c>
      <c r="CE90" s="46">
        <f>Parametrlar!$D$16*CE88*CE89</f>
        <v>0</v>
      </c>
      <c r="CF90" s="46">
        <f>Parametrlar!$D$16*CF88*CF89</f>
        <v>0</v>
      </c>
      <c r="CG90" s="46">
        <f>Parametrlar!$D$16*CG88*CG89</f>
        <v>0</v>
      </c>
      <c r="CH90" s="46">
        <f>Parametrlar!$D$16*CH88*CH89</f>
        <v>0</v>
      </c>
      <c r="CI90" s="46">
        <f>Parametrlar!$D$16*CI88*CI89</f>
        <v>0</v>
      </c>
      <c r="CJ90" s="46">
        <f>Parametrlar!$D$16*CJ88*CJ89</f>
        <v>0</v>
      </c>
      <c r="CK90" s="46">
        <f>Parametrlar!$D$16*CK88*CK89</f>
        <v>0</v>
      </c>
      <c r="CL90" s="46">
        <f>Parametrlar!$D$16*CL88*CL89</f>
        <v>0</v>
      </c>
      <c r="CM90" s="46">
        <f>Parametrlar!$D$16*CM88*CM89</f>
        <v>0</v>
      </c>
      <c r="CN90" s="46">
        <f>Parametrlar!$D$16*CN88*CN89</f>
        <v>0</v>
      </c>
      <c r="CO90" s="46">
        <f>Parametrlar!$D$16*CO88*CO89</f>
        <v>0</v>
      </c>
      <c r="CP90" s="46">
        <f>Parametrlar!$D$16*CP88*CP89</f>
        <v>0</v>
      </c>
      <c r="CQ90" s="46">
        <f>Parametrlar!$D$16*CQ88*CQ89</f>
        <v>0</v>
      </c>
      <c r="CR90" s="46">
        <f>Parametrlar!$D$16*CR88*CR89</f>
        <v>0</v>
      </c>
      <c r="CS90" s="46">
        <f>Parametrlar!$D$16*CS88*CS89</f>
        <v>0</v>
      </c>
      <c r="CT90" s="46">
        <f>Parametrlar!$D$16*CT88*CT89</f>
        <v>0</v>
      </c>
      <c r="CU90" s="46">
        <f>Parametrlar!$D$16*CU88*CU89</f>
        <v>0</v>
      </c>
      <c r="CV90" s="46">
        <f>Parametrlar!$D$16*CV88*CV89</f>
        <v>0</v>
      </c>
      <c r="CW90" s="46">
        <f>Parametrlar!$D$16*CW88*CW89</f>
        <v>0</v>
      </c>
      <c r="CX90" s="46">
        <f>Parametrlar!$D$16*CX88*CX89</f>
        <v>0</v>
      </c>
      <c r="CY90" s="46">
        <f>Parametrlar!$D$16*CY88*CY89</f>
        <v>0</v>
      </c>
      <c r="CZ90" s="46">
        <f>Parametrlar!$D$16*CZ88*CZ89</f>
        <v>0</v>
      </c>
      <c r="DA90" s="46">
        <f>Parametrlar!$D$16*DA88*DA89</f>
        <v>0</v>
      </c>
      <c r="DB90" s="46">
        <f>Parametrlar!$D$16*DB88*DB89</f>
        <v>0</v>
      </c>
      <c r="DC90" s="46">
        <f>Parametrlar!$D$16*DC88*DC89</f>
        <v>0</v>
      </c>
      <c r="DD90" s="46">
        <f>Parametrlar!$D$16*DD88*DD89</f>
        <v>0</v>
      </c>
      <c r="DE90" s="46">
        <f>Parametrlar!$D$16*DE88*DE89</f>
        <v>0</v>
      </c>
      <c r="DF90" s="46">
        <f>Parametrlar!$D$16*DF88*DF89</f>
        <v>0</v>
      </c>
      <c r="DG90" s="46">
        <f>Parametrlar!$D$16*DG88*DG89</f>
        <v>0</v>
      </c>
      <c r="DH90" s="46">
        <f>Parametrlar!$D$16*DH88*DH89</f>
        <v>0</v>
      </c>
      <c r="DI90" s="46">
        <f>Parametrlar!$D$16*DI88*DI89</f>
        <v>0</v>
      </c>
      <c r="DJ90" s="46">
        <f>Parametrlar!$D$16*DJ88*DJ89</f>
        <v>0</v>
      </c>
      <c r="DK90" s="46">
        <f>Parametrlar!$D$16*DK88*DK89</f>
        <v>0</v>
      </c>
      <c r="DL90" s="46">
        <f>Parametrlar!$D$16*DL88*DL89</f>
        <v>0</v>
      </c>
      <c r="DM90" s="46">
        <f>Parametrlar!$D$16*DM88*DM89</f>
        <v>0</v>
      </c>
      <c r="DN90" s="46">
        <f>Parametrlar!$D$16*DN88*DN89</f>
        <v>0</v>
      </c>
      <c r="DO90" s="46">
        <f>Parametrlar!$D$16*DO88*DO89</f>
        <v>0</v>
      </c>
      <c r="DP90" s="46">
        <f>Parametrlar!$D$16*DP88*DP89</f>
        <v>0</v>
      </c>
      <c r="DQ90" s="46">
        <f>Parametrlar!$D$16*DQ88*DQ89</f>
        <v>0</v>
      </c>
      <c r="DR90" s="46">
        <f>Parametrlar!$D$16*DR88*DR89</f>
        <v>0</v>
      </c>
      <c r="DS90" s="46">
        <f>Parametrlar!$D$16*DS88*DS89</f>
        <v>0</v>
      </c>
      <c r="DT90" s="46">
        <f>Parametrlar!$D$16*DT88*DT89</f>
        <v>0</v>
      </c>
      <c r="DU90" s="46">
        <f>Parametrlar!$D$16*DU88*DU89</f>
        <v>0</v>
      </c>
      <c r="DV90" s="46">
        <f>Parametrlar!$D$16*DV88*DV89</f>
        <v>0</v>
      </c>
      <c r="DW90" s="46">
        <f>Parametrlar!$D$16*DW88*DW89</f>
        <v>0</v>
      </c>
      <c r="DX90" s="46">
        <f>Parametrlar!$D$16*DX88*DX89</f>
        <v>0</v>
      </c>
      <c r="DY90" s="46">
        <f>Parametrlar!$D$16*DY88*DY89</f>
        <v>0</v>
      </c>
      <c r="DZ90" s="46">
        <f>Parametrlar!$D$16*DZ88*DZ89</f>
        <v>0</v>
      </c>
      <c r="EA90" s="46">
        <f>Parametrlar!$D$16*EA88*EA89</f>
        <v>0</v>
      </c>
      <c r="EB90" s="46">
        <f>Parametrlar!$D$16*EB88*EB89</f>
        <v>0</v>
      </c>
      <c r="EC90" s="46">
        <f>Parametrlar!$D$16*EC88*EC89</f>
        <v>0</v>
      </c>
      <c r="ED90" s="46">
        <f>Parametrlar!$D$16*ED88*ED89</f>
        <v>0</v>
      </c>
      <c r="EE90" s="46">
        <f>Parametrlar!$D$16*EE88*EE89</f>
        <v>0</v>
      </c>
      <c r="EF90" s="46">
        <f>Parametrlar!$D$16*EF88*EF89</f>
        <v>0</v>
      </c>
      <c r="EG90" s="46">
        <f>Parametrlar!$D$16*EG88*EG89</f>
        <v>0</v>
      </c>
      <c r="EH90" s="46">
        <f>Parametrlar!$D$16*EH88*EH89</f>
        <v>0</v>
      </c>
      <c r="EI90" s="46">
        <f>Parametrlar!$D$16*EI88*EI89</f>
        <v>0</v>
      </c>
      <c r="EJ90" s="46">
        <f>Parametrlar!$D$16*EJ88*EJ89</f>
        <v>0</v>
      </c>
      <c r="EK90" s="46">
        <f>Parametrlar!$D$16*EK88*EK89</f>
        <v>0</v>
      </c>
      <c r="EL90" s="46">
        <f>Parametrlar!$D$16*EL88*EL89</f>
        <v>0</v>
      </c>
      <c r="EM90" s="46">
        <f>Parametrlar!$D$16*EM88*EM89</f>
        <v>0</v>
      </c>
      <c r="EN90" s="46">
        <f>Parametrlar!$D$16*EN88*EN89</f>
        <v>0</v>
      </c>
      <c r="EO90" s="46">
        <f>Parametrlar!$D$16*EO88*EO89</f>
        <v>0</v>
      </c>
      <c r="EP90" s="46">
        <f>Parametrlar!$D$16*EP88*EP89</f>
        <v>0</v>
      </c>
      <c r="EQ90" s="46">
        <f>Parametrlar!$D$16*EQ88*EQ89</f>
        <v>0</v>
      </c>
      <c r="ER90" s="46">
        <f>Parametrlar!$D$16*ER88*ER89</f>
        <v>0</v>
      </c>
      <c r="ES90" s="46">
        <f>Parametrlar!$D$16*ES88*ES89</f>
        <v>0</v>
      </c>
      <c r="ET90" s="46">
        <f>Parametrlar!$D$16*ET88*ET89</f>
        <v>0</v>
      </c>
      <c r="EU90" s="46">
        <f>Parametrlar!$D$16*EU88*EU89</f>
        <v>0</v>
      </c>
      <c r="EV90" s="46">
        <f>Parametrlar!$D$16*EV88*EV89</f>
        <v>0</v>
      </c>
      <c r="EW90" s="46">
        <f>Parametrlar!$D$16*EW88*EW89</f>
        <v>0</v>
      </c>
      <c r="EX90" s="46">
        <f>Parametrlar!$D$16*EX88*EX89</f>
        <v>0</v>
      </c>
      <c r="EY90" s="46">
        <f>Parametrlar!$D$16*EY88*EY89</f>
        <v>0</v>
      </c>
      <c r="EZ90" s="46">
        <f>Parametrlar!$D$16*EZ88*EZ89</f>
        <v>0</v>
      </c>
      <c r="FA90" s="46">
        <f>Parametrlar!$D$16*FA88*FA89</f>
        <v>0</v>
      </c>
      <c r="FB90" s="46">
        <f>Parametrlar!$D$16*FB88*FB89</f>
        <v>0</v>
      </c>
      <c r="FC90" s="46">
        <f>Parametrlar!$D$16*FC88*FC89</f>
        <v>0</v>
      </c>
      <c r="FD90" s="46">
        <f>Parametrlar!$D$16*FD88*FD89</f>
        <v>0</v>
      </c>
      <c r="FE90" s="46">
        <f>Parametrlar!$D$16*FE88*FE89</f>
        <v>0</v>
      </c>
      <c r="FF90" s="46">
        <f>Parametrlar!$D$16*FF88*FF89</f>
        <v>0</v>
      </c>
      <c r="FG90" s="46">
        <f>Parametrlar!$D$16*FG88*FG89</f>
        <v>0</v>
      </c>
      <c r="FH90" s="46">
        <f>Parametrlar!$D$16*FH88*FH89</f>
        <v>0</v>
      </c>
      <c r="FI90" s="46">
        <f>Parametrlar!$D$16*FI88*FI89</f>
        <v>0</v>
      </c>
      <c r="FJ90" s="46">
        <f>Parametrlar!$D$16*FJ88*FJ89</f>
        <v>0</v>
      </c>
      <c r="FK90" s="46">
        <f>Parametrlar!$D$16*FK88*FK89</f>
        <v>0</v>
      </c>
      <c r="FL90" s="46">
        <f>Parametrlar!$D$16*FL88*FL89</f>
        <v>0</v>
      </c>
      <c r="FM90" s="46">
        <f>Parametrlar!$D$16*FM88*FM89</f>
        <v>0</v>
      </c>
      <c r="FN90" s="46">
        <f>Parametrlar!$D$16*FN88*FN89</f>
        <v>0</v>
      </c>
      <c r="FO90" s="46">
        <f>Parametrlar!$D$16*FO88*FO89</f>
        <v>0</v>
      </c>
      <c r="FP90" s="46">
        <f>Parametrlar!$D$16*FP88*FP89</f>
        <v>0</v>
      </c>
    </row>
    <row r="91" spans="1:172" x14ac:dyDescent="0.2">
      <c r="A91" s="42" t="s">
        <v>239</v>
      </c>
      <c r="C91" s="45">
        <f t="shared" si="101"/>
        <v>0</v>
      </c>
      <c r="D91" s="46">
        <f>Kirish!$B$21*Parametrlar!$D$14*D88*D89</f>
        <v>0</v>
      </c>
      <c r="E91" s="46">
        <f>Kirish!$B$21*Parametrlar!$D$14*E88*E89</f>
        <v>0</v>
      </c>
      <c r="F91" s="46">
        <f>Kirish!$B$21*Parametrlar!$D$14*F88*F89</f>
        <v>0</v>
      </c>
      <c r="G91" s="46">
        <f>Kirish!$B$21*Parametrlar!$D$14*G88*G89</f>
        <v>0</v>
      </c>
      <c r="H91" s="46">
        <f>Kirish!$B$21*Parametrlar!$D$14*H88*H89</f>
        <v>0</v>
      </c>
      <c r="I91" s="46">
        <f>Kirish!$B$21*Parametrlar!$D$14*I88*I89</f>
        <v>0</v>
      </c>
      <c r="J91" s="46">
        <f>Kirish!$B$21*Parametrlar!$D$14*J88*J89</f>
        <v>0</v>
      </c>
      <c r="K91" s="46">
        <f>Kirish!$B$21*Parametrlar!$D$14*K88*K89</f>
        <v>0</v>
      </c>
      <c r="L91" s="46">
        <f>Kirish!$B$21*Parametrlar!$D$14*L88*L89</f>
        <v>0</v>
      </c>
      <c r="M91" s="46">
        <f>Kirish!$B$21*Parametrlar!$D$14*M88*M89</f>
        <v>0</v>
      </c>
      <c r="N91" s="46">
        <f>Kirish!$B$21*Parametrlar!$D$14*N88*N89</f>
        <v>0</v>
      </c>
      <c r="O91" s="46">
        <f>Kirish!$B$21*Parametrlar!$D$14*O88*O89</f>
        <v>0</v>
      </c>
      <c r="P91" s="46">
        <f>Kirish!$B$21*Parametrlar!$D$14*P88*P89</f>
        <v>0</v>
      </c>
      <c r="Q91" s="46">
        <f>Kirish!$B$21*Parametrlar!$D$14*Q88*Q89</f>
        <v>0</v>
      </c>
      <c r="R91" s="46">
        <f>Kirish!$B$21*Parametrlar!$D$14*R88*R89</f>
        <v>0</v>
      </c>
      <c r="S91" s="46">
        <f>Kirish!$B$21*Parametrlar!$D$14*S88*S89</f>
        <v>0</v>
      </c>
      <c r="T91" s="46">
        <f>Kirish!$B$21*Parametrlar!$D$14*T88*T89</f>
        <v>0</v>
      </c>
      <c r="U91" s="46">
        <f>Kirish!$B$21*Parametrlar!$D$14*U88*U89</f>
        <v>0</v>
      </c>
      <c r="V91" s="46">
        <f>Kirish!$B$21*Parametrlar!$D$14*V88*V89</f>
        <v>0</v>
      </c>
      <c r="W91" s="46">
        <f>Kirish!$B$21*Parametrlar!$D$14*W88*W89</f>
        <v>0</v>
      </c>
      <c r="X91" s="46">
        <f>Kirish!$B$21*Parametrlar!$D$14*X88*X89</f>
        <v>0</v>
      </c>
      <c r="Y91" s="46">
        <f>Kirish!$B$21*Parametrlar!$D$14*Y88*Y89</f>
        <v>0</v>
      </c>
      <c r="Z91" s="46">
        <f>Kirish!$B$21*Parametrlar!$D$14*Z88*Z89</f>
        <v>0</v>
      </c>
      <c r="AA91" s="46">
        <f>Kirish!$B$21*Parametrlar!$D$14*AA88*AA89</f>
        <v>0</v>
      </c>
      <c r="AB91" s="46">
        <f>Kirish!$B$21*Parametrlar!$D$14*AB88*AB89</f>
        <v>0</v>
      </c>
      <c r="AC91" s="46">
        <f>Kirish!$B$21*Parametrlar!$D$14*AC88*AC89</f>
        <v>0</v>
      </c>
      <c r="AD91" s="46">
        <f>Kirish!$B$21*Parametrlar!$D$14*AD88*AD89</f>
        <v>0</v>
      </c>
      <c r="AE91" s="46">
        <f>Kirish!$B$21*Parametrlar!$D$14*AE88*AE89</f>
        <v>0</v>
      </c>
      <c r="AF91" s="46">
        <f>Kirish!$B$21*Parametrlar!$D$14*AF88*AF89</f>
        <v>0</v>
      </c>
      <c r="AG91" s="46">
        <f>Kirish!$B$21*Parametrlar!$D$14*AG88*AG89</f>
        <v>0</v>
      </c>
      <c r="AH91" s="46">
        <f>Kirish!$B$21*Parametrlar!$D$14*AH88*AH89</f>
        <v>0</v>
      </c>
      <c r="AI91" s="46">
        <f>Kirish!$B$21*Parametrlar!$D$14*AI88*AI89</f>
        <v>0</v>
      </c>
      <c r="AJ91" s="46">
        <f>Kirish!$B$21*Parametrlar!$D$14*AJ88*AJ89</f>
        <v>0</v>
      </c>
      <c r="AK91" s="46">
        <f>Kirish!$B$21*Parametrlar!$D$14*AK88*AK89</f>
        <v>0</v>
      </c>
      <c r="AL91" s="46">
        <f>Kirish!$B$21*Parametrlar!$D$14*AL88*AL89</f>
        <v>0</v>
      </c>
      <c r="AM91" s="46">
        <f>Kirish!$B$21*Parametrlar!$D$14*AM88*AM89</f>
        <v>0</v>
      </c>
      <c r="AN91" s="46">
        <f>Kirish!$B$21*Parametrlar!$D$14*AN88*AN89</f>
        <v>0</v>
      </c>
      <c r="AO91" s="46">
        <f>Kirish!$B$21*Parametrlar!$D$14*AO88*AO89</f>
        <v>0</v>
      </c>
      <c r="AP91" s="46">
        <f>Kirish!$B$21*Parametrlar!$D$14*AP88*AP89</f>
        <v>0</v>
      </c>
      <c r="AQ91" s="46">
        <f>Kirish!$B$21*Parametrlar!$D$14*AQ88*AQ89</f>
        <v>0</v>
      </c>
      <c r="AR91" s="46">
        <f>Kirish!$B$21*Parametrlar!$D$14*AR88*AR89</f>
        <v>0</v>
      </c>
      <c r="AS91" s="46">
        <f>Kirish!$B$21*Parametrlar!$D$14*AS88*AS89</f>
        <v>0</v>
      </c>
      <c r="AT91" s="46">
        <f>Kirish!$B$21*Parametrlar!$D$14*AT88*AT89</f>
        <v>0</v>
      </c>
      <c r="AU91" s="46">
        <f>Kirish!$B$21*Parametrlar!$D$14*AU88*AU89</f>
        <v>0</v>
      </c>
      <c r="AV91" s="46">
        <f>Kirish!$B$21*Parametrlar!$D$14*AV88*AV89</f>
        <v>0</v>
      </c>
      <c r="AW91" s="46">
        <f>Kirish!$B$21*Parametrlar!$D$14*AW88*AW89</f>
        <v>0</v>
      </c>
      <c r="AX91" s="46">
        <f>Kirish!$B$21*Parametrlar!$D$14*AX88*AX89</f>
        <v>0</v>
      </c>
      <c r="AY91" s="46">
        <f>Kirish!$B$21*Parametrlar!$D$14*AY88*AY89</f>
        <v>0</v>
      </c>
      <c r="AZ91" s="46">
        <f>Kirish!$B$21*Parametrlar!$D$14*AZ88*AZ89</f>
        <v>0</v>
      </c>
      <c r="BA91" s="46">
        <f>Kirish!$B$21*Parametrlar!$D$14*BA88*BA89</f>
        <v>0</v>
      </c>
      <c r="BB91" s="46">
        <f>Kirish!$B$21*Parametrlar!$D$14*BB88*BB89</f>
        <v>0</v>
      </c>
      <c r="BC91" s="46">
        <f>Kirish!$B$21*Parametrlar!$D$14*BC88*BC89</f>
        <v>0</v>
      </c>
      <c r="BD91" s="46">
        <f>Kirish!$B$21*Parametrlar!$D$14*BD88*BD89</f>
        <v>0</v>
      </c>
      <c r="BE91" s="46">
        <f>Kirish!$B$21*Parametrlar!$D$14*BE88*BE89</f>
        <v>0</v>
      </c>
      <c r="BF91" s="46">
        <f>Kirish!$B$21*Parametrlar!$D$14*BF88*BF89</f>
        <v>0</v>
      </c>
      <c r="BG91" s="46">
        <f>Kirish!$B$21*Parametrlar!$D$14*BG88*BG89</f>
        <v>0</v>
      </c>
      <c r="BH91" s="46">
        <f>Kirish!$B$21*Parametrlar!$D$14*BH88*BH89</f>
        <v>0</v>
      </c>
      <c r="BI91" s="46">
        <f>Kirish!$B$21*Parametrlar!$D$14*BI88*BI89</f>
        <v>0</v>
      </c>
      <c r="BJ91" s="46">
        <f>Kirish!$B$21*Parametrlar!$D$14*BJ88*BJ89</f>
        <v>0</v>
      </c>
      <c r="BK91" s="46">
        <f>Kirish!$B$21*Parametrlar!$D$14*BK88*BK89</f>
        <v>0</v>
      </c>
      <c r="BL91" s="46">
        <f>Kirish!$B$21*Parametrlar!$D$14*BL88*BL89</f>
        <v>0</v>
      </c>
      <c r="BM91" s="46">
        <f>Kirish!$B$21*Parametrlar!$D$14*BM88*BM89</f>
        <v>0</v>
      </c>
      <c r="BN91" s="46">
        <f>Kirish!$B$21*Parametrlar!$D$14*BN88*BN89</f>
        <v>0</v>
      </c>
      <c r="BO91" s="46">
        <f>Kirish!$B$21*Parametrlar!$D$14*BO88*BO89</f>
        <v>0</v>
      </c>
      <c r="BP91" s="46">
        <f>Kirish!$B$21*Parametrlar!$D$14*BP88*BP89</f>
        <v>0</v>
      </c>
      <c r="BQ91" s="46">
        <f>Kirish!$B$21*Parametrlar!$D$14*BQ88*BQ89</f>
        <v>0</v>
      </c>
      <c r="BR91" s="46">
        <f>Kirish!$B$21*Parametrlar!$D$14*BR88*BR89</f>
        <v>0</v>
      </c>
      <c r="BS91" s="46">
        <f>Kirish!$B$21*Parametrlar!$D$14*BS88*BS89</f>
        <v>0</v>
      </c>
      <c r="BT91" s="46">
        <f>Kirish!$B$21*Parametrlar!$D$14*BT88*BT89</f>
        <v>0</v>
      </c>
      <c r="BU91" s="46">
        <f>Kirish!$B$21*Parametrlar!$D$14*BU88*BU89</f>
        <v>0</v>
      </c>
      <c r="BV91" s="46">
        <f>Kirish!$B$21*Parametrlar!$D$14*BV88*BV89</f>
        <v>0</v>
      </c>
      <c r="BW91" s="46">
        <f>Kirish!$B$21*Parametrlar!$D$14*BW88*BW89</f>
        <v>0</v>
      </c>
      <c r="BX91" s="46">
        <f>Kirish!$B$21*Parametrlar!$D$14*BX88*BX89</f>
        <v>0</v>
      </c>
      <c r="BY91" s="46">
        <f>Kirish!$B$21*Parametrlar!$D$14*BY88*BY89</f>
        <v>0</v>
      </c>
      <c r="BZ91" s="46">
        <f>Kirish!$B$21*Parametrlar!$D$14*BZ88*BZ89</f>
        <v>0</v>
      </c>
      <c r="CA91" s="46">
        <f>Kirish!$B$21*Parametrlar!$D$14*CA88*CA89</f>
        <v>0</v>
      </c>
      <c r="CB91" s="46">
        <f>Kirish!$B$21*Parametrlar!$D$14*CB88*CB89</f>
        <v>0</v>
      </c>
      <c r="CC91" s="46">
        <f>Kirish!$B$21*Parametrlar!$D$14*CC88*CC89</f>
        <v>0</v>
      </c>
      <c r="CD91" s="46">
        <f>Kirish!$B$21*Parametrlar!$D$14*CD88*CD89</f>
        <v>0</v>
      </c>
      <c r="CE91" s="46">
        <f>Kirish!$B$21*Parametrlar!$D$14*CE88*CE89</f>
        <v>0</v>
      </c>
      <c r="CF91" s="46">
        <f>Kirish!$B$21*Parametrlar!$D$14*CF88*CF89</f>
        <v>0</v>
      </c>
      <c r="CG91" s="46">
        <f>Kirish!$B$21*Parametrlar!$D$14*CG88*CG89</f>
        <v>0</v>
      </c>
      <c r="CH91" s="46">
        <f>Kirish!$B$21*Parametrlar!$D$14*CH88*CH89</f>
        <v>0</v>
      </c>
      <c r="CI91" s="46">
        <f>Kirish!$B$21*Parametrlar!$D$14*CI88*CI89</f>
        <v>0</v>
      </c>
      <c r="CJ91" s="46">
        <f>Kirish!$B$21*Parametrlar!$D$14*CJ88*CJ89</f>
        <v>0</v>
      </c>
      <c r="CK91" s="46">
        <f>Kirish!$B$21*Parametrlar!$D$14*CK88*CK89</f>
        <v>0</v>
      </c>
      <c r="CL91" s="46">
        <f>Kirish!$B$21*Parametrlar!$D$14*CL88*CL89</f>
        <v>0</v>
      </c>
      <c r="CM91" s="46">
        <f>Kirish!$B$21*Parametrlar!$D$14*CM88*CM89</f>
        <v>0</v>
      </c>
      <c r="CN91" s="46">
        <f>Kirish!$B$21*Parametrlar!$D$14*CN88*CN89</f>
        <v>0</v>
      </c>
      <c r="CO91" s="46">
        <f>Kirish!$B$21*Parametrlar!$D$14*CO88*CO89</f>
        <v>0</v>
      </c>
      <c r="CP91" s="46">
        <f>Kirish!$B$21*Parametrlar!$D$14*CP88*CP89</f>
        <v>0</v>
      </c>
      <c r="CQ91" s="46">
        <f>Kirish!$B$21*Parametrlar!$D$14*CQ88*CQ89</f>
        <v>0</v>
      </c>
      <c r="CR91" s="46">
        <f>Kirish!$B$21*Parametrlar!$D$14*CR88*CR89</f>
        <v>0</v>
      </c>
      <c r="CS91" s="46">
        <f>Kirish!$B$21*Parametrlar!$D$14*CS88*CS89</f>
        <v>0</v>
      </c>
      <c r="CT91" s="46">
        <f>Kirish!$B$21*Parametrlar!$D$14*CT88*CT89</f>
        <v>0</v>
      </c>
      <c r="CU91" s="46">
        <f>Kirish!$B$21*Parametrlar!$D$14*CU88*CU89</f>
        <v>0</v>
      </c>
      <c r="CV91" s="46">
        <f>Kirish!$B$21*Parametrlar!$D$14*CV88*CV89</f>
        <v>0</v>
      </c>
      <c r="CW91" s="46">
        <f>Kirish!$B$21*Parametrlar!$D$14*CW88*CW89</f>
        <v>0</v>
      </c>
      <c r="CX91" s="46">
        <f>Kirish!$B$21*Parametrlar!$D$14*CX88*CX89</f>
        <v>0</v>
      </c>
      <c r="CY91" s="46">
        <f>Kirish!$B$21*Parametrlar!$D$14*CY88*CY89</f>
        <v>0</v>
      </c>
      <c r="CZ91" s="46">
        <f>Kirish!$B$21*Parametrlar!$D$14*CZ88*CZ89</f>
        <v>0</v>
      </c>
      <c r="DA91" s="46">
        <f>Kirish!$B$21*Parametrlar!$D$14*DA88*DA89</f>
        <v>0</v>
      </c>
      <c r="DB91" s="46">
        <f>Kirish!$B$21*Parametrlar!$D$14*DB88*DB89</f>
        <v>0</v>
      </c>
      <c r="DC91" s="46">
        <f>Kirish!$B$21*Parametrlar!$D$14*DC88*DC89</f>
        <v>0</v>
      </c>
      <c r="DD91" s="46">
        <f>Kirish!$B$21*Parametrlar!$D$14*DD88*DD89</f>
        <v>0</v>
      </c>
      <c r="DE91" s="46">
        <f>Kirish!$B$21*Parametrlar!$D$14*DE88*DE89</f>
        <v>0</v>
      </c>
      <c r="DF91" s="46">
        <f>Kirish!$B$21*Parametrlar!$D$14*DF88*DF89</f>
        <v>0</v>
      </c>
      <c r="DG91" s="46">
        <f>Kirish!$B$21*Parametrlar!$D$14*DG88*DG89</f>
        <v>0</v>
      </c>
      <c r="DH91" s="46">
        <f>Kirish!$B$21*Parametrlar!$D$14*DH88*DH89</f>
        <v>0</v>
      </c>
      <c r="DI91" s="46">
        <f>Kirish!$B$21*Parametrlar!$D$14*DI88*DI89</f>
        <v>0</v>
      </c>
      <c r="DJ91" s="46">
        <f>Kirish!$B$21*Parametrlar!$D$14*DJ88*DJ89</f>
        <v>0</v>
      </c>
      <c r="DK91" s="46">
        <f>Kirish!$B$21*Parametrlar!$D$14*DK88*DK89</f>
        <v>0</v>
      </c>
      <c r="DL91" s="46">
        <f>Kirish!$B$21*Parametrlar!$D$14*DL88*DL89</f>
        <v>0</v>
      </c>
      <c r="DM91" s="46">
        <f>Kirish!$B$21*Parametrlar!$D$14*DM88*DM89</f>
        <v>0</v>
      </c>
      <c r="DN91" s="46">
        <f>Kirish!$B$21*Parametrlar!$D$14*DN88*DN89</f>
        <v>0</v>
      </c>
      <c r="DO91" s="46">
        <f>Kirish!$B$21*Parametrlar!$D$14*DO88*DO89</f>
        <v>0</v>
      </c>
      <c r="DP91" s="46">
        <f>Kirish!$B$21*Parametrlar!$D$14*DP88*DP89</f>
        <v>0</v>
      </c>
      <c r="DQ91" s="46">
        <f>Kirish!$B$21*Parametrlar!$D$14*DQ88*DQ89</f>
        <v>0</v>
      </c>
      <c r="DR91" s="46">
        <f>Kirish!$B$21*Parametrlar!$D$14*DR88*DR89</f>
        <v>0</v>
      </c>
      <c r="DS91" s="46">
        <f>Kirish!$B$21*Parametrlar!$D$14*DS88*DS89</f>
        <v>0</v>
      </c>
      <c r="DT91" s="46">
        <f>Kirish!$B$21*Parametrlar!$D$14*DT88*DT89</f>
        <v>0</v>
      </c>
      <c r="DU91" s="46">
        <f>Kirish!$B$21*Parametrlar!$D$14*DU88*DU89</f>
        <v>0</v>
      </c>
      <c r="DV91" s="46">
        <f>Kirish!$B$21*Parametrlar!$D$14*DV88*DV89</f>
        <v>0</v>
      </c>
      <c r="DW91" s="46">
        <f>Kirish!$B$21*Parametrlar!$D$14*DW88*DW89</f>
        <v>0</v>
      </c>
      <c r="DX91" s="46">
        <f>Kirish!$B$21*Parametrlar!$D$14*DX88*DX89</f>
        <v>0</v>
      </c>
      <c r="DY91" s="46">
        <f>Kirish!$B$21*Parametrlar!$D$14*DY88*DY89</f>
        <v>0</v>
      </c>
      <c r="DZ91" s="46">
        <f>Kirish!$B$21*Parametrlar!$D$14*DZ88*DZ89</f>
        <v>0</v>
      </c>
      <c r="EA91" s="46">
        <f>Kirish!$B$21*Parametrlar!$D$14*EA88*EA89</f>
        <v>0</v>
      </c>
      <c r="EB91" s="46">
        <f>Kirish!$B$21*Parametrlar!$D$14*EB88*EB89</f>
        <v>0</v>
      </c>
      <c r="EC91" s="46">
        <f>Kirish!$B$21*Parametrlar!$D$14*EC88*EC89</f>
        <v>0</v>
      </c>
      <c r="ED91" s="46">
        <f>Kirish!$B$21*Parametrlar!$D$14*ED88*ED89</f>
        <v>0</v>
      </c>
      <c r="EE91" s="46">
        <f>Kirish!$B$21*Parametrlar!$D$14*EE88*EE89</f>
        <v>0</v>
      </c>
      <c r="EF91" s="46">
        <f>Kirish!$B$21*Parametrlar!$D$14*EF88*EF89</f>
        <v>0</v>
      </c>
      <c r="EG91" s="46">
        <f>Kirish!$B$21*Parametrlar!$D$14*EG88*EG89</f>
        <v>0</v>
      </c>
      <c r="EH91" s="46">
        <f>Kirish!$B$21*Parametrlar!$D$14*EH88*EH89</f>
        <v>0</v>
      </c>
      <c r="EI91" s="46">
        <f>Kirish!$B$21*Parametrlar!$D$14*EI88*EI89</f>
        <v>0</v>
      </c>
      <c r="EJ91" s="46">
        <f>Kirish!$B$21*Parametrlar!$D$14*EJ88*EJ89</f>
        <v>0</v>
      </c>
      <c r="EK91" s="46">
        <f>Kirish!$B$21*Parametrlar!$D$14*EK88*EK89</f>
        <v>0</v>
      </c>
      <c r="EL91" s="46">
        <f>Kirish!$B$21*Parametrlar!$D$14*EL88*EL89</f>
        <v>0</v>
      </c>
      <c r="EM91" s="46">
        <f>Kirish!$B$21*Parametrlar!$D$14*EM88*EM89</f>
        <v>0</v>
      </c>
      <c r="EN91" s="46">
        <f>Kirish!$B$21*Parametrlar!$D$14*EN88*EN89</f>
        <v>0</v>
      </c>
      <c r="EO91" s="46">
        <f>Kirish!$B$21*Parametrlar!$D$14*EO88*EO89</f>
        <v>0</v>
      </c>
      <c r="EP91" s="46">
        <f>Kirish!$B$21*Parametrlar!$D$14*EP88*EP89</f>
        <v>0</v>
      </c>
      <c r="EQ91" s="46">
        <f>Kirish!$B$21*Parametrlar!$D$14*EQ88*EQ89</f>
        <v>0</v>
      </c>
      <c r="ER91" s="46">
        <f>Kirish!$B$21*Parametrlar!$D$14*ER88*ER89</f>
        <v>0</v>
      </c>
      <c r="ES91" s="46">
        <f>Kirish!$B$21*Parametrlar!$D$14*ES88*ES89</f>
        <v>0</v>
      </c>
      <c r="ET91" s="46">
        <f>Kirish!$B$21*Parametrlar!$D$14*ET88*ET89</f>
        <v>0</v>
      </c>
      <c r="EU91" s="46">
        <f>Kirish!$B$21*Parametrlar!$D$14*EU88*EU89</f>
        <v>0</v>
      </c>
      <c r="EV91" s="46">
        <f>Kirish!$B$21*Parametrlar!$D$14*EV88*EV89</f>
        <v>0</v>
      </c>
      <c r="EW91" s="46">
        <f>Kirish!$B$21*Parametrlar!$D$14*EW88*EW89</f>
        <v>0</v>
      </c>
      <c r="EX91" s="46">
        <f>Kirish!$B$21*Parametrlar!$D$14*EX88*EX89</f>
        <v>0</v>
      </c>
      <c r="EY91" s="46">
        <f>Kirish!$B$21*Parametrlar!$D$14*EY88*EY89</f>
        <v>0</v>
      </c>
      <c r="EZ91" s="46">
        <f>Kirish!$B$21*Parametrlar!$D$14*EZ88*EZ89</f>
        <v>0</v>
      </c>
      <c r="FA91" s="46">
        <f>Kirish!$B$21*Parametrlar!$D$14*FA88*FA89</f>
        <v>0</v>
      </c>
      <c r="FB91" s="46">
        <f>Kirish!$B$21*Parametrlar!$D$14*FB88*FB89</f>
        <v>0</v>
      </c>
      <c r="FC91" s="46">
        <f>Kirish!$B$21*Parametrlar!$D$14*FC88*FC89</f>
        <v>0</v>
      </c>
      <c r="FD91" s="46">
        <f>Kirish!$B$21*Parametrlar!$D$14*FD88*FD89</f>
        <v>0</v>
      </c>
      <c r="FE91" s="46">
        <f>Kirish!$B$21*Parametrlar!$D$14*FE88*FE89</f>
        <v>0</v>
      </c>
      <c r="FF91" s="46">
        <f>Kirish!$B$21*Parametrlar!$D$14*FF88*FF89</f>
        <v>0</v>
      </c>
      <c r="FG91" s="46">
        <f>Kirish!$B$21*Parametrlar!$D$14*FG88*FG89</f>
        <v>0</v>
      </c>
      <c r="FH91" s="46">
        <f>Kirish!$B$21*Parametrlar!$D$14*FH88*FH89</f>
        <v>0</v>
      </c>
      <c r="FI91" s="46">
        <f>Kirish!$B$21*Parametrlar!$D$14*FI88*FI89</f>
        <v>0</v>
      </c>
      <c r="FJ91" s="46">
        <f>Kirish!$B$21*Parametrlar!$D$14*FJ88*FJ89</f>
        <v>0</v>
      </c>
      <c r="FK91" s="46">
        <f>Kirish!$B$21*Parametrlar!$D$14*FK88*FK89</f>
        <v>0</v>
      </c>
      <c r="FL91" s="46">
        <f>Kirish!$B$21*Parametrlar!$D$14*FL88*FL89</f>
        <v>0</v>
      </c>
      <c r="FM91" s="46">
        <f>Kirish!$B$21*Parametrlar!$D$14*FM88*FM89</f>
        <v>0</v>
      </c>
      <c r="FN91" s="46">
        <f>Kirish!$B$21*Parametrlar!$D$14*FN88*FN89</f>
        <v>0</v>
      </c>
      <c r="FO91" s="46">
        <f>Kirish!$B$21*Parametrlar!$D$14*FO88*FO89</f>
        <v>0</v>
      </c>
      <c r="FP91" s="46">
        <f>Kirish!$B$21*Parametrlar!$D$14*FP88*FP89</f>
        <v>0</v>
      </c>
    </row>
    <row r="92" spans="1:172" x14ac:dyDescent="0.2">
      <c r="A92" s="42" t="s">
        <v>240</v>
      </c>
      <c r="C92" s="45">
        <f t="shared" si="101"/>
        <v>0</v>
      </c>
      <c r="D92" s="46">
        <f t="shared" ref="D92:AI92" si="102">D90+D91</f>
        <v>0</v>
      </c>
      <c r="E92" s="46">
        <f t="shared" si="102"/>
        <v>0</v>
      </c>
      <c r="F92" s="46">
        <f t="shared" si="102"/>
        <v>0</v>
      </c>
      <c r="G92" s="46">
        <f t="shared" si="102"/>
        <v>0</v>
      </c>
      <c r="H92" s="46">
        <f t="shared" si="102"/>
        <v>0</v>
      </c>
      <c r="I92" s="46">
        <f t="shared" si="102"/>
        <v>0</v>
      </c>
      <c r="J92" s="46">
        <f t="shared" si="102"/>
        <v>0</v>
      </c>
      <c r="K92" s="46">
        <f t="shared" si="102"/>
        <v>0</v>
      </c>
      <c r="L92" s="46">
        <f t="shared" si="102"/>
        <v>0</v>
      </c>
      <c r="M92" s="46">
        <f t="shared" si="102"/>
        <v>0</v>
      </c>
      <c r="N92" s="46">
        <f t="shared" si="102"/>
        <v>0</v>
      </c>
      <c r="O92" s="46">
        <f t="shared" si="102"/>
        <v>0</v>
      </c>
      <c r="P92" s="46">
        <f t="shared" si="102"/>
        <v>0</v>
      </c>
      <c r="Q92" s="46">
        <f t="shared" si="102"/>
        <v>0</v>
      </c>
      <c r="R92" s="46">
        <f t="shared" si="102"/>
        <v>0</v>
      </c>
      <c r="S92" s="46">
        <f t="shared" si="102"/>
        <v>0</v>
      </c>
      <c r="T92" s="46">
        <f t="shared" si="102"/>
        <v>0</v>
      </c>
      <c r="U92" s="46">
        <f t="shared" si="102"/>
        <v>0</v>
      </c>
      <c r="V92" s="46">
        <f t="shared" si="102"/>
        <v>0</v>
      </c>
      <c r="W92" s="46">
        <f t="shared" si="102"/>
        <v>0</v>
      </c>
      <c r="X92" s="46">
        <f t="shared" si="102"/>
        <v>0</v>
      </c>
      <c r="Y92" s="46">
        <f t="shared" si="102"/>
        <v>0</v>
      </c>
      <c r="Z92" s="46">
        <f t="shared" si="102"/>
        <v>0</v>
      </c>
      <c r="AA92" s="46">
        <f t="shared" si="102"/>
        <v>0</v>
      </c>
      <c r="AB92" s="46">
        <f t="shared" si="102"/>
        <v>0</v>
      </c>
      <c r="AC92" s="46">
        <f t="shared" si="102"/>
        <v>0</v>
      </c>
      <c r="AD92" s="46">
        <f t="shared" si="102"/>
        <v>0</v>
      </c>
      <c r="AE92" s="46">
        <f t="shared" si="102"/>
        <v>0</v>
      </c>
      <c r="AF92" s="46">
        <f t="shared" si="102"/>
        <v>0</v>
      </c>
      <c r="AG92" s="46">
        <f t="shared" si="102"/>
        <v>0</v>
      </c>
      <c r="AH92" s="46">
        <f t="shared" si="102"/>
        <v>0</v>
      </c>
      <c r="AI92" s="46">
        <f t="shared" si="102"/>
        <v>0</v>
      </c>
      <c r="AJ92" s="46">
        <f t="shared" ref="AJ92:BO92" si="103">AJ90+AJ91</f>
        <v>0</v>
      </c>
      <c r="AK92" s="46">
        <f t="shared" si="103"/>
        <v>0</v>
      </c>
      <c r="AL92" s="46">
        <f t="shared" si="103"/>
        <v>0</v>
      </c>
      <c r="AM92" s="46">
        <f t="shared" si="103"/>
        <v>0</v>
      </c>
      <c r="AN92" s="46">
        <f t="shared" si="103"/>
        <v>0</v>
      </c>
      <c r="AO92" s="46">
        <f t="shared" si="103"/>
        <v>0</v>
      </c>
      <c r="AP92" s="46">
        <f t="shared" si="103"/>
        <v>0</v>
      </c>
      <c r="AQ92" s="46">
        <f t="shared" si="103"/>
        <v>0</v>
      </c>
      <c r="AR92" s="46">
        <f t="shared" si="103"/>
        <v>0</v>
      </c>
      <c r="AS92" s="46">
        <f t="shared" si="103"/>
        <v>0</v>
      </c>
      <c r="AT92" s="46">
        <f t="shared" si="103"/>
        <v>0</v>
      </c>
      <c r="AU92" s="46">
        <f t="shared" si="103"/>
        <v>0</v>
      </c>
      <c r="AV92" s="46">
        <f t="shared" si="103"/>
        <v>0</v>
      </c>
      <c r="AW92" s="46">
        <f t="shared" si="103"/>
        <v>0</v>
      </c>
      <c r="AX92" s="46">
        <f t="shared" si="103"/>
        <v>0</v>
      </c>
      <c r="AY92" s="46">
        <f t="shared" si="103"/>
        <v>0</v>
      </c>
      <c r="AZ92" s="46">
        <f t="shared" si="103"/>
        <v>0</v>
      </c>
      <c r="BA92" s="46">
        <f t="shared" si="103"/>
        <v>0</v>
      </c>
      <c r="BB92" s="46">
        <f t="shared" si="103"/>
        <v>0</v>
      </c>
      <c r="BC92" s="46">
        <f t="shared" si="103"/>
        <v>0</v>
      </c>
      <c r="BD92" s="46">
        <f t="shared" si="103"/>
        <v>0</v>
      </c>
      <c r="BE92" s="46">
        <f t="shared" si="103"/>
        <v>0</v>
      </c>
      <c r="BF92" s="46">
        <f t="shared" si="103"/>
        <v>0</v>
      </c>
      <c r="BG92" s="46">
        <f t="shared" si="103"/>
        <v>0</v>
      </c>
      <c r="BH92" s="46">
        <f t="shared" si="103"/>
        <v>0</v>
      </c>
      <c r="BI92" s="46">
        <f t="shared" si="103"/>
        <v>0</v>
      </c>
      <c r="BJ92" s="46">
        <f t="shared" si="103"/>
        <v>0</v>
      </c>
      <c r="BK92" s="46">
        <f t="shared" si="103"/>
        <v>0</v>
      </c>
      <c r="BL92" s="46">
        <f t="shared" si="103"/>
        <v>0</v>
      </c>
      <c r="BM92" s="46">
        <f t="shared" si="103"/>
        <v>0</v>
      </c>
      <c r="BN92" s="46">
        <f t="shared" si="103"/>
        <v>0</v>
      </c>
      <c r="BO92" s="46">
        <f t="shared" si="103"/>
        <v>0</v>
      </c>
      <c r="BP92" s="46">
        <f t="shared" ref="BP92:CU92" si="104">BP90+BP91</f>
        <v>0</v>
      </c>
      <c r="BQ92" s="46">
        <f t="shared" si="104"/>
        <v>0</v>
      </c>
      <c r="BR92" s="46">
        <f t="shared" si="104"/>
        <v>0</v>
      </c>
      <c r="BS92" s="46">
        <f t="shared" si="104"/>
        <v>0</v>
      </c>
      <c r="BT92" s="46">
        <f t="shared" si="104"/>
        <v>0</v>
      </c>
      <c r="BU92" s="46">
        <f t="shared" si="104"/>
        <v>0</v>
      </c>
      <c r="BV92" s="46">
        <f t="shared" si="104"/>
        <v>0</v>
      </c>
      <c r="BW92" s="46">
        <f t="shared" si="104"/>
        <v>0</v>
      </c>
      <c r="BX92" s="46">
        <f t="shared" si="104"/>
        <v>0</v>
      </c>
      <c r="BY92" s="46">
        <f t="shared" si="104"/>
        <v>0</v>
      </c>
      <c r="BZ92" s="46">
        <f t="shared" si="104"/>
        <v>0</v>
      </c>
      <c r="CA92" s="46">
        <f t="shared" si="104"/>
        <v>0</v>
      </c>
      <c r="CB92" s="46">
        <f t="shared" si="104"/>
        <v>0</v>
      </c>
      <c r="CC92" s="46">
        <f t="shared" si="104"/>
        <v>0</v>
      </c>
      <c r="CD92" s="46">
        <f t="shared" si="104"/>
        <v>0</v>
      </c>
      <c r="CE92" s="46">
        <f t="shared" si="104"/>
        <v>0</v>
      </c>
      <c r="CF92" s="46">
        <f t="shared" si="104"/>
        <v>0</v>
      </c>
      <c r="CG92" s="46">
        <f t="shared" si="104"/>
        <v>0</v>
      </c>
      <c r="CH92" s="46">
        <f t="shared" si="104"/>
        <v>0</v>
      </c>
      <c r="CI92" s="46">
        <f t="shared" si="104"/>
        <v>0</v>
      </c>
      <c r="CJ92" s="46">
        <f t="shared" si="104"/>
        <v>0</v>
      </c>
      <c r="CK92" s="46">
        <f t="shared" si="104"/>
        <v>0</v>
      </c>
      <c r="CL92" s="46">
        <f t="shared" si="104"/>
        <v>0</v>
      </c>
      <c r="CM92" s="46">
        <f t="shared" si="104"/>
        <v>0</v>
      </c>
      <c r="CN92" s="46">
        <f t="shared" si="104"/>
        <v>0</v>
      </c>
      <c r="CO92" s="46">
        <f t="shared" si="104"/>
        <v>0</v>
      </c>
      <c r="CP92" s="46">
        <f t="shared" si="104"/>
        <v>0</v>
      </c>
      <c r="CQ92" s="46">
        <f t="shared" si="104"/>
        <v>0</v>
      </c>
      <c r="CR92" s="46">
        <f t="shared" si="104"/>
        <v>0</v>
      </c>
      <c r="CS92" s="46">
        <f t="shared" si="104"/>
        <v>0</v>
      </c>
      <c r="CT92" s="46">
        <f t="shared" si="104"/>
        <v>0</v>
      </c>
      <c r="CU92" s="46">
        <f t="shared" si="104"/>
        <v>0</v>
      </c>
      <c r="CV92" s="46">
        <f t="shared" ref="CV92:EA92" si="105">CV90+CV91</f>
        <v>0</v>
      </c>
      <c r="CW92" s="46">
        <f t="shared" si="105"/>
        <v>0</v>
      </c>
      <c r="CX92" s="46">
        <f t="shared" si="105"/>
        <v>0</v>
      </c>
      <c r="CY92" s="46">
        <f t="shared" si="105"/>
        <v>0</v>
      </c>
      <c r="CZ92" s="46">
        <f t="shared" si="105"/>
        <v>0</v>
      </c>
      <c r="DA92" s="46">
        <f t="shared" si="105"/>
        <v>0</v>
      </c>
      <c r="DB92" s="46">
        <f t="shared" si="105"/>
        <v>0</v>
      </c>
      <c r="DC92" s="46">
        <f t="shared" si="105"/>
        <v>0</v>
      </c>
      <c r="DD92" s="46">
        <f t="shared" si="105"/>
        <v>0</v>
      </c>
      <c r="DE92" s="46">
        <f t="shared" si="105"/>
        <v>0</v>
      </c>
      <c r="DF92" s="46">
        <f t="shared" si="105"/>
        <v>0</v>
      </c>
      <c r="DG92" s="46">
        <f t="shared" si="105"/>
        <v>0</v>
      </c>
      <c r="DH92" s="46">
        <f t="shared" si="105"/>
        <v>0</v>
      </c>
      <c r="DI92" s="46">
        <f t="shared" si="105"/>
        <v>0</v>
      </c>
      <c r="DJ92" s="46">
        <f t="shared" si="105"/>
        <v>0</v>
      </c>
      <c r="DK92" s="46">
        <f t="shared" si="105"/>
        <v>0</v>
      </c>
      <c r="DL92" s="46">
        <f t="shared" si="105"/>
        <v>0</v>
      </c>
      <c r="DM92" s="46">
        <f t="shared" si="105"/>
        <v>0</v>
      </c>
      <c r="DN92" s="46">
        <f t="shared" si="105"/>
        <v>0</v>
      </c>
      <c r="DO92" s="46">
        <f t="shared" si="105"/>
        <v>0</v>
      </c>
      <c r="DP92" s="46">
        <f t="shared" si="105"/>
        <v>0</v>
      </c>
      <c r="DQ92" s="46">
        <f t="shared" si="105"/>
        <v>0</v>
      </c>
      <c r="DR92" s="46">
        <f t="shared" si="105"/>
        <v>0</v>
      </c>
      <c r="DS92" s="46">
        <f t="shared" si="105"/>
        <v>0</v>
      </c>
      <c r="DT92" s="46">
        <f t="shared" si="105"/>
        <v>0</v>
      </c>
      <c r="DU92" s="46">
        <f t="shared" si="105"/>
        <v>0</v>
      </c>
      <c r="DV92" s="46">
        <f t="shared" si="105"/>
        <v>0</v>
      </c>
      <c r="DW92" s="46">
        <f t="shared" si="105"/>
        <v>0</v>
      </c>
      <c r="DX92" s="46">
        <f t="shared" si="105"/>
        <v>0</v>
      </c>
      <c r="DY92" s="46">
        <f t="shared" si="105"/>
        <v>0</v>
      </c>
      <c r="DZ92" s="46">
        <f t="shared" si="105"/>
        <v>0</v>
      </c>
      <c r="EA92" s="46">
        <f t="shared" si="105"/>
        <v>0</v>
      </c>
      <c r="EB92" s="46">
        <f t="shared" ref="EB92:FG92" si="106">EB90+EB91</f>
        <v>0</v>
      </c>
      <c r="EC92" s="46">
        <f t="shared" si="106"/>
        <v>0</v>
      </c>
      <c r="ED92" s="46">
        <f t="shared" si="106"/>
        <v>0</v>
      </c>
      <c r="EE92" s="46">
        <f t="shared" si="106"/>
        <v>0</v>
      </c>
      <c r="EF92" s="46">
        <f t="shared" si="106"/>
        <v>0</v>
      </c>
      <c r="EG92" s="46">
        <f t="shared" si="106"/>
        <v>0</v>
      </c>
      <c r="EH92" s="46">
        <f t="shared" si="106"/>
        <v>0</v>
      </c>
      <c r="EI92" s="46">
        <f t="shared" si="106"/>
        <v>0</v>
      </c>
      <c r="EJ92" s="46">
        <f t="shared" si="106"/>
        <v>0</v>
      </c>
      <c r="EK92" s="46">
        <f t="shared" si="106"/>
        <v>0</v>
      </c>
      <c r="EL92" s="46">
        <f t="shared" si="106"/>
        <v>0</v>
      </c>
      <c r="EM92" s="46">
        <f t="shared" si="106"/>
        <v>0</v>
      </c>
      <c r="EN92" s="46">
        <f t="shared" si="106"/>
        <v>0</v>
      </c>
      <c r="EO92" s="46">
        <f t="shared" si="106"/>
        <v>0</v>
      </c>
      <c r="EP92" s="46">
        <f t="shared" si="106"/>
        <v>0</v>
      </c>
      <c r="EQ92" s="46">
        <f t="shared" si="106"/>
        <v>0</v>
      </c>
      <c r="ER92" s="46">
        <f t="shared" si="106"/>
        <v>0</v>
      </c>
      <c r="ES92" s="46">
        <f t="shared" si="106"/>
        <v>0</v>
      </c>
      <c r="ET92" s="46">
        <f t="shared" si="106"/>
        <v>0</v>
      </c>
      <c r="EU92" s="46">
        <f t="shared" si="106"/>
        <v>0</v>
      </c>
      <c r="EV92" s="46">
        <f t="shared" si="106"/>
        <v>0</v>
      </c>
      <c r="EW92" s="46">
        <f t="shared" si="106"/>
        <v>0</v>
      </c>
      <c r="EX92" s="46">
        <f t="shared" si="106"/>
        <v>0</v>
      </c>
      <c r="EY92" s="46">
        <f t="shared" si="106"/>
        <v>0</v>
      </c>
      <c r="EZ92" s="46">
        <f t="shared" si="106"/>
        <v>0</v>
      </c>
      <c r="FA92" s="46">
        <f t="shared" si="106"/>
        <v>0</v>
      </c>
      <c r="FB92" s="46">
        <f t="shared" si="106"/>
        <v>0</v>
      </c>
      <c r="FC92" s="46">
        <f t="shared" si="106"/>
        <v>0</v>
      </c>
      <c r="FD92" s="46">
        <f t="shared" si="106"/>
        <v>0</v>
      </c>
      <c r="FE92" s="46">
        <f t="shared" si="106"/>
        <v>0</v>
      </c>
      <c r="FF92" s="46">
        <f t="shared" si="106"/>
        <v>0</v>
      </c>
      <c r="FG92" s="46">
        <f t="shared" si="106"/>
        <v>0</v>
      </c>
      <c r="FH92" s="46">
        <f t="shared" ref="FH92:GM92" si="107">FH90+FH91</f>
        <v>0</v>
      </c>
      <c r="FI92" s="46">
        <f t="shared" si="107"/>
        <v>0</v>
      </c>
      <c r="FJ92" s="46">
        <f t="shared" si="107"/>
        <v>0</v>
      </c>
      <c r="FK92" s="46">
        <f t="shared" si="107"/>
        <v>0</v>
      </c>
      <c r="FL92" s="46">
        <f t="shared" si="107"/>
        <v>0</v>
      </c>
      <c r="FM92" s="46">
        <f t="shared" si="107"/>
        <v>0</v>
      </c>
      <c r="FN92" s="46">
        <f t="shared" si="107"/>
        <v>0</v>
      </c>
      <c r="FO92" s="46">
        <f t="shared" si="107"/>
        <v>0</v>
      </c>
      <c r="FP92" s="46">
        <f t="shared" si="107"/>
        <v>0</v>
      </c>
    </row>
    <row r="93" spans="1:172" x14ac:dyDescent="0.2">
      <c r="A93" s="42" t="s">
        <v>241</v>
      </c>
      <c r="C93" s="45">
        <f t="shared" si="101"/>
        <v>0</v>
      </c>
      <c r="D93" s="46">
        <f>MAX(0,D88-0)*Parametrlar!$D$16*D89*(Kirish!$D$52+12*Kirish!$B$20)</f>
        <v>0</v>
      </c>
      <c r="E93" s="46">
        <f>MAX(0,E88-D88)*Parametrlar!$D$16*E89*(Kirish!$D$52+12*Kirish!$B$20)</f>
        <v>0</v>
      </c>
      <c r="F93" s="46">
        <f>MAX(0,F88-E88)*Parametrlar!$D$16*F89*(Kirish!$D$52+12*Kirish!$B$20)</f>
        <v>0</v>
      </c>
      <c r="G93" s="46">
        <f>MAX(0,G88-F88)*Parametrlar!$D$16*G89*(Kirish!$D$52+12*Kirish!$B$20)</f>
        <v>0</v>
      </c>
      <c r="H93" s="46">
        <f>MAX(0,H88-G88)*Parametrlar!$D$16*H89*(Kirish!$D$52+12*Kirish!$B$20)</f>
        <v>0</v>
      </c>
      <c r="I93" s="46">
        <f>MAX(0,I88-H88)*Parametrlar!$D$16*I89*(Kirish!$D$52+12*Kirish!$B$20)</f>
        <v>0</v>
      </c>
      <c r="J93" s="46">
        <f>MAX(0,J88-I88)*Parametrlar!$D$16*J89*(Kirish!$D$52+12*Kirish!$B$20)</f>
        <v>0</v>
      </c>
      <c r="K93" s="46">
        <f>MAX(0,K88-J88)*Parametrlar!$D$16*K89*(Kirish!$D$52+12*Kirish!$B$20)</f>
        <v>0</v>
      </c>
      <c r="L93" s="46">
        <f>MAX(0,L88-K88)*Parametrlar!$D$16*L89*(Kirish!$D$52+12*Kirish!$B$20)</f>
        <v>0</v>
      </c>
      <c r="M93" s="46">
        <f>MAX(0,M88-L88)*Parametrlar!$D$16*M89*(Kirish!$D$52+12*Kirish!$B$20)</f>
        <v>0</v>
      </c>
      <c r="N93" s="46">
        <f>MAX(0,N88-M88)*Parametrlar!$D$16*N89*(Kirish!$D$52+12*Kirish!$B$20)</f>
        <v>0</v>
      </c>
      <c r="O93" s="46">
        <f>MAX(0,O88-N88)*Parametrlar!$D$16*O89*(Kirish!$D$52+12*Kirish!$B$20)</f>
        <v>0</v>
      </c>
      <c r="P93" s="46">
        <f>MAX(0,P88-O88)*Parametrlar!$D$16*P89*(Kirish!$D$52+12*Kirish!$B$20)</f>
        <v>0</v>
      </c>
      <c r="Q93" s="46">
        <f>MAX(0,Q88-P88)*Parametrlar!$D$16*Q89*(Kirish!$D$52+12*Kirish!$B$20)</f>
        <v>0</v>
      </c>
      <c r="R93" s="46">
        <f>MAX(0,R88-Q88)*Parametrlar!$D$16*R89*(Kirish!$D$52+12*Kirish!$B$20)</f>
        <v>0</v>
      </c>
      <c r="S93" s="46">
        <f>MAX(0,S88-R88)*Parametrlar!$D$16*S89*(Kirish!$D$52+12*Kirish!$B$20)</f>
        <v>0</v>
      </c>
      <c r="T93" s="46">
        <f>MAX(0,T88-S88)*Parametrlar!$D$16*T89*(Kirish!$D$52+12*Kirish!$B$20)</f>
        <v>0</v>
      </c>
      <c r="U93" s="46">
        <f>MAX(0,U88-T88)*Parametrlar!$D$16*U89*(Kirish!$D$52+12*Kirish!$B$20)</f>
        <v>0</v>
      </c>
      <c r="V93" s="46">
        <f>MAX(0,V88-U88)*Parametrlar!$D$16*V89*(Kirish!$D$52+12*Kirish!$B$20)</f>
        <v>0</v>
      </c>
      <c r="W93" s="46">
        <f>MAX(0,W88-V88)*Parametrlar!$D$16*W89*(Kirish!$D$52+12*Kirish!$B$20)</f>
        <v>0</v>
      </c>
      <c r="X93" s="46">
        <f>MAX(0,X88-W88)*Parametrlar!$D$16*X89*(Kirish!$D$52+12*Kirish!$B$20)</f>
        <v>0</v>
      </c>
      <c r="Y93" s="46">
        <f>MAX(0,Y88-X88)*Parametrlar!$D$16*Y89*(Kirish!$D$52+12*Kirish!$B$20)</f>
        <v>0</v>
      </c>
      <c r="Z93" s="46">
        <f>MAX(0,Z88-Y88)*Parametrlar!$D$16*Z89*(Kirish!$D$52+12*Kirish!$B$20)</f>
        <v>0</v>
      </c>
      <c r="AA93" s="46">
        <f>MAX(0,AA88-Z88)*Parametrlar!$D$16*AA89*(Kirish!$D$52+12*Kirish!$B$20)</f>
        <v>0</v>
      </c>
      <c r="AB93" s="46">
        <f>MAX(0,AB88-AA88)*Parametrlar!$D$16*AB89*(Kirish!$D$52+12*Kirish!$B$20)</f>
        <v>0</v>
      </c>
      <c r="AC93" s="46">
        <f>MAX(0,AC88-AB88)*Parametrlar!$D$16*AC89*(Kirish!$D$52+12*Kirish!$B$20)</f>
        <v>0</v>
      </c>
      <c r="AD93" s="46">
        <f>MAX(0,AD88-AC88)*Parametrlar!$D$16*AD89*(Kirish!$D$52+12*Kirish!$B$20)</f>
        <v>0</v>
      </c>
      <c r="AE93" s="46">
        <f>MAX(0,AE88-AD88)*Parametrlar!$D$16*AE89*(Kirish!$D$52+12*Kirish!$B$20)</f>
        <v>0</v>
      </c>
      <c r="AF93" s="46">
        <f>MAX(0,AF88-AE88)*Parametrlar!$D$16*AF89*(Kirish!$D$52+12*Kirish!$B$20)</f>
        <v>0</v>
      </c>
      <c r="AG93" s="46">
        <f>MAX(0,AG88-AF88)*Parametrlar!$D$16*AG89*(Kirish!$D$52+12*Kirish!$B$20)</f>
        <v>0</v>
      </c>
      <c r="AH93" s="46">
        <f>MAX(0,AH88-AG88)*Parametrlar!$D$16*AH89*(Kirish!$D$52+12*Kirish!$B$20)</f>
        <v>0</v>
      </c>
      <c r="AI93" s="46">
        <f>MAX(0,AI88-AH88)*Parametrlar!$D$16*AI89*(Kirish!$D$52+12*Kirish!$B$20)</f>
        <v>0</v>
      </c>
      <c r="AJ93" s="46">
        <f>MAX(0,AJ88-AI88)*Parametrlar!$D$16*AJ89*(Kirish!$D$52+12*Kirish!$B$20)</f>
        <v>0</v>
      </c>
      <c r="AK93" s="46">
        <f>MAX(0,AK88-AJ88)*Parametrlar!$D$16*AK89*(Kirish!$D$52+12*Kirish!$B$20)</f>
        <v>0</v>
      </c>
      <c r="AL93" s="46">
        <f>MAX(0,AL88-AK88)*Parametrlar!$D$16*AL89*(Kirish!$D$52+12*Kirish!$B$20)</f>
        <v>0</v>
      </c>
      <c r="AM93" s="46">
        <f>MAX(0,AM88-AL88)*Parametrlar!$D$16*AM89*(Kirish!$D$52+12*Kirish!$B$20)</f>
        <v>0</v>
      </c>
      <c r="AN93" s="46">
        <f>MAX(0,AN88-AM88)*Parametrlar!$D$16*AN89*(Kirish!$D$52+12*Kirish!$B$20)</f>
        <v>0</v>
      </c>
      <c r="AO93" s="46">
        <f>MAX(0,AO88-AN88)*Parametrlar!$D$16*AO89*(Kirish!$D$52+12*Kirish!$B$20)</f>
        <v>0</v>
      </c>
      <c r="AP93" s="46">
        <f>MAX(0,AP88-AO88)*Parametrlar!$D$16*AP89*(Kirish!$D$52+12*Kirish!$B$20)</f>
        <v>0</v>
      </c>
      <c r="AQ93" s="46">
        <f>MAX(0,AQ88-AP88)*Parametrlar!$D$16*AQ89*(Kirish!$D$52+12*Kirish!$B$20)</f>
        <v>0</v>
      </c>
      <c r="AR93" s="46">
        <f>MAX(0,AR88-AQ88)*Parametrlar!$D$16*AR89*(Kirish!$D$52+12*Kirish!$B$20)</f>
        <v>0</v>
      </c>
      <c r="AS93" s="46">
        <f>MAX(0,AS88-AR88)*Parametrlar!$D$16*AS89*(Kirish!$D$52+12*Kirish!$B$20)</f>
        <v>0</v>
      </c>
      <c r="AT93" s="46">
        <f>MAX(0,AT88-AS88)*Parametrlar!$D$16*AT89*(Kirish!$D$52+12*Kirish!$B$20)</f>
        <v>0</v>
      </c>
      <c r="AU93" s="46">
        <f>MAX(0,AU88-AT88)*Parametrlar!$D$16*AU89*(Kirish!$D$52+12*Kirish!$B$20)</f>
        <v>0</v>
      </c>
      <c r="AV93" s="46">
        <f>MAX(0,AV88-AU88)*Parametrlar!$D$16*AV89*(Kirish!$D$52+12*Kirish!$B$20)</f>
        <v>0</v>
      </c>
      <c r="AW93" s="46">
        <f>MAX(0,AW88-AV88)*Parametrlar!$D$16*AW89*(Kirish!$D$52+12*Kirish!$B$20)</f>
        <v>0</v>
      </c>
      <c r="AX93" s="46">
        <f>MAX(0,AX88-AW88)*Parametrlar!$D$16*AX89*(Kirish!$D$52+12*Kirish!$B$20)</f>
        <v>0</v>
      </c>
      <c r="AY93" s="46">
        <f>MAX(0,AY88-AX88)*Parametrlar!$D$16*AY89*(Kirish!$D$52+12*Kirish!$B$20)</f>
        <v>0</v>
      </c>
      <c r="AZ93" s="46">
        <f>MAX(0,AZ88-AY88)*Parametrlar!$D$16*AZ89*(Kirish!$D$52+12*Kirish!$B$20)</f>
        <v>0</v>
      </c>
      <c r="BA93" s="46">
        <f>MAX(0,BA88-AZ88)*Parametrlar!$D$16*BA89*(Kirish!$D$52+12*Kirish!$B$20)</f>
        <v>0</v>
      </c>
      <c r="BB93" s="46">
        <f>MAX(0,BB88-BA88)*Parametrlar!$D$16*BB89*(Kirish!$D$52+12*Kirish!$B$20)</f>
        <v>0</v>
      </c>
      <c r="BC93" s="46">
        <f>MAX(0,BC88-BB88)*Parametrlar!$D$16*BC89*(Kirish!$D$52+12*Kirish!$B$20)</f>
        <v>0</v>
      </c>
      <c r="BD93" s="46">
        <f>MAX(0,BD88-BC88)*Parametrlar!$D$16*BD89*(Kirish!$D$52+12*Kirish!$B$20)</f>
        <v>0</v>
      </c>
      <c r="BE93" s="46">
        <f>MAX(0,BE88-BD88)*Parametrlar!$D$16*BE89*(Kirish!$D$52+12*Kirish!$B$20)</f>
        <v>0</v>
      </c>
      <c r="BF93" s="46">
        <f>MAX(0,BF88-BE88)*Parametrlar!$D$16*BF89*(Kirish!$D$52+12*Kirish!$B$20)</f>
        <v>0</v>
      </c>
      <c r="BG93" s="46">
        <f>MAX(0,BG88-BF88)*Parametrlar!$D$16*BG89*(Kirish!$D$52+12*Kirish!$B$20)</f>
        <v>0</v>
      </c>
      <c r="BH93" s="46">
        <f>MAX(0,BH88-BG88)*Parametrlar!$D$16*BH89*(Kirish!$D$52+12*Kirish!$B$20)</f>
        <v>0</v>
      </c>
      <c r="BI93" s="46">
        <f>MAX(0,BI88-BH88)*Parametrlar!$D$16*BI89*(Kirish!$D$52+12*Kirish!$B$20)</f>
        <v>0</v>
      </c>
      <c r="BJ93" s="46">
        <f>MAX(0,BJ88-BI88)*Parametrlar!$D$16*BJ89*(Kirish!$D$52+12*Kirish!$B$20)</f>
        <v>0</v>
      </c>
      <c r="BK93" s="46">
        <f>MAX(0,BK88-BJ88)*Parametrlar!$D$16*BK89*(Kirish!$D$52+12*Kirish!$B$20)</f>
        <v>0</v>
      </c>
      <c r="BL93" s="46">
        <f>MAX(0,BL88-BK88)*Parametrlar!$D$16*BL89*(Kirish!$D$52+12*Kirish!$B$20)</f>
        <v>0</v>
      </c>
      <c r="BM93" s="46">
        <f>MAX(0,BM88-BL88)*Parametrlar!$D$16*BM89*(Kirish!$D$52+12*Kirish!$B$20)</f>
        <v>0</v>
      </c>
      <c r="BN93" s="46">
        <f>MAX(0,BN88-BM88)*Parametrlar!$D$16*BN89*(Kirish!$D$52+12*Kirish!$B$20)</f>
        <v>0</v>
      </c>
      <c r="BO93" s="46">
        <f>MAX(0,BO88-BN88)*Parametrlar!$D$16*BO89*(Kirish!$D$52+12*Kirish!$B$20)</f>
        <v>0</v>
      </c>
      <c r="BP93" s="46">
        <f>MAX(0,BP88-BO88)*Parametrlar!$D$16*BP89*(Kirish!$D$52+12*Kirish!$B$20)</f>
        <v>0</v>
      </c>
      <c r="BQ93" s="46">
        <f>MAX(0,BQ88-BP88)*Parametrlar!$D$16*BQ89*(Kirish!$D$52+12*Kirish!$B$20)</f>
        <v>0</v>
      </c>
      <c r="BR93" s="46">
        <f>MAX(0,BR88-BQ88)*Parametrlar!$D$16*BR89*(Kirish!$D$52+12*Kirish!$B$20)</f>
        <v>0</v>
      </c>
      <c r="BS93" s="46">
        <f>MAX(0,BS88-BR88)*Parametrlar!$D$16*BS89*(Kirish!$D$52+12*Kirish!$B$20)</f>
        <v>0</v>
      </c>
      <c r="BT93" s="46">
        <f>MAX(0,BT88-BS88)*Parametrlar!$D$16*BT89*(Kirish!$D$52+12*Kirish!$B$20)</f>
        <v>0</v>
      </c>
      <c r="BU93" s="46">
        <f>MAX(0,BU88-BT88)*Parametrlar!$D$16*BU89*(Kirish!$D$52+12*Kirish!$B$20)</f>
        <v>0</v>
      </c>
      <c r="BV93" s="46">
        <f>MAX(0,BV88-BU88)*Parametrlar!$D$16*BV89*(Kirish!$D$52+12*Kirish!$B$20)</f>
        <v>0</v>
      </c>
      <c r="BW93" s="46">
        <f>MAX(0,BW88-BV88)*Parametrlar!$D$16*BW89*(Kirish!$D$52+12*Kirish!$B$20)</f>
        <v>0</v>
      </c>
      <c r="BX93" s="46">
        <f>MAX(0,BX88-BW88)*Parametrlar!$D$16*BX89*(Kirish!$D$52+12*Kirish!$B$20)</f>
        <v>0</v>
      </c>
      <c r="BY93" s="46">
        <f>MAX(0,BY88-BX88)*Parametrlar!$D$16*BY89*(Kirish!$D$52+12*Kirish!$B$20)</f>
        <v>0</v>
      </c>
      <c r="BZ93" s="46">
        <f>MAX(0,BZ88-BY88)*Parametrlar!$D$16*BZ89*(Kirish!$D$52+12*Kirish!$B$20)</f>
        <v>0</v>
      </c>
      <c r="CA93" s="46">
        <f>MAX(0,CA88-BZ88)*Parametrlar!$D$16*CA89*(Kirish!$D$52+12*Kirish!$B$20)</f>
        <v>0</v>
      </c>
      <c r="CB93" s="46">
        <f>MAX(0,CB88-CA88)*Parametrlar!$D$16*CB89*(Kirish!$D$52+12*Kirish!$B$20)</f>
        <v>0</v>
      </c>
      <c r="CC93" s="46">
        <f>MAX(0,CC88-CB88)*Parametrlar!$D$16*CC89*(Kirish!$D$52+12*Kirish!$B$20)</f>
        <v>0</v>
      </c>
      <c r="CD93" s="46">
        <f>MAX(0,CD88-CC88)*Parametrlar!$D$16*CD89*(Kirish!$D$52+12*Kirish!$B$20)</f>
        <v>0</v>
      </c>
      <c r="CE93" s="46">
        <f>MAX(0,CE88-CD88)*Parametrlar!$D$16*CE89*(Kirish!$D$52+12*Kirish!$B$20)</f>
        <v>0</v>
      </c>
      <c r="CF93" s="46">
        <f>MAX(0,CF88-CE88)*Parametrlar!$D$16*CF89*(Kirish!$D$52+12*Kirish!$B$20)</f>
        <v>0</v>
      </c>
      <c r="CG93" s="46">
        <f>MAX(0,CG88-CF88)*Parametrlar!$D$16*CG89*(Kirish!$D$52+12*Kirish!$B$20)</f>
        <v>0</v>
      </c>
      <c r="CH93" s="46">
        <f>MAX(0,CH88-CG88)*Parametrlar!$D$16*CH89*(Kirish!$D$52+12*Kirish!$B$20)</f>
        <v>0</v>
      </c>
      <c r="CI93" s="46">
        <f>MAX(0,CI88-CH88)*Parametrlar!$D$16*CI89*(Kirish!$D$52+12*Kirish!$B$20)</f>
        <v>0</v>
      </c>
      <c r="CJ93" s="46">
        <f>MAX(0,CJ88-CI88)*Parametrlar!$D$16*CJ89*(Kirish!$D$52+12*Kirish!$B$20)</f>
        <v>0</v>
      </c>
      <c r="CK93" s="46">
        <f>MAX(0,CK88-CJ88)*Parametrlar!$D$16*CK89*(Kirish!$D$52+12*Kirish!$B$20)</f>
        <v>0</v>
      </c>
      <c r="CL93" s="46">
        <f>MAX(0,CL88-CK88)*Parametrlar!$D$16*CL89*(Kirish!$D$52+12*Kirish!$B$20)</f>
        <v>0</v>
      </c>
      <c r="CM93" s="46">
        <f>MAX(0,CM88-CL88)*Parametrlar!$D$16*CM89*(Kirish!$D$52+12*Kirish!$B$20)</f>
        <v>0</v>
      </c>
      <c r="CN93" s="46">
        <f>MAX(0,CN88-CM88)*Parametrlar!$D$16*CN89*(Kirish!$D$52+12*Kirish!$B$20)</f>
        <v>0</v>
      </c>
      <c r="CO93" s="46">
        <f>MAX(0,CO88-CN88)*Parametrlar!$D$16*CO89*(Kirish!$D$52+12*Kirish!$B$20)</f>
        <v>0</v>
      </c>
      <c r="CP93" s="46">
        <f>MAX(0,CP88-CO88)*Parametrlar!$D$16*CP89*(Kirish!$D$52+12*Kirish!$B$20)</f>
        <v>0</v>
      </c>
      <c r="CQ93" s="46">
        <f>MAX(0,CQ88-CP88)*Parametrlar!$D$16*CQ89*(Kirish!$D$52+12*Kirish!$B$20)</f>
        <v>0</v>
      </c>
      <c r="CR93" s="46">
        <f>MAX(0,CR88-CQ88)*Parametrlar!$D$16*CR89*(Kirish!$D$52+12*Kirish!$B$20)</f>
        <v>0</v>
      </c>
      <c r="CS93" s="46">
        <f>MAX(0,CS88-CR88)*Parametrlar!$D$16*CS89*(Kirish!$D$52+12*Kirish!$B$20)</f>
        <v>0</v>
      </c>
      <c r="CT93" s="46">
        <f>MAX(0,CT88-CS88)*Parametrlar!$D$16*CT89*(Kirish!$D$52+12*Kirish!$B$20)</f>
        <v>0</v>
      </c>
      <c r="CU93" s="46">
        <f>MAX(0,CU88-CT88)*Parametrlar!$D$16*CU89*(Kirish!$D$52+12*Kirish!$B$20)</f>
        <v>0</v>
      </c>
      <c r="CV93" s="46">
        <f>MAX(0,CV88-CU88)*Parametrlar!$D$16*CV89*(Kirish!$D$52+12*Kirish!$B$20)</f>
        <v>0</v>
      </c>
      <c r="CW93" s="46">
        <f>MAX(0,CW88-CV88)*Parametrlar!$D$16*CW89*(Kirish!$D$52+12*Kirish!$B$20)</f>
        <v>0</v>
      </c>
      <c r="CX93" s="46">
        <f>MAX(0,CX88-CW88)*Parametrlar!$D$16*CX89*(Kirish!$D$52+12*Kirish!$B$20)</f>
        <v>0</v>
      </c>
      <c r="CY93" s="46">
        <f>MAX(0,CY88-CX88)*Parametrlar!$D$16*CY89*(Kirish!$D$52+12*Kirish!$B$20)</f>
        <v>0</v>
      </c>
      <c r="CZ93" s="46">
        <f>MAX(0,CZ88-CY88)*Parametrlar!$D$16*CZ89*(Kirish!$D$52+12*Kirish!$B$20)</f>
        <v>0</v>
      </c>
      <c r="DA93" s="46">
        <f>MAX(0,DA88-CZ88)*Parametrlar!$D$16*DA89*(Kirish!$D$52+12*Kirish!$B$20)</f>
        <v>0</v>
      </c>
      <c r="DB93" s="46">
        <f>MAX(0,DB88-DA88)*Parametrlar!$D$16*DB89*(Kirish!$D$52+12*Kirish!$B$20)</f>
        <v>0</v>
      </c>
      <c r="DC93" s="46">
        <f>MAX(0,DC88-DB88)*Parametrlar!$D$16*DC89*(Kirish!$D$52+12*Kirish!$B$20)</f>
        <v>0</v>
      </c>
      <c r="DD93" s="46">
        <f>MAX(0,DD88-DC88)*Parametrlar!$D$16*DD89*(Kirish!$D$52+12*Kirish!$B$20)</f>
        <v>0</v>
      </c>
      <c r="DE93" s="46">
        <f>MAX(0,DE88-DD88)*Parametrlar!$D$16*DE89*(Kirish!$D$52+12*Kirish!$B$20)</f>
        <v>0</v>
      </c>
      <c r="DF93" s="46">
        <f>MAX(0,DF88-DE88)*Parametrlar!$D$16*DF89*(Kirish!$D$52+12*Kirish!$B$20)</f>
        <v>0</v>
      </c>
      <c r="DG93" s="46">
        <f>MAX(0,DG88-DF88)*Parametrlar!$D$16*DG89*(Kirish!$D$52+12*Kirish!$B$20)</f>
        <v>0</v>
      </c>
      <c r="DH93" s="46">
        <f>MAX(0,DH88-DG88)*Parametrlar!$D$16*DH89*(Kirish!$D$52+12*Kirish!$B$20)</f>
        <v>0</v>
      </c>
      <c r="DI93" s="46">
        <f>MAX(0,DI88-DH88)*Parametrlar!$D$16*DI89*(Kirish!$D$52+12*Kirish!$B$20)</f>
        <v>0</v>
      </c>
      <c r="DJ93" s="46">
        <f>MAX(0,DJ88-DI88)*Parametrlar!$D$16*DJ89*(Kirish!$D$52+12*Kirish!$B$20)</f>
        <v>0</v>
      </c>
      <c r="DK93" s="46">
        <f>MAX(0,DK88-DJ88)*Parametrlar!$D$16*DK89*(Kirish!$D$52+12*Kirish!$B$20)</f>
        <v>0</v>
      </c>
      <c r="DL93" s="46">
        <f>MAX(0,DL88-DK88)*Parametrlar!$D$16*DL89*(Kirish!$D$52+12*Kirish!$B$20)</f>
        <v>0</v>
      </c>
      <c r="DM93" s="46">
        <f>MAX(0,DM88-DL88)*Parametrlar!$D$16*DM89*(Kirish!$D$52+12*Kirish!$B$20)</f>
        <v>0</v>
      </c>
      <c r="DN93" s="46">
        <f>MAX(0,DN88-DM88)*Parametrlar!$D$16*DN89*(Kirish!$D$52+12*Kirish!$B$20)</f>
        <v>0</v>
      </c>
      <c r="DO93" s="46">
        <f>MAX(0,DO88-DN88)*Parametrlar!$D$16*DO89*(Kirish!$D$52+12*Kirish!$B$20)</f>
        <v>0</v>
      </c>
      <c r="DP93" s="46">
        <f>MAX(0,DP88-DO88)*Parametrlar!$D$16*DP89*(Kirish!$D$52+12*Kirish!$B$20)</f>
        <v>0</v>
      </c>
      <c r="DQ93" s="46">
        <f>MAX(0,DQ88-DP88)*Parametrlar!$D$16*DQ89*(Kirish!$D$52+12*Kirish!$B$20)</f>
        <v>0</v>
      </c>
      <c r="DR93" s="46">
        <f>MAX(0,DR88-DQ88)*Parametrlar!$D$16*DR89*(Kirish!$D$52+12*Kirish!$B$20)</f>
        <v>0</v>
      </c>
      <c r="DS93" s="46">
        <f>MAX(0,DS88-DR88)*Parametrlar!$D$16*DS89*(Kirish!$D$52+12*Kirish!$B$20)</f>
        <v>0</v>
      </c>
      <c r="DT93" s="46">
        <f>MAX(0,DT88-DS88)*Parametrlar!$D$16*DT89*(Kirish!$D$52+12*Kirish!$B$20)</f>
        <v>0</v>
      </c>
      <c r="DU93" s="46">
        <f>MAX(0,DU88-DT88)*Parametrlar!$D$16*DU89*(Kirish!$D$52+12*Kirish!$B$20)</f>
        <v>0</v>
      </c>
      <c r="DV93" s="46">
        <f>MAX(0,DV88-DU88)*Parametrlar!$D$16*DV89*(Kirish!$D$52+12*Kirish!$B$20)</f>
        <v>0</v>
      </c>
      <c r="DW93" s="46">
        <f>MAX(0,DW88-DV88)*Parametrlar!$D$16*DW89*(Kirish!$D$52+12*Kirish!$B$20)</f>
        <v>0</v>
      </c>
      <c r="DX93" s="46">
        <f>MAX(0,DX88-DW88)*Parametrlar!$D$16*DX89*(Kirish!$D$52+12*Kirish!$B$20)</f>
        <v>0</v>
      </c>
      <c r="DY93" s="46">
        <f>MAX(0,DY88-DX88)*Parametrlar!$D$16*DY89*(Kirish!$D$52+12*Kirish!$B$20)</f>
        <v>0</v>
      </c>
      <c r="DZ93" s="46">
        <f>MAX(0,DZ88-DY88)*Parametrlar!$D$16*DZ89*(Kirish!$D$52+12*Kirish!$B$20)</f>
        <v>0</v>
      </c>
      <c r="EA93" s="46">
        <f>MAX(0,EA88-DZ88)*Parametrlar!$D$16*EA89*(Kirish!$D$52+12*Kirish!$B$20)</f>
        <v>0</v>
      </c>
      <c r="EB93" s="46">
        <f>MAX(0,EB88-EA88)*Parametrlar!$D$16*EB89*(Kirish!$D$52+12*Kirish!$B$20)</f>
        <v>0</v>
      </c>
      <c r="EC93" s="46">
        <f>MAX(0,EC88-EB88)*Parametrlar!$D$16*EC89*(Kirish!$D$52+12*Kirish!$B$20)</f>
        <v>0</v>
      </c>
      <c r="ED93" s="46">
        <f>MAX(0,ED88-EC88)*Parametrlar!$D$16*ED89*(Kirish!$D$52+12*Kirish!$B$20)</f>
        <v>0</v>
      </c>
      <c r="EE93" s="46">
        <f>MAX(0,EE88-ED88)*Parametrlar!$D$16*EE89*(Kirish!$D$52+12*Kirish!$B$20)</f>
        <v>0</v>
      </c>
      <c r="EF93" s="46">
        <f>MAX(0,EF88-EE88)*Parametrlar!$D$16*EF89*(Kirish!$D$52+12*Kirish!$B$20)</f>
        <v>0</v>
      </c>
      <c r="EG93" s="46">
        <f>MAX(0,EG88-EF88)*Parametrlar!$D$16*EG89*(Kirish!$D$52+12*Kirish!$B$20)</f>
        <v>0</v>
      </c>
      <c r="EH93" s="46">
        <f>MAX(0,EH88-EG88)*Parametrlar!$D$16*EH89*(Kirish!$D$52+12*Kirish!$B$20)</f>
        <v>0</v>
      </c>
      <c r="EI93" s="46">
        <f>MAX(0,EI88-EH88)*Parametrlar!$D$16*EI89*(Kirish!$D$52+12*Kirish!$B$20)</f>
        <v>0</v>
      </c>
      <c r="EJ93" s="46">
        <f>MAX(0,EJ88-EI88)*Parametrlar!$D$16*EJ89*(Kirish!$D$52+12*Kirish!$B$20)</f>
        <v>0</v>
      </c>
      <c r="EK93" s="46">
        <f>MAX(0,EK88-EJ88)*Parametrlar!$D$16*EK89*(Kirish!$D$52+12*Kirish!$B$20)</f>
        <v>0</v>
      </c>
      <c r="EL93" s="46">
        <f>MAX(0,EL88-EK88)*Parametrlar!$D$16*EL89*(Kirish!$D$52+12*Kirish!$B$20)</f>
        <v>0</v>
      </c>
      <c r="EM93" s="46">
        <f>MAX(0,EM88-EL88)*Parametrlar!$D$16*EM89*(Kirish!$D$52+12*Kirish!$B$20)</f>
        <v>0</v>
      </c>
      <c r="EN93" s="46">
        <f>MAX(0,EN88-EM88)*Parametrlar!$D$16*EN89*(Kirish!$D$52+12*Kirish!$B$20)</f>
        <v>0</v>
      </c>
      <c r="EO93" s="46">
        <f>MAX(0,EO88-EN88)*Parametrlar!$D$16*EO89*(Kirish!$D$52+12*Kirish!$B$20)</f>
        <v>0</v>
      </c>
      <c r="EP93" s="46">
        <f>MAX(0,EP88-EO88)*Parametrlar!$D$16*EP89*(Kirish!$D$52+12*Kirish!$B$20)</f>
        <v>0</v>
      </c>
      <c r="EQ93" s="46">
        <f>MAX(0,EQ88-EP88)*Parametrlar!$D$16*EQ89*(Kirish!$D$52+12*Kirish!$B$20)</f>
        <v>0</v>
      </c>
      <c r="ER93" s="46">
        <f>MAX(0,ER88-EQ88)*Parametrlar!$D$16*ER89*(Kirish!$D$52+12*Kirish!$B$20)</f>
        <v>0</v>
      </c>
      <c r="ES93" s="46">
        <f>MAX(0,ES88-ER88)*Parametrlar!$D$16*ES89*(Kirish!$D$52+12*Kirish!$B$20)</f>
        <v>0</v>
      </c>
      <c r="ET93" s="46">
        <f>MAX(0,ET88-ES88)*Parametrlar!$D$16*ET89*(Kirish!$D$52+12*Kirish!$B$20)</f>
        <v>0</v>
      </c>
      <c r="EU93" s="46">
        <f>MAX(0,EU88-ET88)*Parametrlar!$D$16*EU89*(Kirish!$D$52+12*Kirish!$B$20)</f>
        <v>0</v>
      </c>
      <c r="EV93" s="46">
        <f>MAX(0,EV88-EU88)*Parametrlar!$D$16*EV89*(Kirish!$D$52+12*Kirish!$B$20)</f>
        <v>0</v>
      </c>
      <c r="EW93" s="46">
        <f>MAX(0,EW88-EV88)*Parametrlar!$D$16*EW89*(Kirish!$D$52+12*Kirish!$B$20)</f>
        <v>0</v>
      </c>
      <c r="EX93" s="46">
        <f>MAX(0,EX88-EW88)*Parametrlar!$D$16*EX89*(Kirish!$D$52+12*Kirish!$B$20)</f>
        <v>0</v>
      </c>
      <c r="EY93" s="46">
        <f>MAX(0,EY88-EX88)*Parametrlar!$D$16*EY89*(Kirish!$D$52+12*Kirish!$B$20)</f>
        <v>0</v>
      </c>
      <c r="EZ93" s="46">
        <f>MAX(0,EZ88-EY88)*Parametrlar!$D$16*EZ89*(Kirish!$D$52+12*Kirish!$B$20)</f>
        <v>0</v>
      </c>
      <c r="FA93" s="46">
        <f>MAX(0,FA88-EZ88)*Parametrlar!$D$16*FA89*(Kirish!$D$52+12*Kirish!$B$20)</f>
        <v>0</v>
      </c>
      <c r="FB93" s="46">
        <f>MAX(0,FB88-FA88)*Parametrlar!$D$16*FB89*(Kirish!$D$52+12*Kirish!$B$20)</f>
        <v>0</v>
      </c>
      <c r="FC93" s="46">
        <f>MAX(0,FC88-FB88)*Parametrlar!$D$16*FC89*(Kirish!$D$52+12*Kirish!$B$20)</f>
        <v>0</v>
      </c>
      <c r="FD93" s="46">
        <f>MAX(0,FD88-FC88)*Parametrlar!$D$16*FD89*(Kirish!$D$52+12*Kirish!$B$20)</f>
        <v>0</v>
      </c>
      <c r="FE93" s="46">
        <f>MAX(0,FE88-FD88)*Parametrlar!$D$16*FE89*(Kirish!$D$52+12*Kirish!$B$20)</f>
        <v>0</v>
      </c>
      <c r="FF93" s="46">
        <f>MAX(0,FF88-FE88)*Parametrlar!$D$16*FF89*(Kirish!$D$52+12*Kirish!$B$20)</f>
        <v>0</v>
      </c>
      <c r="FG93" s="46">
        <f>MAX(0,FG88-FF88)*Parametrlar!$D$16*FG89*(Kirish!$D$52+12*Kirish!$B$20)</f>
        <v>0</v>
      </c>
      <c r="FH93" s="46">
        <f>MAX(0,FH88-FG88)*Parametrlar!$D$16*FH89*(Kirish!$D$52+12*Kirish!$B$20)</f>
        <v>0</v>
      </c>
      <c r="FI93" s="46">
        <f>MAX(0,FI88-FH88)*Parametrlar!$D$16*FI89*(Kirish!$D$52+12*Kirish!$B$20)</f>
        <v>0</v>
      </c>
      <c r="FJ93" s="46">
        <f>MAX(0,FJ88-FI88)*Parametrlar!$D$16*FJ89*(Kirish!$D$52+12*Kirish!$B$20)</f>
        <v>0</v>
      </c>
      <c r="FK93" s="46">
        <f>MAX(0,FK88-FJ88)*Parametrlar!$D$16*FK89*(Kirish!$D$52+12*Kirish!$B$20)</f>
        <v>0</v>
      </c>
      <c r="FL93" s="46">
        <f>MAX(0,FL88-FK88)*Parametrlar!$D$16*FL89*(Kirish!$D$52+12*Kirish!$B$20)</f>
        <v>0</v>
      </c>
      <c r="FM93" s="46">
        <f>MAX(0,FM88-FL88)*Parametrlar!$D$16*FM89*(Kirish!$D$52+12*Kirish!$B$20)</f>
        <v>0</v>
      </c>
      <c r="FN93" s="46">
        <f>MAX(0,FN88-FM88)*Parametrlar!$D$16*FN89*(Kirish!$D$52+12*Kirish!$B$20)</f>
        <v>0</v>
      </c>
      <c r="FO93" s="46">
        <f>MAX(0,FO88-FN88)*Parametrlar!$D$16*FO89*(Kirish!$D$52+12*Kirish!$B$20)</f>
        <v>0</v>
      </c>
      <c r="FP93" s="46">
        <f>MAX(0,FP88-FO88)*Parametrlar!$D$16*FP89*(Kirish!$D$52+12*Kirish!$B$20)</f>
        <v>0</v>
      </c>
    </row>
    <row r="94" spans="1:172" x14ac:dyDescent="0.2">
      <c r="A94" s="42" t="s">
        <v>242</v>
      </c>
      <c r="C94" s="45">
        <f t="shared" si="101"/>
        <v>0</v>
      </c>
      <c r="D94" s="46">
        <f>IF(D87=1,Kirish!$D$55*Parametrlar!$D$12*D89+Parametrlar!$D$23*(Kirish!$B$24+Kirish!$B$25)/12+Kirish!$B$26/12*Parametrlar!$D$14,0)</f>
        <v>0</v>
      </c>
      <c r="E94" s="46">
        <f>IF(E87=1,Kirish!$D$55*Parametrlar!$D$12*E89+Parametrlar!$D$23*(Kirish!$B$24+Kirish!$B$25)/12+Kirish!$B$26/12*Parametrlar!$D$14,0)</f>
        <v>0</v>
      </c>
      <c r="F94" s="46">
        <f>IF(F87=1,Kirish!$D$55*Parametrlar!$D$12*F89+Parametrlar!$D$23*(Kirish!$B$24+Kirish!$B$25)/12+Kirish!$B$26/12*Parametrlar!$D$14,0)</f>
        <v>0</v>
      </c>
      <c r="G94" s="46">
        <f>IF(G87=1,Kirish!$D$55*Parametrlar!$D$12*G89+Parametrlar!$D$23*(Kirish!$B$24+Kirish!$B$25)/12+Kirish!$B$26/12*Parametrlar!$D$14,0)</f>
        <v>0</v>
      </c>
      <c r="H94" s="46">
        <f>IF(H87=1,Kirish!$D$55*Parametrlar!$D$12*H89+Parametrlar!$D$23*(Kirish!$B$24+Kirish!$B$25)/12+Kirish!$B$26/12*Parametrlar!$D$14,0)</f>
        <v>0</v>
      </c>
      <c r="I94" s="46">
        <f>IF(I87=1,Kirish!$D$55*Parametrlar!$D$12*I89+Parametrlar!$D$23*(Kirish!$B$24+Kirish!$B$25)/12+Kirish!$B$26/12*Parametrlar!$D$14,0)</f>
        <v>0</v>
      </c>
      <c r="J94" s="46">
        <f>IF(J87=1,Kirish!$D$55*Parametrlar!$D$12*J89+Parametrlar!$D$23*(Kirish!$B$24+Kirish!$B$25)/12+Kirish!$B$26/12*Parametrlar!$D$14,0)</f>
        <v>0</v>
      </c>
      <c r="K94" s="46">
        <f>IF(K87=1,Kirish!$D$55*Parametrlar!$D$12*K89+Parametrlar!$D$23*(Kirish!$B$24+Kirish!$B$25)/12+Kirish!$B$26/12*Parametrlar!$D$14,0)</f>
        <v>0</v>
      </c>
      <c r="L94" s="46">
        <f>IF(L87=1,Kirish!$D$55*Parametrlar!$D$12*L89+Parametrlar!$D$23*(Kirish!$B$24+Kirish!$B$25)/12+Kirish!$B$26/12*Parametrlar!$D$14,0)</f>
        <v>0</v>
      </c>
      <c r="M94" s="46">
        <f>IF(M87=1,Kirish!$D$55*Parametrlar!$D$12*M89+Parametrlar!$D$23*(Kirish!$B$24+Kirish!$B$25)/12+Kirish!$B$26/12*Parametrlar!$D$14,0)</f>
        <v>0</v>
      </c>
      <c r="N94" s="46">
        <f>IF(N87=1,Kirish!$D$55*Parametrlar!$D$12*N89+Parametrlar!$D$23*(Kirish!$B$24+Kirish!$B$25)/12+Kirish!$B$26/12*Parametrlar!$D$14,0)</f>
        <v>0</v>
      </c>
      <c r="O94" s="46">
        <f>IF(O87=1,Kirish!$D$55*Parametrlar!$D$12*O89+Parametrlar!$D$23*(Kirish!$B$24+Kirish!$B$25)/12+Kirish!$B$26/12*Parametrlar!$D$14,0)</f>
        <v>0</v>
      </c>
      <c r="P94" s="46">
        <f>IF(P87=1,Kirish!$D$55*Parametrlar!$D$12*P89+Parametrlar!$D$23*(Kirish!$B$24+Kirish!$B$25)/12+Kirish!$B$26/12*Parametrlar!$D$14,0)</f>
        <v>0</v>
      </c>
      <c r="Q94" s="46">
        <f>IF(Q87=1,Kirish!$D$55*Parametrlar!$D$12*Q89+Parametrlar!$D$23*(Kirish!$B$24+Kirish!$B$25)/12+Kirish!$B$26/12*Parametrlar!$D$14,0)</f>
        <v>0</v>
      </c>
      <c r="R94" s="46">
        <f>IF(R87=1,Kirish!$D$55*Parametrlar!$D$12*R89+Parametrlar!$D$23*(Kirish!$B$24+Kirish!$B$25)/12+Kirish!$B$26/12*Parametrlar!$D$14,0)</f>
        <v>0</v>
      </c>
      <c r="S94" s="46">
        <f>IF(S87=1,Kirish!$D$55*Parametrlar!$D$12*S89+Parametrlar!$D$23*(Kirish!$B$24+Kirish!$B$25)/12+Kirish!$B$26/12*Parametrlar!$D$14,0)</f>
        <v>0</v>
      </c>
      <c r="T94" s="46">
        <f>IF(T87=1,Kirish!$D$55*Parametrlar!$D$12*T89+Parametrlar!$D$23*(Kirish!$B$24+Kirish!$B$25)/12+Kirish!$B$26/12*Parametrlar!$D$14,0)</f>
        <v>0</v>
      </c>
      <c r="U94" s="46">
        <f>IF(U87=1,Kirish!$D$55*Parametrlar!$D$12*U89+Parametrlar!$D$23*(Kirish!$B$24+Kirish!$B$25)/12+Kirish!$B$26/12*Parametrlar!$D$14,0)</f>
        <v>0</v>
      </c>
      <c r="V94" s="46">
        <f>IF(V87=1,Kirish!$D$55*Parametrlar!$D$12*V89+Parametrlar!$D$23*(Kirish!$B$24+Kirish!$B$25)/12+Kirish!$B$26/12*Parametrlar!$D$14,0)</f>
        <v>0</v>
      </c>
      <c r="W94" s="46">
        <f>IF(W87=1,Kirish!$D$55*Parametrlar!$D$12*W89+Parametrlar!$D$23*(Kirish!$B$24+Kirish!$B$25)/12+Kirish!$B$26/12*Parametrlar!$D$14,0)</f>
        <v>0</v>
      </c>
      <c r="X94" s="46">
        <f>IF(X87=1,Kirish!$D$55*Parametrlar!$D$12*X89+Parametrlar!$D$23*(Kirish!$B$24+Kirish!$B$25)/12+Kirish!$B$26/12*Parametrlar!$D$14,0)</f>
        <v>0</v>
      </c>
      <c r="Y94" s="46">
        <f>IF(Y87=1,Kirish!$D$55*Parametrlar!$D$12*Y89+Parametrlar!$D$23*(Kirish!$B$24+Kirish!$B$25)/12+Kirish!$B$26/12*Parametrlar!$D$14,0)</f>
        <v>0</v>
      </c>
      <c r="Z94" s="46">
        <f>IF(Z87=1,Kirish!$D$55*Parametrlar!$D$12*Z89+Parametrlar!$D$23*(Kirish!$B$24+Kirish!$B$25)/12+Kirish!$B$26/12*Parametrlar!$D$14,0)</f>
        <v>0</v>
      </c>
      <c r="AA94" s="46">
        <f>IF(AA87=1,Kirish!$D$55*Parametrlar!$D$12*AA89+Parametrlar!$D$23*(Kirish!$B$24+Kirish!$B$25)/12+Kirish!$B$26/12*Parametrlar!$D$14,0)</f>
        <v>0</v>
      </c>
      <c r="AB94" s="46">
        <f>IF(AB87=1,Kirish!$D$55*Parametrlar!$D$12*AB89+Parametrlar!$D$23*(Kirish!$B$24+Kirish!$B$25)/12+Kirish!$B$26/12*Parametrlar!$D$14,0)</f>
        <v>0</v>
      </c>
      <c r="AC94" s="46">
        <f>IF(AC87=1,Kirish!$D$55*Parametrlar!$D$12*AC89+Parametrlar!$D$23*(Kirish!$B$24+Kirish!$B$25)/12+Kirish!$B$26/12*Parametrlar!$D$14,0)</f>
        <v>0</v>
      </c>
      <c r="AD94" s="46">
        <f>IF(AD87=1,Kirish!$D$55*Parametrlar!$D$12*AD89+Parametrlar!$D$23*(Kirish!$B$24+Kirish!$B$25)/12+Kirish!$B$26/12*Parametrlar!$D$14,0)</f>
        <v>0</v>
      </c>
      <c r="AE94" s="46">
        <f>IF(AE87=1,Kirish!$D$55*Parametrlar!$D$12*AE89+Parametrlar!$D$23*(Kirish!$B$24+Kirish!$B$25)/12+Kirish!$B$26/12*Parametrlar!$D$14,0)</f>
        <v>0</v>
      </c>
      <c r="AF94" s="46">
        <f>IF(AF87=1,Kirish!$D$55*Parametrlar!$D$12*AF89+Parametrlar!$D$23*(Kirish!$B$24+Kirish!$B$25)/12+Kirish!$B$26/12*Parametrlar!$D$14,0)</f>
        <v>0</v>
      </c>
      <c r="AG94" s="46">
        <f>IF(AG87=1,Kirish!$D$55*Parametrlar!$D$12*AG89+Parametrlar!$D$23*(Kirish!$B$24+Kirish!$B$25)/12+Kirish!$B$26/12*Parametrlar!$D$14,0)</f>
        <v>0</v>
      </c>
      <c r="AH94" s="46">
        <f>IF(AH87=1,Kirish!$D$55*Parametrlar!$D$12*AH89+Parametrlar!$D$23*(Kirish!$B$24+Kirish!$B$25)/12+Kirish!$B$26/12*Parametrlar!$D$14,0)</f>
        <v>0</v>
      </c>
      <c r="AI94" s="46">
        <f>IF(AI87=1,Kirish!$D$55*Parametrlar!$D$12*AI89+Parametrlar!$D$23*(Kirish!$B$24+Kirish!$B$25)/12+Kirish!$B$26/12*Parametrlar!$D$14,0)</f>
        <v>0</v>
      </c>
      <c r="AJ94" s="46">
        <f>IF(AJ87=1,Kirish!$D$55*Parametrlar!$D$12*AJ89+Parametrlar!$D$23*(Kirish!$B$24+Kirish!$B$25)/12+Kirish!$B$26/12*Parametrlar!$D$14,0)</f>
        <v>0</v>
      </c>
      <c r="AK94" s="46">
        <f>IF(AK87=1,Kirish!$D$55*Parametrlar!$D$12*AK89+Parametrlar!$D$23*(Kirish!$B$24+Kirish!$B$25)/12+Kirish!$B$26/12*Parametrlar!$D$14,0)</f>
        <v>0</v>
      </c>
      <c r="AL94" s="46">
        <f>IF(AL87=1,Kirish!$D$55*Parametrlar!$D$12*AL89+Parametrlar!$D$23*(Kirish!$B$24+Kirish!$B$25)/12+Kirish!$B$26/12*Parametrlar!$D$14,0)</f>
        <v>0</v>
      </c>
      <c r="AM94" s="46">
        <f>IF(AM87=1,Kirish!$D$55*Parametrlar!$D$12*AM89+Parametrlar!$D$23*(Kirish!$B$24+Kirish!$B$25)/12+Kirish!$B$26/12*Parametrlar!$D$14,0)</f>
        <v>0</v>
      </c>
      <c r="AN94" s="46">
        <f>IF(AN87=1,Kirish!$D$55*Parametrlar!$D$12*AN89+Parametrlar!$D$23*(Kirish!$B$24+Kirish!$B$25)/12+Kirish!$B$26/12*Parametrlar!$D$14,0)</f>
        <v>0</v>
      </c>
      <c r="AO94" s="46">
        <f>IF(AO87=1,Kirish!$D$55*Parametrlar!$D$12*AO89+Parametrlar!$D$23*(Kirish!$B$24+Kirish!$B$25)/12+Kirish!$B$26/12*Parametrlar!$D$14,0)</f>
        <v>0</v>
      </c>
      <c r="AP94" s="46">
        <f>IF(AP87=1,Kirish!$D$55*Parametrlar!$D$12*AP89+Parametrlar!$D$23*(Kirish!$B$24+Kirish!$B$25)/12+Kirish!$B$26/12*Parametrlar!$D$14,0)</f>
        <v>0</v>
      </c>
      <c r="AQ94" s="46">
        <f>IF(AQ87=1,Kirish!$D$55*Parametrlar!$D$12*AQ89+Parametrlar!$D$23*(Kirish!$B$24+Kirish!$B$25)/12+Kirish!$B$26/12*Parametrlar!$D$14,0)</f>
        <v>0</v>
      </c>
      <c r="AR94" s="46">
        <f>IF(AR87=1,Kirish!$D$55*Parametrlar!$D$12*AR89+Parametrlar!$D$23*(Kirish!$B$24+Kirish!$B$25)/12+Kirish!$B$26/12*Parametrlar!$D$14,0)</f>
        <v>0</v>
      </c>
      <c r="AS94" s="46">
        <f>IF(AS87=1,Kirish!$D$55*Parametrlar!$D$12*AS89+Parametrlar!$D$23*(Kirish!$B$24+Kirish!$B$25)/12+Kirish!$B$26/12*Parametrlar!$D$14,0)</f>
        <v>0</v>
      </c>
      <c r="AT94" s="46">
        <f>IF(AT87=1,Kirish!$D$55*Parametrlar!$D$12*AT89+Parametrlar!$D$23*(Kirish!$B$24+Kirish!$B$25)/12+Kirish!$B$26/12*Parametrlar!$D$14,0)</f>
        <v>0</v>
      </c>
      <c r="AU94" s="46">
        <f>IF(AU87=1,Kirish!$D$55*Parametrlar!$D$12*AU89+Parametrlar!$D$23*(Kirish!$B$24+Kirish!$B$25)/12+Kirish!$B$26/12*Parametrlar!$D$14,0)</f>
        <v>0</v>
      </c>
      <c r="AV94" s="46">
        <f>IF(AV87=1,Kirish!$D$55*Parametrlar!$D$12*AV89+Parametrlar!$D$23*(Kirish!$B$24+Kirish!$B$25)/12+Kirish!$B$26/12*Parametrlar!$D$14,0)</f>
        <v>0</v>
      </c>
      <c r="AW94" s="46">
        <f>IF(AW87=1,Kirish!$D$55*Parametrlar!$D$12*AW89+Parametrlar!$D$23*(Kirish!$B$24+Kirish!$B$25)/12+Kirish!$B$26/12*Parametrlar!$D$14,0)</f>
        <v>0</v>
      </c>
      <c r="AX94" s="46">
        <f>IF(AX87=1,Kirish!$D$55*Parametrlar!$D$12*AX89+Parametrlar!$D$23*(Kirish!$B$24+Kirish!$B$25)/12+Kirish!$B$26/12*Parametrlar!$D$14,0)</f>
        <v>0</v>
      </c>
      <c r="AY94" s="46">
        <f>IF(AY87=1,Kirish!$D$55*Parametrlar!$D$12*AY89+Parametrlar!$D$23*(Kirish!$B$24+Kirish!$B$25)/12+Kirish!$B$26/12*Parametrlar!$D$14,0)</f>
        <v>0</v>
      </c>
      <c r="AZ94" s="46">
        <f>IF(AZ87=1,Kirish!$D$55*Parametrlar!$D$12*AZ89+Parametrlar!$D$23*(Kirish!$B$24+Kirish!$B$25)/12+Kirish!$B$26/12*Parametrlar!$D$14,0)</f>
        <v>0</v>
      </c>
      <c r="BA94" s="46">
        <f>IF(BA87=1,Kirish!$D$55*Parametrlar!$D$12*BA89+Parametrlar!$D$23*(Kirish!$B$24+Kirish!$B$25)/12+Kirish!$B$26/12*Parametrlar!$D$14,0)</f>
        <v>0</v>
      </c>
      <c r="BB94" s="46">
        <f>IF(BB87=1,Kirish!$D$55*Parametrlar!$D$12*BB89+Parametrlar!$D$23*(Kirish!$B$24+Kirish!$B$25)/12+Kirish!$B$26/12*Parametrlar!$D$14,0)</f>
        <v>0</v>
      </c>
      <c r="BC94" s="46">
        <f>IF(BC87=1,Kirish!$D$55*Parametrlar!$D$12*BC89+Parametrlar!$D$23*(Kirish!$B$24+Kirish!$B$25)/12+Kirish!$B$26/12*Parametrlar!$D$14,0)</f>
        <v>0</v>
      </c>
      <c r="BD94" s="46">
        <f>IF(BD87=1,Kirish!$D$55*Parametrlar!$D$12*BD89+Parametrlar!$D$23*(Kirish!$B$24+Kirish!$B$25)/12+Kirish!$B$26/12*Parametrlar!$D$14,0)</f>
        <v>0</v>
      </c>
      <c r="BE94" s="46">
        <f>IF(BE87=1,Kirish!$D$55*Parametrlar!$D$12*BE89+Parametrlar!$D$23*(Kirish!$B$24+Kirish!$B$25)/12+Kirish!$B$26/12*Parametrlar!$D$14,0)</f>
        <v>0</v>
      </c>
      <c r="BF94" s="46">
        <f>IF(BF87=1,Kirish!$D$55*Parametrlar!$D$12*BF89+Parametrlar!$D$23*(Kirish!$B$24+Kirish!$B$25)/12+Kirish!$B$26/12*Parametrlar!$D$14,0)</f>
        <v>0</v>
      </c>
      <c r="BG94" s="46">
        <f>IF(BG87=1,Kirish!$D$55*Parametrlar!$D$12*BG89+Parametrlar!$D$23*(Kirish!$B$24+Kirish!$B$25)/12+Kirish!$B$26/12*Parametrlar!$D$14,0)</f>
        <v>0</v>
      </c>
      <c r="BH94" s="46">
        <f>IF(BH87=1,Kirish!$D$55*Parametrlar!$D$12*BH89+Parametrlar!$D$23*(Kirish!$B$24+Kirish!$B$25)/12+Kirish!$B$26/12*Parametrlar!$D$14,0)</f>
        <v>0</v>
      </c>
      <c r="BI94" s="46">
        <f>IF(BI87=1,Kirish!$D$55*Parametrlar!$D$12*BI89+Parametrlar!$D$23*(Kirish!$B$24+Kirish!$B$25)/12+Kirish!$B$26/12*Parametrlar!$D$14,0)</f>
        <v>0</v>
      </c>
      <c r="BJ94" s="46">
        <f>IF(BJ87=1,Kirish!$D$55*Parametrlar!$D$12*BJ89+Parametrlar!$D$23*(Kirish!$B$24+Kirish!$B$25)/12+Kirish!$B$26/12*Parametrlar!$D$14,0)</f>
        <v>0</v>
      </c>
      <c r="BK94" s="46">
        <f>IF(BK87=1,Kirish!$D$55*Parametrlar!$D$12*BK89+Parametrlar!$D$23*(Kirish!$B$24+Kirish!$B$25)/12+Kirish!$B$26/12*Parametrlar!$D$14,0)</f>
        <v>0</v>
      </c>
      <c r="BL94" s="46">
        <f>IF(BL87=1,Kirish!$D$55*Parametrlar!$D$12*BL89+Parametrlar!$D$23*(Kirish!$B$24+Kirish!$B$25)/12+Kirish!$B$26/12*Parametrlar!$D$14,0)</f>
        <v>0</v>
      </c>
      <c r="BM94" s="46">
        <f>IF(BM87=1,Kirish!$D$55*Parametrlar!$D$12*BM89+Parametrlar!$D$23*(Kirish!$B$24+Kirish!$B$25)/12+Kirish!$B$26/12*Parametrlar!$D$14,0)</f>
        <v>0</v>
      </c>
      <c r="BN94" s="46">
        <f>IF(BN87=1,Kirish!$D$55*Parametrlar!$D$12*BN89+Parametrlar!$D$23*(Kirish!$B$24+Kirish!$B$25)/12+Kirish!$B$26/12*Parametrlar!$D$14,0)</f>
        <v>0</v>
      </c>
      <c r="BO94" s="46">
        <f>IF(BO87=1,Kirish!$D$55*Parametrlar!$D$12*BO89+Parametrlar!$D$23*(Kirish!$B$24+Kirish!$B$25)/12+Kirish!$B$26/12*Parametrlar!$D$14,0)</f>
        <v>0</v>
      </c>
      <c r="BP94" s="46">
        <f>IF(BP87=1,Kirish!$D$55*Parametrlar!$D$12*BP89+Parametrlar!$D$23*(Kirish!$B$24+Kirish!$B$25)/12+Kirish!$B$26/12*Parametrlar!$D$14,0)</f>
        <v>0</v>
      </c>
      <c r="BQ94" s="46">
        <f>IF(BQ87=1,Kirish!$D$55*Parametrlar!$D$12*BQ89+Parametrlar!$D$23*(Kirish!$B$24+Kirish!$B$25)/12+Kirish!$B$26/12*Parametrlar!$D$14,0)</f>
        <v>0</v>
      </c>
      <c r="BR94" s="46">
        <f>IF(BR87=1,Kirish!$D$55*Parametrlar!$D$12*BR89+Parametrlar!$D$23*(Kirish!$B$24+Kirish!$B$25)/12+Kirish!$B$26/12*Parametrlar!$D$14,0)</f>
        <v>0</v>
      </c>
      <c r="BS94" s="46">
        <f>IF(BS87=1,Kirish!$D$55*Parametrlar!$D$12*BS89+Parametrlar!$D$23*(Kirish!$B$24+Kirish!$B$25)/12+Kirish!$B$26/12*Parametrlar!$D$14,0)</f>
        <v>0</v>
      </c>
      <c r="BT94" s="46">
        <f>IF(BT87=1,Kirish!$D$55*Parametrlar!$D$12*BT89+Parametrlar!$D$23*(Kirish!$B$24+Kirish!$B$25)/12+Kirish!$B$26/12*Parametrlar!$D$14,0)</f>
        <v>0</v>
      </c>
      <c r="BU94" s="46">
        <f>IF(BU87=1,Kirish!$D$55*Parametrlar!$D$12*BU89+Parametrlar!$D$23*(Kirish!$B$24+Kirish!$B$25)/12+Kirish!$B$26/12*Parametrlar!$D$14,0)</f>
        <v>0</v>
      </c>
      <c r="BV94" s="46">
        <f>IF(BV87=1,Kirish!$D$55*Parametrlar!$D$12*BV89+Parametrlar!$D$23*(Kirish!$B$24+Kirish!$B$25)/12+Kirish!$B$26/12*Parametrlar!$D$14,0)</f>
        <v>0</v>
      </c>
      <c r="BW94" s="46">
        <f>IF(BW87=1,Kirish!$D$55*Parametrlar!$D$12*BW89+Parametrlar!$D$23*(Kirish!$B$24+Kirish!$B$25)/12+Kirish!$B$26/12*Parametrlar!$D$14,0)</f>
        <v>0</v>
      </c>
      <c r="BX94" s="46">
        <f>IF(BX87=1,Kirish!$D$55*Parametrlar!$D$12*BX89+Parametrlar!$D$23*(Kirish!$B$24+Kirish!$B$25)/12+Kirish!$B$26/12*Parametrlar!$D$14,0)</f>
        <v>0</v>
      </c>
      <c r="BY94" s="46">
        <f>IF(BY87=1,Kirish!$D$55*Parametrlar!$D$12*BY89+Parametrlar!$D$23*(Kirish!$B$24+Kirish!$B$25)/12+Kirish!$B$26/12*Parametrlar!$D$14,0)</f>
        <v>0</v>
      </c>
      <c r="BZ94" s="46">
        <f>IF(BZ87=1,Kirish!$D$55*Parametrlar!$D$12*BZ89+Parametrlar!$D$23*(Kirish!$B$24+Kirish!$B$25)/12+Kirish!$B$26/12*Parametrlar!$D$14,0)</f>
        <v>0</v>
      </c>
      <c r="CA94" s="46">
        <f>IF(CA87=1,Kirish!$D$55*Parametrlar!$D$12*CA89+Parametrlar!$D$23*(Kirish!$B$24+Kirish!$B$25)/12+Kirish!$B$26/12*Parametrlar!$D$14,0)</f>
        <v>0</v>
      </c>
      <c r="CB94" s="46">
        <f>IF(CB87=1,Kirish!$D$55*Parametrlar!$D$12*CB89+Parametrlar!$D$23*(Kirish!$B$24+Kirish!$B$25)/12+Kirish!$B$26/12*Parametrlar!$D$14,0)</f>
        <v>0</v>
      </c>
      <c r="CC94" s="46">
        <f>IF(CC87=1,Kirish!$D$55*Parametrlar!$D$12*CC89+Parametrlar!$D$23*(Kirish!$B$24+Kirish!$B$25)/12+Kirish!$B$26/12*Parametrlar!$D$14,0)</f>
        <v>0</v>
      </c>
      <c r="CD94" s="46">
        <f>IF(CD87=1,Kirish!$D$55*Parametrlar!$D$12*CD89+Parametrlar!$D$23*(Kirish!$B$24+Kirish!$B$25)/12+Kirish!$B$26/12*Parametrlar!$D$14,0)</f>
        <v>0</v>
      </c>
      <c r="CE94" s="46">
        <f>IF(CE87=1,Kirish!$D$55*Parametrlar!$D$12*CE89+Parametrlar!$D$23*(Kirish!$B$24+Kirish!$B$25)/12+Kirish!$B$26/12*Parametrlar!$D$14,0)</f>
        <v>0</v>
      </c>
      <c r="CF94" s="46">
        <f>IF(CF87=1,Kirish!$D$55*Parametrlar!$D$12*CF89+Parametrlar!$D$23*(Kirish!$B$24+Kirish!$B$25)/12+Kirish!$B$26/12*Parametrlar!$D$14,0)</f>
        <v>0</v>
      </c>
      <c r="CG94" s="46">
        <f>IF(CG87=1,Kirish!$D$55*Parametrlar!$D$12*CG89+Parametrlar!$D$23*(Kirish!$B$24+Kirish!$B$25)/12+Kirish!$B$26/12*Parametrlar!$D$14,0)</f>
        <v>0</v>
      </c>
      <c r="CH94" s="46">
        <f>IF(CH87=1,Kirish!$D$55*Parametrlar!$D$12*CH89+Parametrlar!$D$23*(Kirish!$B$24+Kirish!$B$25)/12+Kirish!$B$26/12*Parametrlar!$D$14,0)</f>
        <v>0</v>
      </c>
      <c r="CI94" s="46">
        <f>IF(CI87=1,Kirish!$D$55*Parametrlar!$D$12*CI89+Parametrlar!$D$23*(Kirish!$B$24+Kirish!$B$25)/12+Kirish!$B$26/12*Parametrlar!$D$14,0)</f>
        <v>0</v>
      </c>
      <c r="CJ94" s="46">
        <f>IF(CJ87=1,Kirish!$D$55*Parametrlar!$D$12*CJ89+Parametrlar!$D$23*(Kirish!$B$24+Kirish!$B$25)/12+Kirish!$B$26/12*Parametrlar!$D$14,0)</f>
        <v>0</v>
      </c>
      <c r="CK94" s="46">
        <f>IF(CK87=1,Kirish!$D$55*Parametrlar!$D$12*CK89+Parametrlar!$D$23*(Kirish!$B$24+Kirish!$B$25)/12+Kirish!$B$26/12*Parametrlar!$D$14,0)</f>
        <v>0</v>
      </c>
      <c r="CL94" s="46">
        <f>IF(CL87=1,Kirish!$D$55*Parametrlar!$D$12*CL89+Parametrlar!$D$23*(Kirish!$B$24+Kirish!$B$25)/12+Kirish!$B$26/12*Parametrlar!$D$14,0)</f>
        <v>0</v>
      </c>
      <c r="CM94" s="46">
        <f>IF(CM87=1,Kirish!$D$55*Parametrlar!$D$12*CM89+Parametrlar!$D$23*(Kirish!$B$24+Kirish!$B$25)/12+Kirish!$B$26/12*Parametrlar!$D$14,0)</f>
        <v>0</v>
      </c>
      <c r="CN94" s="46">
        <f>IF(CN87=1,Kirish!$D$55*Parametrlar!$D$12*CN89+Parametrlar!$D$23*(Kirish!$B$24+Kirish!$B$25)/12+Kirish!$B$26/12*Parametrlar!$D$14,0)</f>
        <v>0</v>
      </c>
      <c r="CO94" s="46">
        <f>IF(CO87=1,Kirish!$D$55*Parametrlar!$D$12*CO89+Parametrlar!$D$23*(Kirish!$B$24+Kirish!$B$25)/12+Kirish!$B$26/12*Parametrlar!$D$14,0)</f>
        <v>0</v>
      </c>
      <c r="CP94" s="46">
        <f>IF(CP87=1,Kirish!$D$55*Parametrlar!$D$12*CP89+Parametrlar!$D$23*(Kirish!$B$24+Kirish!$B$25)/12+Kirish!$B$26/12*Parametrlar!$D$14,0)</f>
        <v>0</v>
      </c>
      <c r="CQ94" s="46">
        <f>IF(CQ87=1,Kirish!$D$55*Parametrlar!$D$12*CQ89+Parametrlar!$D$23*(Kirish!$B$24+Kirish!$B$25)/12+Kirish!$B$26/12*Parametrlar!$D$14,0)</f>
        <v>0</v>
      </c>
      <c r="CR94" s="46">
        <f>IF(CR87=1,Kirish!$D$55*Parametrlar!$D$12*CR89+Parametrlar!$D$23*(Kirish!$B$24+Kirish!$B$25)/12+Kirish!$B$26/12*Parametrlar!$D$14,0)</f>
        <v>0</v>
      </c>
      <c r="CS94" s="46">
        <f>IF(CS87=1,Kirish!$D$55*Parametrlar!$D$12*CS89+Parametrlar!$D$23*(Kirish!$B$24+Kirish!$B$25)/12+Kirish!$B$26/12*Parametrlar!$D$14,0)</f>
        <v>0</v>
      </c>
      <c r="CT94" s="46">
        <f>IF(CT87=1,Kirish!$D$55*Parametrlar!$D$12*CT89+Parametrlar!$D$23*(Kirish!$B$24+Kirish!$B$25)/12+Kirish!$B$26/12*Parametrlar!$D$14,0)</f>
        <v>0</v>
      </c>
      <c r="CU94" s="46">
        <f>IF(CU87=1,Kirish!$D$55*Parametrlar!$D$12*CU89+Parametrlar!$D$23*(Kirish!$B$24+Kirish!$B$25)/12+Kirish!$B$26/12*Parametrlar!$D$14,0)</f>
        <v>0</v>
      </c>
      <c r="CV94" s="46">
        <f>IF(CV87=1,Kirish!$D$55*Parametrlar!$D$12*CV89+Parametrlar!$D$23*(Kirish!$B$24+Kirish!$B$25)/12+Kirish!$B$26/12*Parametrlar!$D$14,0)</f>
        <v>0</v>
      </c>
      <c r="CW94" s="46">
        <f>IF(CW87=1,Kirish!$D$55*Parametrlar!$D$12*CW89+Parametrlar!$D$23*(Kirish!$B$24+Kirish!$B$25)/12+Kirish!$B$26/12*Parametrlar!$D$14,0)</f>
        <v>0</v>
      </c>
      <c r="CX94" s="46">
        <f>IF(CX87=1,Kirish!$D$55*Parametrlar!$D$12*CX89+Parametrlar!$D$23*(Kirish!$B$24+Kirish!$B$25)/12+Kirish!$B$26/12*Parametrlar!$D$14,0)</f>
        <v>0</v>
      </c>
      <c r="CY94" s="46">
        <f>IF(CY87=1,Kirish!$D$55*Parametrlar!$D$12*CY89+Parametrlar!$D$23*(Kirish!$B$24+Kirish!$B$25)/12+Kirish!$B$26/12*Parametrlar!$D$14,0)</f>
        <v>0</v>
      </c>
      <c r="CZ94" s="46">
        <f>IF(CZ87=1,Kirish!$D$55*Parametrlar!$D$12*CZ89+Parametrlar!$D$23*(Kirish!$B$24+Kirish!$B$25)/12+Kirish!$B$26/12*Parametrlar!$D$14,0)</f>
        <v>0</v>
      </c>
      <c r="DA94" s="46">
        <f>IF(DA87=1,Kirish!$D$55*Parametrlar!$D$12*DA89+Parametrlar!$D$23*(Kirish!$B$24+Kirish!$B$25)/12+Kirish!$B$26/12*Parametrlar!$D$14,0)</f>
        <v>0</v>
      </c>
      <c r="DB94" s="46">
        <f>IF(DB87=1,Kirish!$D$55*Parametrlar!$D$12*DB89+Parametrlar!$D$23*(Kirish!$B$24+Kirish!$B$25)/12+Kirish!$B$26/12*Parametrlar!$D$14,0)</f>
        <v>0</v>
      </c>
      <c r="DC94" s="46">
        <f>IF(DC87=1,Kirish!$D$55*Parametrlar!$D$12*DC89+Parametrlar!$D$23*(Kirish!$B$24+Kirish!$B$25)/12+Kirish!$B$26/12*Parametrlar!$D$14,0)</f>
        <v>0</v>
      </c>
      <c r="DD94" s="46">
        <f>IF(DD87=1,Kirish!$D$55*Parametrlar!$D$12*DD89+Parametrlar!$D$23*(Kirish!$B$24+Kirish!$B$25)/12+Kirish!$B$26/12*Parametrlar!$D$14,0)</f>
        <v>0</v>
      </c>
      <c r="DE94" s="46">
        <f>IF(DE87=1,Kirish!$D$55*Parametrlar!$D$12*DE89+Parametrlar!$D$23*(Kirish!$B$24+Kirish!$B$25)/12+Kirish!$B$26/12*Parametrlar!$D$14,0)</f>
        <v>0</v>
      </c>
      <c r="DF94" s="46">
        <f>IF(DF87=1,Kirish!$D$55*Parametrlar!$D$12*DF89+Parametrlar!$D$23*(Kirish!$B$24+Kirish!$B$25)/12+Kirish!$B$26/12*Parametrlar!$D$14,0)</f>
        <v>0</v>
      </c>
      <c r="DG94" s="46">
        <f>IF(DG87=1,Kirish!$D$55*Parametrlar!$D$12*DG89+Parametrlar!$D$23*(Kirish!$B$24+Kirish!$B$25)/12+Kirish!$B$26/12*Parametrlar!$D$14,0)</f>
        <v>0</v>
      </c>
      <c r="DH94" s="46">
        <f>IF(DH87=1,Kirish!$D$55*Parametrlar!$D$12*DH89+Parametrlar!$D$23*(Kirish!$B$24+Kirish!$B$25)/12+Kirish!$B$26/12*Parametrlar!$D$14,0)</f>
        <v>0</v>
      </c>
      <c r="DI94" s="46">
        <f>IF(DI87=1,Kirish!$D$55*Parametrlar!$D$12*DI89+Parametrlar!$D$23*(Kirish!$B$24+Kirish!$B$25)/12+Kirish!$B$26/12*Parametrlar!$D$14,0)</f>
        <v>0</v>
      </c>
      <c r="DJ94" s="46">
        <f>IF(DJ87=1,Kirish!$D$55*Parametrlar!$D$12*DJ89+Parametrlar!$D$23*(Kirish!$B$24+Kirish!$B$25)/12+Kirish!$B$26/12*Parametrlar!$D$14,0)</f>
        <v>0</v>
      </c>
      <c r="DK94" s="46">
        <f>IF(DK87=1,Kirish!$D$55*Parametrlar!$D$12*DK89+Parametrlar!$D$23*(Kirish!$B$24+Kirish!$B$25)/12+Kirish!$B$26/12*Parametrlar!$D$14,0)</f>
        <v>0</v>
      </c>
      <c r="DL94" s="46">
        <f>IF(DL87=1,Kirish!$D$55*Parametrlar!$D$12*DL89+Parametrlar!$D$23*(Kirish!$B$24+Kirish!$B$25)/12+Kirish!$B$26/12*Parametrlar!$D$14,0)</f>
        <v>0</v>
      </c>
      <c r="DM94" s="46">
        <f>IF(DM87=1,Kirish!$D$55*Parametrlar!$D$12*DM89+Parametrlar!$D$23*(Kirish!$B$24+Kirish!$B$25)/12+Kirish!$B$26/12*Parametrlar!$D$14,0)</f>
        <v>0</v>
      </c>
      <c r="DN94" s="46">
        <f>IF(DN87=1,Kirish!$D$55*Parametrlar!$D$12*DN89+Parametrlar!$D$23*(Kirish!$B$24+Kirish!$B$25)/12+Kirish!$B$26/12*Parametrlar!$D$14,0)</f>
        <v>0</v>
      </c>
      <c r="DO94" s="46">
        <f>IF(DO87=1,Kirish!$D$55*Parametrlar!$D$12*DO89+Parametrlar!$D$23*(Kirish!$B$24+Kirish!$B$25)/12+Kirish!$B$26/12*Parametrlar!$D$14,0)</f>
        <v>0</v>
      </c>
      <c r="DP94" s="46">
        <f>IF(DP87=1,Kirish!$D$55*Parametrlar!$D$12*DP89+Parametrlar!$D$23*(Kirish!$B$24+Kirish!$B$25)/12+Kirish!$B$26/12*Parametrlar!$D$14,0)</f>
        <v>0</v>
      </c>
      <c r="DQ94" s="46">
        <f>IF(DQ87=1,Kirish!$D$55*Parametrlar!$D$12*DQ89+Parametrlar!$D$23*(Kirish!$B$24+Kirish!$B$25)/12+Kirish!$B$26/12*Parametrlar!$D$14,0)</f>
        <v>0</v>
      </c>
      <c r="DR94" s="46">
        <f>IF(DR87=1,Kirish!$D$55*Parametrlar!$D$12*DR89+Parametrlar!$D$23*(Kirish!$B$24+Kirish!$B$25)/12+Kirish!$B$26/12*Parametrlar!$D$14,0)</f>
        <v>0</v>
      </c>
      <c r="DS94" s="46">
        <f>IF(DS87=1,Kirish!$D$55*Parametrlar!$D$12*DS89+Parametrlar!$D$23*(Kirish!$B$24+Kirish!$B$25)/12+Kirish!$B$26/12*Parametrlar!$D$14,0)</f>
        <v>0</v>
      </c>
      <c r="DT94" s="46">
        <f>IF(DT87=1,Kirish!$D$55*Parametrlar!$D$12*DT89+Parametrlar!$D$23*(Kirish!$B$24+Kirish!$B$25)/12+Kirish!$B$26/12*Parametrlar!$D$14,0)</f>
        <v>0</v>
      </c>
      <c r="DU94" s="46">
        <f>IF(DU87=1,Kirish!$D$55*Parametrlar!$D$12*DU89+Parametrlar!$D$23*(Kirish!$B$24+Kirish!$B$25)/12+Kirish!$B$26/12*Parametrlar!$D$14,0)</f>
        <v>0</v>
      </c>
      <c r="DV94" s="46">
        <f>IF(DV87=1,Kirish!$D$55*Parametrlar!$D$12*DV89+Parametrlar!$D$23*(Kirish!$B$24+Kirish!$B$25)/12+Kirish!$B$26/12*Parametrlar!$D$14,0)</f>
        <v>0</v>
      </c>
      <c r="DW94" s="46">
        <f>IF(DW87=1,Kirish!$D$55*Parametrlar!$D$12*DW89+Parametrlar!$D$23*(Kirish!$B$24+Kirish!$B$25)/12+Kirish!$B$26/12*Parametrlar!$D$14,0)</f>
        <v>0</v>
      </c>
      <c r="DX94" s="46">
        <f>IF(DX87=1,Kirish!$D$55*Parametrlar!$D$12*DX89+Parametrlar!$D$23*(Kirish!$B$24+Kirish!$B$25)/12+Kirish!$B$26/12*Parametrlar!$D$14,0)</f>
        <v>0</v>
      </c>
      <c r="DY94" s="46">
        <f>IF(DY87=1,Kirish!$D$55*Parametrlar!$D$12*DY89+Parametrlar!$D$23*(Kirish!$B$24+Kirish!$B$25)/12+Kirish!$B$26/12*Parametrlar!$D$14,0)</f>
        <v>0</v>
      </c>
      <c r="DZ94" s="46">
        <f>IF(DZ87=1,Kirish!$D$55*Parametrlar!$D$12*DZ89+Parametrlar!$D$23*(Kirish!$B$24+Kirish!$B$25)/12+Kirish!$B$26/12*Parametrlar!$D$14,0)</f>
        <v>0</v>
      </c>
      <c r="EA94" s="46">
        <f>IF(EA87=1,Kirish!$D$55*Parametrlar!$D$12*EA89+Parametrlar!$D$23*(Kirish!$B$24+Kirish!$B$25)/12+Kirish!$B$26/12*Parametrlar!$D$14,0)</f>
        <v>0</v>
      </c>
      <c r="EB94" s="46">
        <f>IF(EB87=1,Kirish!$D$55*Parametrlar!$D$12*EB89+Parametrlar!$D$23*(Kirish!$B$24+Kirish!$B$25)/12+Kirish!$B$26/12*Parametrlar!$D$14,0)</f>
        <v>0</v>
      </c>
      <c r="EC94" s="46">
        <f>IF(EC87=1,Kirish!$D$55*Parametrlar!$D$12*EC89+Parametrlar!$D$23*(Kirish!$B$24+Kirish!$B$25)/12+Kirish!$B$26/12*Parametrlar!$D$14,0)</f>
        <v>0</v>
      </c>
      <c r="ED94" s="46">
        <f>IF(ED87=1,Kirish!$D$55*Parametrlar!$D$12*ED89+Parametrlar!$D$23*(Kirish!$B$24+Kirish!$B$25)/12+Kirish!$B$26/12*Parametrlar!$D$14,0)</f>
        <v>0</v>
      </c>
      <c r="EE94" s="46">
        <f>IF(EE87=1,Kirish!$D$55*Parametrlar!$D$12*EE89+Parametrlar!$D$23*(Kirish!$B$24+Kirish!$B$25)/12+Kirish!$B$26/12*Parametrlar!$D$14,0)</f>
        <v>0</v>
      </c>
      <c r="EF94" s="46">
        <f>IF(EF87=1,Kirish!$D$55*Parametrlar!$D$12*EF89+Parametrlar!$D$23*(Kirish!$B$24+Kirish!$B$25)/12+Kirish!$B$26/12*Parametrlar!$D$14,0)</f>
        <v>0</v>
      </c>
      <c r="EG94" s="46">
        <f>IF(EG87=1,Kirish!$D$55*Parametrlar!$D$12*EG89+Parametrlar!$D$23*(Kirish!$B$24+Kirish!$B$25)/12+Kirish!$B$26/12*Parametrlar!$D$14,0)</f>
        <v>0</v>
      </c>
      <c r="EH94" s="46">
        <f>IF(EH87=1,Kirish!$D$55*Parametrlar!$D$12*EH89+Parametrlar!$D$23*(Kirish!$B$24+Kirish!$B$25)/12+Kirish!$B$26/12*Parametrlar!$D$14,0)</f>
        <v>0</v>
      </c>
      <c r="EI94" s="46">
        <f>IF(EI87=1,Kirish!$D$55*Parametrlar!$D$12*EI89+Parametrlar!$D$23*(Kirish!$B$24+Kirish!$B$25)/12+Kirish!$B$26/12*Parametrlar!$D$14,0)</f>
        <v>0</v>
      </c>
      <c r="EJ94" s="46">
        <f>IF(EJ87=1,Kirish!$D$55*Parametrlar!$D$12*EJ89+Parametrlar!$D$23*(Kirish!$B$24+Kirish!$B$25)/12+Kirish!$B$26/12*Parametrlar!$D$14,0)</f>
        <v>0</v>
      </c>
      <c r="EK94" s="46">
        <f>IF(EK87=1,Kirish!$D$55*Parametrlar!$D$12*EK89+Parametrlar!$D$23*(Kirish!$B$24+Kirish!$B$25)/12+Kirish!$B$26/12*Parametrlar!$D$14,0)</f>
        <v>0</v>
      </c>
      <c r="EL94" s="46">
        <f>IF(EL87=1,Kirish!$D$55*Parametrlar!$D$12*EL89+Parametrlar!$D$23*(Kirish!$B$24+Kirish!$B$25)/12+Kirish!$B$26/12*Parametrlar!$D$14,0)</f>
        <v>0</v>
      </c>
      <c r="EM94" s="46">
        <f>IF(EM87=1,Kirish!$D$55*Parametrlar!$D$12*EM89+Parametrlar!$D$23*(Kirish!$B$24+Kirish!$B$25)/12+Kirish!$B$26/12*Parametrlar!$D$14,0)</f>
        <v>0</v>
      </c>
      <c r="EN94" s="46">
        <f>IF(EN87=1,Kirish!$D$55*Parametrlar!$D$12*EN89+Parametrlar!$D$23*(Kirish!$B$24+Kirish!$B$25)/12+Kirish!$B$26/12*Parametrlar!$D$14,0)</f>
        <v>0</v>
      </c>
      <c r="EO94" s="46">
        <f>IF(EO87=1,Kirish!$D$55*Parametrlar!$D$12*EO89+Parametrlar!$D$23*(Kirish!$B$24+Kirish!$B$25)/12+Kirish!$B$26/12*Parametrlar!$D$14,0)</f>
        <v>0</v>
      </c>
      <c r="EP94" s="46">
        <f>IF(EP87=1,Kirish!$D$55*Parametrlar!$D$12*EP89+Parametrlar!$D$23*(Kirish!$B$24+Kirish!$B$25)/12+Kirish!$B$26/12*Parametrlar!$D$14,0)</f>
        <v>0</v>
      </c>
      <c r="EQ94" s="46">
        <f>IF(EQ87=1,Kirish!$D$55*Parametrlar!$D$12*EQ89+Parametrlar!$D$23*(Kirish!$B$24+Kirish!$B$25)/12+Kirish!$B$26/12*Parametrlar!$D$14,0)</f>
        <v>0</v>
      </c>
      <c r="ER94" s="46">
        <f>IF(ER87=1,Kirish!$D$55*Parametrlar!$D$12*ER89+Parametrlar!$D$23*(Kirish!$B$24+Kirish!$B$25)/12+Kirish!$B$26/12*Parametrlar!$D$14,0)</f>
        <v>0</v>
      </c>
      <c r="ES94" s="46">
        <f>IF(ES87=1,Kirish!$D$55*Parametrlar!$D$12*ES89+Parametrlar!$D$23*(Kirish!$B$24+Kirish!$B$25)/12+Kirish!$B$26/12*Parametrlar!$D$14,0)</f>
        <v>0</v>
      </c>
      <c r="ET94" s="46">
        <f>IF(ET87=1,Kirish!$D$55*Parametrlar!$D$12*ET89+Parametrlar!$D$23*(Kirish!$B$24+Kirish!$B$25)/12+Kirish!$B$26/12*Parametrlar!$D$14,0)</f>
        <v>0</v>
      </c>
      <c r="EU94" s="46">
        <f>IF(EU87=1,Kirish!$D$55*Parametrlar!$D$12*EU89+Parametrlar!$D$23*(Kirish!$B$24+Kirish!$B$25)/12+Kirish!$B$26/12*Parametrlar!$D$14,0)</f>
        <v>0</v>
      </c>
      <c r="EV94" s="46">
        <f>IF(EV87=1,Kirish!$D$55*Parametrlar!$D$12*EV89+Parametrlar!$D$23*(Kirish!$B$24+Kirish!$B$25)/12+Kirish!$B$26/12*Parametrlar!$D$14,0)</f>
        <v>0</v>
      </c>
      <c r="EW94" s="46">
        <f>IF(EW87=1,Kirish!$D$55*Parametrlar!$D$12*EW89+Parametrlar!$D$23*(Kirish!$B$24+Kirish!$B$25)/12+Kirish!$B$26/12*Parametrlar!$D$14,0)</f>
        <v>0</v>
      </c>
      <c r="EX94" s="46">
        <f>IF(EX87=1,Kirish!$D$55*Parametrlar!$D$12*EX89+Parametrlar!$D$23*(Kirish!$B$24+Kirish!$B$25)/12+Kirish!$B$26/12*Parametrlar!$D$14,0)</f>
        <v>0</v>
      </c>
      <c r="EY94" s="46">
        <f>IF(EY87=1,Kirish!$D$55*Parametrlar!$D$12*EY89+Parametrlar!$D$23*(Kirish!$B$24+Kirish!$B$25)/12+Kirish!$B$26/12*Parametrlar!$D$14,0)</f>
        <v>0</v>
      </c>
      <c r="EZ94" s="46">
        <f>IF(EZ87=1,Kirish!$D$55*Parametrlar!$D$12*EZ89+Parametrlar!$D$23*(Kirish!$B$24+Kirish!$B$25)/12+Kirish!$B$26/12*Parametrlar!$D$14,0)</f>
        <v>0</v>
      </c>
      <c r="FA94" s="46">
        <f>IF(FA87=1,Kirish!$D$55*Parametrlar!$D$12*FA89+Parametrlar!$D$23*(Kirish!$B$24+Kirish!$B$25)/12+Kirish!$B$26/12*Parametrlar!$D$14,0)</f>
        <v>0</v>
      </c>
      <c r="FB94" s="46">
        <f>IF(FB87=1,Kirish!$D$55*Parametrlar!$D$12*FB89+Parametrlar!$D$23*(Kirish!$B$24+Kirish!$B$25)/12+Kirish!$B$26/12*Parametrlar!$D$14,0)</f>
        <v>0</v>
      </c>
      <c r="FC94" s="46">
        <f>IF(FC87=1,Kirish!$D$55*Parametrlar!$D$12*FC89+Parametrlar!$D$23*(Kirish!$B$24+Kirish!$B$25)/12+Kirish!$B$26/12*Parametrlar!$D$14,0)</f>
        <v>0</v>
      </c>
      <c r="FD94" s="46">
        <f>IF(FD87=1,Kirish!$D$55*Parametrlar!$D$12*FD89+Parametrlar!$D$23*(Kirish!$B$24+Kirish!$B$25)/12+Kirish!$B$26/12*Parametrlar!$D$14,0)</f>
        <v>0</v>
      </c>
      <c r="FE94" s="46">
        <f>IF(FE87=1,Kirish!$D$55*Parametrlar!$D$12*FE89+Parametrlar!$D$23*(Kirish!$B$24+Kirish!$B$25)/12+Kirish!$B$26/12*Parametrlar!$D$14,0)</f>
        <v>0</v>
      </c>
      <c r="FF94" s="46">
        <f>IF(FF87=1,Kirish!$D$55*Parametrlar!$D$12*FF89+Parametrlar!$D$23*(Kirish!$B$24+Kirish!$B$25)/12+Kirish!$B$26/12*Parametrlar!$D$14,0)</f>
        <v>0</v>
      </c>
      <c r="FG94" s="46">
        <f>IF(FG87=1,Kirish!$D$55*Parametrlar!$D$12*FG89+Parametrlar!$D$23*(Kirish!$B$24+Kirish!$B$25)/12+Kirish!$B$26/12*Parametrlar!$D$14,0)</f>
        <v>0</v>
      </c>
      <c r="FH94" s="46">
        <f>IF(FH87=1,Kirish!$D$55*Parametrlar!$D$12*FH89+Parametrlar!$D$23*(Kirish!$B$24+Kirish!$B$25)/12+Kirish!$B$26/12*Parametrlar!$D$14,0)</f>
        <v>0</v>
      </c>
      <c r="FI94" s="46">
        <f>IF(FI87=1,Kirish!$D$55*Parametrlar!$D$12*FI89+Parametrlar!$D$23*(Kirish!$B$24+Kirish!$B$25)/12+Kirish!$B$26/12*Parametrlar!$D$14,0)</f>
        <v>0</v>
      </c>
      <c r="FJ94" s="46">
        <f>IF(FJ87=1,Kirish!$D$55*Parametrlar!$D$12*FJ89+Parametrlar!$D$23*(Kirish!$B$24+Kirish!$B$25)/12+Kirish!$B$26/12*Parametrlar!$D$14,0)</f>
        <v>0</v>
      </c>
      <c r="FK94" s="46">
        <f>IF(FK87=1,Kirish!$D$55*Parametrlar!$D$12*FK89+Parametrlar!$D$23*(Kirish!$B$24+Kirish!$B$25)/12+Kirish!$B$26/12*Parametrlar!$D$14,0)</f>
        <v>0</v>
      </c>
      <c r="FL94" s="46">
        <f>IF(FL87=1,Kirish!$D$55*Parametrlar!$D$12*FL89+Parametrlar!$D$23*(Kirish!$B$24+Kirish!$B$25)/12+Kirish!$B$26/12*Parametrlar!$D$14,0)</f>
        <v>0</v>
      </c>
      <c r="FM94" s="46">
        <f>IF(FM87=1,Kirish!$D$55*Parametrlar!$D$12*FM89+Parametrlar!$D$23*(Kirish!$B$24+Kirish!$B$25)/12+Kirish!$B$26/12*Parametrlar!$D$14,0)</f>
        <v>0</v>
      </c>
      <c r="FN94" s="46">
        <f>IF(FN87=1,Kirish!$D$55*Parametrlar!$D$12*FN89+Parametrlar!$D$23*(Kirish!$B$24+Kirish!$B$25)/12+Kirish!$B$26/12*Parametrlar!$D$14,0)</f>
        <v>0</v>
      </c>
      <c r="FO94" s="46">
        <f>IF(FO87=1,Kirish!$D$55*Parametrlar!$D$12*FO89+Parametrlar!$D$23*(Kirish!$B$24+Kirish!$B$25)/12+Kirish!$B$26/12*Parametrlar!$D$14,0)</f>
        <v>0</v>
      </c>
      <c r="FP94" s="46">
        <f>IF(FP87=1,Kirish!$D$55*Parametrlar!$D$12*FP89+Parametrlar!$D$23*(Kirish!$B$24+Kirish!$B$25)/12+Kirish!$B$26/12*Parametrlar!$D$14,0)</f>
        <v>0</v>
      </c>
    </row>
    <row r="95" spans="1:172" x14ac:dyDescent="0.2">
      <c r="A95" s="42" t="s">
        <v>243</v>
      </c>
      <c r="C95" s="45">
        <f t="shared" si="101"/>
        <v>0</v>
      </c>
      <c r="D95" s="46">
        <f>D92*(Kirish!$B$22+Kirish!$B$23)</f>
        <v>0</v>
      </c>
      <c r="E95" s="46">
        <f>E92*(Kirish!$B$22+Kirish!$B$23)</f>
        <v>0</v>
      </c>
      <c r="F95" s="46">
        <f>F92*(Kirish!$B$22+Kirish!$B$23)</f>
        <v>0</v>
      </c>
      <c r="G95" s="46">
        <f>G92*(Kirish!$B$22+Kirish!$B$23)</f>
        <v>0</v>
      </c>
      <c r="H95" s="46">
        <f>H92*(Kirish!$B$22+Kirish!$B$23)</f>
        <v>0</v>
      </c>
      <c r="I95" s="46">
        <f>I92*(Kirish!$B$22+Kirish!$B$23)</f>
        <v>0</v>
      </c>
      <c r="J95" s="46">
        <f>J92*(Kirish!$B$22+Kirish!$B$23)</f>
        <v>0</v>
      </c>
      <c r="K95" s="46">
        <f>K92*(Kirish!$B$22+Kirish!$B$23)</f>
        <v>0</v>
      </c>
      <c r="L95" s="46">
        <f>L92*(Kirish!$B$22+Kirish!$B$23)</f>
        <v>0</v>
      </c>
      <c r="M95" s="46">
        <f>M92*(Kirish!$B$22+Kirish!$B$23)</f>
        <v>0</v>
      </c>
      <c r="N95" s="46">
        <f>N92*(Kirish!$B$22+Kirish!$B$23)</f>
        <v>0</v>
      </c>
      <c r="O95" s="46">
        <f>O92*(Kirish!$B$22+Kirish!$B$23)</f>
        <v>0</v>
      </c>
      <c r="P95" s="46">
        <f>P92*(Kirish!$B$22+Kirish!$B$23)</f>
        <v>0</v>
      </c>
      <c r="Q95" s="46">
        <f>Q92*(Kirish!$B$22+Kirish!$B$23)</f>
        <v>0</v>
      </c>
      <c r="R95" s="46">
        <f>R92*(Kirish!$B$22+Kirish!$B$23)</f>
        <v>0</v>
      </c>
      <c r="S95" s="46">
        <f>S92*(Kirish!$B$22+Kirish!$B$23)</f>
        <v>0</v>
      </c>
      <c r="T95" s="46">
        <f>T92*(Kirish!$B$22+Kirish!$B$23)</f>
        <v>0</v>
      </c>
      <c r="U95" s="46">
        <f>U92*(Kirish!$B$22+Kirish!$B$23)</f>
        <v>0</v>
      </c>
      <c r="V95" s="46">
        <f>V92*(Kirish!$B$22+Kirish!$B$23)</f>
        <v>0</v>
      </c>
      <c r="W95" s="46">
        <f>W92*(Kirish!$B$22+Kirish!$B$23)</f>
        <v>0</v>
      </c>
      <c r="X95" s="46">
        <f>X92*(Kirish!$B$22+Kirish!$B$23)</f>
        <v>0</v>
      </c>
      <c r="Y95" s="46">
        <f>Y92*(Kirish!$B$22+Kirish!$B$23)</f>
        <v>0</v>
      </c>
      <c r="Z95" s="46">
        <f>Z92*(Kirish!$B$22+Kirish!$B$23)</f>
        <v>0</v>
      </c>
      <c r="AA95" s="46">
        <f>AA92*(Kirish!$B$22+Kirish!$B$23)</f>
        <v>0</v>
      </c>
      <c r="AB95" s="46">
        <f>AB92*(Kirish!$B$22+Kirish!$B$23)</f>
        <v>0</v>
      </c>
      <c r="AC95" s="46">
        <f>AC92*(Kirish!$B$22+Kirish!$B$23)</f>
        <v>0</v>
      </c>
      <c r="AD95" s="46">
        <f>AD92*(Kirish!$B$22+Kirish!$B$23)</f>
        <v>0</v>
      </c>
      <c r="AE95" s="46">
        <f>AE92*(Kirish!$B$22+Kirish!$B$23)</f>
        <v>0</v>
      </c>
      <c r="AF95" s="46">
        <f>AF92*(Kirish!$B$22+Kirish!$B$23)</f>
        <v>0</v>
      </c>
      <c r="AG95" s="46">
        <f>AG92*(Kirish!$B$22+Kirish!$B$23)</f>
        <v>0</v>
      </c>
      <c r="AH95" s="46">
        <f>AH92*(Kirish!$B$22+Kirish!$B$23)</f>
        <v>0</v>
      </c>
      <c r="AI95" s="46">
        <f>AI92*(Kirish!$B$22+Kirish!$B$23)</f>
        <v>0</v>
      </c>
      <c r="AJ95" s="46">
        <f>AJ92*(Kirish!$B$22+Kirish!$B$23)</f>
        <v>0</v>
      </c>
      <c r="AK95" s="46">
        <f>AK92*(Kirish!$B$22+Kirish!$B$23)</f>
        <v>0</v>
      </c>
      <c r="AL95" s="46">
        <f>AL92*(Kirish!$B$22+Kirish!$B$23)</f>
        <v>0</v>
      </c>
      <c r="AM95" s="46">
        <f>AM92*(Kirish!$B$22+Kirish!$B$23)</f>
        <v>0</v>
      </c>
      <c r="AN95" s="46">
        <f>AN92*(Kirish!$B$22+Kirish!$B$23)</f>
        <v>0</v>
      </c>
      <c r="AO95" s="46">
        <f>AO92*(Kirish!$B$22+Kirish!$B$23)</f>
        <v>0</v>
      </c>
      <c r="AP95" s="46">
        <f>AP92*(Kirish!$B$22+Kirish!$B$23)</f>
        <v>0</v>
      </c>
      <c r="AQ95" s="46">
        <f>AQ92*(Kirish!$B$22+Kirish!$B$23)</f>
        <v>0</v>
      </c>
      <c r="AR95" s="46">
        <f>AR92*(Kirish!$B$22+Kirish!$B$23)</f>
        <v>0</v>
      </c>
      <c r="AS95" s="46">
        <f>AS92*(Kirish!$B$22+Kirish!$B$23)</f>
        <v>0</v>
      </c>
      <c r="AT95" s="46">
        <f>AT92*(Kirish!$B$22+Kirish!$B$23)</f>
        <v>0</v>
      </c>
      <c r="AU95" s="46">
        <f>AU92*(Kirish!$B$22+Kirish!$B$23)</f>
        <v>0</v>
      </c>
      <c r="AV95" s="46">
        <f>AV92*(Kirish!$B$22+Kirish!$B$23)</f>
        <v>0</v>
      </c>
      <c r="AW95" s="46">
        <f>AW92*(Kirish!$B$22+Kirish!$B$23)</f>
        <v>0</v>
      </c>
      <c r="AX95" s="46">
        <f>AX92*(Kirish!$B$22+Kirish!$B$23)</f>
        <v>0</v>
      </c>
      <c r="AY95" s="46">
        <f>AY92*(Kirish!$B$22+Kirish!$B$23)</f>
        <v>0</v>
      </c>
      <c r="AZ95" s="46">
        <f>AZ92*(Kirish!$B$22+Kirish!$B$23)</f>
        <v>0</v>
      </c>
      <c r="BA95" s="46">
        <f>BA92*(Kirish!$B$22+Kirish!$B$23)</f>
        <v>0</v>
      </c>
      <c r="BB95" s="46">
        <f>BB92*(Kirish!$B$22+Kirish!$B$23)</f>
        <v>0</v>
      </c>
      <c r="BC95" s="46">
        <f>BC92*(Kirish!$B$22+Kirish!$B$23)</f>
        <v>0</v>
      </c>
      <c r="BD95" s="46">
        <f>BD92*(Kirish!$B$22+Kirish!$B$23)</f>
        <v>0</v>
      </c>
      <c r="BE95" s="46">
        <f>BE92*(Kirish!$B$22+Kirish!$B$23)</f>
        <v>0</v>
      </c>
      <c r="BF95" s="46">
        <f>BF92*(Kirish!$B$22+Kirish!$B$23)</f>
        <v>0</v>
      </c>
      <c r="BG95" s="46">
        <f>BG92*(Kirish!$B$22+Kirish!$B$23)</f>
        <v>0</v>
      </c>
      <c r="BH95" s="46">
        <f>BH92*(Kirish!$B$22+Kirish!$B$23)</f>
        <v>0</v>
      </c>
      <c r="BI95" s="46">
        <f>BI92*(Kirish!$B$22+Kirish!$B$23)</f>
        <v>0</v>
      </c>
      <c r="BJ95" s="46">
        <f>BJ92*(Kirish!$B$22+Kirish!$B$23)</f>
        <v>0</v>
      </c>
      <c r="BK95" s="46">
        <f>BK92*(Kirish!$B$22+Kirish!$B$23)</f>
        <v>0</v>
      </c>
      <c r="BL95" s="46">
        <f>BL92*(Kirish!$B$22+Kirish!$B$23)</f>
        <v>0</v>
      </c>
      <c r="BM95" s="46">
        <f>BM92*(Kirish!$B$22+Kirish!$B$23)</f>
        <v>0</v>
      </c>
      <c r="BN95" s="46">
        <f>BN92*(Kirish!$B$22+Kirish!$B$23)</f>
        <v>0</v>
      </c>
      <c r="BO95" s="46">
        <f>BO92*(Kirish!$B$22+Kirish!$B$23)</f>
        <v>0</v>
      </c>
      <c r="BP95" s="46">
        <f>BP92*(Kirish!$B$22+Kirish!$B$23)</f>
        <v>0</v>
      </c>
      <c r="BQ95" s="46">
        <f>BQ92*(Kirish!$B$22+Kirish!$B$23)</f>
        <v>0</v>
      </c>
      <c r="BR95" s="46">
        <f>BR92*(Kirish!$B$22+Kirish!$B$23)</f>
        <v>0</v>
      </c>
      <c r="BS95" s="46">
        <f>BS92*(Kirish!$B$22+Kirish!$B$23)</f>
        <v>0</v>
      </c>
      <c r="BT95" s="46">
        <f>BT92*(Kirish!$B$22+Kirish!$B$23)</f>
        <v>0</v>
      </c>
      <c r="BU95" s="46">
        <f>BU92*(Kirish!$B$22+Kirish!$B$23)</f>
        <v>0</v>
      </c>
      <c r="BV95" s="46">
        <f>BV92*(Kirish!$B$22+Kirish!$B$23)</f>
        <v>0</v>
      </c>
      <c r="BW95" s="46">
        <f>BW92*(Kirish!$B$22+Kirish!$B$23)</f>
        <v>0</v>
      </c>
      <c r="BX95" s="46">
        <f>BX92*(Kirish!$B$22+Kirish!$B$23)</f>
        <v>0</v>
      </c>
      <c r="BY95" s="46">
        <f>BY92*(Kirish!$B$22+Kirish!$B$23)</f>
        <v>0</v>
      </c>
      <c r="BZ95" s="46">
        <f>BZ92*(Kirish!$B$22+Kirish!$B$23)</f>
        <v>0</v>
      </c>
      <c r="CA95" s="46">
        <f>CA92*(Kirish!$B$22+Kirish!$B$23)</f>
        <v>0</v>
      </c>
      <c r="CB95" s="46">
        <f>CB92*(Kirish!$B$22+Kirish!$B$23)</f>
        <v>0</v>
      </c>
      <c r="CC95" s="46">
        <f>CC92*(Kirish!$B$22+Kirish!$B$23)</f>
        <v>0</v>
      </c>
      <c r="CD95" s="46">
        <f>CD92*(Kirish!$B$22+Kirish!$B$23)</f>
        <v>0</v>
      </c>
      <c r="CE95" s="46">
        <f>CE92*(Kirish!$B$22+Kirish!$B$23)</f>
        <v>0</v>
      </c>
      <c r="CF95" s="46">
        <f>CF92*(Kirish!$B$22+Kirish!$B$23)</f>
        <v>0</v>
      </c>
      <c r="CG95" s="46">
        <f>CG92*(Kirish!$B$22+Kirish!$B$23)</f>
        <v>0</v>
      </c>
      <c r="CH95" s="46">
        <f>CH92*(Kirish!$B$22+Kirish!$B$23)</f>
        <v>0</v>
      </c>
      <c r="CI95" s="46">
        <f>CI92*(Kirish!$B$22+Kirish!$B$23)</f>
        <v>0</v>
      </c>
      <c r="CJ95" s="46">
        <f>CJ92*(Kirish!$B$22+Kirish!$B$23)</f>
        <v>0</v>
      </c>
      <c r="CK95" s="46">
        <f>CK92*(Kirish!$B$22+Kirish!$B$23)</f>
        <v>0</v>
      </c>
      <c r="CL95" s="46">
        <f>CL92*(Kirish!$B$22+Kirish!$B$23)</f>
        <v>0</v>
      </c>
      <c r="CM95" s="46">
        <f>CM92*(Kirish!$B$22+Kirish!$B$23)</f>
        <v>0</v>
      </c>
      <c r="CN95" s="46">
        <f>CN92*(Kirish!$B$22+Kirish!$B$23)</f>
        <v>0</v>
      </c>
      <c r="CO95" s="46">
        <f>CO92*(Kirish!$B$22+Kirish!$B$23)</f>
        <v>0</v>
      </c>
      <c r="CP95" s="46">
        <f>CP92*(Kirish!$B$22+Kirish!$B$23)</f>
        <v>0</v>
      </c>
      <c r="CQ95" s="46">
        <f>CQ92*(Kirish!$B$22+Kirish!$B$23)</f>
        <v>0</v>
      </c>
      <c r="CR95" s="46">
        <f>CR92*(Kirish!$B$22+Kirish!$B$23)</f>
        <v>0</v>
      </c>
      <c r="CS95" s="46">
        <f>CS92*(Kirish!$B$22+Kirish!$B$23)</f>
        <v>0</v>
      </c>
      <c r="CT95" s="46">
        <f>CT92*(Kirish!$B$22+Kirish!$B$23)</f>
        <v>0</v>
      </c>
      <c r="CU95" s="46">
        <f>CU92*(Kirish!$B$22+Kirish!$B$23)</f>
        <v>0</v>
      </c>
      <c r="CV95" s="46">
        <f>CV92*(Kirish!$B$22+Kirish!$B$23)</f>
        <v>0</v>
      </c>
      <c r="CW95" s="46">
        <f>CW92*(Kirish!$B$22+Kirish!$B$23)</f>
        <v>0</v>
      </c>
      <c r="CX95" s="46">
        <f>CX92*(Kirish!$B$22+Kirish!$B$23)</f>
        <v>0</v>
      </c>
      <c r="CY95" s="46">
        <f>CY92*(Kirish!$B$22+Kirish!$B$23)</f>
        <v>0</v>
      </c>
      <c r="CZ95" s="46">
        <f>CZ92*(Kirish!$B$22+Kirish!$B$23)</f>
        <v>0</v>
      </c>
      <c r="DA95" s="46">
        <f>DA92*(Kirish!$B$22+Kirish!$B$23)</f>
        <v>0</v>
      </c>
      <c r="DB95" s="46">
        <f>DB92*(Kirish!$B$22+Kirish!$B$23)</f>
        <v>0</v>
      </c>
      <c r="DC95" s="46">
        <f>DC92*(Kirish!$B$22+Kirish!$B$23)</f>
        <v>0</v>
      </c>
      <c r="DD95" s="46">
        <f>DD92*(Kirish!$B$22+Kirish!$B$23)</f>
        <v>0</v>
      </c>
      <c r="DE95" s="46">
        <f>DE92*(Kirish!$B$22+Kirish!$B$23)</f>
        <v>0</v>
      </c>
      <c r="DF95" s="46">
        <f>DF92*(Kirish!$B$22+Kirish!$B$23)</f>
        <v>0</v>
      </c>
      <c r="DG95" s="46">
        <f>DG92*(Kirish!$B$22+Kirish!$B$23)</f>
        <v>0</v>
      </c>
      <c r="DH95" s="46">
        <f>DH92*(Kirish!$B$22+Kirish!$B$23)</f>
        <v>0</v>
      </c>
      <c r="DI95" s="46">
        <f>DI92*(Kirish!$B$22+Kirish!$B$23)</f>
        <v>0</v>
      </c>
      <c r="DJ95" s="46">
        <f>DJ92*(Kirish!$B$22+Kirish!$B$23)</f>
        <v>0</v>
      </c>
      <c r="DK95" s="46">
        <f>DK92*(Kirish!$B$22+Kirish!$B$23)</f>
        <v>0</v>
      </c>
      <c r="DL95" s="46">
        <f>DL92*(Kirish!$B$22+Kirish!$B$23)</f>
        <v>0</v>
      </c>
      <c r="DM95" s="46">
        <f>DM92*(Kirish!$B$22+Kirish!$B$23)</f>
        <v>0</v>
      </c>
      <c r="DN95" s="46">
        <f>DN92*(Kirish!$B$22+Kirish!$B$23)</f>
        <v>0</v>
      </c>
      <c r="DO95" s="46">
        <f>DO92*(Kirish!$B$22+Kirish!$B$23)</f>
        <v>0</v>
      </c>
      <c r="DP95" s="46">
        <f>DP92*(Kirish!$B$22+Kirish!$B$23)</f>
        <v>0</v>
      </c>
      <c r="DQ95" s="46">
        <f>DQ92*(Kirish!$B$22+Kirish!$B$23)</f>
        <v>0</v>
      </c>
      <c r="DR95" s="46">
        <f>DR92*(Kirish!$B$22+Kirish!$B$23)</f>
        <v>0</v>
      </c>
      <c r="DS95" s="46">
        <f>DS92*(Kirish!$B$22+Kirish!$B$23)</f>
        <v>0</v>
      </c>
      <c r="DT95" s="46">
        <f>DT92*(Kirish!$B$22+Kirish!$B$23)</f>
        <v>0</v>
      </c>
      <c r="DU95" s="46">
        <f>DU92*(Kirish!$B$22+Kirish!$B$23)</f>
        <v>0</v>
      </c>
      <c r="DV95" s="46">
        <f>DV92*(Kirish!$B$22+Kirish!$B$23)</f>
        <v>0</v>
      </c>
      <c r="DW95" s="46">
        <f>DW92*(Kirish!$B$22+Kirish!$B$23)</f>
        <v>0</v>
      </c>
      <c r="DX95" s="46">
        <f>DX92*(Kirish!$B$22+Kirish!$B$23)</f>
        <v>0</v>
      </c>
      <c r="DY95" s="46">
        <f>DY92*(Kirish!$B$22+Kirish!$B$23)</f>
        <v>0</v>
      </c>
      <c r="DZ95" s="46">
        <f>DZ92*(Kirish!$B$22+Kirish!$B$23)</f>
        <v>0</v>
      </c>
      <c r="EA95" s="46">
        <f>EA92*(Kirish!$B$22+Kirish!$B$23)</f>
        <v>0</v>
      </c>
      <c r="EB95" s="46">
        <f>EB92*(Kirish!$B$22+Kirish!$B$23)</f>
        <v>0</v>
      </c>
      <c r="EC95" s="46">
        <f>EC92*(Kirish!$B$22+Kirish!$B$23)</f>
        <v>0</v>
      </c>
      <c r="ED95" s="46">
        <f>ED92*(Kirish!$B$22+Kirish!$B$23)</f>
        <v>0</v>
      </c>
      <c r="EE95" s="46">
        <f>EE92*(Kirish!$B$22+Kirish!$B$23)</f>
        <v>0</v>
      </c>
      <c r="EF95" s="46">
        <f>EF92*(Kirish!$B$22+Kirish!$B$23)</f>
        <v>0</v>
      </c>
      <c r="EG95" s="46">
        <f>EG92*(Kirish!$B$22+Kirish!$B$23)</f>
        <v>0</v>
      </c>
      <c r="EH95" s="46">
        <f>EH92*(Kirish!$B$22+Kirish!$B$23)</f>
        <v>0</v>
      </c>
      <c r="EI95" s="46">
        <f>EI92*(Kirish!$B$22+Kirish!$B$23)</f>
        <v>0</v>
      </c>
      <c r="EJ95" s="46">
        <f>EJ92*(Kirish!$B$22+Kirish!$B$23)</f>
        <v>0</v>
      </c>
      <c r="EK95" s="46">
        <f>EK92*(Kirish!$B$22+Kirish!$B$23)</f>
        <v>0</v>
      </c>
      <c r="EL95" s="46">
        <f>EL92*(Kirish!$B$22+Kirish!$B$23)</f>
        <v>0</v>
      </c>
      <c r="EM95" s="46">
        <f>EM92*(Kirish!$B$22+Kirish!$B$23)</f>
        <v>0</v>
      </c>
      <c r="EN95" s="46">
        <f>EN92*(Kirish!$B$22+Kirish!$B$23)</f>
        <v>0</v>
      </c>
      <c r="EO95" s="46">
        <f>EO92*(Kirish!$B$22+Kirish!$B$23)</f>
        <v>0</v>
      </c>
      <c r="EP95" s="46">
        <f>EP92*(Kirish!$B$22+Kirish!$B$23)</f>
        <v>0</v>
      </c>
      <c r="EQ95" s="46">
        <f>EQ92*(Kirish!$B$22+Kirish!$B$23)</f>
        <v>0</v>
      </c>
      <c r="ER95" s="46">
        <f>ER92*(Kirish!$B$22+Kirish!$B$23)</f>
        <v>0</v>
      </c>
      <c r="ES95" s="46">
        <f>ES92*(Kirish!$B$22+Kirish!$B$23)</f>
        <v>0</v>
      </c>
      <c r="ET95" s="46">
        <f>ET92*(Kirish!$B$22+Kirish!$B$23)</f>
        <v>0</v>
      </c>
      <c r="EU95" s="46">
        <f>EU92*(Kirish!$B$22+Kirish!$B$23)</f>
        <v>0</v>
      </c>
      <c r="EV95" s="46">
        <f>EV92*(Kirish!$B$22+Kirish!$B$23)</f>
        <v>0</v>
      </c>
      <c r="EW95" s="46">
        <f>EW92*(Kirish!$B$22+Kirish!$B$23)</f>
        <v>0</v>
      </c>
      <c r="EX95" s="46">
        <f>EX92*(Kirish!$B$22+Kirish!$B$23)</f>
        <v>0</v>
      </c>
      <c r="EY95" s="46">
        <f>EY92*(Kirish!$B$22+Kirish!$B$23)</f>
        <v>0</v>
      </c>
      <c r="EZ95" s="46">
        <f>EZ92*(Kirish!$B$22+Kirish!$B$23)</f>
        <v>0</v>
      </c>
      <c r="FA95" s="46">
        <f>FA92*(Kirish!$B$22+Kirish!$B$23)</f>
        <v>0</v>
      </c>
      <c r="FB95" s="46">
        <f>FB92*(Kirish!$B$22+Kirish!$B$23)</f>
        <v>0</v>
      </c>
      <c r="FC95" s="46">
        <f>FC92*(Kirish!$B$22+Kirish!$B$23)</f>
        <v>0</v>
      </c>
      <c r="FD95" s="46">
        <f>FD92*(Kirish!$B$22+Kirish!$B$23)</f>
        <v>0</v>
      </c>
      <c r="FE95" s="46">
        <f>FE92*(Kirish!$B$22+Kirish!$B$23)</f>
        <v>0</v>
      </c>
      <c r="FF95" s="46">
        <f>FF92*(Kirish!$B$22+Kirish!$B$23)</f>
        <v>0</v>
      </c>
      <c r="FG95" s="46">
        <f>FG92*(Kirish!$B$22+Kirish!$B$23)</f>
        <v>0</v>
      </c>
      <c r="FH95" s="46">
        <f>FH92*(Kirish!$B$22+Kirish!$B$23)</f>
        <v>0</v>
      </c>
      <c r="FI95" s="46">
        <f>FI92*(Kirish!$B$22+Kirish!$B$23)</f>
        <v>0</v>
      </c>
      <c r="FJ95" s="46">
        <f>FJ92*(Kirish!$B$22+Kirish!$B$23)</f>
        <v>0</v>
      </c>
      <c r="FK95" s="46">
        <f>FK92*(Kirish!$B$22+Kirish!$B$23)</f>
        <v>0</v>
      </c>
      <c r="FL95" s="46">
        <f>FL92*(Kirish!$B$22+Kirish!$B$23)</f>
        <v>0</v>
      </c>
      <c r="FM95" s="46">
        <f>FM92*(Kirish!$B$22+Kirish!$B$23)</f>
        <v>0</v>
      </c>
      <c r="FN95" s="46">
        <f>FN92*(Kirish!$B$22+Kirish!$B$23)</f>
        <v>0</v>
      </c>
      <c r="FO95" s="46">
        <f>FO92*(Kirish!$B$22+Kirish!$B$23)</f>
        <v>0</v>
      </c>
      <c r="FP95" s="46">
        <f>FP92*(Kirish!$B$22+Kirish!$B$23)</f>
        <v>0</v>
      </c>
    </row>
    <row r="96" spans="1:172" x14ac:dyDescent="0.2">
      <c r="A96" s="35" t="s">
        <v>244</v>
      </c>
      <c r="C96" s="45">
        <f t="shared" si="101"/>
        <v>0</v>
      </c>
      <c r="D96" s="46">
        <f t="shared" ref="D96:AI96" si="108">D92-D93-D94-D95</f>
        <v>0</v>
      </c>
      <c r="E96" s="46">
        <f t="shared" si="108"/>
        <v>0</v>
      </c>
      <c r="F96" s="46">
        <f t="shared" si="108"/>
        <v>0</v>
      </c>
      <c r="G96" s="46">
        <f t="shared" si="108"/>
        <v>0</v>
      </c>
      <c r="H96" s="46">
        <f t="shared" si="108"/>
        <v>0</v>
      </c>
      <c r="I96" s="46">
        <f t="shared" si="108"/>
        <v>0</v>
      </c>
      <c r="J96" s="46">
        <f t="shared" si="108"/>
        <v>0</v>
      </c>
      <c r="K96" s="46">
        <f t="shared" si="108"/>
        <v>0</v>
      </c>
      <c r="L96" s="46">
        <f t="shared" si="108"/>
        <v>0</v>
      </c>
      <c r="M96" s="46">
        <f t="shared" si="108"/>
        <v>0</v>
      </c>
      <c r="N96" s="46">
        <f t="shared" si="108"/>
        <v>0</v>
      </c>
      <c r="O96" s="46">
        <f t="shared" si="108"/>
        <v>0</v>
      </c>
      <c r="P96" s="46">
        <f t="shared" si="108"/>
        <v>0</v>
      </c>
      <c r="Q96" s="46">
        <f t="shared" si="108"/>
        <v>0</v>
      </c>
      <c r="R96" s="46">
        <f t="shared" si="108"/>
        <v>0</v>
      </c>
      <c r="S96" s="46">
        <f t="shared" si="108"/>
        <v>0</v>
      </c>
      <c r="T96" s="46">
        <f t="shared" si="108"/>
        <v>0</v>
      </c>
      <c r="U96" s="46">
        <f t="shared" si="108"/>
        <v>0</v>
      </c>
      <c r="V96" s="46">
        <f t="shared" si="108"/>
        <v>0</v>
      </c>
      <c r="W96" s="46">
        <f t="shared" si="108"/>
        <v>0</v>
      </c>
      <c r="X96" s="46">
        <f t="shared" si="108"/>
        <v>0</v>
      </c>
      <c r="Y96" s="46">
        <f t="shared" si="108"/>
        <v>0</v>
      </c>
      <c r="Z96" s="46">
        <f t="shared" si="108"/>
        <v>0</v>
      </c>
      <c r="AA96" s="46">
        <f t="shared" si="108"/>
        <v>0</v>
      </c>
      <c r="AB96" s="46">
        <f t="shared" si="108"/>
        <v>0</v>
      </c>
      <c r="AC96" s="46">
        <f t="shared" si="108"/>
        <v>0</v>
      </c>
      <c r="AD96" s="46">
        <f t="shared" si="108"/>
        <v>0</v>
      </c>
      <c r="AE96" s="46">
        <f t="shared" si="108"/>
        <v>0</v>
      </c>
      <c r="AF96" s="46">
        <f t="shared" si="108"/>
        <v>0</v>
      </c>
      <c r="AG96" s="46">
        <f t="shared" si="108"/>
        <v>0</v>
      </c>
      <c r="AH96" s="46">
        <f t="shared" si="108"/>
        <v>0</v>
      </c>
      <c r="AI96" s="46">
        <f t="shared" si="108"/>
        <v>0</v>
      </c>
      <c r="AJ96" s="46">
        <f t="shared" ref="AJ96:BO96" si="109">AJ92-AJ93-AJ94-AJ95</f>
        <v>0</v>
      </c>
      <c r="AK96" s="46">
        <f t="shared" si="109"/>
        <v>0</v>
      </c>
      <c r="AL96" s="46">
        <f t="shared" si="109"/>
        <v>0</v>
      </c>
      <c r="AM96" s="46">
        <f t="shared" si="109"/>
        <v>0</v>
      </c>
      <c r="AN96" s="46">
        <f t="shared" si="109"/>
        <v>0</v>
      </c>
      <c r="AO96" s="46">
        <f t="shared" si="109"/>
        <v>0</v>
      </c>
      <c r="AP96" s="46">
        <f t="shared" si="109"/>
        <v>0</v>
      </c>
      <c r="AQ96" s="46">
        <f t="shared" si="109"/>
        <v>0</v>
      </c>
      <c r="AR96" s="46">
        <f t="shared" si="109"/>
        <v>0</v>
      </c>
      <c r="AS96" s="46">
        <f t="shared" si="109"/>
        <v>0</v>
      </c>
      <c r="AT96" s="46">
        <f t="shared" si="109"/>
        <v>0</v>
      </c>
      <c r="AU96" s="46">
        <f t="shared" si="109"/>
        <v>0</v>
      </c>
      <c r="AV96" s="46">
        <f t="shared" si="109"/>
        <v>0</v>
      </c>
      <c r="AW96" s="46">
        <f t="shared" si="109"/>
        <v>0</v>
      </c>
      <c r="AX96" s="46">
        <f t="shared" si="109"/>
        <v>0</v>
      </c>
      <c r="AY96" s="46">
        <f t="shared" si="109"/>
        <v>0</v>
      </c>
      <c r="AZ96" s="46">
        <f t="shared" si="109"/>
        <v>0</v>
      </c>
      <c r="BA96" s="46">
        <f t="shared" si="109"/>
        <v>0</v>
      </c>
      <c r="BB96" s="46">
        <f t="shared" si="109"/>
        <v>0</v>
      </c>
      <c r="BC96" s="46">
        <f t="shared" si="109"/>
        <v>0</v>
      </c>
      <c r="BD96" s="46">
        <f t="shared" si="109"/>
        <v>0</v>
      </c>
      <c r="BE96" s="46">
        <f t="shared" si="109"/>
        <v>0</v>
      </c>
      <c r="BF96" s="46">
        <f t="shared" si="109"/>
        <v>0</v>
      </c>
      <c r="BG96" s="46">
        <f t="shared" si="109"/>
        <v>0</v>
      </c>
      <c r="BH96" s="46">
        <f t="shared" si="109"/>
        <v>0</v>
      </c>
      <c r="BI96" s="46">
        <f t="shared" si="109"/>
        <v>0</v>
      </c>
      <c r="BJ96" s="46">
        <f t="shared" si="109"/>
        <v>0</v>
      </c>
      <c r="BK96" s="46">
        <f t="shared" si="109"/>
        <v>0</v>
      </c>
      <c r="BL96" s="46">
        <f t="shared" si="109"/>
        <v>0</v>
      </c>
      <c r="BM96" s="46">
        <f t="shared" si="109"/>
        <v>0</v>
      </c>
      <c r="BN96" s="46">
        <f t="shared" si="109"/>
        <v>0</v>
      </c>
      <c r="BO96" s="46">
        <f t="shared" si="109"/>
        <v>0</v>
      </c>
      <c r="BP96" s="46">
        <f t="shared" ref="BP96:CU96" si="110">BP92-BP93-BP94-BP95</f>
        <v>0</v>
      </c>
      <c r="BQ96" s="46">
        <f t="shared" si="110"/>
        <v>0</v>
      </c>
      <c r="BR96" s="46">
        <f t="shared" si="110"/>
        <v>0</v>
      </c>
      <c r="BS96" s="46">
        <f t="shared" si="110"/>
        <v>0</v>
      </c>
      <c r="BT96" s="46">
        <f t="shared" si="110"/>
        <v>0</v>
      </c>
      <c r="BU96" s="46">
        <f t="shared" si="110"/>
        <v>0</v>
      </c>
      <c r="BV96" s="46">
        <f t="shared" si="110"/>
        <v>0</v>
      </c>
      <c r="BW96" s="46">
        <f t="shared" si="110"/>
        <v>0</v>
      </c>
      <c r="BX96" s="46">
        <f t="shared" si="110"/>
        <v>0</v>
      </c>
      <c r="BY96" s="46">
        <f t="shared" si="110"/>
        <v>0</v>
      </c>
      <c r="BZ96" s="46">
        <f t="shared" si="110"/>
        <v>0</v>
      </c>
      <c r="CA96" s="46">
        <f t="shared" si="110"/>
        <v>0</v>
      </c>
      <c r="CB96" s="46">
        <f t="shared" si="110"/>
        <v>0</v>
      </c>
      <c r="CC96" s="46">
        <f t="shared" si="110"/>
        <v>0</v>
      </c>
      <c r="CD96" s="46">
        <f t="shared" si="110"/>
        <v>0</v>
      </c>
      <c r="CE96" s="46">
        <f t="shared" si="110"/>
        <v>0</v>
      </c>
      <c r="CF96" s="46">
        <f t="shared" si="110"/>
        <v>0</v>
      </c>
      <c r="CG96" s="46">
        <f t="shared" si="110"/>
        <v>0</v>
      </c>
      <c r="CH96" s="46">
        <f t="shared" si="110"/>
        <v>0</v>
      </c>
      <c r="CI96" s="46">
        <f t="shared" si="110"/>
        <v>0</v>
      </c>
      <c r="CJ96" s="46">
        <f t="shared" si="110"/>
        <v>0</v>
      </c>
      <c r="CK96" s="46">
        <f t="shared" si="110"/>
        <v>0</v>
      </c>
      <c r="CL96" s="46">
        <f t="shared" si="110"/>
        <v>0</v>
      </c>
      <c r="CM96" s="46">
        <f t="shared" si="110"/>
        <v>0</v>
      </c>
      <c r="CN96" s="46">
        <f t="shared" si="110"/>
        <v>0</v>
      </c>
      <c r="CO96" s="46">
        <f t="shared" si="110"/>
        <v>0</v>
      </c>
      <c r="CP96" s="46">
        <f t="shared" si="110"/>
        <v>0</v>
      </c>
      <c r="CQ96" s="46">
        <f t="shared" si="110"/>
        <v>0</v>
      </c>
      <c r="CR96" s="46">
        <f t="shared" si="110"/>
        <v>0</v>
      </c>
      <c r="CS96" s="46">
        <f t="shared" si="110"/>
        <v>0</v>
      </c>
      <c r="CT96" s="46">
        <f t="shared" si="110"/>
        <v>0</v>
      </c>
      <c r="CU96" s="46">
        <f t="shared" si="110"/>
        <v>0</v>
      </c>
      <c r="CV96" s="46">
        <f t="shared" ref="CV96:EA96" si="111">CV92-CV93-CV94-CV95</f>
        <v>0</v>
      </c>
      <c r="CW96" s="46">
        <f t="shared" si="111"/>
        <v>0</v>
      </c>
      <c r="CX96" s="46">
        <f t="shared" si="111"/>
        <v>0</v>
      </c>
      <c r="CY96" s="46">
        <f t="shared" si="111"/>
        <v>0</v>
      </c>
      <c r="CZ96" s="46">
        <f t="shared" si="111"/>
        <v>0</v>
      </c>
      <c r="DA96" s="46">
        <f t="shared" si="111"/>
        <v>0</v>
      </c>
      <c r="DB96" s="46">
        <f t="shared" si="111"/>
        <v>0</v>
      </c>
      <c r="DC96" s="46">
        <f t="shared" si="111"/>
        <v>0</v>
      </c>
      <c r="DD96" s="46">
        <f t="shared" si="111"/>
        <v>0</v>
      </c>
      <c r="DE96" s="46">
        <f t="shared" si="111"/>
        <v>0</v>
      </c>
      <c r="DF96" s="46">
        <f t="shared" si="111"/>
        <v>0</v>
      </c>
      <c r="DG96" s="46">
        <f t="shared" si="111"/>
        <v>0</v>
      </c>
      <c r="DH96" s="46">
        <f t="shared" si="111"/>
        <v>0</v>
      </c>
      <c r="DI96" s="46">
        <f t="shared" si="111"/>
        <v>0</v>
      </c>
      <c r="DJ96" s="46">
        <f t="shared" si="111"/>
        <v>0</v>
      </c>
      <c r="DK96" s="46">
        <f t="shared" si="111"/>
        <v>0</v>
      </c>
      <c r="DL96" s="46">
        <f t="shared" si="111"/>
        <v>0</v>
      </c>
      <c r="DM96" s="46">
        <f t="shared" si="111"/>
        <v>0</v>
      </c>
      <c r="DN96" s="46">
        <f t="shared" si="111"/>
        <v>0</v>
      </c>
      <c r="DO96" s="46">
        <f t="shared" si="111"/>
        <v>0</v>
      </c>
      <c r="DP96" s="46">
        <f t="shared" si="111"/>
        <v>0</v>
      </c>
      <c r="DQ96" s="46">
        <f t="shared" si="111"/>
        <v>0</v>
      </c>
      <c r="DR96" s="46">
        <f t="shared" si="111"/>
        <v>0</v>
      </c>
      <c r="DS96" s="46">
        <f t="shared" si="111"/>
        <v>0</v>
      </c>
      <c r="DT96" s="46">
        <f t="shared" si="111"/>
        <v>0</v>
      </c>
      <c r="DU96" s="46">
        <f t="shared" si="111"/>
        <v>0</v>
      </c>
      <c r="DV96" s="46">
        <f t="shared" si="111"/>
        <v>0</v>
      </c>
      <c r="DW96" s="46">
        <f t="shared" si="111"/>
        <v>0</v>
      </c>
      <c r="DX96" s="46">
        <f t="shared" si="111"/>
        <v>0</v>
      </c>
      <c r="DY96" s="46">
        <f t="shared" si="111"/>
        <v>0</v>
      </c>
      <c r="DZ96" s="46">
        <f t="shared" si="111"/>
        <v>0</v>
      </c>
      <c r="EA96" s="46">
        <f t="shared" si="111"/>
        <v>0</v>
      </c>
      <c r="EB96" s="46">
        <f t="shared" ref="EB96:FG96" si="112">EB92-EB93-EB94-EB95</f>
        <v>0</v>
      </c>
      <c r="EC96" s="46">
        <f t="shared" si="112"/>
        <v>0</v>
      </c>
      <c r="ED96" s="46">
        <f t="shared" si="112"/>
        <v>0</v>
      </c>
      <c r="EE96" s="46">
        <f t="shared" si="112"/>
        <v>0</v>
      </c>
      <c r="EF96" s="46">
        <f t="shared" si="112"/>
        <v>0</v>
      </c>
      <c r="EG96" s="46">
        <f t="shared" si="112"/>
        <v>0</v>
      </c>
      <c r="EH96" s="46">
        <f t="shared" si="112"/>
        <v>0</v>
      </c>
      <c r="EI96" s="46">
        <f t="shared" si="112"/>
        <v>0</v>
      </c>
      <c r="EJ96" s="46">
        <f t="shared" si="112"/>
        <v>0</v>
      </c>
      <c r="EK96" s="46">
        <f t="shared" si="112"/>
        <v>0</v>
      </c>
      <c r="EL96" s="46">
        <f t="shared" si="112"/>
        <v>0</v>
      </c>
      <c r="EM96" s="46">
        <f t="shared" si="112"/>
        <v>0</v>
      </c>
      <c r="EN96" s="46">
        <f t="shared" si="112"/>
        <v>0</v>
      </c>
      <c r="EO96" s="46">
        <f t="shared" si="112"/>
        <v>0</v>
      </c>
      <c r="EP96" s="46">
        <f t="shared" si="112"/>
        <v>0</v>
      </c>
      <c r="EQ96" s="46">
        <f t="shared" si="112"/>
        <v>0</v>
      </c>
      <c r="ER96" s="46">
        <f t="shared" si="112"/>
        <v>0</v>
      </c>
      <c r="ES96" s="46">
        <f t="shared" si="112"/>
        <v>0</v>
      </c>
      <c r="ET96" s="46">
        <f t="shared" si="112"/>
        <v>0</v>
      </c>
      <c r="EU96" s="46">
        <f t="shared" si="112"/>
        <v>0</v>
      </c>
      <c r="EV96" s="46">
        <f t="shared" si="112"/>
        <v>0</v>
      </c>
      <c r="EW96" s="46">
        <f t="shared" si="112"/>
        <v>0</v>
      </c>
      <c r="EX96" s="46">
        <f t="shared" si="112"/>
        <v>0</v>
      </c>
      <c r="EY96" s="46">
        <f t="shared" si="112"/>
        <v>0</v>
      </c>
      <c r="EZ96" s="46">
        <f t="shared" si="112"/>
        <v>0</v>
      </c>
      <c r="FA96" s="46">
        <f t="shared" si="112"/>
        <v>0</v>
      </c>
      <c r="FB96" s="46">
        <f t="shared" si="112"/>
        <v>0</v>
      </c>
      <c r="FC96" s="46">
        <f t="shared" si="112"/>
        <v>0</v>
      </c>
      <c r="FD96" s="46">
        <f t="shared" si="112"/>
        <v>0</v>
      </c>
      <c r="FE96" s="46">
        <f t="shared" si="112"/>
        <v>0</v>
      </c>
      <c r="FF96" s="46">
        <f t="shared" si="112"/>
        <v>0</v>
      </c>
      <c r="FG96" s="46">
        <f t="shared" si="112"/>
        <v>0</v>
      </c>
      <c r="FH96" s="46">
        <f t="shared" ref="FH96:GM96" si="113">FH92-FH93-FH94-FH95</f>
        <v>0</v>
      </c>
      <c r="FI96" s="46">
        <f t="shared" si="113"/>
        <v>0</v>
      </c>
      <c r="FJ96" s="46">
        <f t="shared" si="113"/>
        <v>0</v>
      </c>
      <c r="FK96" s="46">
        <f t="shared" si="113"/>
        <v>0</v>
      </c>
      <c r="FL96" s="46">
        <f t="shared" si="113"/>
        <v>0</v>
      </c>
      <c r="FM96" s="46">
        <f t="shared" si="113"/>
        <v>0</v>
      </c>
      <c r="FN96" s="46">
        <f t="shared" si="113"/>
        <v>0</v>
      </c>
      <c r="FO96" s="46">
        <f t="shared" si="113"/>
        <v>0</v>
      </c>
      <c r="FP96" s="46">
        <f t="shared" si="113"/>
        <v>0</v>
      </c>
    </row>
    <row r="97" spans="1:172" x14ac:dyDescent="0.2">
      <c r="A97" s="42" t="s">
        <v>245</v>
      </c>
      <c r="C97" s="45">
        <f t="shared" si="101"/>
        <v>0</v>
      </c>
      <c r="D97" s="46">
        <f>IF(D87=1,Parametrlar!$D$24*Kirish!$B$27/12,0)</f>
        <v>0</v>
      </c>
      <c r="E97" s="46">
        <f>IF(E87=1,Parametrlar!$D$24*Kirish!$B$27/12,0)</f>
        <v>0</v>
      </c>
      <c r="F97" s="46">
        <f>IF(F87=1,Parametrlar!$D$24*Kirish!$B$27/12,0)</f>
        <v>0</v>
      </c>
      <c r="G97" s="46">
        <f>IF(G87=1,Parametrlar!$D$24*Kirish!$B$27/12,0)</f>
        <v>0</v>
      </c>
      <c r="H97" s="46">
        <f>IF(H87=1,Parametrlar!$D$24*Kirish!$B$27/12,0)</f>
        <v>0</v>
      </c>
      <c r="I97" s="46">
        <f>IF(I87=1,Parametrlar!$D$24*Kirish!$B$27/12,0)</f>
        <v>0</v>
      </c>
      <c r="J97" s="46">
        <f>IF(J87=1,Parametrlar!$D$24*Kirish!$B$27/12,0)</f>
        <v>0</v>
      </c>
      <c r="K97" s="46">
        <f>IF(K87=1,Parametrlar!$D$24*Kirish!$B$27/12,0)</f>
        <v>0</v>
      </c>
      <c r="L97" s="46">
        <f>IF(L87=1,Parametrlar!$D$24*Kirish!$B$27/12,0)</f>
        <v>0</v>
      </c>
      <c r="M97" s="46">
        <f>IF(M87=1,Parametrlar!$D$24*Kirish!$B$27/12,0)</f>
        <v>0</v>
      </c>
      <c r="N97" s="46">
        <f>IF(N87=1,Parametrlar!$D$24*Kirish!$B$27/12,0)</f>
        <v>0</v>
      </c>
      <c r="O97" s="46">
        <f>IF(O87=1,Parametrlar!$D$24*Kirish!$B$27/12,0)</f>
        <v>0</v>
      </c>
      <c r="P97" s="46">
        <f>IF(P87=1,Parametrlar!$D$24*Kirish!$B$27/12,0)</f>
        <v>0</v>
      </c>
      <c r="Q97" s="46">
        <f>IF(Q87=1,Parametrlar!$D$24*Kirish!$B$27/12,0)</f>
        <v>0</v>
      </c>
      <c r="R97" s="46">
        <f>IF(R87=1,Parametrlar!$D$24*Kirish!$B$27/12,0)</f>
        <v>0</v>
      </c>
      <c r="S97" s="46">
        <f>IF(S87=1,Parametrlar!$D$24*Kirish!$B$27/12,0)</f>
        <v>0</v>
      </c>
      <c r="T97" s="46">
        <f>IF(T87=1,Parametrlar!$D$24*Kirish!$B$27/12,0)</f>
        <v>0</v>
      </c>
      <c r="U97" s="46">
        <f>IF(U87=1,Parametrlar!$D$24*Kirish!$B$27/12,0)</f>
        <v>0</v>
      </c>
      <c r="V97" s="46">
        <f>IF(V87=1,Parametrlar!$D$24*Kirish!$B$27/12,0)</f>
        <v>0</v>
      </c>
      <c r="W97" s="46">
        <f>IF(W87=1,Parametrlar!$D$24*Kirish!$B$27/12,0)</f>
        <v>0</v>
      </c>
      <c r="X97" s="46">
        <f>IF(X87=1,Parametrlar!$D$24*Kirish!$B$27/12,0)</f>
        <v>0</v>
      </c>
      <c r="Y97" s="46">
        <f>IF(Y87=1,Parametrlar!$D$24*Kirish!$B$27/12,0)</f>
        <v>0</v>
      </c>
      <c r="Z97" s="46">
        <f>IF(Z87=1,Parametrlar!$D$24*Kirish!$B$27/12,0)</f>
        <v>0</v>
      </c>
      <c r="AA97" s="46">
        <f>IF(AA87=1,Parametrlar!$D$24*Kirish!$B$27/12,0)</f>
        <v>0</v>
      </c>
      <c r="AB97" s="46">
        <f>IF(AB87=1,Parametrlar!$D$24*Kirish!$B$27/12,0)</f>
        <v>0</v>
      </c>
      <c r="AC97" s="46">
        <f>IF(AC87=1,Parametrlar!$D$24*Kirish!$B$27/12,0)</f>
        <v>0</v>
      </c>
      <c r="AD97" s="46">
        <f>IF(AD87=1,Parametrlar!$D$24*Kirish!$B$27/12,0)</f>
        <v>0</v>
      </c>
      <c r="AE97" s="46">
        <f>IF(AE87=1,Parametrlar!$D$24*Kirish!$B$27/12,0)</f>
        <v>0</v>
      </c>
      <c r="AF97" s="46">
        <f>IF(AF87=1,Parametrlar!$D$24*Kirish!$B$27/12,0)</f>
        <v>0</v>
      </c>
      <c r="AG97" s="46">
        <f>IF(AG87=1,Parametrlar!$D$24*Kirish!$B$27/12,0)</f>
        <v>0</v>
      </c>
      <c r="AH97" s="46">
        <f>IF(AH87=1,Parametrlar!$D$24*Kirish!$B$27/12,0)</f>
        <v>0</v>
      </c>
      <c r="AI97" s="46">
        <f>IF(AI87=1,Parametrlar!$D$24*Kirish!$B$27/12,0)</f>
        <v>0</v>
      </c>
      <c r="AJ97" s="46">
        <f>IF(AJ87=1,Parametrlar!$D$24*Kirish!$B$27/12,0)</f>
        <v>0</v>
      </c>
      <c r="AK97" s="46">
        <f>IF(AK87=1,Parametrlar!$D$24*Kirish!$B$27/12,0)</f>
        <v>0</v>
      </c>
      <c r="AL97" s="46">
        <f>IF(AL87=1,Parametrlar!$D$24*Kirish!$B$27/12,0)</f>
        <v>0</v>
      </c>
      <c r="AM97" s="46">
        <f>IF(AM87=1,Parametrlar!$D$24*Kirish!$B$27/12,0)</f>
        <v>0</v>
      </c>
      <c r="AN97" s="46">
        <f>IF(AN87=1,Parametrlar!$D$24*Kirish!$B$27/12,0)</f>
        <v>0</v>
      </c>
      <c r="AO97" s="46">
        <f>IF(AO87=1,Parametrlar!$D$24*Kirish!$B$27/12,0)</f>
        <v>0</v>
      </c>
      <c r="AP97" s="46">
        <f>IF(AP87=1,Parametrlar!$D$24*Kirish!$B$27/12,0)</f>
        <v>0</v>
      </c>
      <c r="AQ97" s="46">
        <f>IF(AQ87=1,Parametrlar!$D$24*Kirish!$B$27/12,0)</f>
        <v>0</v>
      </c>
      <c r="AR97" s="46">
        <f>IF(AR87=1,Parametrlar!$D$24*Kirish!$B$27/12,0)</f>
        <v>0</v>
      </c>
      <c r="AS97" s="46">
        <f>IF(AS87=1,Parametrlar!$D$24*Kirish!$B$27/12,0)</f>
        <v>0</v>
      </c>
      <c r="AT97" s="46">
        <f>IF(AT87=1,Parametrlar!$D$24*Kirish!$B$27/12,0)</f>
        <v>0</v>
      </c>
      <c r="AU97" s="46">
        <f>IF(AU87=1,Parametrlar!$D$24*Kirish!$B$27/12,0)</f>
        <v>0</v>
      </c>
      <c r="AV97" s="46">
        <f>IF(AV87=1,Parametrlar!$D$24*Kirish!$B$27/12,0)</f>
        <v>0</v>
      </c>
      <c r="AW97" s="46">
        <f>IF(AW87=1,Parametrlar!$D$24*Kirish!$B$27/12,0)</f>
        <v>0</v>
      </c>
      <c r="AX97" s="46">
        <f>IF(AX87=1,Parametrlar!$D$24*Kirish!$B$27/12,0)</f>
        <v>0</v>
      </c>
      <c r="AY97" s="46">
        <f>IF(AY87=1,Parametrlar!$D$24*Kirish!$B$27/12,0)</f>
        <v>0</v>
      </c>
      <c r="AZ97" s="46">
        <f>IF(AZ87=1,Parametrlar!$D$24*Kirish!$B$27/12,0)</f>
        <v>0</v>
      </c>
      <c r="BA97" s="46">
        <f>IF(BA87=1,Parametrlar!$D$24*Kirish!$B$27/12,0)</f>
        <v>0</v>
      </c>
      <c r="BB97" s="46">
        <f>IF(BB87=1,Parametrlar!$D$24*Kirish!$B$27/12,0)</f>
        <v>0</v>
      </c>
      <c r="BC97" s="46">
        <f>IF(BC87=1,Parametrlar!$D$24*Kirish!$B$27/12,0)</f>
        <v>0</v>
      </c>
      <c r="BD97" s="46">
        <f>IF(BD87=1,Parametrlar!$D$24*Kirish!$B$27/12,0)</f>
        <v>0</v>
      </c>
      <c r="BE97" s="46">
        <f>IF(BE87=1,Parametrlar!$D$24*Kirish!$B$27/12,0)</f>
        <v>0</v>
      </c>
      <c r="BF97" s="46">
        <f>IF(BF87=1,Parametrlar!$D$24*Kirish!$B$27/12,0)</f>
        <v>0</v>
      </c>
      <c r="BG97" s="46">
        <f>IF(BG87=1,Parametrlar!$D$24*Kirish!$B$27/12,0)</f>
        <v>0</v>
      </c>
      <c r="BH97" s="46">
        <f>IF(BH87=1,Parametrlar!$D$24*Kirish!$B$27/12,0)</f>
        <v>0</v>
      </c>
      <c r="BI97" s="46">
        <f>IF(BI87=1,Parametrlar!$D$24*Kirish!$B$27/12,0)</f>
        <v>0</v>
      </c>
      <c r="BJ97" s="46">
        <f>IF(BJ87=1,Parametrlar!$D$24*Kirish!$B$27/12,0)</f>
        <v>0</v>
      </c>
      <c r="BK97" s="46">
        <f>IF(BK87=1,Parametrlar!$D$24*Kirish!$B$27/12,0)</f>
        <v>0</v>
      </c>
      <c r="BL97" s="46">
        <f>IF(BL87=1,Parametrlar!$D$24*Kirish!$B$27/12,0)</f>
        <v>0</v>
      </c>
      <c r="BM97" s="46">
        <f>IF(BM87=1,Parametrlar!$D$24*Kirish!$B$27/12,0)</f>
        <v>0</v>
      </c>
      <c r="BN97" s="46">
        <f>IF(BN87=1,Parametrlar!$D$24*Kirish!$B$27/12,0)</f>
        <v>0</v>
      </c>
      <c r="BO97" s="46">
        <f>IF(BO87=1,Parametrlar!$D$24*Kirish!$B$27/12,0)</f>
        <v>0</v>
      </c>
      <c r="BP97" s="46">
        <f>IF(BP87=1,Parametrlar!$D$24*Kirish!$B$27/12,0)</f>
        <v>0</v>
      </c>
      <c r="BQ97" s="46">
        <f>IF(BQ87=1,Parametrlar!$D$24*Kirish!$B$27/12,0)</f>
        <v>0</v>
      </c>
      <c r="BR97" s="46">
        <f>IF(BR87=1,Parametrlar!$D$24*Kirish!$B$27/12,0)</f>
        <v>0</v>
      </c>
      <c r="BS97" s="46">
        <f>IF(BS87=1,Parametrlar!$D$24*Kirish!$B$27/12,0)</f>
        <v>0</v>
      </c>
      <c r="BT97" s="46">
        <f>IF(BT87=1,Parametrlar!$D$24*Kirish!$B$27/12,0)</f>
        <v>0</v>
      </c>
      <c r="BU97" s="46">
        <f>IF(BU87=1,Parametrlar!$D$24*Kirish!$B$27/12,0)</f>
        <v>0</v>
      </c>
      <c r="BV97" s="46">
        <f>IF(BV87=1,Parametrlar!$D$24*Kirish!$B$27/12,0)</f>
        <v>0</v>
      </c>
      <c r="BW97" s="46">
        <f>IF(BW87=1,Parametrlar!$D$24*Kirish!$B$27/12,0)</f>
        <v>0</v>
      </c>
      <c r="BX97" s="46">
        <f>IF(BX87=1,Parametrlar!$D$24*Kirish!$B$27/12,0)</f>
        <v>0</v>
      </c>
      <c r="BY97" s="46">
        <f>IF(BY87=1,Parametrlar!$D$24*Kirish!$B$27/12,0)</f>
        <v>0</v>
      </c>
      <c r="BZ97" s="46">
        <f>IF(BZ87=1,Parametrlar!$D$24*Kirish!$B$27/12,0)</f>
        <v>0</v>
      </c>
      <c r="CA97" s="46">
        <f>IF(CA87=1,Parametrlar!$D$24*Kirish!$B$27/12,0)</f>
        <v>0</v>
      </c>
      <c r="CB97" s="46">
        <f>IF(CB87=1,Parametrlar!$D$24*Kirish!$B$27/12,0)</f>
        <v>0</v>
      </c>
      <c r="CC97" s="46">
        <f>IF(CC87=1,Parametrlar!$D$24*Kirish!$B$27/12,0)</f>
        <v>0</v>
      </c>
      <c r="CD97" s="46">
        <f>IF(CD87=1,Parametrlar!$D$24*Kirish!$B$27/12,0)</f>
        <v>0</v>
      </c>
      <c r="CE97" s="46">
        <f>IF(CE87=1,Parametrlar!$D$24*Kirish!$B$27/12,0)</f>
        <v>0</v>
      </c>
      <c r="CF97" s="46">
        <f>IF(CF87=1,Parametrlar!$D$24*Kirish!$B$27/12,0)</f>
        <v>0</v>
      </c>
      <c r="CG97" s="46">
        <f>IF(CG87=1,Parametrlar!$D$24*Kirish!$B$27/12,0)</f>
        <v>0</v>
      </c>
      <c r="CH97" s="46">
        <f>IF(CH87=1,Parametrlar!$D$24*Kirish!$B$27/12,0)</f>
        <v>0</v>
      </c>
      <c r="CI97" s="46">
        <f>IF(CI87=1,Parametrlar!$D$24*Kirish!$B$27/12,0)</f>
        <v>0</v>
      </c>
      <c r="CJ97" s="46">
        <f>IF(CJ87=1,Parametrlar!$D$24*Kirish!$B$27/12,0)</f>
        <v>0</v>
      </c>
      <c r="CK97" s="46">
        <f>IF(CK87=1,Parametrlar!$D$24*Kirish!$B$27/12,0)</f>
        <v>0</v>
      </c>
      <c r="CL97" s="46">
        <f>IF(CL87=1,Parametrlar!$D$24*Kirish!$B$27/12,0)</f>
        <v>0</v>
      </c>
      <c r="CM97" s="46">
        <f>IF(CM87=1,Parametrlar!$D$24*Kirish!$B$27/12,0)</f>
        <v>0</v>
      </c>
      <c r="CN97" s="46">
        <f>IF(CN87=1,Parametrlar!$D$24*Kirish!$B$27/12,0)</f>
        <v>0</v>
      </c>
      <c r="CO97" s="46">
        <f>IF(CO87=1,Parametrlar!$D$24*Kirish!$B$27/12,0)</f>
        <v>0</v>
      </c>
      <c r="CP97" s="46">
        <f>IF(CP87=1,Parametrlar!$D$24*Kirish!$B$27/12,0)</f>
        <v>0</v>
      </c>
      <c r="CQ97" s="46">
        <f>IF(CQ87=1,Parametrlar!$D$24*Kirish!$B$27/12,0)</f>
        <v>0</v>
      </c>
      <c r="CR97" s="46">
        <f>IF(CR87=1,Parametrlar!$D$24*Kirish!$B$27/12,0)</f>
        <v>0</v>
      </c>
      <c r="CS97" s="46">
        <f>IF(CS87=1,Parametrlar!$D$24*Kirish!$B$27/12,0)</f>
        <v>0</v>
      </c>
      <c r="CT97" s="46">
        <f>IF(CT87=1,Parametrlar!$D$24*Kirish!$B$27/12,0)</f>
        <v>0</v>
      </c>
      <c r="CU97" s="46">
        <f>IF(CU87=1,Parametrlar!$D$24*Kirish!$B$27/12,0)</f>
        <v>0</v>
      </c>
      <c r="CV97" s="46">
        <f>IF(CV87=1,Parametrlar!$D$24*Kirish!$B$27/12,0)</f>
        <v>0</v>
      </c>
      <c r="CW97" s="46">
        <f>IF(CW87=1,Parametrlar!$D$24*Kirish!$B$27/12,0)</f>
        <v>0</v>
      </c>
      <c r="CX97" s="46">
        <f>IF(CX87=1,Parametrlar!$D$24*Kirish!$B$27/12,0)</f>
        <v>0</v>
      </c>
      <c r="CY97" s="46">
        <f>IF(CY87=1,Parametrlar!$D$24*Kirish!$B$27/12,0)</f>
        <v>0</v>
      </c>
      <c r="CZ97" s="46">
        <f>IF(CZ87=1,Parametrlar!$D$24*Kirish!$B$27/12,0)</f>
        <v>0</v>
      </c>
      <c r="DA97" s="46">
        <f>IF(DA87=1,Parametrlar!$D$24*Kirish!$B$27/12,0)</f>
        <v>0</v>
      </c>
      <c r="DB97" s="46">
        <f>IF(DB87=1,Parametrlar!$D$24*Kirish!$B$27/12,0)</f>
        <v>0</v>
      </c>
      <c r="DC97" s="46">
        <f>IF(DC87=1,Parametrlar!$D$24*Kirish!$B$27/12,0)</f>
        <v>0</v>
      </c>
      <c r="DD97" s="46">
        <f>IF(DD87=1,Parametrlar!$D$24*Kirish!$B$27/12,0)</f>
        <v>0</v>
      </c>
      <c r="DE97" s="46">
        <f>IF(DE87=1,Parametrlar!$D$24*Kirish!$B$27/12,0)</f>
        <v>0</v>
      </c>
      <c r="DF97" s="46">
        <f>IF(DF87=1,Parametrlar!$D$24*Kirish!$B$27/12,0)</f>
        <v>0</v>
      </c>
      <c r="DG97" s="46">
        <f>IF(DG87=1,Parametrlar!$D$24*Kirish!$B$27/12,0)</f>
        <v>0</v>
      </c>
      <c r="DH97" s="46">
        <f>IF(DH87=1,Parametrlar!$D$24*Kirish!$B$27/12,0)</f>
        <v>0</v>
      </c>
      <c r="DI97" s="46">
        <f>IF(DI87=1,Parametrlar!$D$24*Kirish!$B$27/12,0)</f>
        <v>0</v>
      </c>
      <c r="DJ97" s="46">
        <f>IF(DJ87=1,Parametrlar!$D$24*Kirish!$B$27/12,0)</f>
        <v>0</v>
      </c>
      <c r="DK97" s="46">
        <f>IF(DK87=1,Parametrlar!$D$24*Kirish!$B$27/12,0)</f>
        <v>0</v>
      </c>
      <c r="DL97" s="46">
        <f>IF(DL87=1,Parametrlar!$D$24*Kirish!$B$27/12,0)</f>
        <v>0</v>
      </c>
      <c r="DM97" s="46">
        <f>IF(DM87=1,Parametrlar!$D$24*Kirish!$B$27/12,0)</f>
        <v>0</v>
      </c>
      <c r="DN97" s="46">
        <f>IF(DN87=1,Parametrlar!$D$24*Kirish!$B$27/12,0)</f>
        <v>0</v>
      </c>
      <c r="DO97" s="46">
        <f>IF(DO87=1,Parametrlar!$D$24*Kirish!$B$27/12,0)</f>
        <v>0</v>
      </c>
      <c r="DP97" s="46">
        <f>IF(DP87=1,Parametrlar!$D$24*Kirish!$B$27/12,0)</f>
        <v>0</v>
      </c>
      <c r="DQ97" s="46">
        <f>IF(DQ87=1,Parametrlar!$D$24*Kirish!$B$27/12,0)</f>
        <v>0</v>
      </c>
      <c r="DR97" s="46">
        <f>IF(DR87=1,Parametrlar!$D$24*Kirish!$B$27/12,0)</f>
        <v>0</v>
      </c>
      <c r="DS97" s="46">
        <f>IF(DS87=1,Parametrlar!$D$24*Kirish!$B$27/12,0)</f>
        <v>0</v>
      </c>
      <c r="DT97" s="46">
        <f>IF(DT87=1,Parametrlar!$D$24*Kirish!$B$27/12,0)</f>
        <v>0</v>
      </c>
      <c r="DU97" s="46">
        <f>IF(DU87=1,Parametrlar!$D$24*Kirish!$B$27/12,0)</f>
        <v>0</v>
      </c>
      <c r="DV97" s="46">
        <f>IF(DV87=1,Parametrlar!$D$24*Kirish!$B$27/12,0)</f>
        <v>0</v>
      </c>
      <c r="DW97" s="46">
        <f>IF(DW87=1,Parametrlar!$D$24*Kirish!$B$27/12,0)</f>
        <v>0</v>
      </c>
      <c r="DX97" s="46">
        <f>IF(DX87=1,Parametrlar!$D$24*Kirish!$B$27/12,0)</f>
        <v>0</v>
      </c>
      <c r="DY97" s="46">
        <f>IF(DY87=1,Parametrlar!$D$24*Kirish!$B$27/12,0)</f>
        <v>0</v>
      </c>
      <c r="DZ97" s="46">
        <f>IF(DZ87=1,Parametrlar!$D$24*Kirish!$B$27/12,0)</f>
        <v>0</v>
      </c>
      <c r="EA97" s="46">
        <f>IF(EA87=1,Parametrlar!$D$24*Kirish!$B$27/12,0)</f>
        <v>0</v>
      </c>
      <c r="EB97" s="46">
        <f>IF(EB87=1,Parametrlar!$D$24*Kirish!$B$27/12,0)</f>
        <v>0</v>
      </c>
      <c r="EC97" s="46">
        <f>IF(EC87=1,Parametrlar!$D$24*Kirish!$B$27/12,0)</f>
        <v>0</v>
      </c>
      <c r="ED97" s="46">
        <f>IF(ED87=1,Parametrlar!$D$24*Kirish!$B$27/12,0)</f>
        <v>0</v>
      </c>
      <c r="EE97" s="46">
        <f>IF(EE87=1,Parametrlar!$D$24*Kirish!$B$27/12,0)</f>
        <v>0</v>
      </c>
      <c r="EF97" s="46">
        <f>IF(EF87=1,Parametrlar!$D$24*Kirish!$B$27/12,0)</f>
        <v>0</v>
      </c>
      <c r="EG97" s="46">
        <f>IF(EG87=1,Parametrlar!$D$24*Kirish!$B$27/12,0)</f>
        <v>0</v>
      </c>
      <c r="EH97" s="46">
        <f>IF(EH87=1,Parametrlar!$D$24*Kirish!$B$27/12,0)</f>
        <v>0</v>
      </c>
      <c r="EI97" s="46">
        <f>IF(EI87=1,Parametrlar!$D$24*Kirish!$B$27/12,0)</f>
        <v>0</v>
      </c>
      <c r="EJ97" s="46">
        <f>IF(EJ87=1,Parametrlar!$D$24*Kirish!$B$27/12,0)</f>
        <v>0</v>
      </c>
      <c r="EK97" s="46">
        <f>IF(EK87=1,Parametrlar!$D$24*Kirish!$B$27/12,0)</f>
        <v>0</v>
      </c>
      <c r="EL97" s="46">
        <f>IF(EL87=1,Parametrlar!$D$24*Kirish!$B$27/12,0)</f>
        <v>0</v>
      </c>
      <c r="EM97" s="46">
        <f>IF(EM87=1,Parametrlar!$D$24*Kirish!$B$27/12,0)</f>
        <v>0</v>
      </c>
      <c r="EN97" s="46">
        <f>IF(EN87=1,Parametrlar!$D$24*Kirish!$B$27/12,0)</f>
        <v>0</v>
      </c>
      <c r="EO97" s="46">
        <f>IF(EO87=1,Parametrlar!$D$24*Kirish!$B$27/12,0)</f>
        <v>0</v>
      </c>
      <c r="EP97" s="46">
        <f>IF(EP87=1,Parametrlar!$D$24*Kirish!$B$27/12,0)</f>
        <v>0</v>
      </c>
      <c r="EQ97" s="46">
        <f>IF(EQ87=1,Parametrlar!$D$24*Kirish!$B$27/12,0)</f>
        <v>0</v>
      </c>
      <c r="ER97" s="46">
        <f>IF(ER87=1,Parametrlar!$D$24*Kirish!$B$27/12,0)</f>
        <v>0</v>
      </c>
      <c r="ES97" s="46">
        <f>IF(ES87=1,Parametrlar!$D$24*Kirish!$B$27/12,0)</f>
        <v>0</v>
      </c>
      <c r="ET97" s="46">
        <f>IF(ET87=1,Parametrlar!$D$24*Kirish!$B$27/12,0)</f>
        <v>0</v>
      </c>
      <c r="EU97" s="46">
        <f>IF(EU87=1,Parametrlar!$D$24*Kirish!$B$27/12,0)</f>
        <v>0</v>
      </c>
      <c r="EV97" s="46">
        <f>IF(EV87=1,Parametrlar!$D$24*Kirish!$B$27/12,0)</f>
        <v>0</v>
      </c>
      <c r="EW97" s="46">
        <f>IF(EW87=1,Parametrlar!$D$24*Kirish!$B$27/12,0)</f>
        <v>0</v>
      </c>
      <c r="EX97" s="46">
        <f>IF(EX87=1,Parametrlar!$D$24*Kirish!$B$27/12,0)</f>
        <v>0</v>
      </c>
      <c r="EY97" s="46">
        <f>IF(EY87=1,Parametrlar!$D$24*Kirish!$B$27/12,0)</f>
        <v>0</v>
      </c>
      <c r="EZ97" s="46">
        <f>IF(EZ87=1,Parametrlar!$D$24*Kirish!$B$27/12,0)</f>
        <v>0</v>
      </c>
      <c r="FA97" s="46">
        <f>IF(FA87=1,Parametrlar!$D$24*Kirish!$B$27/12,0)</f>
        <v>0</v>
      </c>
      <c r="FB97" s="46">
        <f>IF(FB87=1,Parametrlar!$D$24*Kirish!$B$27/12,0)</f>
        <v>0</v>
      </c>
      <c r="FC97" s="46">
        <f>IF(FC87=1,Parametrlar!$D$24*Kirish!$B$27/12,0)</f>
        <v>0</v>
      </c>
      <c r="FD97" s="46">
        <f>IF(FD87=1,Parametrlar!$D$24*Kirish!$B$27/12,0)</f>
        <v>0</v>
      </c>
      <c r="FE97" s="46">
        <f>IF(FE87=1,Parametrlar!$D$24*Kirish!$B$27/12,0)</f>
        <v>0</v>
      </c>
      <c r="FF97" s="46">
        <f>IF(FF87=1,Parametrlar!$D$24*Kirish!$B$27/12,0)</f>
        <v>0</v>
      </c>
      <c r="FG97" s="46">
        <f>IF(FG87=1,Parametrlar!$D$24*Kirish!$B$27/12,0)</f>
        <v>0</v>
      </c>
      <c r="FH97" s="46">
        <f>IF(FH87=1,Parametrlar!$D$24*Kirish!$B$27/12,0)</f>
        <v>0</v>
      </c>
      <c r="FI97" s="46">
        <f>IF(FI87=1,Parametrlar!$D$24*Kirish!$B$27/12,0)</f>
        <v>0</v>
      </c>
      <c r="FJ97" s="46">
        <f>IF(FJ87=1,Parametrlar!$D$24*Kirish!$B$27/12,0)</f>
        <v>0</v>
      </c>
      <c r="FK97" s="46">
        <f>IF(FK87=1,Parametrlar!$D$24*Kirish!$B$27/12,0)</f>
        <v>0</v>
      </c>
      <c r="FL97" s="46">
        <f>IF(FL87=1,Parametrlar!$D$24*Kirish!$B$27/12,0)</f>
        <v>0</v>
      </c>
      <c r="FM97" s="46">
        <f>IF(FM87=1,Parametrlar!$D$24*Kirish!$B$27/12,0)</f>
        <v>0</v>
      </c>
      <c r="FN97" s="46">
        <f>IF(FN87=1,Parametrlar!$D$24*Kirish!$B$27/12,0)</f>
        <v>0</v>
      </c>
      <c r="FO97" s="46">
        <f>IF(FO87=1,Parametrlar!$D$24*Kirish!$B$27/12,0)</f>
        <v>0</v>
      </c>
      <c r="FP97" s="46">
        <f>IF(FP87=1,Parametrlar!$D$24*Kirish!$B$27/12,0)</f>
        <v>0</v>
      </c>
    </row>
    <row r="98" spans="1:172" x14ac:dyDescent="0.2">
      <c r="A98" s="42" t="s">
        <v>246</v>
      </c>
      <c r="C98" s="45">
        <f t="shared" si="101"/>
        <v>0</v>
      </c>
      <c r="D98" s="46">
        <f>MAX(0,D96-D97)*Kirish!$B$28</f>
        <v>0</v>
      </c>
      <c r="E98" s="46">
        <f>MAX(0,E96-E97)*Kirish!$B$28</f>
        <v>0</v>
      </c>
      <c r="F98" s="46">
        <f>MAX(0,F96-F97)*Kirish!$B$28</f>
        <v>0</v>
      </c>
      <c r="G98" s="46">
        <f>MAX(0,G96-G97)*Kirish!$B$28</f>
        <v>0</v>
      </c>
      <c r="H98" s="46">
        <f>MAX(0,H96-H97)*Kirish!$B$28</f>
        <v>0</v>
      </c>
      <c r="I98" s="46">
        <f>MAX(0,I96-I97)*Kirish!$B$28</f>
        <v>0</v>
      </c>
      <c r="J98" s="46">
        <f>MAX(0,J96-J97)*Kirish!$B$28</f>
        <v>0</v>
      </c>
      <c r="K98" s="46">
        <f>MAX(0,K96-K97)*Kirish!$B$28</f>
        <v>0</v>
      </c>
      <c r="L98" s="46">
        <f>MAX(0,L96-L97)*Kirish!$B$28</f>
        <v>0</v>
      </c>
      <c r="M98" s="46">
        <f>MAX(0,M96-M97)*Kirish!$B$28</f>
        <v>0</v>
      </c>
      <c r="N98" s="46">
        <f>MAX(0,N96-N97)*Kirish!$B$28</f>
        <v>0</v>
      </c>
      <c r="O98" s="46">
        <f>MAX(0,O96-O97)*Kirish!$B$28</f>
        <v>0</v>
      </c>
      <c r="P98" s="46">
        <f>MAX(0,P96-P97)*Kirish!$B$28</f>
        <v>0</v>
      </c>
      <c r="Q98" s="46">
        <f>MAX(0,Q96-Q97)*Kirish!$B$28</f>
        <v>0</v>
      </c>
      <c r="R98" s="46">
        <f>MAX(0,R96-R97)*Kirish!$B$28</f>
        <v>0</v>
      </c>
      <c r="S98" s="46">
        <f>MAX(0,S96-S97)*Kirish!$B$28</f>
        <v>0</v>
      </c>
      <c r="T98" s="46">
        <f>MAX(0,T96-T97)*Kirish!$B$28</f>
        <v>0</v>
      </c>
      <c r="U98" s="46">
        <f>MAX(0,U96-U97)*Kirish!$B$28</f>
        <v>0</v>
      </c>
      <c r="V98" s="46">
        <f>MAX(0,V96-V97)*Kirish!$B$28</f>
        <v>0</v>
      </c>
      <c r="W98" s="46">
        <f>MAX(0,W96-W97)*Kirish!$B$28</f>
        <v>0</v>
      </c>
      <c r="X98" s="46">
        <f>MAX(0,X96-X97)*Kirish!$B$28</f>
        <v>0</v>
      </c>
      <c r="Y98" s="46">
        <f>MAX(0,Y96-Y97)*Kirish!$B$28</f>
        <v>0</v>
      </c>
      <c r="Z98" s="46">
        <f>MAX(0,Z96-Z97)*Kirish!$B$28</f>
        <v>0</v>
      </c>
      <c r="AA98" s="46">
        <f>MAX(0,AA96-AA97)*Kirish!$B$28</f>
        <v>0</v>
      </c>
      <c r="AB98" s="46">
        <f>MAX(0,AB96-AB97)*Kirish!$B$28</f>
        <v>0</v>
      </c>
      <c r="AC98" s="46">
        <f>MAX(0,AC96-AC97)*Kirish!$B$28</f>
        <v>0</v>
      </c>
      <c r="AD98" s="46">
        <f>MAX(0,AD96-AD97)*Kirish!$B$28</f>
        <v>0</v>
      </c>
      <c r="AE98" s="46">
        <f>MAX(0,AE96-AE97)*Kirish!$B$28</f>
        <v>0</v>
      </c>
      <c r="AF98" s="46">
        <f>MAX(0,AF96-AF97)*Kirish!$B$28</f>
        <v>0</v>
      </c>
      <c r="AG98" s="46">
        <f>MAX(0,AG96-AG97)*Kirish!$B$28</f>
        <v>0</v>
      </c>
      <c r="AH98" s="46">
        <f>MAX(0,AH96-AH97)*Kirish!$B$28</f>
        <v>0</v>
      </c>
      <c r="AI98" s="46">
        <f>MAX(0,AI96-AI97)*Kirish!$B$28</f>
        <v>0</v>
      </c>
      <c r="AJ98" s="46">
        <f>MAX(0,AJ96-AJ97)*Kirish!$B$28</f>
        <v>0</v>
      </c>
      <c r="AK98" s="46">
        <f>MAX(0,AK96-AK97)*Kirish!$B$28</f>
        <v>0</v>
      </c>
      <c r="AL98" s="46">
        <f>MAX(0,AL96-AL97)*Kirish!$B$28</f>
        <v>0</v>
      </c>
      <c r="AM98" s="46">
        <f>MAX(0,AM96-AM97)*Kirish!$B$28</f>
        <v>0</v>
      </c>
      <c r="AN98" s="46">
        <f>MAX(0,AN96-AN97)*Kirish!$B$28</f>
        <v>0</v>
      </c>
      <c r="AO98" s="46">
        <f>MAX(0,AO96-AO97)*Kirish!$B$28</f>
        <v>0</v>
      </c>
      <c r="AP98" s="46">
        <f>MAX(0,AP96-AP97)*Kirish!$B$28</f>
        <v>0</v>
      </c>
      <c r="AQ98" s="46">
        <f>MAX(0,AQ96-AQ97)*Kirish!$B$28</f>
        <v>0</v>
      </c>
      <c r="AR98" s="46">
        <f>MAX(0,AR96-AR97)*Kirish!$B$28</f>
        <v>0</v>
      </c>
      <c r="AS98" s="46">
        <f>MAX(0,AS96-AS97)*Kirish!$B$28</f>
        <v>0</v>
      </c>
      <c r="AT98" s="46">
        <f>MAX(0,AT96-AT97)*Kirish!$B$28</f>
        <v>0</v>
      </c>
      <c r="AU98" s="46">
        <f>MAX(0,AU96-AU97)*Kirish!$B$28</f>
        <v>0</v>
      </c>
      <c r="AV98" s="46">
        <f>MAX(0,AV96-AV97)*Kirish!$B$28</f>
        <v>0</v>
      </c>
      <c r="AW98" s="46">
        <f>MAX(0,AW96-AW97)*Kirish!$B$28</f>
        <v>0</v>
      </c>
      <c r="AX98" s="46">
        <f>MAX(0,AX96-AX97)*Kirish!$B$28</f>
        <v>0</v>
      </c>
      <c r="AY98" s="46">
        <f>MAX(0,AY96-AY97)*Kirish!$B$28</f>
        <v>0</v>
      </c>
      <c r="AZ98" s="46">
        <f>MAX(0,AZ96-AZ97)*Kirish!$B$28</f>
        <v>0</v>
      </c>
      <c r="BA98" s="46">
        <f>MAX(0,BA96-BA97)*Kirish!$B$28</f>
        <v>0</v>
      </c>
      <c r="BB98" s="46">
        <f>MAX(0,BB96-BB97)*Kirish!$B$28</f>
        <v>0</v>
      </c>
      <c r="BC98" s="46">
        <f>MAX(0,BC96-BC97)*Kirish!$B$28</f>
        <v>0</v>
      </c>
      <c r="BD98" s="46">
        <f>MAX(0,BD96-BD97)*Kirish!$B$28</f>
        <v>0</v>
      </c>
      <c r="BE98" s="46">
        <f>MAX(0,BE96-BE97)*Kirish!$B$28</f>
        <v>0</v>
      </c>
      <c r="BF98" s="46">
        <f>MAX(0,BF96-BF97)*Kirish!$B$28</f>
        <v>0</v>
      </c>
      <c r="BG98" s="46">
        <f>MAX(0,BG96-BG97)*Kirish!$B$28</f>
        <v>0</v>
      </c>
      <c r="BH98" s="46">
        <f>MAX(0,BH96-BH97)*Kirish!$B$28</f>
        <v>0</v>
      </c>
      <c r="BI98" s="46">
        <f>MAX(0,BI96-BI97)*Kirish!$B$28</f>
        <v>0</v>
      </c>
      <c r="BJ98" s="46">
        <f>MAX(0,BJ96-BJ97)*Kirish!$B$28</f>
        <v>0</v>
      </c>
      <c r="BK98" s="46">
        <f>MAX(0,BK96-BK97)*Kirish!$B$28</f>
        <v>0</v>
      </c>
      <c r="BL98" s="46">
        <f>MAX(0,BL96-BL97)*Kirish!$B$28</f>
        <v>0</v>
      </c>
      <c r="BM98" s="46">
        <f>MAX(0,BM96-BM97)*Kirish!$B$28</f>
        <v>0</v>
      </c>
      <c r="BN98" s="46">
        <f>MAX(0,BN96-BN97)*Kirish!$B$28</f>
        <v>0</v>
      </c>
      <c r="BO98" s="46">
        <f>MAX(0,BO96-BO97)*Kirish!$B$28</f>
        <v>0</v>
      </c>
      <c r="BP98" s="46">
        <f>MAX(0,BP96-BP97)*Kirish!$B$28</f>
        <v>0</v>
      </c>
      <c r="BQ98" s="46">
        <f>MAX(0,BQ96-BQ97)*Kirish!$B$28</f>
        <v>0</v>
      </c>
      <c r="BR98" s="46">
        <f>MAX(0,BR96-BR97)*Kirish!$B$28</f>
        <v>0</v>
      </c>
      <c r="BS98" s="46">
        <f>MAX(0,BS96-BS97)*Kirish!$B$28</f>
        <v>0</v>
      </c>
      <c r="BT98" s="46">
        <f>MAX(0,BT96-BT97)*Kirish!$B$28</f>
        <v>0</v>
      </c>
      <c r="BU98" s="46">
        <f>MAX(0,BU96-BU97)*Kirish!$B$28</f>
        <v>0</v>
      </c>
      <c r="BV98" s="46">
        <f>MAX(0,BV96-BV97)*Kirish!$B$28</f>
        <v>0</v>
      </c>
      <c r="BW98" s="46">
        <f>MAX(0,BW96-BW97)*Kirish!$B$28</f>
        <v>0</v>
      </c>
      <c r="BX98" s="46">
        <f>MAX(0,BX96-BX97)*Kirish!$B$28</f>
        <v>0</v>
      </c>
      <c r="BY98" s="46">
        <f>MAX(0,BY96-BY97)*Kirish!$B$28</f>
        <v>0</v>
      </c>
      <c r="BZ98" s="46">
        <f>MAX(0,BZ96-BZ97)*Kirish!$B$28</f>
        <v>0</v>
      </c>
      <c r="CA98" s="46">
        <f>MAX(0,CA96-CA97)*Kirish!$B$28</f>
        <v>0</v>
      </c>
      <c r="CB98" s="46">
        <f>MAX(0,CB96-CB97)*Kirish!$B$28</f>
        <v>0</v>
      </c>
      <c r="CC98" s="46">
        <f>MAX(0,CC96-CC97)*Kirish!$B$28</f>
        <v>0</v>
      </c>
      <c r="CD98" s="46">
        <f>MAX(0,CD96-CD97)*Kirish!$B$28</f>
        <v>0</v>
      </c>
      <c r="CE98" s="46">
        <f>MAX(0,CE96-CE97)*Kirish!$B$28</f>
        <v>0</v>
      </c>
      <c r="CF98" s="46">
        <f>MAX(0,CF96-CF97)*Kirish!$B$28</f>
        <v>0</v>
      </c>
      <c r="CG98" s="46">
        <f>MAX(0,CG96-CG97)*Kirish!$B$28</f>
        <v>0</v>
      </c>
      <c r="CH98" s="46">
        <f>MAX(0,CH96-CH97)*Kirish!$B$28</f>
        <v>0</v>
      </c>
      <c r="CI98" s="46">
        <f>MAX(0,CI96-CI97)*Kirish!$B$28</f>
        <v>0</v>
      </c>
      <c r="CJ98" s="46">
        <f>MAX(0,CJ96-CJ97)*Kirish!$B$28</f>
        <v>0</v>
      </c>
      <c r="CK98" s="46">
        <f>MAX(0,CK96-CK97)*Kirish!$B$28</f>
        <v>0</v>
      </c>
      <c r="CL98" s="46">
        <f>MAX(0,CL96-CL97)*Kirish!$B$28</f>
        <v>0</v>
      </c>
      <c r="CM98" s="46">
        <f>MAX(0,CM96-CM97)*Kirish!$B$28</f>
        <v>0</v>
      </c>
      <c r="CN98" s="46">
        <f>MAX(0,CN96-CN97)*Kirish!$B$28</f>
        <v>0</v>
      </c>
      <c r="CO98" s="46">
        <f>MAX(0,CO96-CO97)*Kirish!$B$28</f>
        <v>0</v>
      </c>
      <c r="CP98" s="46">
        <f>MAX(0,CP96-CP97)*Kirish!$B$28</f>
        <v>0</v>
      </c>
      <c r="CQ98" s="46">
        <f>MAX(0,CQ96-CQ97)*Kirish!$B$28</f>
        <v>0</v>
      </c>
      <c r="CR98" s="46">
        <f>MAX(0,CR96-CR97)*Kirish!$B$28</f>
        <v>0</v>
      </c>
      <c r="CS98" s="46">
        <f>MAX(0,CS96-CS97)*Kirish!$B$28</f>
        <v>0</v>
      </c>
      <c r="CT98" s="46">
        <f>MAX(0,CT96-CT97)*Kirish!$B$28</f>
        <v>0</v>
      </c>
      <c r="CU98" s="46">
        <f>MAX(0,CU96-CU97)*Kirish!$B$28</f>
        <v>0</v>
      </c>
      <c r="CV98" s="46">
        <f>MAX(0,CV96-CV97)*Kirish!$B$28</f>
        <v>0</v>
      </c>
      <c r="CW98" s="46">
        <f>MAX(0,CW96-CW97)*Kirish!$B$28</f>
        <v>0</v>
      </c>
      <c r="CX98" s="46">
        <f>MAX(0,CX96-CX97)*Kirish!$B$28</f>
        <v>0</v>
      </c>
      <c r="CY98" s="46">
        <f>MAX(0,CY96-CY97)*Kirish!$B$28</f>
        <v>0</v>
      </c>
      <c r="CZ98" s="46">
        <f>MAX(0,CZ96-CZ97)*Kirish!$B$28</f>
        <v>0</v>
      </c>
      <c r="DA98" s="46">
        <f>MAX(0,DA96-DA97)*Kirish!$B$28</f>
        <v>0</v>
      </c>
      <c r="DB98" s="46">
        <f>MAX(0,DB96-DB97)*Kirish!$B$28</f>
        <v>0</v>
      </c>
      <c r="DC98" s="46">
        <f>MAX(0,DC96-DC97)*Kirish!$B$28</f>
        <v>0</v>
      </c>
      <c r="DD98" s="46">
        <f>MAX(0,DD96-DD97)*Kirish!$B$28</f>
        <v>0</v>
      </c>
      <c r="DE98" s="46">
        <f>MAX(0,DE96-DE97)*Kirish!$B$28</f>
        <v>0</v>
      </c>
      <c r="DF98" s="46">
        <f>MAX(0,DF96-DF97)*Kirish!$B$28</f>
        <v>0</v>
      </c>
      <c r="DG98" s="46">
        <f>MAX(0,DG96-DG97)*Kirish!$B$28</f>
        <v>0</v>
      </c>
      <c r="DH98" s="46">
        <f>MAX(0,DH96-DH97)*Kirish!$B$28</f>
        <v>0</v>
      </c>
      <c r="DI98" s="46">
        <f>MAX(0,DI96-DI97)*Kirish!$B$28</f>
        <v>0</v>
      </c>
      <c r="DJ98" s="46">
        <f>MAX(0,DJ96-DJ97)*Kirish!$B$28</f>
        <v>0</v>
      </c>
      <c r="DK98" s="46">
        <f>MAX(0,DK96-DK97)*Kirish!$B$28</f>
        <v>0</v>
      </c>
      <c r="DL98" s="46">
        <f>MAX(0,DL96-DL97)*Kirish!$B$28</f>
        <v>0</v>
      </c>
      <c r="DM98" s="46">
        <f>MAX(0,DM96-DM97)*Kirish!$B$28</f>
        <v>0</v>
      </c>
      <c r="DN98" s="46">
        <f>MAX(0,DN96-DN97)*Kirish!$B$28</f>
        <v>0</v>
      </c>
      <c r="DO98" s="46">
        <f>MAX(0,DO96-DO97)*Kirish!$B$28</f>
        <v>0</v>
      </c>
      <c r="DP98" s="46">
        <f>MAX(0,DP96-DP97)*Kirish!$B$28</f>
        <v>0</v>
      </c>
      <c r="DQ98" s="46">
        <f>MAX(0,DQ96-DQ97)*Kirish!$B$28</f>
        <v>0</v>
      </c>
      <c r="DR98" s="46">
        <f>MAX(0,DR96-DR97)*Kirish!$B$28</f>
        <v>0</v>
      </c>
      <c r="DS98" s="46">
        <f>MAX(0,DS96-DS97)*Kirish!$B$28</f>
        <v>0</v>
      </c>
      <c r="DT98" s="46">
        <f>MAX(0,DT96-DT97)*Kirish!$B$28</f>
        <v>0</v>
      </c>
      <c r="DU98" s="46">
        <f>MAX(0,DU96-DU97)*Kirish!$B$28</f>
        <v>0</v>
      </c>
      <c r="DV98" s="46">
        <f>MAX(0,DV96-DV97)*Kirish!$B$28</f>
        <v>0</v>
      </c>
      <c r="DW98" s="46">
        <f>MAX(0,DW96-DW97)*Kirish!$B$28</f>
        <v>0</v>
      </c>
      <c r="DX98" s="46">
        <f>MAX(0,DX96-DX97)*Kirish!$B$28</f>
        <v>0</v>
      </c>
      <c r="DY98" s="46">
        <f>MAX(0,DY96-DY97)*Kirish!$B$28</f>
        <v>0</v>
      </c>
      <c r="DZ98" s="46">
        <f>MAX(0,DZ96-DZ97)*Kirish!$B$28</f>
        <v>0</v>
      </c>
      <c r="EA98" s="46">
        <f>MAX(0,EA96-EA97)*Kirish!$B$28</f>
        <v>0</v>
      </c>
      <c r="EB98" s="46">
        <f>MAX(0,EB96-EB97)*Kirish!$B$28</f>
        <v>0</v>
      </c>
      <c r="EC98" s="46">
        <f>MAX(0,EC96-EC97)*Kirish!$B$28</f>
        <v>0</v>
      </c>
      <c r="ED98" s="46">
        <f>MAX(0,ED96-ED97)*Kirish!$B$28</f>
        <v>0</v>
      </c>
      <c r="EE98" s="46">
        <f>MAX(0,EE96-EE97)*Kirish!$B$28</f>
        <v>0</v>
      </c>
      <c r="EF98" s="46">
        <f>MAX(0,EF96-EF97)*Kirish!$B$28</f>
        <v>0</v>
      </c>
      <c r="EG98" s="46">
        <f>MAX(0,EG96-EG97)*Kirish!$B$28</f>
        <v>0</v>
      </c>
      <c r="EH98" s="46">
        <f>MAX(0,EH96-EH97)*Kirish!$B$28</f>
        <v>0</v>
      </c>
      <c r="EI98" s="46">
        <f>MAX(0,EI96-EI97)*Kirish!$B$28</f>
        <v>0</v>
      </c>
      <c r="EJ98" s="46">
        <f>MAX(0,EJ96-EJ97)*Kirish!$B$28</f>
        <v>0</v>
      </c>
      <c r="EK98" s="46">
        <f>MAX(0,EK96-EK97)*Kirish!$B$28</f>
        <v>0</v>
      </c>
      <c r="EL98" s="46">
        <f>MAX(0,EL96-EL97)*Kirish!$B$28</f>
        <v>0</v>
      </c>
      <c r="EM98" s="46">
        <f>MAX(0,EM96-EM97)*Kirish!$B$28</f>
        <v>0</v>
      </c>
      <c r="EN98" s="46">
        <f>MAX(0,EN96-EN97)*Kirish!$B$28</f>
        <v>0</v>
      </c>
      <c r="EO98" s="46">
        <f>MAX(0,EO96-EO97)*Kirish!$B$28</f>
        <v>0</v>
      </c>
      <c r="EP98" s="46">
        <f>MAX(0,EP96-EP97)*Kirish!$B$28</f>
        <v>0</v>
      </c>
      <c r="EQ98" s="46">
        <f>MAX(0,EQ96-EQ97)*Kirish!$B$28</f>
        <v>0</v>
      </c>
      <c r="ER98" s="46">
        <f>MAX(0,ER96-ER97)*Kirish!$B$28</f>
        <v>0</v>
      </c>
      <c r="ES98" s="46">
        <f>MAX(0,ES96-ES97)*Kirish!$B$28</f>
        <v>0</v>
      </c>
      <c r="ET98" s="46">
        <f>MAX(0,ET96-ET97)*Kirish!$B$28</f>
        <v>0</v>
      </c>
      <c r="EU98" s="46">
        <f>MAX(0,EU96-EU97)*Kirish!$B$28</f>
        <v>0</v>
      </c>
      <c r="EV98" s="46">
        <f>MAX(0,EV96-EV97)*Kirish!$B$28</f>
        <v>0</v>
      </c>
      <c r="EW98" s="46">
        <f>MAX(0,EW96-EW97)*Kirish!$B$28</f>
        <v>0</v>
      </c>
      <c r="EX98" s="46">
        <f>MAX(0,EX96-EX97)*Kirish!$B$28</f>
        <v>0</v>
      </c>
      <c r="EY98" s="46">
        <f>MAX(0,EY96-EY97)*Kirish!$B$28</f>
        <v>0</v>
      </c>
      <c r="EZ98" s="46">
        <f>MAX(0,EZ96-EZ97)*Kirish!$B$28</f>
        <v>0</v>
      </c>
      <c r="FA98" s="46">
        <f>MAX(0,FA96-FA97)*Kirish!$B$28</f>
        <v>0</v>
      </c>
      <c r="FB98" s="46">
        <f>MAX(0,FB96-FB97)*Kirish!$B$28</f>
        <v>0</v>
      </c>
      <c r="FC98" s="46">
        <f>MAX(0,FC96-FC97)*Kirish!$B$28</f>
        <v>0</v>
      </c>
      <c r="FD98" s="46">
        <f>MAX(0,FD96-FD97)*Kirish!$B$28</f>
        <v>0</v>
      </c>
      <c r="FE98" s="46">
        <f>MAX(0,FE96-FE97)*Kirish!$B$28</f>
        <v>0</v>
      </c>
      <c r="FF98" s="46">
        <f>MAX(0,FF96-FF97)*Kirish!$B$28</f>
        <v>0</v>
      </c>
      <c r="FG98" s="46">
        <f>MAX(0,FG96-FG97)*Kirish!$B$28</f>
        <v>0</v>
      </c>
      <c r="FH98" s="46">
        <f>MAX(0,FH96-FH97)*Kirish!$B$28</f>
        <v>0</v>
      </c>
      <c r="FI98" s="46">
        <f>MAX(0,FI96-FI97)*Kirish!$B$28</f>
        <v>0</v>
      </c>
      <c r="FJ98" s="46">
        <f>MAX(0,FJ96-FJ97)*Kirish!$B$28</f>
        <v>0</v>
      </c>
      <c r="FK98" s="46">
        <f>MAX(0,FK96-FK97)*Kirish!$B$28</f>
        <v>0</v>
      </c>
      <c r="FL98" s="46">
        <f>MAX(0,FL96-FL97)*Kirish!$B$28</f>
        <v>0</v>
      </c>
      <c r="FM98" s="46">
        <f>MAX(0,FM96-FM97)*Kirish!$B$28</f>
        <v>0</v>
      </c>
      <c r="FN98" s="46">
        <f>MAX(0,FN96-FN97)*Kirish!$B$28</f>
        <v>0</v>
      </c>
      <c r="FO98" s="46">
        <f>MAX(0,FO96-FO97)*Kirish!$B$28</f>
        <v>0</v>
      </c>
      <c r="FP98" s="46">
        <f>MAX(0,FP96-FP97)*Kirish!$B$28</f>
        <v>0</v>
      </c>
    </row>
    <row r="99" spans="1:172" x14ac:dyDescent="0.2">
      <c r="A99" s="42" t="s">
        <v>247</v>
      </c>
      <c r="C99" s="45">
        <f t="shared" si="101"/>
        <v>0</v>
      </c>
      <c r="D99" s="46">
        <f t="shared" ref="D99:AI99" si="114">D96-D98</f>
        <v>0</v>
      </c>
      <c r="E99" s="46">
        <f t="shared" si="114"/>
        <v>0</v>
      </c>
      <c r="F99" s="46">
        <f t="shared" si="114"/>
        <v>0</v>
      </c>
      <c r="G99" s="46">
        <f t="shared" si="114"/>
        <v>0</v>
      </c>
      <c r="H99" s="46">
        <f t="shared" si="114"/>
        <v>0</v>
      </c>
      <c r="I99" s="46">
        <f t="shared" si="114"/>
        <v>0</v>
      </c>
      <c r="J99" s="46">
        <f t="shared" si="114"/>
        <v>0</v>
      </c>
      <c r="K99" s="46">
        <f t="shared" si="114"/>
        <v>0</v>
      </c>
      <c r="L99" s="46">
        <f t="shared" si="114"/>
        <v>0</v>
      </c>
      <c r="M99" s="46">
        <f t="shared" si="114"/>
        <v>0</v>
      </c>
      <c r="N99" s="46">
        <f t="shared" si="114"/>
        <v>0</v>
      </c>
      <c r="O99" s="46">
        <f t="shared" si="114"/>
        <v>0</v>
      </c>
      <c r="P99" s="46">
        <f t="shared" si="114"/>
        <v>0</v>
      </c>
      <c r="Q99" s="46">
        <f t="shared" si="114"/>
        <v>0</v>
      </c>
      <c r="R99" s="46">
        <f t="shared" si="114"/>
        <v>0</v>
      </c>
      <c r="S99" s="46">
        <f t="shared" si="114"/>
        <v>0</v>
      </c>
      <c r="T99" s="46">
        <f t="shared" si="114"/>
        <v>0</v>
      </c>
      <c r="U99" s="46">
        <f t="shared" si="114"/>
        <v>0</v>
      </c>
      <c r="V99" s="46">
        <f t="shared" si="114"/>
        <v>0</v>
      </c>
      <c r="W99" s="46">
        <f t="shared" si="114"/>
        <v>0</v>
      </c>
      <c r="X99" s="46">
        <f t="shared" si="114"/>
        <v>0</v>
      </c>
      <c r="Y99" s="46">
        <f t="shared" si="114"/>
        <v>0</v>
      </c>
      <c r="Z99" s="46">
        <f t="shared" si="114"/>
        <v>0</v>
      </c>
      <c r="AA99" s="46">
        <f t="shared" si="114"/>
        <v>0</v>
      </c>
      <c r="AB99" s="46">
        <f t="shared" si="114"/>
        <v>0</v>
      </c>
      <c r="AC99" s="46">
        <f t="shared" si="114"/>
        <v>0</v>
      </c>
      <c r="AD99" s="46">
        <f t="shared" si="114"/>
        <v>0</v>
      </c>
      <c r="AE99" s="46">
        <f t="shared" si="114"/>
        <v>0</v>
      </c>
      <c r="AF99" s="46">
        <f t="shared" si="114"/>
        <v>0</v>
      </c>
      <c r="AG99" s="46">
        <f t="shared" si="114"/>
        <v>0</v>
      </c>
      <c r="AH99" s="46">
        <f t="shared" si="114"/>
        <v>0</v>
      </c>
      <c r="AI99" s="46">
        <f t="shared" si="114"/>
        <v>0</v>
      </c>
      <c r="AJ99" s="46">
        <f t="shared" ref="AJ99:BO99" si="115">AJ96-AJ98</f>
        <v>0</v>
      </c>
      <c r="AK99" s="46">
        <f t="shared" si="115"/>
        <v>0</v>
      </c>
      <c r="AL99" s="46">
        <f t="shared" si="115"/>
        <v>0</v>
      </c>
      <c r="AM99" s="46">
        <f t="shared" si="115"/>
        <v>0</v>
      </c>
      <c r="AN99" s="46">
        <f t="shared" si="115"/>
        <v>0</v>
      </c>
      <c r="AO99" s="46">
        <f t="shared" si="115"/>
        <v>0</v>
      </c>
      <c r="AP99" s="46">
        <f t="shared" si="115"/>
        <v>0</v>
      </c>
      <c r="AQ99" s="46">
        <f t="shared" si="115"/>
        <v>0</v>
      </c>
      <c r="AR99" s="46">
        <f t="shared" si="115"/>
        <v>0</v>
      </c>
      <c r="AS99" s="46">
        <f t="shared" si="115"/>
        <v>0</v>
      </c>
      <c r="AT99" s="46">
        <f t="shared" si="115"/>
        <v>0</v>
      </c>
      <c r="AU99" s="46">
        <f t="shared" si="115"/>
        <v>0</v>
      </c>
      <c r="AV99" s="46">
        <f t="shared" si="115"/>
        <v>0</v>
      </c>
      <c r="AW99" s="46">
        <f t="shared" si="115"/>
        <v>0</v>
      </c>
      <c r="AX99" s="46">
        <f t="shared" si="115"/>
        <v>0</v>
      </c>
      <c r="AY99" s="46">
        <f t="shared" si="115"/>
        <v>0</v>
      </c>
      <c r="AZ99" s="46">
        <f t="shared" si="115"/>
        <v>0</v>
      </c>
      <c r="BA99" s="46">
        <f t="shared" si="115"/>
        <v>0</v>
      </c>
      <c r="BB99" s="46">
        <f t="shared" si="115"/>
        <v>0</v>
      </c>
      <c r="BC99" s="46">
        <f t="shared" si="115"/>
        <v>0</v>
      </c>
      <c r="BD99" s="46">
        <f t="shared" si="115"/>
        <v>0</v>
      </c>
      <c r="BE99" s="46">
        <f t="shared" si="115"/>
        <v>0</v>
      </c>
      <c r="BF99" s="46">
        <f t="shared" si="115"/>
        <v>0</v>
      </c>
      <c r="BG99" s="46">
        <f t="shared" si="115"/>
        <v>0</v>
      </c>
      <c r="BH99" s="46">
        <f t="shared" si="115"/>
        <v>0</v>
      </c>
      <c r="BI99" s="46">
        <f t="shared" si="115"/>
        <v>0</v>
      </c>
      <c r="BJ99" s="46">
        <f t="shared" si="115"/>
        <v>0</v>
      </c>
      <c r="BK99" s="46">
        <f t="shared" si="115"/>
        <v>0</v>
      </c>
      <c r="BL99" s="46">
        <f t="shared" si="115"/>
        <v>0</v>
      </c>
      <c r="BM99" s="46">
        <f t="shared" si="115"/>
        <v>0</v>
      </c>
      <c r="BN99" s="46">
        <f t="shared" si="115"/>
        <v>0</v>
      </c>
      <c r="BO99" s="46">
        <f t="shared" si="115"/>
        <v>0</v>
      </c>
      <c r="BP99" s="46">
        <f t="shared" ref="BP99:CU99" si="116">BP96-BP98</f>
        <v>0</v>
      </c>
      <c r="BQ99" s="46">
        <f t="shared" si="116"/>
        <v>0</v>
      </c>
      <c r="BR99" s="46">
        <f t="shared" si="116"/>
        <v>0</v>
      </c>
      <c r="BS99" s="46">
        <f t="shared" si="116"/>
        <v>0</v>
      </c>
      <c r="BT99" s="46">
        <f t="shared" si="116"/>
        <v>0</v>
      </c>
      <c r="BU99" s="46">
        <f t="shared" si="116"/>
        <v>0</v>
      </c>
      <c r="BV99" s="46">
        <f t="shared" si="116"/>
        <v>0</v>
      </c>
      <c r="BW99" s="46">
        <f t="shared" si="116"/>
        <v>0</v>
      </c>
      <c r="BX99" s="46">
        <f t="shared" si="116"/>
        <v>0</v>
      </c>
      <c r="BY99" s="46">
        <f t="shared" si="116"/>
        <v>0</v>
      </c>
      <c r="BZ99" s="46">
        <f t="shared" si="116"/>
        <v>0</v>
      </c>
      <c r="CA99" s="46">
        <f t="shared" si="116"/>
        <v>0</v>
      </c>
      <c r="CB99" s="46">
        <f t="shared" si="116"/>
        <v>0</v>
      </c>
      <c r="CC99" s="46">
        <f t="shared" si="116"/>
        <v>0</v>
      </c>
      <c r="CD99" s="46">
        <f t="shared" si="116"/>
        <v>0</v>
      </c>
      <c r="CE99" s="46">
        <f t="shared" si="116"/>
        <v>0</v>
      </c>
      <c r="CF99" s="46">
        <f t="shared" si="116"/>
        <v>0</v>
      </c>
      <c r="CG99" s="46">
        <f t="shared" si="116"/>
        <v>0</v>
      </c>
      <c r="CH99" s="46">
        <f t="shared" si="116"/>
        <v>0</v>
      </c>
      <c r="CI99" s="46">
        <f t="shared" si="116"/>
        <v>0</v>
      </c>
      <c r="CJ99" s="46">
        <f t="shared" si="116"/>
        <v>0</v>
      </c>
      <c r="CK99" s="46">
        <f t="shared" si="116"/>
        <v>0</v>
      </c>
      <c r="CL99" s="46">
        <f t="shared" si="116"/>
        <v>0</v>
      </c>
      <c r="CM99" s="46">
        <f t="shared" si="116"/>
        <v>0</v>
      </c>
      <c r="CN99" s="46">
        <f t="shared" si="116"/>
        <v>0</v>
      </c>
      <c r="CO99" s="46">
        <f t="shared" si="116"/>
        <v>0</v>
      </c>
      <c r="CP99" s="46">
        <f t="shared" si="116"/>
        <v>0</v>
      </c>
      <c r="CQ99" s="46">
        <f t="shared" si="116"/>
        <v>0</v>
      </c>
      <c r="CR99" s="46">
        <f t="shared" si="116"/>
        <v>0</v>
      </c>
      <c r="CS99" s="46">
        <f t="shared" si="116"/>
        <v>0</v>
      </c>
      <c r="CT99" s="46">
        <f t="shared" si="116"/>
        <v>0</v>
      </c>
      <c r="CU99" s="46">
        <f t="shared" si="116"/>
        <v>0</v>
      </c>
      <c r="CV99" s="46">
        <f t="shared" ref="CV99:EA99" si="117">CV96-CV98</f>
        <v>0</v>
      </c>
      <c r="CW99" s="46">
        <f t="shared" si="117"/>
        <v>0</v>
      </c>
      <c r="CX99" s="46">
        <f t="shared" si="117"/>
        <v>0</v>
      </c>
      <c r="CY99" s="46">
        <f t="shared" si="117"/>
        <v>0</v>
      </c>
      <c r="CZ99" s="46">
        <f t="shared" si="117"/>
        <v>0</v>
      </c>
      <c r="DA99" s="46">
        <f t="shared" si="117"/>
        <v>0</v>
      </c>
      <c r="DB99" s="46">
        <f t="shared" si="117"/>
        <v>0</v>
      </c>
      <c r="DC99" s="46">
        <f t="shared" si="117"/>
        <v>0</v>
      </c>
      <c r="DD99" s="46">
        <f t="shared" si="117"/>
        <v>0</v>
      </c>
      <c r="DE99" s="46">
        <f t="shared" si="117"/>
        <v>0</v>
      </c>
      <c r="DF99" s="46">
        <f t="shared" si="117"/>
        <v>0</v>
      </c>
      <c r="DG99" s="46">
        <f t="shared" si="117"/>
        <v>0</v>
      </c>
      <c r="DH99" s="46">
        <f t="shared" si="117"/>
        <v>0</v>
      </c>
      <c r="DI99" s="46">
        <f t="shared" si="117"/>
        <v>0</v>
      </c>
      <c r="DJ99" s="46">
        <f t="shared" si="117"/>
        <v>0</v>
      </c>
      <c r="DK99" s="46">
        <f t="shared" si="117"/>
        <v>0</v>
      </c>
      <c r="DL99" s="46">
        <f t="shared" si="117"/>
        <v>0</v>
      </c>
      <c r="DM99" s="46">
        <f t="shared" si="117"/>
        <v>0</v>
      </c>
      <c r="DN99" s="46">
        <f t="shared" si="117"/>
        <v>0</v>
      </c>
      <c r="DO99" s="46">
        <f t="shared" si="117"/>
        <v>0</v>
      </c>
      <c r="DP99" s="46">
        <f t="shared" si="117"/>
        <v>0</v>
      </c>
      <c r="DQ99" s="46">
        <f t="shared" si="117"/>
        <v>0</v>
      </c>
      <c r="DR99" s="46">
        <f t="shared" si="117"/>
        <v>0</v>
      </c>
      <c r="DS99" s="46">
        <f t="shared" si="117"/>
        <v>0</v>
      </c>
      <c r="DT99" s="46">
        <f t="shared" si="117"/>
        <v>0</v>
      </c>
      <c r="DU99" s="46">
        <f t="shared" si="117"/>
        <v>0</v>
      </c>
      <c r="DV99" s="46">
        <f t="shared" si="117"/>
        <v>0</v>
      </c>
      <c r="DW99" s="46">
        <f t="shared" si="117"/>
        <v>0</v>
      </c>
      <c r="DX99" s="46">
        <f t="shared" si="117"/>
        <v>0</v>
      </c>
      <c r="DY99" s="46">
        <f t="shared" si="117"/>
        <v>0</v>
      </c>
      <c r="DZ99" s="46">
        <f t="shared" si="117"/>
        <v>0</v>
      </c>
      <c r="EA99" s="46">
        <f t="shared" si="117"/>
        <v>0</v>
      </c>
      <c r="EB99" s="46">
        <f t="shared" ref="EB99:FG99" si="118">EB96-EB98</f>
        <v>0</v>
      </c>
      <c r="EC99" s="46">
        <f t="shared" si="118"/>
        <v>0</v>
      </c>
      <c r="ED99" s="46">
        <f t="shared" si="118"/>
        <v>0</v>
      </c>
      <c r="EE99" s="46">
        <f t="shared" si="118"/>
        <v>0</v>
      </c>
      <c r="EF99" s="46">
        <f t="shared" si="118"/>
        <v>0</v>
      </c>
      <c r="EG99" s="46">
        <f t="shared" si="118"/>
        <v>0</v>
      </c>
      <c r="EH99" s="46">
        <f t="shared" si="118"/>
        <v>0</v>
      </c>
      <c r="EI99" s="46">
        <f t="shared" si="118"/>
        <v>0</v>
      </c>
      <c r="EJ99" s="46">
        <f t="shared" si="118"/>
        <v>0</v>
      </c>
      <c r="EK99" s="46">
        <f t="shared" si="118"/>
        <v>0</v>
      </c>
      <c r="EL99" s="46">
        <f t="shared" si="118"/>
        <v>0</v>
      </c>
      <c r="EM99" s="46">
        <f t="shared" si="118"/>
        <v>0</v>
      </c>
      <c r="EN99" s="46">
        <f t="shared" si="118"/>
        <v>0</v>
      </c>
      <c r="EO99" s="46">
        <f t="shared" si="118"/>
        <v>0</v>
      </c>
      <c r="EP99" s="46">
        <f t="shared" si="118"/>
        <v>0</v>
      </c>
      <c r="EQ99" s="46">
        <f t="shared" si="118"/>
        <v>0</v>
      </c>
      <c r="ER99" s="46">
        <f t="shared" si="118"/>
        <v>0</v>
      </c>
      <c r="ES99" s="46">
        <f t="shared" si="118"/>
        <v>0</v>
      </c>
      <c r="ET99" s="46">
        <f t="shared" si="118"/>
        <v>0</v>
      </c>
      <c r="EU99" s="46">
        <f t="shared" si="118"/>
        <v>0</v>
      </c>
      <c r="EV99" s="46">
        <f t="shared" si="118"/>
        <v>0</v>
      </c>
      <c r="EW99" s="46">
        <f t="shared" si="118"/>
        <v>0</v>
      </c>
      <c r="EX99" s="46">
        <f t="shared" si="118"/>
        <v>0</v>
      </c>
      <c r="EY99" s="46">
        <f t="shared" si="118"/>
        <v>0</v>
      </c>
      <c r="EZ99" s="46">
        <f t="shared" si="118"/>
        <v>0</v>
      </c>
      <c r="FA99" s="46">
        <f t="shared" si="118"/>
        <v>0</v>
      </c>
      <c r="FB99" s="46">
        <f t="shared" si="118"/>
        <v>0</v>
      </c>
      <c r="FC99" s="46">
        <f t="shared" si="118"/>
        <v>0</v>
      </c>
      <c r="FD99" s="46">
        <f t="shared" si="118"/>
        <v>0</v>
      </c>
      <c r="FE99" s="46">
        <f t="shared" si="118"/>
        <v>0</v>
      </c>
      <c r="FF99" s="46">
        <f t="shared" si="118"/>
        <v>0</v>
      </c>
      <c r="FG99" s="46">
        <f t="shared" si="118"/>
        <v>0</v>
      </c>
      <c r="FH99" s="46">
        <f t="shared" ref="FH99:GM99" si="119">FH96-FH98</f>
        <v>0</v>
      </c>
      <c r="FI99" s="46">
        <f t="shared" si="119"/>
        <v>0</v>
      </c>
      <c r="FJ99" s="46">
        <f t="shared" si="119"/>
        <v>0</v>
      </c>
      <c r="FK99" s="46">
        <f t="shared" si="119"/>
        <v>0</v>
      </c>
      <c r="FL99" s="46">
        <f t="shared" si="119"/>
        <v>0</v>
      </c>
      <c r="FM99" s="46">
        <f t="shared" si="119"/>
        <v>0</v>
      </c>
      <c r="FN99" s="46">
        <f t="shared" si="119"/>
        <v>0</v>
      </c>
      <c r="FO99" s="46">
        <f t="shared" si="119"/>
        <v>0</v>
      </c>
      <c r="FP99" s="46">
        <f t="shared" si="119"/>
        <v>0</v>
      </c>
    </row>
    <row r="100" spans="1:172" x14ac:dyDescent="0.2">
      <c r="A100" s="42" t="s">
        <v>248</v>
      </c>
      <c r="D100" s="46">
        <f>IF(AND(D87=1,D$4=Parametrlar!$D$8),D92*12*(1+Kirish!$D$53)/Kirish!$D$54*(1-Kirish!$B$29),0)</f>
        <v>0</v>
      </c>
      <c r="E100" s="46">
        <f>IF(AND(E87=1,E$4=Parametrlar!$D$8),E92*12*(1+Kirish!$D$53)/Kirish!$D$54*(1-Kirish!$B$29),0)</f>
        <v>0</v>
      </c>
      <c r="F100" s="46">
        <f>IF(AND(F87=1,F$4=Parametrlar!$D$8),F92*12*(1+Kirish!$D$53)/Kirish!$D$54*(1-Kirish!$B$29),0)</f>
        <v>0</v>
      </c>
      <c r="G100" s="46">
        <f>IF(AND(G87=1,G$4=Parametrlar!$D$8),G92*12*(1+Kirish!$D$53)/Kirish!$D$54*(1-Kirish!$B$29),0)</f>
        <v>0</v>
      </c>
      <c r="H100" s="46">
        <f>IF(AND(H87=1,H$4=Parametrlar!$D$8),H92*12*(1+Kirish!$D$53)/Kirish!$D$54*(1-Kirish!$B$29),0)</f>
        <v>0</v>
      </c>
      <c r="I100" s="46">
        <f>IF(AND(I87=1,I$4=Parametrlar!$D$8),I92*12*(1+Kirish!$D$53)/Kirish!$D$54*(1-Kirish!$B$29),0)</f>
        <v>0</v>
      </c>
      <c r="J100" s="46">
        <f>IF(AND(J87=1,J$4=Parametrlar!$D$8),J92*12*(1+Kirish!$D$53)/Kirish!$D$54*(1-Kirish!$B$29),0)</f>
        <v>0</v>
      </c>
      <c r="K100" s="46">
        <f>IF(AND(K87=1,K$4=Parametrlar!$D$8),K92*12*(1+Kirish!$D$53)/Kirish!$D$54*(1-Kirish!$B$29),0)</f>
        <v>0</v>
      </c>
      <c r="L100" s="46">
        <f>IF(AND(L87=1,L$4=Parametrlar!$D$8),L92*12*(1+Kirish!$D$53)/Kirish!$D$54*(1-Kirish!$B$29),0)</f>
        <v>0</v>
      </c>
      <c r="M100" s="46">
        <f>IF(AND(M87=1,M$4=Parametrlar!$D$8),M92*12*(1+Kirish!$D$53)/Kirish!$D$54*(1-Kirish!$B$29),0)</f>
        <v>0</v>
      </c>
      <c r="N100" s="46">
        <f>IF(AND(N87=1,N$4=Parametrlar!$D$8),N92*12*(1+Kirish!$D$53)/Kirish!$D$54*(1-Kirish!$B$29),0)</f>
        <v>0</v>
      </c>
      <c r="O100" s="46">
        <f>IF(AND(O87=1,O$4=Parametrlar!$D$8),O92*12*(1+Kirish!$D$53)/Kirish!$D$54*(1-Kirish!$B$29),0)</f>
        <v>0</v>
      </c>
      <c r="P100" s="46">
        <f>IF(AND(P87=1,P$4=Parametrlar!$D$8),P92*12*(1+Kirish!$D$53)/Kirish!$D$54*(1-Kirish!$B$29),0)</f>
        <v>0</v>
      </c>
      <c r="Q100" s="46">
        <f>IF(AND(Q87=1,Q$4=Parametrlar!$D$8),Q92*12*(1+Kirish!$D$53)/Kirish!$D$54*(1-Kirish!$B$29),0)</f>
        <v>0</v>
      </c>
      <c r="R100" s="46">
        <f>IF(AND(R87=1,R$4=Parametrlar!$D$8),R92*12*(1+Kirish!$D$53)/Kirish!$D$54*(1-Kirish!$B$29),0)</f>
        <v>0</v>
      </c>
      <c r="S100" s="46">
        <f>IF(AND(S87=1,S$4=Parametrlar!$D$8),S92*12*(1+Kirish!$D$53)/Kirish!$D$54*(1-Kirish!$B$29),0)</f>
        <v>0</v>
      </c>
      <c r="T100" s="46">
        <f>IF(AND(T87=1,T$4=Parametrlar!$D$8),T92*12*(1+Kirish!$D$53)/Kirish!$D$54*(1-Kirish!$B$29),0)</f>
        <v>0</v>
      </c>
      <c r="U100" s="46">
        <f>IF(AND(U87=1,U$4=Parametrlar!$D$8),U92*12*(1+Kirish!$D$53)/Kirish!$D$54*(1-Kirish!$B$29),0)</f>
        <v>0</v>
      </c>
      <c r="V100" s="46">
        <f>IF(AND(V87=1,V$4=Parametrlar!$D$8),V92*12*(1+Kirish!$D$53)/Kirish!$D$54*(1-Kirish!$B$29),0)</f>
        <v>0</v>
      </c>
      <c r="W100" s="46">
        <f>IF(AND(W87=1,W$4=Parametrlar!$D$8),W92*12*(1+Kirish!$D$53)/Kirish!$D$54*(1-Kirish!$B$29),0)</f>
        <v>0</v>
      </c>
      <c r="X100" s="46">
        <f>IF(AND(X87=1,X$4=Parametrlar!$D$8),X92*12*(1+Kirish!$D$53)/Kirish!$D$54*(1-Kirish!$B$29),0)</f>
        <v>0</v>
      </c>
      <c r="Y100" s="46">
        <f>IF(AND(Y87=1,Y$4=Parametrlar!$D$8),Y92*12*(1+Kirish!$D$53)/Kirish!$D$54*(1-Kirish!$B$29),0)</f>
        <v>0</v>
      </c>
      <c r="Z100" s="46">
        <f>IF(AND(Z87=1,Z$4=Parametrlar!$D$8),Z92*12*(1+Kirish!$D$53)/Kirish!$D$54*(1-Kirish!$B$29),0)</f>
        <v>0</v>
      </c>
      <c r="AA100" s="46">
        <f>IF(AND(AA87=1,AA$4=Parametrlar!$D$8),AA92*12*(1+Kirish!$D$53)/Kirish!$D$54*(1-Kirish!$B$29),0)</f>
        <v>0</v>
      </c>
      <c r="AB100" s="46">
        <f>IF(AND(AB87=1,AB$4=Parametrlar!$D$8),AB92*12*(1+Kirish!$D$53)/Kirish!$D$54*(1-Kirish!$B$29),0)</f>
        <v>0</v>
      </c>
      <c r="AC100" s="46">
        <f>IF(AND(AC87=1,AC$4=Parametrlar!$D$8),AC92*12*(1+Kirish!$D$53)/Kirish!$D$54*(1-Kirish!$B$29),0)</f>
        <v>0</v>
      </c>
      <c r="AD100" s="46">
        <f>IF(AND(AD87=1,AD$4=Parametrlar!$D$8),AD92*12*(1+Kirish!$D$53)/Kirish!$D$54*(1-Kirish!$B$29),0)</f>
        <v>0</v>
      </c>
      <c r="AE100" s="46">
        <f>IF(AND(AE87=1,AE$4=Parametrlar!$D$8),AE92*12*(1+Kirish!$D$53)/Kirish!$D$54*(1-Kirish!$B$29),0)</f>
        <v>0</v>
      </c>
      <c r="AF100" s="46">
        <f>IF(AND(AF87=1,AF$4=Parametrlar!$D$8),AF92*12*(1+Kirish!$D$53)/Kirish!$D$54*(1-Kirish!$B$29),0)</f>
        <v>0</v>
      </c>
      <c r="AG100" s="46">
        <f>IF(AND(AG87=1,AG$4=Parametrlar!$D$8),AG92*12*(1+Kirish!$D$53)/Kirish!$D$54*(1-Kirish!$B$29),0)</f>
        <v>0</v>
      </c>
      <c r="AH100" s="46">
        <f>IF(AND(AH87=1,AH$4=Parametrlar!$D$8),AH92*12*(1+Kirish!$D$53)/Kirish!$D$54*(1-Kirish!$B$29),0)</f>
        <v>0</v>
      </c>
      <c r="AI100" s="46">
        <f>IF(AND(AI87=1,AI$4=Parametrlar!$D$8),AI92*12*(1+Kirish!$D$53)/Kirish!$D$54*(1-Kirish!$B$29),0)</f>
        <v>0</v>
      </c>
      <c r="AJ100" s="46">
        <f>IF(AND(AJ87=1,AJ$4=Parametrlar!$D$8),AJ92*12*(1+Kirish!$D$53)/Kirish!$D$54*(1-Kirish!$B$29),0)</f>
        <v>0</v>
      </c>
      <c r="AK100" s="46">
        <f>IF(AND(AK87=1,AK$4=Parametrlar!$D$8),AK92*12*(1+Kirish!$D$53)/Kirish!$D$54*(1-Kirish!$B$29),0)</f>
        <v>0</v>
      </c>
      <c r="AL100" s="46">
        <f>IF(AND(AL87=1,AL$4=Parametrlar!$D$8),AL92*12*(1+Kirish!$D$53)/Kirish!$D$54*(1-Kirish!$B$29),0)</f>
        <v>0</v>
      </c>
      <c r="AM100" s="46">
        <f>IF(AND(AM87=1,AM$4=Parametrlar!$D$8),AM92*12*(1+Kirish!$D$53)/Kirish!$D$54*(1-Kirish!$B$29),0)</f>
        <v>0</v>
      </c>
      <c r="AN100" s="46">
        <f>IF(AND(AN87=1,AN$4=Parametrlar!$D$8),AN92*12*(1+Kirish!$D$53)/Kirish!$D$54*(1-Kirish!$B$29),0)</f>
        <v>0</v>
      </c>
      <c r="AO100" s="46">
        <f>IF(AND(AO87=1,AO$4=Parametrlar!$D$8),AO92*12*(1+Kirish!$D$53)/Kirish!$D$54*(1-Kirish!$B$29),0)</f>
        <v>0</v>
      </c>
      <c r="AP100" s="46">
        <f>IF(AND(AP87=1,AP$4=Parametrlar!$D$8),AP92*12*(1+Kirish!$D$53)/Kirish!$D$54*(1-Kirish!$B$29),0)</f>
        <v>0</v>
      </c>
      <c r="AQ100" s="46">
        <f>IF(AND(AQ87=1,AQ$4=Parametrlar!$D$8),AQ92*12*(1+Kirish!$D$53)/Kirish!$D$54*(1-Kirish!$B$29),0)</f>
        <v>0</v>
      </c>
      <c r="AR100" s="46">
        <f>IF(AND(AR87=1,AR$4=Parametrlar!$D$8),AR92*12*(1+Kirish!$D$53)/Kirish!$D$54*(1-Kirish!$B$29),0)</f>
        <v>0</v>
      </c>
      <c r="AS100" s="46">
        <f>IF(AND(AS87=1,AS$4=Parametrlar!$D$8),AS92*12*(1+Kirish!$D$53)/Kirish!$D$54*(1-Kirish!$B$29),0)</f>
        <v>0</v>
      </c>
      <c r="AT100" s="46">
        <f>IF(AND(AT87=1,AT$4=Parametrlar!$D$8),AT92*12*(1+Kirish!$D$53)/Kirish!$D$54*(1-Kirish!$B$29),0)</f>
        <v>0</v>
      </c>
      <c r="AU100" s="46">
        <f>IF(AND(AU87=1,AU$4=Parametrlar!$D$8),AU92*12*(1+Kirish!$D$53)/Kirish!$D$54*(1-Kirish!$B$29),0)</f>
        <v>0</v>
      </c>
      <c r="AV100" s="46">
        <f>IF(AND(AV87=1,AV$4=Parametrlar!$D$8),AV92*12*(1+Kirish!$D$53)/Kirish!$D$54*(1-Kirish!$B$29),0)</f>
        <v>0</v>
      </c>
      <c r="AW100" s="46">
        <f>IF(AND(AW87=1,AW$4=Parametrlar!$D$8),AW92*12*(1+Kirish!$D$53)/Kirish!$D$54*(1-Kirish!$B$29),0)</f>
        <v>0</v>
      </c>
      <c r="AX100" s="46">
        <f>IF(AND(AX87=1,AX$4=Parametrlar!$D$8),AX92*12*(1+Kirish!$D$53)/Kirish!$D$54*(1-Kirish!$B$29),0)</f>
        <v>0</v>
      </c>
      <c r="AY100" s="46">
        <f>IF(AND(AY87=1,AY$4=Parametrlar!$D$8),AY92*12*(1+Kirish!$D$53)/Kirish!$D$54*(1-Kirish!$B$29),0)</f>
        <v>0</v>
      </c>
      <c r="AZ100" s="46">
        <f>IF(AND(AZ87=1,AZ$4=Parametrlar!$D$8),AZ92*12*(1+Kirish!$D$53)/Kirish!$D$54*(1-Kirish!$B$29),0)</f>
        <v>0</v>
      </c>
      <c r="BA100" s="46">
        <f>IF(AND(BA87=1,BA$4=Parametrlar!$D$8),BA92*12*(1+Kirish!$D$53)/Kirish!$D$54*(1-Kirish!$B$29),0)</f>
        <v>0</v>
      </c>
      <c r="BB100" s="46">
        <f>IF(AND(BB87=1,BB$4=Parametrlar!$D$8),BB92*12*(1+Kirish!$D$53)/Kirish!$D$54*(1-Kirish!$B$29),0)</f>
        <v>0</v>
      </c>
      <c r="BC100" s="46">
        <f>IF(AND(BC87=1,BC$4=Parametrlar!$D$8),BC92*12*(1+Kirish!$D$53)/Kirish!$D$54*(1-Kirish!$B$29),0)</f>
        <v>0</v>
      </c>
      <c r="BD100" s="46">
        <f>IF(AND(BD87=1,BD$4=Parametrlar!$D$8),BD92*12*(1+Kirish!$D$53)/Kirish!$D$54*(1-Kirish!$B$29),0)</f>
        <v>0</v>
      </c>
      <c r="BE100" s="46">
        <f>IF(AND(BE87=1,BE$4=Parametrlar!$D$8),BE92*12*(1+Kirish!$D$53)/Kirish!$D$54*(1-Kirish!$B$29),0)</f>
        <v>0</v>
      </c>
      <c r="BF100" s="46">
        <f>IF(AND(BF87=1,BF$4=Parametrlar!$D$8),BF92*12*(1+Kirish!$D$53)/Kirish!$D$54*(1-Kirish!$B$29),0)</f>
        <v>0</v>
      </c>
      <c r="BG100" s="46">
        <f>IF(AND(BG87=1,BG$4=Parametrlar!$D$8),BG92*12*(1+Kirish!$D$53)/Kirish!$D$54*(1-Kirish!$B$29),0)</f>
        <v>0</v>
      </c>
      <c r="BH100" s="46">
        <f>IF(AND(BH87=1,BH$4=Parametrlar!$D$8),BH92*12*(1+Kirish!$D$53)/Kirish!$D$54*(1-Kirish!$B$29),0)</f>
        <v>0</v>
      </c>
      <c r="BI100" s="46">
        <f>IF(AND(BI87=1,BI$4=Parametrlar!$D$8),BI92*12*(1+Kirish!$D$53)/Kirish!$D$54*(1-Kirish!$B$29),0)</f>
        <v>0</v>
      </c>
      <c r="BJ100" s="46">
        <f>IF(AND(BJ87=1,BJ$4=Parametrlar!$D$8),BJ92*12*(1+Kirish!$D$53)/Kirish!$D$54*(1-Kirish!$B$29),0)</f>
        <v>0</v>
      </c>
      <c r="BK100" s="46">
        <f>IF(AND(BK87=1,BK$4=Parametrlar!$D$8),BK92*12*(1+Kirish!$D$53)/Kirish!$D$54*(1-Kirish!$B$29),0)</f>
        <v>0</v>
      </c>
      <c r="BL100" s="46">
        <f>IF(AND(BL87=1,BL$4=Parametrlar!$D$8),BL92*12*(1+Kirish!$D$53)/Kirish!$D$54*(1-Kirish!$B$29),0)</f>
        <v>0</v>
      </c>
      <c r="BM100" s="46">
        <f>IF(AND(BM87=1,BM$4=Parametrlar!$D$8),BM92*12*(1+Kirish!$D$53)/Kirish!$D$54*(1-Kirish!$B$29),0)</f>
        <v>0</v>
      </c>
      <c r="BN100" s="46">
        <f>IF(AND(BN87=1,BN$4=Parametrlar!$D$8),BN92*12*(1+Kirish!$D$53)/Kirish!$D$54*(1-Kirish!$B$29),0)</f>
        <v>0</v>
      </c>
      <c r="BO100" s="46">
        <f>IF(AND(BO87=1,BO$4=Parametrlar!$D$8),BO92*12*(1+Kirish!$D$53)/Kirish!$D$54*(1-Kirish!$B$29),0)</f>
        <v>0</v>
      </c>
      <c r="BP100" s="46">
        <f>IF(AND(BP87=1,BP$4=Parametrlar!$D$8),BP92*12*(1+Kirish!$D$53)/Kirish!$D$54*(1-Kirish!$B$29),0)</f>
        <v>0</v>
      </c>
      <c r="BQ100" s="46">
        <f>IF(AND(BQ87=1,BQ$4=Parametrlar!$D$8),BQ92*12*(1+Kirish!$D$53)/Kirish!$D$54*(1-Kirish!$B$29),0)</f>
        <v>0</v>
      </c>
      <c r="BR100" s="46">
        <f>IF(AND(BR87=1,BR$4=Parametrlar!$D$8),BR92*12*(1+Kirish!$D$53)/Kirish!$D$54*(1-Kirish!$B$29),0)</f>
        <v>0</v>
      </c>
      <c r="BS100" s="46">
        <f>IF(AND(BS87=1,BS$4=Parametrlar!$D$8),BS92*12*(1+Kirish!$D$53)/Kirish!$D$54*(1-Kirish!$B$29),0)</f>
        <v>0</v>
      </c>
      <c r="BT100" s="46">
        <f>IF(AND(BT87=1,BT$4=Parametrlar!$D$8),BT92*12*(1+Kirish!$D$53)/Kirish!$D$54*(1-Kirish!$B$29),0)</f>
        <v>0</v>
      </c>
      <c r="BU100" s="46">
        <f>IF(AND(BU87=1,BU$4=Parametrlar!$D$8),BU92*12*(1+Kirish!$D$53)/Kirish!$D$54*(1-Kirish!$B$29),0)</f>
        <v>0</v>
      </c>
      <c r="BV100" s="46">
        <f>IF(AND(BV87=1,BV$4=Parametrlar!$D$8),BV92*12*(1+Kirish!$D$53)/Kirish!$D$54*(1-Kirish!$B$29),0)</f>
        <v>0</v>
      </c>
      <c r="BW100" s="46">
        <f>IF(AND(BW87=1,BW$4=Parametrlar!$D$8),BW92*12*(1+Kirish!$D$53)/Kirish!$D$54*(1-Kirish!$B$29),0)</f>
        <v>0</v>
      </c>
      <c r="BX100" s="46">
        <f>IF(AND(BX87=1,BX$4=Parametrlar!$D$8),BX92*12*(1+Kirish!$D$53)/Kirish!$D$54*(1-Kirish!$B$29),0)</f>
        <v>0</v>
      </c>
      <c r="BY100" s="46">
        <f>IF(AND(BY87=1,BY$4=Parametrlar!$D$8),BY92*12*(1+Kirish!$D$53)/Kirish!$D$54*(1-Kirish!$B$29),0)</f>
        <v>0</v>
      </c>
      <c r="BZ100" s="46">
        <f>IF(AND(BZ87=1,BZ$4=Parametrlar!$D$8),BZ92*12*(1+Kirish!$D$53)/Kirish!$D$54*(1-Kirish!$B$29),0)</f>
        <v>0</v>
      </c>
      <c r="CA100" s="46">
        <f>IF(AND(CA87=1,CA$4=Parametrlar!$D$8),CA92*12*(1+Kirish!$D$53)/Kirish!$D$54*(1-Kirish!$B$29),0)</f>
        <v>0</v>
      </c>
      <c r="CB100" s="46">
        <f>IF(AND(CB87=1,CB$4=Parametrlar!$D$8),CB92*12*(1+Kirish!$D$53)/Kirish!$D$54*(1-Kirish!$B$29),0)</f>
        <v>0</v>
      </c>
      <c r="CC100" s="46">
        <f>IF(AND(CC87=1,CC$4=Parametrlar!$D$8),CC92*12*(1+Kirish!$D$53)/Kirish!$D$54*(1-Kirish!$B$29),0)</f>
        <v>0</v>
      </c>
      <c r="CD100" s="46">
        <f>IF(AND(CD87=1,CD$4=Parametrlar!$D$8),CD92*12*(1+Kirish!$D$53)/Kirish!$D$54*(1-Kirish!$B$29),0)</f>
        <v>0</v>
      </c>
      <c r="CE100" s="46">
        <f>IF(AND(CE87=1,CE$4=Parametrlar!$D$8),CE92*12*(1+Kirish!$D$53)/Kirish!$D$54*(1-Kirish!$B$29),0)</f>
        <v>0</v>
      </c>
      <c r="CF100" s="46">
        <f>IF(AND(CF87=1,CF$4=Parametrlar!$D$8),CF92*12*(1+Kirish!$D$53)/Kirish!$D$54*(1-Kirish!$B$29),0)</f>
        <v>0</v>
      </c>
      <c r="CG100" s="46">
        <f>IF(AND(CG87=1,CG$4=Parametrlar!$D$8),CG92*12*(1+Kirish!$D$53)/Kirish!$D$54*(1-Kirish!$B$29),0)</f>
        <v>0</v>
      </c>
      <c r="CH100" s="46">
        <f>IF(AND(CH87=1,CH$4=Parametrlar!$D$8),CH92*12*(1+Kirish!$D$53)/Kirish!$D$54*(1-Kirish!$B$29),0)</f>
        <v>0</v>
      </c>
      <c r="CI100" s="46">
        <f>IF(AND(CI87=1,CI$4=Parametrlar!$D$8),CI92*12*(1+Kirish!$D$53)/Kirish!$D$54*(1-Kirish!$B$29),0)</f>
        <v>0</v>
      </c>
      <c r="CJ100" s="46">
        <f>IF(AND(CJ87=1,CJ$4=Parametrlar!$D$8),CJ92*12*(1+Kirish!$D$53)/Kirish!$D$54*(1-Kirish!$B$29),0)</f>
        <v>0</v>
      </c>
      <c r="CK100" s="46">
        <f>IF(AND(CK87=1,CK$4=Parametrlar!$D$8),CK92*12*(1+Kirish!$D$53)/Kirish!$D$54*(1-Kirish!$B$29),0)</f>
        <v>0</v>
      </c>
      <c r="CL100" s="46">
        <f>IF(AND(CL87=1,CL$4=Parametrlar!$D$8),CL92*12*(1+Kirish!$D$53)/Kirish!$D$54*(1-Kirish!$B$29),0)</f>
        <v>0</v>
      </c>
      <c r="CM100" s="46">
        <f>IF(AND(CM87=1,CM$4=Parametrlar!$D$8),CM92*12*(1+Kirish!$D$53)/Kirish!$D$54*(1-Kirish!$B$29),0)</f>
        <v>0</v>
      </c>
      <c r="CN100" s="46">
        <f>IF(AND(CN87=1,CN$4=Parametrlar!$D$8),CN92*12*(1+Kirish!$D$53)/Kirish!$D$54*(1-Kirish!$B$29),0)</f>
        <v>0</v>
      </c>
      <c r="CO100" s="46">
        <f>IF(AND(CO87=1,CO$4=Parametrlar!$D$8),CO92*12*(1+Kirish!$D$53)/Kirish!$D$54*(1-Kirish!$B$29),0)</f>
        <v>0</v>
      </c>
      <c r="CP100" s="46">
        <f>IF(AND(CP87=1,CP$4=Parametrlar!$D$8),CP92*12*(1+Kirish!$D$53)/Kirish!$D$54*(1-Kirish!$B$29),0)</f>
        <v>0</v>
      </c>
      <c r="CQ100" s="46">
        <f>IF(AND(CQ87=1,CQ$4=Parametrlar!$D$8),CQ92*12*(1+Kirish!$D$53)/Kirish!$D$54*(1-Kirish!$B$29),0)</f>
        <v>0</v>
      </c>
      <c r="CR100" s="46">
        <f>IF(AND(CR87=1,CR$4=Parametrlar!$D$8),CR92*12*(1+Kirish!$D$53)/Kirish!$D$54*(1-Kirish!$B$29),0)</f>
        <v>0</v>
      </c>
      <c r="CS100" s="46">
        <f>IF(AND(CS87=1,CS$4=Parametrlar!$D$8),CS92*12*(1+Kirish!$D$53)/Kirish!$D$54*(1-Kirish!$B$29),0)</f>
        <v>0</v>
      </c>
      <c r="CT100" s="46">
        <f>IF(AND(CT87=1,CT$4=Parametrlar!$D$8),CT92*12*(1+Kirish!$D$53)/Kirish!$D$54*(1-Kirish!$B$29),0)</f>
        <v>0</v>
      </c>
      <c r="CU100" s="46">
        <f>IF(AND(CU87=1,CU$4=Parametrlar!$D$8),CU92*12*(1+Kirish!$D$53)/Kirish!$D$54*(1-Kirish!$B$29),0)</f>
        <v>0</v>
      </c>
      <c r="CV100" s="46">
        <f>IF(AND(CV87=1,CV$4=Parametrlar!$D$8),CV92*12*(1+Kirish!$D$53)/Kirish!$D$54*(1-Kirish!$B$29),0)</f>
        <v>0</v>
      </c>
      <c r="CW100" s="46">
        <f>IF(AND(CW87=1,CW$4=Parametrlar!$D$8),CW92*12*(1+Kirish!$D$53)/Kirish!$D$54*(1-Kirish!$B$29),0)</f>
        <v>0</v>
      </c>
      <c r="CX100" s="46">
        <f>IF(AND(CX87=1,CX$4=Parametrlar!$D$8),CX92*12*(1+Kirish!$D$53)/Kirish!$D$54*(1-Kirish!$B$29),0)</f>
        <v>0</v>
      </c>
      <c r="CY100" s="46">
        <f>IF(AND(CY87=1,CY$4=Parametrlar!$D$8),CY92*12*(1+Kirish!$D$53)/Kirish!$D$54*(1-Kirish!$B$29),0)</f>
        <v>0</v>
      </c>
      <c r="CZ100" s="46">
        <f>IF(AND(CZ87=1,CZ$4=Parametrlar!$D$8),CZ92*12*(1+Kirish!$D$53)/Kirish!$D$54*(1-Kirish!$B$29),0)</f>
        <v>0</v>
      </c>
      <c r="DA100" s="46">
        <f>IF(AND(DA87=1,DA$4=Parametrlar!$D$8),DA92*12*(1+Kirish!$D$53)/Kirish!$D$54*(1-Kirish!$B$29),0)</f>
        <v>0</v>
      </c>
      <c r="DB100" s="46">
        <f>IF(AND(DB87=1,DB$4=Parametrlar!$D$8),DB92*12*(1+Kirish!$D$53)/Kirish!$D$54*(1-Kirish!$B$29),0)</f>
        <v>0</v>
      </c>
      <c r="DC100" s="46">
        <f>IF(AND(DC87=1,DC$4=Parametrlar!$D$8),DC92*12*(1+Kirish!$D$53)/Kirish!$D$54*(1-Kirish!$B$29),0)</f>
        <v>0</v>
      </c>
      <c r="DD100" s="46">
        <f>IF(AND(DD87=1,DD$4=Parametrlar!$D$8),DD92*12*(1+Kirish!$D$53)/Kirish!$D$54*(1-Kirish!$B$29),0)</f>
        <v>0</v>
      </c>
      <c r="DE100" s="46">
        <f>IF(AND(DE87=1,DE$4=Parametrlar!$D$8),DE92*12*(1+Kirish!$D$53)/Kirish!$D$54*(1-Kirish!$B$29),0)</f>
        <v>0</v>
      </c>
      <c r="DF100" s="46">
        <f>IF(AND(DF87=1,DF$4=Parametrlar!$D$8),DF92*12*(1+Kirish!$D$53)/Kirish!$D$54*(1-Kirish!$B$29),0)</f>
        <v>0</v>
      </c>
      <c r="DG100" s="46">
        <f>IF(AND(DG87=1,DG$4=Parametrlar!$D$8),DG92*12*(1+Kirish!$D$53)/Kirish!$D$54*(1-Kirish!$B$29),0)</f>
        <v>0</v>
      </c>
      <c r="DH100" s="46">
        <f>IF(AND(DH87=1,DH$4=Parametrlar!$D$8),DH92*12*(1+Kirish!$D$53)/Kirish!$D$54*(1-Kirish!$B$29),0)</f>
        <v>0</v>
      </c>
      <c r="DI100" s="46">
        <f>IF(AND(DI87=1,DI$4=Parametrlar!$D$8),DI92*12*(1+Kirish!$D$53)/Kirish!$D$54*(1-Kirish!$B$29),0)</f>
        <v>0</v>
      </c>
      <c r="DJ100" s="46">
        <f>IF(AND(DJ87=1,DJ$4=Parametrlar!$D$8),DJ92*12*(1+Kirish!$D$53)/Kirish!$D$54*(1-Kirish!$B$29),0)</f>
        <v>0</v>
      </c>
      <c r="DK100" s="46">
        <f>IF(AND(DK87=1,DK$4=Parametrlar!$D$8),DK92*12*(1+Kirish!$D$53)/Kirish!$D$54*(1-Kirish!$B$29),0)</f>
        <v>0</v>
      </c>
      <c r="DL100" s="46">
        <f>IF(AND(DL87=1,DL$4=Parametrlar!$D$8),DL92*12*(1+Kirish!$D$53)/Kirish!$D$54*(1-Kirish!$B$29),0)</f>
        <v>0</v>
      </c>
      <c r="DM100" s="46">
        <f>IF(AND(DM87=1,DM$4=Parametrlar!$D$8),DM92*12*(1+Kirish!$D$53)/Kirish!$D$54*(1-Kirish!$B$29),0)</f>
        <v>0</v>
      </c>
      <c r="DN100" s="46">
        <f>IF(AND(DN87=1,DN$4=Parametrlar!$D$8),DN92*12*(1+Kirish!$D$53)/Kirish!$D$54*(1-Kirish!$B$29),0)</f>
        <v>0</v>
      </c>
      <c r="DO100" s="46">
        <f>IF(AND(DO87=1,DO$4=Parametrlar!$D$8),DO92*12*(1+Kirish!$D$53)/Kirish!$D$54*(1-Kirish!$B$29),0)</f>
        <v>0</v>
      </c>
      <c r="DP100" s="46">
        <f>IF(AND(DP87=1,DP$4=Parametrlar!$D$8),DP92*12*(1+Kirish!$D$53)/Kirish!$D$54*(1-Kirish!$B$29),0)</f>
        <v>0</v>
      </c>
      <c r="DQ100" s="46">
        <f>IF(AND(DQ87=1,DQ$4=Parametrlar!$D$8),DQ92*12*(1+Kirish!$D$53)/Kirish!$D$54*(1-Kirish!$B$29),0)</f>
        <v>0</v>
      </c>
      <c r="DR100" s="46">
        <f>IF(AND(DR87=1,DR$4=Parametrlar!$D$8),DR92*12*(1+Kirish!$D$53)/Kirish!$D$54*(1-Kirish!$B$29),0)</f>
        <v>0</v>
      </c>
      <c r="DS100" s="46">
        <f>IF(AND(DS87=1,DS$4=Parametrlar!$D$8),DS92*12*(1+Kirish!$D$53)/Kirish!$D$54*(1-Kirish!$B$29),0)</f>
        <v>0</v>
      </c>
      <c r="DT100" s="46">
        <f>IF(AND(DT87=1,DT$4=Parametrlar!$D$8),DT92*12*(1+Kirish!$D$53)/Kirish!$D$54*(1-Kirish!$B$29),0)</f>
        <v>0</v>
      </c>
      <c r="DU100" s="46">
        <f>IF(AND(DU87=1,DU$4=Parametrlar!$D$8),DU92*12*(1+Kirish!$D$53)/Kirish!$D$54*(1-Kirish!$B$29),0)</f>
        <v>0</v>
      </c>
      <c r="DV100" s="46">
        <f>IF(AND(DV87=1,DV$4=Parametrlar!$D$8),DV92*12*(1+Kirish!$D$53)/Kirish!$D$54*(1-Kirish!$B$29),0)</f>
        <v>0</v>
      </c>
      <c r="DW100" s="46">
        <f>IF(AND(DW87=1,DW$4=Parametrlar!$D$8),DW92*12*(1+Kirish!$D$53)/Kirish!$D$54*(1-Kirish!$B$29),0)</f>
        <v>0</v>
      </c>
      <c r="DX100" s="46">
        <f>IF(AND(DX87=1,DX$4=Parametrlar!$D$8),DX92*12*(1+Kirish!$D$53)/Kirish!$D$54*(1-Kirish!$B$29),0)</f>
        <v>0</v>
      </c>
      <c r="DY100" s="46">
        <f>IF(AND(DY87=1,DY$4=Parametrlar!$D$8),DY92*12*(1+Kirish!$D$53)/Kirish!$D$54*(1-Kirish!$B$29),0)</f>
        <v>0</v>
      </c>
      <c r="DZ100" s="46">
        <f>IF(AND(DZ87=1,DZ$4=Parametrlar!$D$8),DZ92*12*(1+Kirish!$D$53)/Kirish!$D$54*(1-Kirish!$B$29),0)</f>
        <v>0</v>
      </c>
      <c r="EA100" s="46">
        <f>IF(AND(EA87=1,EA$4=Parametrlar!$D$8),EA92*12*(1+Kirish!$D$53)/Kirish!$D$54*(1-Kirish!$B$29),0)</f>
        <v>0</v>
      </c>
      <c r="EB100" s="46">
        <f>IF(AND(EB87=1,EB$4=Parametrlar!$D$8),EB92*12*(1+Kirish!$D$53)/Kirish!$D$54*(1-Kirish!$B$29),0)</f>
        <v>0</v>
      </c>
      <c r="EC100" s="46">
        <f>IF(AND(EC87=1,EC$4=Parametrlar!$D$8),EC92*12*(1+Kirish!$D$53)/Kirish!$D$54*(1-Kirish!$B$29),0)</f>
        <v>0</v>
      </c>
      <c r="ED100" s="46">
        <f>IF(AND(ED87=1,ED$4=Parametrlar!$D$8),ED92*12*(1+Kirish!$D$53)/Kirish!$D$54*(1-Kirish!$B$29),0)</f>
        <v>0</v>
      </c>
      <c r="EE100" s="46">
        <f>IF(AND(EE87=1,EE$4=Parametrlar!$D$8),EE92*12*(1+Kirish!$D$53)/Kirish!$D$54*(1-Kirish!$B$29),0)</f>
        <v>0</v>
      </c>
      <c r="EF100" s="46">
        <f>IF(AND(EF87=1,EF$4=Parametrlar!$D$8),EF92*12*(1+Kirish!$D$53)/Kirish!$D$54*(1-Kirish!$B$29),0)</f>
        <v>0</v>
      </c>
      <c r="EG100" s="46">
        <f>IF(AND(EG87=1,EG$4=Parametrlar!$D$8),EG92*12*(1+Kirish!$D$53)/Kirish!$D$54*(1-Kirish!$B$29),0)</f>
        <v>0</v>
      </c>
      <c r="EH100" s="46">
        <f>IF(AND(EH87=1,EH$4=Parametrlar!$D$8),EH92*12*(1+Kirish!$D$53)/Kirish!$D$54*(1-Kirish!$B$29),0)</f>
        <v>0</v>
      </c>
      <c r="EI100" s="46">
        <f>IF(AND(EI87=1,EI$4=Parametrlar!$D$8),EI92*12*(1+Kirish!$D$53)/Kirish!$D$54*(1-Kirish!$B$29),0)</f>
        <v>0</v>
      </c>
      <c r="EJ100" s="46">
        <f>IF(AND(EJ87=1,EJ$4=Parametrlar!$D$8),EJ92*12*(1+Kirish!$D$53)/Kirish!$D$54*(1-Kirish!$B$29),0)</f>
        <v>0</v>
      </c>
      <c r="EK100" s="46">
        <f>IF(AND(EK87=1,EK$4=Parametrlar!$D$8),EK92*12*(1+Kirish!$D$53)/Kirish!$D$54*(1-Kirish!$B$29),0)</f>
        <v>0</v>
      </c>
      <c r="EL100" s="46">
        <f>IF(AND(EL87=1,EL$4=Parametrlar!$D$8),EL92*12*(1+Kirish!$D$53)/Kirish!$D$54*(1-Kirish!$B$29),0)</f>
        <v>0</v>
      </c>
      <c r="EM100" s="46">
        <f>IF(AND(EM87=1,EM$4=Parametrlar!$D$8),EM92*12*(1+Kirish!$D$53)/Kirish!$D$54*(1-Kirish!$B$29),0)</f>
        <v>0</v>
      </c>
      <c r="EN100" s="46">
        <f>IF(AND(EN87=1,EN$4=Parametrlar!$D$8),EN92*12*(1+Kirish!$D$53)/Kirish!$D$54*(1-Kirish!$B$29),0)</f>
        <v>0</v>
      </c>
      <c r="EO100" s="46">
        <f>IF(AND(EO87=1,EO$4=Parametrlar!$D$8),EO92*12*(1+Kirish!$D$53)/Kirish!$D$54*(1-Kirish!$B$29),0)</f>
        <v>0</v>
      </c>
      <c r="EP100" s="46">
        <f>IF(AND(EP87=1,EP$4=Parametrlar!$D$8),EP92*12*(1+Kirish!$D$53)/Kirish!$D$54*(1-Kirish!$B$29),0)</f>
        <v>0</v>
      </c>
      <c r="EQ100" s="46">
        <f>IF(AND(EQ87=1,EQ$4=Parametrlar!$D$8),EQ92*12*(1+Kirish!$D$53)/Kirish!$D$54*(1-Kirish!$B$29),0)</f>
        <v>0</v>
      </c>
      <c r="ER100" s="46">
        <f>IF(AND(ER87=1,ER$4=Parametrlar!$D$8),ER92*12*(1+Kirish!$D$53)/Kirish!$D$54*(1-Kirish!$B$29),0)</f>
        <v>0</v>
      </c>
      <c r="ES100" s="46">
        <f>IF(AND(ES87=1,ES$4=Parametrlar!$D$8),ES92*12*(1+Kirish!$D$53)/Kirish!$D$54*(1-Kirish!$B$29),0)</f>
        <v>0</v>
      </c>
      <c r="ET100" s="46">
        <f>IF(AND(ET87=1,ET$4=Parametrlar!$D$8),ET92*12*(1+Kirish!$D$53)/Kirish!$D$54*(1-Kirish!$B$29),0)</f>
        <v>0</v>
      </c>
      <c r="EU100" s="46">
        <f>IF(AND(EU87=1,EU$4=Parametrlar!$D$8),EU92*12*(1+Kirish!$D$53)/Kirish!$D$54*(1-Kirish!$B$29),0)</f>
        <v>0</v>
      </c>
      <c r="EV100" s="46">
        <f>IF(AND(EV87=1,EV$4=Parametrlar!$D$8),EV92*12*(1+Kirish!$D$53)/Kirish!$D$54*(1-Kirish!$B$29),0)</f>
        <v>0</v>
      </c>
      <c r="EW100" s="46">
        <f>IF(AND(EW87=1,EW$4=Parametrlar!$D$8),EW92*12*(1+Kirish!$D$53)/Kirish!$D$54*(1-Kirish!$B$29),0)</f>
        <v>0</v>
      </c>
      <c r="EX100" s="46">
        <f>IF(AND(EX87=1,EX$4=Parametrlar!$D$8),EX92*12*(1+Kirish!$D$53)/Kirish!$D$54*(1-Kirish!$B$29),0)</f>
        <v>0</v>
      </c>
      <c r="EY100" s="46">
        <f>IF(AND(EY87=1,EY$4=Parametrlar!$D$8),EY92*12*(1+Kirish!$D$53)/Kirish!$D$54*(1-Kirish!$B$29),0)</f>
        <v>0</v>
      </c>
      <c r="EZ100" s="46">
        <f>IF(AND(EZ87=1,EZ$4=Parametrlar!$D$8),EZ92*12*(1+Kirish!$D$53)/Kirish!$D$54*(1-Kirish!$B$29),0)</f>
        <v>0</v>
      </c>
      <c r="FA100" s="46">
        <f>IF(AND(FA87=1,FA$4=Parametrlar!$D$8),FA92*12*(1+Kirish!$D$53)/Kirish!$D$54*(1-Kirish!$B$29),0)</f>
        <v>0</v>
      </c>
      <c r="FB100" s="46">
        <f>IF(AND(FB87=1,FB$4=Parametrlar!$D$8),FB92*12*(1+Kirish!$D$53)/Kirish!$D$54*(1-Kirish!$B$29),0)</f>
        <v>0</v>
      </c>
      <c r="FC100" s="46">
        <f>IF(AND(FC87=1,FC$4=Parametrlar!$D$8),FC92*12*(1+Kirish!$D$53)/Kirish!$D$54*(1-Kirish!$B$29),0)</f>
        <v>0</v>
      </c>
      <c r="FD100" s="46">
        <f>IF(AND(FD87=1,FD$4=Parametrlar!$D$8),FD92*12*(1+Kirish!$D$53)/Kirish!$D$54*(1-Kirish!$B$29),0)</f>
        <v>0</v>
      </c>
      <c r="FE100" s="46">
        <f>IF(AND(FE87=1,FE$4=Parametrlar!$D$8),FE92*12*(1+Kirish!$D$53)/Kirish!$D$54*(1-Kirish!$B$29),0)</f>
        <v>0</v>
      </c>
      <c r="FF100" s="46">
        <f>IF(AND(FF87=1,FF$4=Parametrlar!$D$8),FF92*12*(1+Kirish!$D$53)/Kirish!$D$54*(1-Kirish!$B$29),0)</f>
        <v>0</v>
      </c>
      <c r="FG100" s="46">
        <f>IF(AND(FG87=1,FG$4=Parametrlar!$D$8),FG92*12*(1+Kirish!$D$53)/Kirish!$D$54*(1-Kirish!$B$29),0)</f>
        <v>0</v>
      </c>
      <c r="FH100" s="46">
        <f>IF(AND(FH87=1,FH$4=Parametrlar!$D$8),FH92*12*(1+Kirish!$D$53)/Kirish!$D$54*(1-Kirish!$B$29),0)</f>
        <v>0</v>
      </c>
      <c r="FI100" s="46">
        <f>IF(AND(FI87=1,FI$4=Parametrlar!$D$8),FI92*12*(1+Kirish!$D$53)/Kirish!$D$54*(1-Kirish!$B$29),0)</f>
        <v>0</v>
      </c>
      <c r="FJ100" s="46">
        <f>IF(AND(FJ87=1,FJ$4=Parametrlar!$D$8),FJ92*12*(1+Kirish!$D$53)/Kirish!$D$54*(1-Kirish!$B$29),0)</f>
        <v>0</v>
      </c>
      <c r="FK100" s="46">
        <f>IF(AND(FK87=1,FK$4=Parametrlar!$D$8),FK92*12*(1+Kirish!$D$53)/Kirish!$D$54*(1-Kirish!$B$29),0)</f>
        <v>0</v>
      </c>
      <c r="FL100" s="46">
        <f>IF(AND(FL87=1,FL$4=Parametrlar!$D$8),FL92*12*(1+Kirish!$D$53)/Kirish!$D$54*(1-Kirish!$B$29),0)</f>
        <v>0</v>
      </c>
      <c r="FM100" s="46">
        <f>IF(AND(FM87=1,FM$4=Parametrlar!$D$8),FM92*12*(1+Kirish!$D$53)/Kirish!$D$54*(1-Kirish!$B$29),0)</f>
        <v>0</v>
      </c>
      <c r="FN100" s="46">
        <f>IF(AND(FN87=1,FN$4=Parametrlar!$D$8),FN92*12*(1+Kirish!$D$53)/Kirish!$D$54*(1-Kirish!$B$29),0)</f>
        <v>0</v>
      </c>
      <c r="FO100" s="46">
        <f>IF(AND(FO87=1,FO$4=Parametrlar!$D$8),FO92*12*(1+Kirish!$D$53)/Kirish!$D$54*(1-Kirish!$B$29),0)</f>
        <v>0</v>
      </c>
      <c r="FP100" s="46">
        <f>IF(AND(FP87=1,FP$4=Parametrlar!$D$8),FP92*12*(1+Kirish!$D$53)/Kirish!$D$54*(1-Kirish!$B$29),0)</f>
        <v>0</v>
      </c>
    </row>
    <row r="101" spans="1:172" x14ac:dyDescent="0.2">
      <c r="A101" s="42" t="s">
        <v>16</v>
      </c>
      <c r="C101" s="45">
        <f>SUM(D101:FP101)</f>
        <v>0</v>
      </c>
      <c r="D101" s="46">
        <f>IF(AND(D87=1,D$4=Parametrlar!$D$8),D100-MAX(0,D100-(Parametrlar!$D$23-SUM($D97:D97)))*Kirish!$B$28,0)</f>
        <v>0</v>
      </c>
      <c r="E101" s="46">
        <f>IF(AND(E87=1,E$4=Parametrlar!$D$8),E100-MAX(0,E100-(Parametrlar!$D$23-SUM($D97:E97)))*Kirish!$B$28,0)</f>
        <v>0</v>
      </c>
      <c r="F101" s="46">
        <f>IF(AND(F87=1,F$4=Parametrlar!$D$8),F100-MAX(0,F100-(Parametrlar!$D$23-SUM($D97:F97)))*Kirish!$B$28,0)</f>
        <v>0</v>
      </c>
      <c r="G101" s="46">
        <f>IF(AND(G87=1,G$4=Parametrlar!$D$8),G100-MAX(0,G100-(Parametrlar!$D$23-SUM($D97:G97)))*Kirish!$B$28,0)</f>
        <v>0</v>
      </c>
      <c r="H101" s="46">
        <f>IF(AND(H87=1,H$4=Parametrlar!$D$8),H100-MAX(0,H100-(Parametrlar!$D$23-SUM($D97:H97)))*Kirish!$B$28,0)</f>
        <v>0</v>
      </c>
      <c r="I101" s="46">
        <f>IF(AND(I87=1,I$4=Parametrlar!$D$8),I100-MAX(0,I100-(Parametrlar!$D$23-SUM($D97:I97)))*Kirish!$B$28,0)</f>
        <v>0</v>
      </c>
      <c r="J101" s="46">
        <f>IF(AND(J87=1,J$4=Parametrlar!$D$8),J100-MAX(0,J100-(Parametrlar!$D$23-SUM($D97:J97)))*Kirish!$B$28,0)</f>
        <v>0</v>
      </c>
      <c r="K101" s="46">
        <f>IF(AND(K87=1,K$4=Parametrlar!$D$8),K100-MAX(0,K100-(Parametrlar!$D$23-SUM($D97:K97)))*Kirish!$B$28,0)</f>
        <v>0</v>
      </c>
      <c r="L101" s="46">
        <f>IF(AND(L87=1,L$4=Parametrlar!$D$8),L100-MAX(0,L100-(Parametrlar!$D$23-SUM($D97:L97)))*Kirish!$B$28,0)</f>
        <v>0</v>
      </c>
      <c r="M101" s="46">
        <f>IF(AND(M87=1,M$4=Parametrlar!$D$8),M100-MAX(0,M100-(Parametrlar!$D$23-SUM($D97:M97)))*Kirish!$B$28,0)</f>
        <v>0</v>
      </c>
      <c r="N101" s="46">
        <f>IF(AND(N87=1,N$4=Parametrlar!$D$8),N100-MAX(0,N100-(Parametrlar!$D$23-SUM($D97:N97)))*Kirish!$B$28,0)</f>
        <v>0</v>
      </c>
      <c r="O101" s="46">
        <f>IF(AND(O87=1,O$4=Parametrlar!$D$8),O100-MAX(0,O100-(Parametrlar!$D$23-SUM($D97:O97)))*Kirish!$B$28,0)</f>
        <v>0</v>
      </c>
      <c r="P101" s="46">
        <f>IF(AND(P87=1,P$4=Parametrlar!$D$8),P100-MAX(0,P100-(Parametrlar!$D$23-SUM($D97:P97)))*Kirish!$B$28,0)</f>
        <v>0</v>
      </c>
      <c r="Q101" s="46">
        <f>IF(AND(Q87=1,Q$4=Parametrlar!$D$8),Q100-MAX(0,Q100-(Parametrlar!$D$23-SUM($D97:Q97)))*Kirish!$B$28,0)</f>
        <v>0</v>
      </c>
      <c r="R101" s="46">
        <f>IF(AND(R87=1,R$4=Parametrlar!$D$8),R100-MAX(0,R100-(Parametrlar!$D$23-SUM($D97:R97)))*Kirish!$B$28,0)</f>
        <v>0</v>
      </c>
      <c r="S101" s="46">
        <f>IF(AND(S87=1,S$4=Parametrlar!$D$8),S100-MAX(0,S100-(Parametrlar!$D$23-SUM($D97:S97)))*Kirish!$B$28,0)</f>
        <v>0</v>
      </c>
      <c r="T101" s="46">
        <f>IF(AND(T87=1,T$4=Parametrlar!$D$8),T100-MAX(0,T100-(Parametrlar!$D$23-SUM($D97:T97)))*Kirish!$B$28,0)</f>
        <v>0</v>
      </c>
      <c r="U101" s="46">
        <f>IF(AND(U87=1,U$4=Parametrlar!$D$8),U100-MAX(0,U100-(Parametrlar!$D$23-SUM($D97:U97)))*Kirish!$B$28,0)</f>
        <v>0</v>
      </c>
      <c r="V101" s="46">
        <f>IF(AND(V87=1,V$4=Parametrlar!$D$8),V100-MAX(0,V100-(Parametrlar!$D$23-SUM($D97:V97)))*Kirish!$B$28,0)</f>
        <v>0</v>
      </c>
      <c r="W101" s="46">
        <f>IF(AND(W87=1,W$4=Parametrlar!$D$8),W100-MAX(0,W100-(Parametrlar!$D$23-SUM($D97:W97)))*Kirish!$B$28,0)</f>
        <v>0</v>
      </c>
      <c r="X101" s="46">
        <f>IF(AND(X87=1,X$4=Parametrlar!$D$8),X100-MAX(0,X100-(Parametrlar!$D$23-SUM($D97:X97)))*Kirish!$B$28,0)</f>
        <v>0</v>
      </c>
      <c r="Y101" s="46">
        <f>IF(AND(Y87=1,Y$4=Parametrlar!$D$8),Y100-MAX(0,Y100-(Parametrlar!$D$23-SUM($D97:Y97)))*Kirish!$B$28,0)</f>
        <v>0</v>
      </c>
      <c r="Z101" s="46">
        <f>IF(AND(Z87=1,Z$4=Parametrlar!$D$8),Z100-MAX(0,Z100-(Parametrlar!$D$23-SUM($D97:Z97)))*Kirish!$B$28,0)</f>
        <v>0</v>
      </c>
      <c r="AA101" s="46">
        <f>IF(AND(AA87=1,AA$4=Parametrlar!$D$8),AA100-MAX(0,AA100-(Parametrlar!$D$23-SUM($D97:AA97)))*Kirish!$B$28,0)</f>
        <v>0</v>
      </c>
      <c r="AB101" s="46">
        <f>IF(AND(AB87=1,AB$4=Parametrlar!$D$8),AB100-MAX(0,AB100-(Parametrlar!$D$23-SUM($D97:AB97)))*Kirish!$B$28,0)</f>
        <v>0</v>
      </c>
      <c r="AC101" s="46">
        <f>IF(AND(AC87=1,AC$4=Parametrlar!$D$8),AC100-MAX(0,AC100-(Parametrlar!$D$23-SUM($D97:AC97)))*Kirish!$B$28,0)</f>
        <v>0</v>
      </c>
      <c r="AD101" s="46">
        <f>IF(AND(AD87=1,AD$4=Parametrlar!$D$8),AD100-MAX(0,AD100-(Parametrlar!$D$23-SUM($D97:AD97)))*Kirish!$B$28,0)</f>
        <v>0</v>
      </c>
      <c r="AE101" s="46">
        <f>IF(AND(AE87=1,AE$4=Parametrlar!$D$8),AE100-MAX(0,AE100-(Parametrlar!$D$23-SUM($D97:AE97)))*Kirish!$B$28,0)</f>
        <v>0</v>
      </c>
      <c r="AF101" s="46">
        <f>IF(AND(AF87=1,AF$4=Parametrlar!$D$8),AF100-MAX(0,AF100-(Parametrlar!$D$23-SUM($D97:AF97)))*Kirish!$B$28,0)</f>
        <v>0</v>
      </c>
      <c r="AG101" s="46">
        <f>IF(AND(AG87=1,AG$4=Parametrlar!$D$8),AG100-MAX(0,AG100-(Parametrlar!$D$23-SUM($D97:AG97)))*Kirish!$B$28,0)</f>
        <v>0</v>
      </c>
      <c r="AH101" s="46">
        <f>IF(AND(AH87=1,AH$4=Parametrlar!$D$8),AH100-MAX(0,AH100-(Parametrlar!$D$23-SUM($D97:AH97)))*Kirish!$B$28,0)</f>
        <v>0</v>
      </c>
      <c r="AI101" s="46">
        <f>IF(AND(AI87=1,AI$4=Parametrlar!$D$8),AI100-MAX(0,AI100-(Parametrlar!$D$23-SUM($D97:AI97)))*Kirish!$B$28,0)</f>
        <v>0</v>
      </c>
      <c r="AJ101" s="46">
        <f>IF(AND(AJ87=1,AJ$4=Parametrlar!$D$8),AJ100-MAX(0,AJ100-(Parametrlar!$D$23-SUM($D97:AJ97)))*Kirish!$B$28,0)</f>
        <v>0</v>
      </c>
      <c r="AK101" s="46">
        <f>IF(AND(AK87=1,AK$4=Parametrlar!$D$8),AK100-MAX(0,AK100-(Parametrlar!$D$23-SUM($D97:AK97)))*Kirish!$B$28,0)</f>
        <v>0</v>
      </c>
      <c r="AL101" s="46">
        <f>IF(AND(AL87=1,AL$4=Parametrlar!$D$8),AL100-MAX(0,AL100-(Parametrlar!$D$23-SUM($D97:AL97)))*Kirish!$B$28,0)</f>
        <v>0</v>
      </c>
      <c r="AM101" s="46">
        <f>IF(AND(AM87=1,AM$4=Parametrlar!$D$8),AM100-MAX(0,AM100-(Parametrlar!$D$23-SUM($D97:AM97)))*Kirish!$B$28,0)</f>
        <v>0</v>
      </c>
      <c r="AN101" s="46">
        <f>IF(AND(AN87=1,AN$4=Parametrlar!$D$8),AN100-MAX(0,AN100-(Parametrlar!$D$23-SUM($D97:AN97)))*Kirish!$B$28,0)</f>
        <v>0</v>
      </c>
      <c r="AO101" s="46">
        <f>IF(AND(AO87=1,AO$4=Parametrlar!$D$8),AO100-MAX(0,AO100-(Parametrlar!$D$23-SUM($D97:AO97)))*Kirish!$B$28,0)</f>
        <v>0</v>
      </c>
      <c r="AP101" s="46">
        <f>IF(AND(AP87=1,AP$4=Parametrlar!$D$8),AP100-MAX(0,AP100-(Parametrlar!$D$23-SUM($D97:AP97)))*Kirish!$B$28,0)</f>
        <v>0</v>
      </c>
      <c r="AQ101" s="46">
        <f>IF(AND(AQ87=1,AQ$4=Parametrlar!$D$8),AQ100-MAX(0,AQ100-(Parametrlar!$D$23-SUM($D97:AQ97)))*Kirish!$B$28,0)</f>
        <v>0</v>
      </c>
      <c r="AR101" s="46">
        <f>IF(AND(AR87=1,AR$4=Parametrlar!$D$8),AR100-MAX(0,AR100-(Parametrlar!$D$23-SUM($D97:AR97)))*Kirish!$B$28,0)</f>
        <v>0</v>
      </c>
      <c r="AS101" s="46">
        <f>IF(AND(AS87=1,AS$4=Parametrlar!$D$8),AS100-MAX(0,AS100-(Parametrlar!$D$23-SUM($D97:AS97)))*Kirish!$B$28,0)</f>
        <v>0</v>
      </c>
      <c r="AT101" s="46">
        <f>IF(AND(AT87=1,AT$4=Parametrlar!$D$8),AT100-MAX(0,AT100-(Parametrlar!$D$23-SUM($D97:AT97)))*Kirish!$B$28,0)</f>
        <v>0</v>
      </c>
      <c r="AU101" s="46">
        <f>IF(AND(AU87=1,AU$4=Parametrlar!$D$8),AU100-MAX(0,AU100-(Parametrlar!$D$23-SUM($D97:AU97)))*Kirish!$B$28,0)</f>
        <v>0</v>
      </c>
      <c r="AV101" s="46">
        <f>IF(AND(AV87=1,AV$4=Parametrlar!$D$8),AV100-MAX(0,AV100-(Parametrlar!$D$23-SUM($D97:AV97)))*Kirish!$B$28,0)</f>
        <v>0</v>
      </c>
      <c r="AW101" s="46">
        <f>IF(AND(AW87=1,AW$4=Parametrlar!$D$8),AW100-MAX(0,AW100-(Parametrlar!$D$23-SUM($D97:AW97)))*Kirish!$B$28,0)</f>
        <v>0</v>
      </c>
      <c r="AX101" s="46">
        <f>IF(AND(AX87=1,AX$4=Parametrlar!$D$8),AX100-MAX(0,AX100-(Parametrlar!$D$23-SUM($D97:AX97)))*Kirish!$B$28,0)</f>
        <v>0</v>
      </c>
      <c r="AY101" s="46">
        <f>IF(AND(AY87=1,AY$4=Parametrlar!$D$8),AY100-MAX(0,AY100-(Parametrlar!$D$23-SUM($D97:AY97)))*Kirish!$B$28,0)</f>
        <v>0</v>
      </c>
      <c r="AZ101" s="46">
        <f>IF(AND(AZ87=1,AZ$4=Parametrlar!$D$8),AZ100-MAX(0,AZ100-(Parametrlar!$D$23-SUM($D97:AZ97)))*Kirish!$B$28,0)</f>
        <v>0</v>
      </c>
      <c r="BA101" s="46">
        <f>IF(AND(BA87=1,BA$4=Parametrlar!$D$8),BA100-MAX(0,BA100-(Parametrlar!$D$23-SUM($D97:BA97)))*Kirish!$B$28,0)</f>
        <v>0</v>
      </c>
      <c r="BB101" s="46">
        <f>IF(AND(BB87=1,BB$4=Parametrlar!$D$8),BB100-MAX(0,BB100-(Parametrlar!$D$23-SUM($D97:BB97)))*Kirish!$B$28,0)</f>
        <v>0</v>
      </c>
      <c r="BC101" s="46">
        <f>IF(AND(BC87=1,BC$4=Parametrlar!$D$8),BC100-MAX(0,BC100-(Parametrlar!$D$23-SUM($D97:BC97)))*Kirish!$B$28,0)</f>
        <v>0</v>
      </c>
      <c r="BD101" s="46">
        <f>IF(AND(BD87=1,BD$4=Parametrlar!$D$8),BD100-MAX(0,BD100-(Parametrlar!$D$23-SUM($D97:BD97)))*Kirish!$B$28,0)</f>
        <v>0</v>
      </c>
      <c r="BE101" s="46">
        <f>IF(AND(BE87=1,BE$4=Parametrlar!$D$8),BE100-MAX(0,BE100-(Parametrlar!$D$23-SUM($D97:BE97)))*Kirish!$B$28,0)</f>
        <v>0</v>
      </c>
      <c r="BF101" s="46">
        <f>IF(AND(BF87=1,BF$4=Parametrlar!$D$8),BF100-MAX(0,BF100-(Parametrlar!$D$23-SUM($D97:BF97)))*Kirish!$B$28,0)</f>
        <v>0</v>
      </c>
      <c r="BG101" s="46">
        <f>IF(AND(BG87=1,BG$4=Parametrlar!$D$8),BG100-MAX(0,BG100-(Parametrlar!$D$23-SUM($D97:BG97)))*Kirish!$B$28,0)</f>
        <v>0</v>
      </c>
      <c r="BH101" s="46">
        <f>IF(AND(BH87=1,BH$4=Parametrlar!$D$8),BH100-MAX(0,BH100-(Parametrlar!$D$23-SUM($D97:BH97)))*Kirish!$B$28,0)</f>
        <v>0</v>
      </c>
      <c r="BI101" s="46">
        <f>IF(AND(BI87=1,BI$4=Parametrlar!$D$8),BI100-MAX(0,BI100-(Parametrlar!$D$23-SUM($D97:BI97)))*Kirish!$B$28,0)</f>
        <v>0</v>
      </c>
      <c r="BJ101" s="46">
        <f>IF(AND(BJ87=1,BJ$4=Parametrlar!$D$8),BJ100-MAX(0,BJ100-(Parametrlar!$D$23-SUM($D97:BJ97)))*Kirish!$B$28,0)</f>
        <v>0</v>
      </c>
      <c r="BK101" s="46">
        <f>IF(AND(BK87=1,BK$4=Parametrlar!$D$8),BK100-MAX(0,BK100-(Parametrlar!$D$23-SUM($D97:BK97)))*Kirish!$B$28,0)</f>
        <v>0</v>
      </c>
      <c r="BL101" s="46">
        <f>IF(AND(BL87=1,BL$4=Parametrlar!$D$8),BL100-MAX(0,BL100-(Parametrlar!$D$23-SUM($D97:BL97)))*Kirish!$B$28,0)</f>
        <v>0</v>
      </c>
      <c r="BM101" s="46">
        <f>IF(AND(BM87=1,BM$4=Parametrlar!$D$8),BM100-MAX(0,BM100-(Parametrlar!$D$23-SUM($D97:BM97)))*Kirish!$B$28,0)</f>
        <v>0</v>
      </c>
      <c r="BN101" s="46">
        <f>IF(AND(BN87=1,BN$4=Parametrlar!$D$8),BN100-MAX(0,BN100-(Parametrlar!$D$23-SUM($D97:BN97)))*Kirish!$B$28,0)</f>
        <v>0</v>
      </c>
      <c r="BO101" s="46">
        <f>IF(AND(BO87=1,BO$4=Parametrlar!$D$8),BO100-MAX(0,BO100-(Parametrlar!$D$23-SUM($D97:BO97)))*Kirish!$B$28,0)</f>
        <v>0</v>
      </c>
      <c r="BP101" s="46">
        <f>IF(AND(BP87=1,BP$4=Parametrlar!$D$8),BP100-MAX(0,BP100-(Parametrlar!$D$23-SUM($D97:BP97)))*Kirish!$B$28,0)</f>
        <v>0</v>
      </c>
      <c r="BQ101" s="46">
        <f>IF(AND(BQ87=1,BQ$4=Parametrlar!$D$8),BQ100-MAX(0,BQ100-(Parametrlar!$D$23-SUM($D97:BQ97)))*Kirish!$B$28,0)</f>
        <v>0</v>
      </c>
      <c r="BR101" s="46">
        <f>IF(AND(BR87=1,BR$4=Parametrlar!$D$8),BR100-MAX(0,BR100-(Parametrlar!$D$23-SUM($D97:BR97)))*Kirish!$B$28,0)</f>
        <v>0</v>
      </c>
      <c r="BS101" s="46">
        <f>IF(AND(BS87=1,BS$4=Parametrlar!$D$8),BS100-MAX(0,BS100-(Parametrlar!$D$23-SUM($D97:BS97)))*Kirish!$B$28,0)</f>
        <v>0</v>
      </c>
      <c r="BT101" s="46">
        <f>IF(AND(BT87=1,BT$4=Parametrlar!$D$8),BT100-MAX(0,BT100-(Parametrlar!$D$23-SUM($D97:BT97)))*Kirish!$B$28,0)</f>
        <v>0</v>
      </c>
      <c r="BU101" s="46">
        <f>IF(AND(BU87=1,BU$4=Parametrlar!$D$8),BU100-MAX(0,BU100-(Parametrlar!$D$23-SUM($D97:BU97)))*Kirish!$B$28,0)</f>
        <v>0</v>
      </c>
      <c r="BV101" s="46">
        <f>IF(AND(BV87=1,BV$4=Parametrlar!$D$8),BV100-MAX(0,BV100-(Parametrlar!$D$23-SUM($D97:BV97)))*Kirish!$B$28,0)</f>
        <v>0</v>
      </c>
      <c r="BW101" s="46">
        <f>IF(AND(BW87=1,BW$4=Parametrlar!$D$8),BW100-MAX(0,BW100-(Parametrlar!$D$23-SUM($D97:BW97)))*Kirish!$B$28,0)</f>
        <v>0</v>
      </c>
      <c r="BX101" s="46">
        <f>IF(AND(BX87=1,BX$4=Parametrlar!$D$8),BX100-MAX(0,BX100-(Parametrlar!$D$23-SUM($D97:BX97)))*Kirish!$B$28,0)</f>
        <v>0</v>
      </c>
      <c r="BY101" s="46">
        <f>IF(AND(BY87=1,BY$4=Parametrlar!$D$8),BY100-MAX(0,BY100-(Parametrlar!$D$23-SUM($D97:BY97)))*Kirish!$B$28,0)</f>
        <v>0</v>
      </c>
      <c r="BZ101" s="46">
        <f>IF(AND(BZ87=1,BZ$4=Parametrlar!$D$8),BZ100-MAX(0,BZ100-(Parametrlar!$D$23-SUM($D97:BZ97)))*Kirish!$B$28,0)</f>
        <v>0</v>
      </c>
      <c r="CA101" s="46">
        <f>IF(AND(CA87=1,CA$4=Parametrlar!$D$8),CA100-MAX(0,CA100-(Parametrlar!$D$23-SUM($D97:CA97)))*Kirish!$B$28,0)</f>
        <v>0</v>
      </c>
      <c r="CB101" s="46">
        <f>IF(AND(CB87=1,CB$4=Parametrlar!$D$8),CB100-MAX(0,CB100-(Parametrlar!$D$23-SUM($D97:CB97)))*Kirish!$B$28,0)</f>
        <v>0</v>
      </c>
      <c r="CC101" s="46">
        <f>IF(AND(CC87=1,CC$4=Parametrlar!$D$8),CC100-MAX(0,CC100-(Parametrlar!$D$23-SUM($D97:CC97)))*Kirish!$B$28,0)</f>
        <v>0</v>
      </c>
      <c r="CD101" s="46">
        <f>IF(AND(CD87=1,CD$4=Parametrlar!$D$8),CD100-MAX(0,CD100-(Parametrlar!$D$23-SUM($D97:CD97)))*Kirish!$B$28,0)</f>
        <v>0</v>
      </c>
      <c r="CE101" s="46">
        <f>IF(AND(CE87=1,CE$4=Parametrlar!$D$8),CE100-MAX(0,CE100-(Parametrlar!$D$23-SUM($D97:CE97)))*Kirish!$B$28,0)</f>
        <v>0</v>
      </c>
      <c r="CF101" s="46">
        <f>IF(AND(CF87=1,CF$4=Parametrlar!$D$8),CF100-MAX(0,CF100-(Parametrlar!$D$23-SUM($D97:CF97)))*Kirish!$B$28,0)</f>
        <v>0</v>
      </c>
      <c r="CG101" s="46">
        <f>IF(AND(CG87=1,CG$4=Parametrlar!$D$8),CG100-MAX(0,CG100-(Parametrlar!$D$23-SUM($D97:CG97)))*Kirish!$B$28,0)</f>
        <v>0</v>
      </c>
      <c r="CH101" s="46">
        <f>IF(AND(CH87=1,CH$4=Parametrlar!$D$8),CH100-MAX(0,CH100-(Parametrlar!$D$23-SUM($D97:CH97)))*Kirish!$B$28,0)</f>
        <v>0</v>
      </c>
      <c r="CI101" s="46">
        <f>IF(AND(CI87=1,CI$4=Parametrlar!$D$8),CI100-MAX(0,CI100-(Parametrlar!$D$23-SUM($D97:CI97)))*Kirish!$B$28,0)</f>
        <v>0</v>
      </c>
      <c r="CJ101" s="46">
        <f>IF(AND(CJ87=1,CJ$4=Parametrlar!$D$8),CJ100-MAX(0,CJ100-(Parametrlar!$D$23-SUM($D97:CJ97)))*Kirish!$B$28,0)</f>
        <v>0</v>
      </c>
      <c r="CK101" s="46">
        <f>IF(AND(CK87=1,CK$4=Parametrlar!$D$8),CK100-MAX(0,CK100-(Parametrlar!$D$23-SUM($D97:CK97)))*Kirish!$B$28,0)</f>
        <v>0</v>
      </c>
      <c r="CL101" s="46">
        <f>IF(AND(CL87=1,CL$4=Parametrlar!$D$8),CL100-MAX(0,CL100-(Parametrlar!$D$23-SUM($D97:CL97)))*Kirish!$B$28,0)</f>
        <v>0</v>
      </c>
      <c r="CM101" s="46">
        <f>IF(AND(CM87=1,CM$4=Parametrlar!$D$8),CM100-MAX(0,CM100-(Parametrlar!$D$23-SUM($D97:CM97)))*Kirish!$B$28,0)</f>
        <v>0</v>
      </c>
      <c r="CN101" s="46">
        <f>IF(AND(CN87=1,CN$4=Parametrlar!$D$8),CN100-MAX(0,CN100-(Parametrlar!$D$23-SUM($D97:CN97)))*Kirish!$B$28,0)</f>
        <v>0</v>
      </c>
      <c r="CO101" s="46">
        <f>IF(AND(CO87=1,CO$4=Parametrlar!$D$8),CO100-MAX(0,CO100-(Parametrlar!$D$23-SUM($D97:CO97)))*Kirish!$B$28,0)</f>
        <v>0</v>
      </c>
      <c r="CP101" s="46">
        <f>IF(AND(CP87=1,CP$4=Parametrlar!$D$8),CP100-MAX(0,CP100-(Parametrlar!$D$23-SUM($D97:CP97)))*Kirish!$B$28,0)</f>
        <v>0</v>
      </c>
      <c r="CQ101" s="46">
        <f>IF(AND(CQ87=1,CQ$4=Parametrlar!$D$8),CQ100-MAX(0,CQ100-(Parametrlar!$D$23-SUM($D97:CQ97)))*Kirish!$B$28,0)</f>
        <v>0</v>
      </c>
      <c r="CR101" s="46">
        <f>IF(AND(CR87=1,CR$4=Parametrlar!$D$8),CR100-MAX(0,CR100-(Parametrlar!$D$23-SUM($D97:CR97)))*Kirish!$B$28,0)</f>
        <v>0</v>
      </c>
      <c r="CS101" s="46">
        <f>IF(AND(CS87=1,CS$4=Parametrlar!$D$8),CS100-MAX(0,CS100-(Parametrlar!$D$23-SUM($D97:CS97)))*Kirish!$B$28,0)</f>
        <v>0</v>
      </c>
      <c r="CT101" s="46">
        <f>IF(AND(CT87=1,CT$4=Parametrlar!$D$8),CT100-MAX(0,CT100-(Parametrlar!$D$23-SUM($D97:CT97)))*Kirish!$B$28,0)</f>
        <v>0</v>
      </c>
      <c r="CU101" s="46">
        <f>IF(AND(CU87=1,CU$4=Parametrlar!$D$8),CU100-MAX(0,CU100-(Parametrlar!$D$23-SUM($D97:CU97)))*Kirish!$B$28,0)</f>
        <v>0</v>
      </c>
      <c r="CV101" s="46">
        <f>IF(AND(CV87=1,CV$4=Parametrlar!$D$8),CV100-MAX(0,CV100-(Parametrlar!$D$23-SUM($D97:CV97)))*Kirish!$B$28,0)</f>
        <v>0</v>
      </c>
      <c r="CW101" s="46">
        <f>IF(AND(CW87=1,CW$4=Parametrlar!$D$8),CW100-MAX(0,CW100-(Parametrlar!$D$23-SUM($D97:CW97)))*Kirish!$B$28,0)</f>
        <v>0</v>
      </c>
      <c r="CX101" s="46">
        <f>IF(AND(CX87=1,CX$4=Parametrlar!$D$8),CX100-MAX(0,CX100-(Parametrlar!$D$23-SUM($D97:CX97)))*Kirish!$B$28,0)</f>
        <v>0</v>
      </c>
      <c r="CY101" s="46">
        <f>IF(AND(CY87=1,CY$4=Parametrlar!$D$8),CY100-MAX(0,CY100-(Parametrlar!$D$23-SUM($D97:CY97)))*Kirish!$B$28,0)</f>
        <v>0</v>
      </c>
      <c r="CZ101" s="46">
        <f>IF(AND(CZ87=1,CZ$4=Parametrlar!$D$8),CZ100-MAX(0,CZ100-(Parametrlar!$D$23-SUM($D97:CZ97)))*Kirish!$B$28,0)</f>
        <v>0</v>
      </c>
      <c r="DA101" s="46">
        <f>IF(AND(DA87=1,DA$4=Parametrlar!$D$8),DA100-MAX(0,DA100-(Parametrlar!$D$23-SUM($D97:DA97)))*Kirish!$B$28,0)</f>
        <v>0</v>
      </c>
      <c r="DB101" s="46">
        <f>IF(AND(DB87=1,DB$4=Parametrlar!$D$8),DB100-MAX(0,DB100-(Parametrlar!$D$23-SUM($D97:DB97)))*Kirish!$B$28,0)</f>
        <v>0</v>
      </c>
      <c r="DC101" s="46">
        <f>IF(AND(DC87=1,DC$4=Parametrlar!$D$8),DC100-MAX(0,DC100-(Parametrlar!$D$23-SUM($D97:DC97)))*Kirish!$B$28,0)</f>
        <v>0</v>
      </c>
      <c r="DD101" s="46">
        <f>IF(AND(DD87=1,DD$4=Parametrlar!$D$8),DD100-MAX(0,DD100-(Parametrlar!$D$23-SUM($D97:DD97)))*Kirish!$B$28,0)</f>
        <v>0</v>
      </c>
      <c r="DE101" s="46">
        <f>IF(AND(DE87=1,DE$4=Parametrlar!$D$8),DE100-MAX(0,DE100-(Parametrlar!$D$23-SUM($D97:DE97)))*Kirish!$B$28,0)</f>
        <v>0</v>
      </c>
      <c r="DF101" s="46">
        <f>IF(AND(DF87=1,DF$4=Parametrlar!$D$8),DF100-MAX(0,DF100-(Parametrlar!$D$23-SUM($D97:DF97)))*Kirish!$B$28,0)</f>
        <v>0</v>
      </c>
      <c r="DG101" s="46">
        <f>IF(AND(DG87=1,DG$4=Parametrlar!$D$8),DG100-MAX(0,DG100-(Parametrlar!$D$23-SUM($D97:DG97)))*Kirish!$B$28,0)</f>
        <v>0</v>
      </c>
      <c r="DH101" s="46">
        <f>IF(AND(DH87=1,DH$4=Parametrlar!$D$8),DH100-MAX(0,DH100-(Parametrlar!$D$23-SUM($D97:DH97)))*Kirish!$B$28,0)</f>
        <v>0</v>
      </c>
      <c r="DI101" s="46">
        <f>IF(AND(DI87=1,DI$4=Parametrlar!$D$8),DI100-MAX(0,DI100-(Parametrlar!$D$23-SUM($D97:DI97)))*Kirish!$B$28,0)</f>
        <v>0</v>
      </c>
      <c r="DJ101" s="46">
        <f>IF(AND(DJ87=1,DJ$4=Parametrlar!$D$8),DJ100-MAX(0,DJ100-(Parametrlar!$D$23-SUM($D97:DJ97)))*Kirish!$B$28,0)</f>
        <v>0</v>
      </c>
      <c r="DK101" s="46">
        <f>IF(AND(DK87=1,DK$4=Parametrlar!$D$8),DK100-MAX(0,DK100-(Parametrlar!$D$23-SUM($D97:DK97)))*Kirish!$B$28,0)</f>
        <v>0</v>
      </c>
      <c r="DL101" s="46">
        <f>IF(AND(DL87=1,DL$4=Parametrlar!$D$8),DL100-MAX(0,DL100-(Parametrlar!$D$23-SUM($D97:DL97)))*Kirish!$B$28,0)</f>
        <v>0</v>
      </c>
      <c r="DM101" s="46">
        <f>IF(AND(DM87=1,DM$4=Parametrlar!$D$8),DM100-MAX(0,DM100-(Parametrlar!$D$23-SUM($D97:DM97)))*Kirish!$B$28,0)</f>
        <v>0</v>
      </c>
      <c r="DN101" s="46">
        <f>IF(AND(DN87=1,DN$4=Parametrlar!$D$8),DN100-MAX(0,DN100-(Parametrlar!$D$23-SUM($D97:DN97)))*Kirish!$B$28,0)</f>
        <v>0</v>
      </c>
      <c r="DO101" s="46">
        <f>IF(AND(DO87=1,DO$4=Parametrlar!$D$8),DO100-MAX(0,DO100-(Parametrlar!$D$23-SUM($D97:DO97)))*Kirish!$B$28,0)</f>
        <v>0</v>
      </c>
      <c r="DP101" s="46">
        <f>IF(AND(DP87=1,DP$4=Parametrlar!$D$8),DP100-MAX(0,DP100-(Parametrlar!$D$23-SUM($D97:DP97)))*Kirish!$B$28,0)</f>
        <v>0</v>
      </c>
      <c r="DQ101" s="46">
        <f>IF(AND(DQ87=1,DQ$4=Parametrlar!$D$8),DQ100-MAX(0,DQ100-(Parametrlar!$D$23-SUM($D97:DQ97)))*Kirish!$B$28,0)</f>
        <v>0</v>
      </c>
      <c r="DR101" s="46">
        <f>IF(AND(DR87=1,DR$4=Parametrlar!$D$8),DR100-MAX(0,DR100-(Parametrlar!$D$23-SUM($D97:DR97)))*Kirish!$B$28,0)</f>
        <v>0</v>
      </c>
      <c r="DS101" s="46">
        <f>IF(AND(DS87=1,DS$4=Parametrlar!$D$8),DS100-MAX(0,DS100-(Parametrlar!$D$23-SUM($D97:DS97)))*Kirish!$B$28,0)</f>
        <v>0</v>
      </c>
      <c r="DT101" s="46">
        <f>IF(AND(DT87=1,DT$4=Parametrlar!$D$8),DT100-MAX(0,DT100-(Parametrlar!$D$23-SUM($D97:DT97)))*Kirish!$B$28,0)</f>
        <v>0</v>
      </c>
      <c r="DU101" s="46">
        <f>IF(AND(DU87=1,DU$4=Parametrlar!$D$8),DU100-MAX(0,DU100-(Parametrlar!$D$23-SUM($D97:DU97)))*Kirish!$B$28,0)</f>
        <v>0</v>
      </c>
      <c r="DV101" s="46">
        <f>IF(AND(DV87=1,DV$4=Parametrlar!$D$8),DV100-MAX(0,DV100-(Parametrlar!$D$23-SUM($D97:DV97)))*Kirish!$B$28,0)</f>
        <v>0</v>
      </c>
      <c r="DW101" s="46">
        <f>IF(AND(DW87=1,DW$4=Parametrlar!$D$8),DW100-MAX(0,DW100-(Parametrlar!$D$23-SUM($D97:DW97)))*Kirish!$B$28,0)</f>
        <v>0</v>
      </c>
      <c r="DX101" s="46">
        <f>IF(AND(DX87=1,DX$4=Parametrlar!$D$8),DX100-MAX(0,DX100-(Parametrlar!$D$23-SUM($D97:DX97)))*Kirish!$B$28,0)</f>
        <v>0</v>
      </c>
      <c r="DY101" s="46">
        <f>IF(AND(DY87=1,DY$4=Parametrlar!$D$8),DY100-MAX(0,DY100-(Parametrlar!$D$23-SUM($D97:DY97)))*Kirish!$B$28,0)</f>
        <v>0</v>
      </c>
      <c r="DZ101" s="46">
        <f>IF(AND(DZ87=1,DZ$4=Parametrlar!$D$8),DZ100-MAX(0,DZ100-(Parametrlar!$D$23-SUM($D97:DZ97)))*Kirish!$B$28,0)</f>
        <v>0</v>
      </c>
      <c r="EA101" s="46">
        <f>IF(AND(EA87=1,EA$4=Parametrlar!$D$8),EA100-MAX(0,EA100-(Parametrlar!$D$23-SUM($D97:EA97)))*Kirish!$B$28,0)</f>
        <v>0</v>
      </c>
      <c r="EB101" s="46">
        <f>IF(AND(EB87=1,EB$4=Parametrlar!$D$8),EB100-MAX(0,EB100-(Parametrlar!$D$23-SUM($D97:EB97)))*Kirish!$B$28,0)</f>
        <v>0</v>
      </c>
      <c r="EC101" s="46">
        <f>IF(AND(EC87=1,EC$4=Parametrlar!$D$8),EC100-MAX(0,EC100-(Parametrlar!$D$23-SUM($D97:EC97)))*Kirish!$B$28,0)</f>
        <v>0</v>
      </c>
      <c r="ED101" s="46">
        <f>IF(AND(ED87=1,ED$4=Parametrlar!$D$8),ED100-MAX(0,ED100-(Parametrlar!$D$23-SUM($D97:ED97)))*Kirish!$B$28,0)</f>
        <v>0</v>
      </c>
      <c r="EE101" s="46">
        <f>IF(AND(EE87=1,EE$4=Parametrlar!$D$8),EE100-MAX(0,EE100-(Parametrlar!$D$23-SUM($D97:EE97)))*Kirish!$B$28,0)</f>
        <v>0</v>
      </c>
      <c r="EF101" s="46">
        <f>IF(AND(EF87=1,EF$4=Parametrlar!$D$8),EF100-MAX(0,EF100-(Parametrlar!$D$23-SUM($D97:EF97)))*Kirish!$B$28,0)</f>
        <v>0</v>
      </c>
      <c r="EG101" s="46">
        <f>IF(AND(EG87=1,EG$4=Parametrlar!$D$8),EG100-MAX(0,EG100-(Parametrlar!$D$23-SUM($D97:EG97)))*Kirish!$B$28,0)</f>
        <v>0</v>
      </c>
      <c r="EH101" s="46">
        <f>IF(AND(EH87=1,EH$4=Parametrlar!$D$8),EH100-MAX(0,EH100-(Parametrlar!$D$23-SUM($D97:EH97)))*Kirish!$B$28,0)</f>
        <v>0</v>
      </c>
      <c r="EI101" s="46">
        <f>IF(AND(EI87=1,EI$4=Parametrlar!$D$8),EI100-MAX(0,EI100-(Parametrlar!$D$23-SUM($D97:EI97)))*Kirish!$B$28,0)</f>
        <v>0</v>
      </c>
      <c r="EJ101" s="46">
        <f>IF(AND(EJ87=1,EJ$4=Parametrlar!$D$8),EJ100-MAX(0,EJ100-(Parametrlar!$D$23-SUM($D97:EJ97)))*Kirish!$B$28,0)</f>
        <v>0</v>
      </c>
      <c r="EK101" s="46">
        <f>IF(AND(EK87=1,EK$4=Parametrlar!$D$8),EK100-MAX(0,EK100-(Parametrlar!$D$23-SUM($D97:EK97)))*Kirish!$B$28,0)</f>
        <v>0</v>
      </c>
      <c r="EL101" s="46">
        <f>IF(AND(EL87=1,EL$4=Parametrlar!$D$8),EL100-MAX(0,EL100-(Parametrlar!$D$23-SUM($D97:EL97)))*Kirish!$B$28,0)</f>
        <v>0</v>
      </c>
      <c r="EM101" s="46">
        <f>IF(AND(EM87=1,EM$4=Parametrlar!$D$8),EM100-MAX(0,EM100-(Parametrlar!$D$23-SUM($D97:EM97)))*Kirish!$B$28,0)</f>
        <v>0</v>
      </c>
      <c r="EN101" s="46">
        <f>IF(AND(EN87=1,EN$4=Parametrlar!$D$8),EN100-MAX(0,EN100-(Parametrlar!$D$23-SUM($D97:EN97)))*Kirish!$B$28,0)</f>
        <v>0</v>
      </c>
      <c r="EO101" s="46">
        <f>IF(AND(EO87=1,EO$4=Parametrlar!$D$8),EO100-MAX(0,EO100-(Parametrlar!$D$23-SUM($D97:EO97)))*Kirish!$B$28,0)</f>
        <v>0</v>
      </c>
      <c r="EP101" s="46">
        <f>IF(AND(EP87=1,EP$4=Parametrlar!$D$8),EP100-MAX(0,EP100-(Parametrlar!$D$23-SUM($D97:EP97)))*Kirish!$B$28,0)</f>
        <v>0</v>
      </c>
      <c r="EQ101" s="46">
        <f>IF(AND(EQ87=1,EQ$4=Parametrlar!$D$8),EQ100-MAX(0,EQ100-(Parametrlar!$D$23-SUM($D97:EQ97)))*Kirish!$B$28,0)</f>
        <v>0</v>
      </c>
      <c r="ER101" s="46">
        <f>IF(AND(ER87=1,ER$4=Parametrlar!$D$8),ER100-MAX(0,ER100-(Parametrlar!$D$23-SUM($D97:ER97)))*Kirish!$B$28,0)</f>
        <v>0</v>
      </c>
      <c r="ES101" s="46">
        <f>IF(AND(ES87=1,ES$4=Parametrlar!$D$8),ES100-MAX(0,ES100-(Parametrlar!$D$23-SUM($D97:ES97)))*Kirish!$B$28,0)</f>
        <v>0</v>
      </c>
      <c r="ET101" s="46">
        <f>IF(AND(ET87=1,ET$4=Parametrlar!$D$8),ET100-MAX(0,ET100-(Parametrlar!$D$23-SUM($D97:ET97)))*Kirish!$B$28,0)</f>
        <v>0</v>
      </c>
      <c r="EU101" s="46">
        <f>IF(AND(EU87=1,EU$4=Parametrlar!$D$8),EU100-MAX(0,EU100-(Parametrlar!$D$23-SUM($D97:EU97)))*Kirish!$B$28,0)</f>
        <v>0</v>
      </c>
      <c r="EV101" s="46">
        <f>IF(AND(EV87=1,EV$4=Parametrlar!$D$8),EV100-MAX(0,EV100-(Parametrlar!$D$23-SUM($D97:EV97)))*Kirish!$B$28,0)</f>
        <v>0</v>
      </c>
      <c r="EW101" s="46">
        <f>IF(AND(EW87=1,EW$4=Parametrlar!$D$8),EW100-MAX(0,EW100-(Parametrlar!$D$23-SUM($D97:EW97)))*Kirish!$B$28,0)</f>
        <v>0</v>
      </c>
      <c r="EX101" s="46">
        <f>IF(AND(EX87=1,EX$4=Parametrlar!$D$8),EX100-MAX(0,EX100-(Parametrlar!$D$23-SUM($D97:EX97)))*Kirish!$B$28,0)</f>
        <v>0</v>
      </c>
      <c r="EY101" s="46">
        <f>IF(AND(EY87=1,EY$4=Parametrlar!$D$8),EY100-MAX(0,EY100-(Parametrlar!$D$23-SUM($D97:EY97)))*Kirish!$B$28,0)</f>
        <v>0</v>
      </c>
      <c r="EZ101" s="46">
        <f>IF(AND(EZ87=1,EZ$4=Parametrlar!$D$8),EZ100-MAX(0,EZ100-(Parametrlar!$D$23-SUM($D97:EZ97)))*Kirish!$B$28,0)</f>
        <v>0</v>
      </c>
      <c r="FA101" s="46">
        <f>IF(AND(FA87=1,FA$4=Parametrlar!$D$8),FA100-MAX(0,FA100-(Parametrlar!$D$23-SUM($D97:FA97)))*Kirish!$B$28,0)</f>
        <v>0</v>
      </c>
      <c r="FB101" s="46">
        <f>IF(AND(FB87=1,FB$4=Parametrlar!$D$8),FB100-MAX(0,FB100-(Parametrlar!$D$23-SUM($D97:FB97)))*Kirish!$B$28,0)</f>
        <v>0</v>
      </c>
      <c r="FC101" s="46">
        <f>IF(AND(FC87=1,FC$4=Parametrlar!$D$8),FC100-MAX(0,FC100-(Parametrlar!$D$23-SUM($D97:FC97)))*Kirish!$B$28,0)</f>
        <v>0</v>
      </c>
      <c r="FD101" s="46">
        <f>IF(AND(FD87=1,FD$4=Parametrlar!$D$8),FD100-MAX(0,FD100-(Parametrlar!$D$23-SUM($D97:FD97)))*Kirish!$B$28,0)</f>
        <v>0</v>
      </c>
      <c r="FE101" s="46">
        <f>IF(AND(FE87=1,FE$4=Parametrlar!$D$8),FE100-MAX(0,FE100-(Parametrlar!$D$23-SUM($D97:FE97)))*Kirish!$B$28,0)</f>
        <v>0</v>
      </c>
      <c r="FF101" s="46">
        <f>IF(AND(FF87=1,FF$4=Parametrlar!$D$8),FF100-MAX(0,FF100-(Parametrlar!$D$23-SUM($D97:FF97)))*Kirish!$B$28,0)</f>
        <v>0</v>
      </c>
      <c r="FG101" s="46">
        <f>IF(AND(FG87=1,FG$4=Parametrlar!$D$8),FG100-MAX(0,FG100-(Parametrlar!$D$23-SUM($D97:FG97)))*Kirish!$B$28,0)</f>
        <v>0</v>
      </c>
      <c r="FH101" s="46">
        <f>IF(AND(FH87=1,FH$4=Parametrlar!$D$8),FH100-MAX(0,FH100-(Parametrlar!$D$23-SUM($D97:FH97)))*Kirish!$B$28,0)</f>
        <v>0</v>
      </c>
      <c r="FI101" s="46">
        <f>IF(AND(FI87=1,FI$4=Parametrlar!$D$8),FI100-MAX(0,FI100-(Parametrlar!$D$23-SUM($D97:FI97)))*Kirish!$B$28,0)</f>
        <v>0</v>
      </c>
      <c r="FJ101" s="46">
        <f>IF(AND(FJ87=1,FJ$4=Parametrlar!$D$8),FJ100-MAX(0,FJ100-(Parametrlar!$D$23-SUM($D97:FJ97)))*Kirish!$B$28,0)</f>
        <v>0</v>
      </c>
      <c r="FK101" s="46">
        <f>IF(AND(FK87=1,FK$4=Parametrlar!$D$8),FK100-MAX(0,FK100-(Parametrlar!$D$23-SUM($D97:FK97)))*Kirish!$B$28,0)</f>
        <v>0</v>
      </c>
      <c r="FL101" s="46">
        <f>IF(AND(FL87=1,FL$4=Parametrlar!$D$8),FL100-MAX(0,FL100-(Parametrlar!$D$23-SUM($D97:FL97)))*Kirish!$B$28,0)</f>
        <v>0</v>
      </c>
      <c r="FM101" s="46">
        <f>IF(AND(FM87=1,FM$4=Parametrlar!$D$8),FM100-MAX(0,FM100-(Parametrlar!$D$23-SUM($D97:FM97)))*Kirish!$B$28,0)</f>
        <v>0</v>
      </c>
      <c r="FN101" s="46">
        <f>IF(AND(FN87=1,FN$4=Parametrlar!$D$8),FN100-MAX(0,FN100-(Parametrlar!$D$23-SUM($D97:FN97)))*Kirish!$B$28,0)</f>
        <v>0</v>
      </c>
      <c r="FO101" s="46">
        <f>IF(AND(FO87=1,FO$4=Parametrlar!$D$8),FO100-MAX(0,FO100-(Parametrlar!$D$23-SUM($D97:FO97)))*Kirish!$B$28,0)</f>
        <v>0</v>
      </c>
      <c r="FP101" s="46">
        <f>IF(AND(FP87=1,FP$4=Parametrlar!$D$8),FP100-MAX(0,FP100-(Parametrlar!$D$23-SUM($D97:FP97)))*Kirish!$B$28,0)</f>
        <v>0</v>
      </c>
    </row>
    <row r="102" spans="1:172" x14ac:dyDescent="0.2">
      <c r="A102" s="35" t="s">
        <v>249</v>
      </c>
      <c r="C102" s="45">
        <f>SUM(D102:FP102)</f>
        <v>1050411.0600804517</v>
      </c>
      <c r="D102" s="45">
        <f t="shared" ref="D102:AI102" si="120">-D85-D82-D83-D84+D79-D80-D81+D99+D101</f>
        <v>-800000</v>
      </c>
      <c r="E102" s="45">
        <f t="shared" si="120"/>
        <v>-22544.902883666051</v>
      </c>
      <c r="F102" s="45">
        <f t="shared" si="120"/>
        <v>24052.689716038054</v>
      </c>
      <c r="G102" s="45">
        <f t="shared" si="120"/>
        <v>71417.842313168541</v>
      </c>
      <c r="H102" s="45">
        <f t="shared" si="120"/>
        <v>119550.55490772529</v>
      </c>
      <c r="I102" s="45">
        <f t="shared" si="120"/>
        <v>168450.82749970845</v>
      </c>
      <c r="J102" s="45">
        <f t="shared" si="120"/>
        <v>174367.74023581576</v>
      </c>
      <c r="K102" s="45">
        <f t="shared" si="120"/>
        <v>180284.652971923</v>
      </c>
      <c r="L102" s="45">
        <f t="shared" si="120"/>
        <v>186201.56570803025</v>
      </c>
      <c r="M102" s="45">
        <f t="shared" si="120"/>
        <v>192118.47844413752</v>
      </c>
      <c r="N102" s="45">
        <f t="shared" si="120"/>
        <v>198035.3911802448</v>
      </c>
      <c r="O102" s="45">
        <f t="shared" si="120"/>
        <v>203952.30391635204</v>
      </c>
      <c r="P102" s="45">
        <f t="shared" si="120"/>
        <v>209869.21665245926</v>
      </c>
      <c r="Q102" s="45">
        <f t="shared" si="120"/>
        <v>19365.709886838937</v>
      </c>
      <c r="R102" s="45">
        <f t="shared" si="120"/>
        <v>-30525.689945874132</v>
      </c>
      <c r="S102" s="45">
        <f t="shared" si="120"/>
        <v>103620.59965255787</v>
      </c>
      <c r="T102" s="45">
        <f t="shared" si="120"/>
        <v>52194.079824992114</v>
      </c>
      <c r="U102" s="45">
        <f t="shared" si="120"/>
        <v>0</v>
      </c>
      <c r="V102" s="45">
        <f t="shared" si="120"/>
        <v>0</v>
      </c>
      <c r="W102" s="45">
        <f t="shared" si="120"/>
        <v>0</v>
      </c>
      <c r="X102" s="45">
        <f t="shared" si="120"/>
        <v>0</v>
      </c>
      <c r="Y102" s="45">
        <f t="shared" si="120"/>
        <v>0</v>
      </c>
      <c r="Z102" s="45">
        <f t="shared" si="120"/>
        <v>0</v>
      </c>
      <c r="AA102" s="45">
        <f t="shared" si="120"/>
        <v>0</v>
      </c>
      <c r="AB102" s="45">
        <f t="shared" si="120"/>
        <v>0</v>
      </c>
      <c r="AC102" s="45">
        <f t="shared" si="120"/>
        <v>0</v>
      </c>
      <c r="AD102" s="45">
        <f t="shared" si="120"/>
        <v>0</v>
      </c>
      <c r="AE102" s="45">
        <f t="shared" si="120"/>
        <v>0</v>
      </c>
      <c r="AF102" s="45">
        <f t="shared" si="120"/>
        <v>0</v>
      </c>
      <c r="AG102" s="45">
        <f t="shared" si="120"/>
        <v>0</v>
      </c>
      <c r="AH102" s="45">
        <f t="shared" si="120"/>
        <v>0</v>
      </c>
      <c r="AI102" s="45">
        <f t="shared" si="120"/>
        <v>0</v>
      </c>
      <c r="AJ102" s="45">
        <f t="shared" ref="AJ102:BO102" si="121">-AJ85-AJ82-AJ83-AJ84+AJ79-AJ80-AJ81+AJ99+AJ101</f>
        <v>0</v>
      </c>
      <c r="AK102" s="45">
        <f t="shared" si="121"/>
        <v>0</v>
      </c>
      <c r="AL102" s="45">
        <f t="shared" si="121"/>
        <v>0</v>
      </c>
      <c r="AM102" s="45">
        <f t="shared" si="121"/>
        <v>0</v>
      </c>
      <c r="AN102" s="45">
        <f t="shared" si="121"/>
        <v>0</v>
      </c>
      <c r="AO102" s="45">
        <f t="shared" si="121"/>
        <v>0</v>
      </c>
      <c r="AP102" s="45">
        <f t="shared" si="121"/>
        <v>0</v>
      </c>
      <c r="AQ102" s="45">
        <f t="shared" si="121"/>
        <v>0</v>
      </c>
      <c r="AR102" s="45">
        <f t="shared" si="121"/>
        <v>0</v>
      </c>
      <c r="AS102" s="45">
        <f t="shared" si="121"/>
        <v>0</v>
      </c>
      <c r="AT102" s="45">
        <f t="shared" si="121"/>
        <v>0</v>
      </c>
      <c r="AU102" s="45">
        <f t="shared" si="121"/>
        <v>0</v>
      </c>
      <c r="AV102" s="45">
        <f t="shared" si="121"/>
        <v>0</v>
      </c>
      <c r="AW102" s="45">
        <f t="shared" si="121"/>
        <v>0</v>
      </c>
      <c r="AX102" s="45">
        <f t="shared" si="121"/>
        <v>0</v>
      </c>
      <c r="AY102" s="45">
        <f t="shared" si="121"/>
        <v>0</v>
      </c>
      <c r="AZ102" s="45">
        <f t="shared" si="121"/>
        <v>0</v>
      </c>
      <c r="BA102" s="45">
        <f t="shared" si="121"/>
        <v>0</v>
      </c>
      <c r="BB102" s="45">
        <f t="shared" si="121"/>
        <v>0</v>
      </c>
      <c r="BC102" s="45">
        <f t="shared" si="121"/>
        <v>0</v>
      </c>
      <c r="BD102" s="45">
        <f t="shared" si="121"/>
        <v>0</v>
      </c>
      <c r="BE102" s="45">
        <f t="shared" si="121"/>
        <v>0</v>
      </c>
      <c r="BF102" s="45">
        <f t="shared" si="121"/>
        <v>0</v>
      </c>
      <c r="BG102" s="45">
        <f t="shared" si="121"/>
        <v>0</v>
      </c>
      <c r="BH102" s="45">
        <f t="shared" si="121"/>
        <v>0</v>
      </c>
      <c r="BI102" s="45">
        <f t="shared" si="121"/>
        <v>0</v>
      </c>
      <c r="BJ102" s="45">
        <f t="shared" si="121"/>
        <v>0</v>
      </c>
      <c r="BK102" s="45">
        <f t="shared" si="121"/>
        <v>0</v>
      </c>
      <c r="BL102" s="45">
        <f t="shared" si="121"/>
        <v>0</v>
      </c>
      <c r="BM102" s="45">
        <f t="shared" si="121"/>
        <v>0</v>
      </c>
      <c r="BN102" s="45">
        <f t="shared" si="121"/>
        <v>0</v>
      </c>
      <c r="BO102" s="45">
        <f t="shared" si="121"/>
        <v>0</v>
      </c>
      <c r="BP102" s="45">
        <f t="shared" ref="BP102:CU102" si="122">-BP85-BP82-BP83-BP84+BP79-BP80-BP81+BP99+BP101</f>
        <v>0</v>
      </c>
      <c r="BQ102" s="45">
        <f t="shared" si="122"/>
        <v>0</v>
      </c>
      <c r="BR102" s="45">
        <f t="shared" si="122"/>
        <v>0</v>
      </c>
      <c r="BS102" s="45">
        <f t="shared" si="122"/>
        <v>0</v>
      </c>
      <c r="BT102" s="45">
        <f t="shared" si="122"/>
        <v>0</v>
      </c>
      <c r="BU102" s="45">
        <f t="shared" si="122"/>
        <v>0</v>
      </c>
      <c r="BV102" s="45">
        <f t="shared" si="122"/>
        <v>0</v>
      </c>
      <c r="BW102" s="45">
        <f t="shared" si="122"/>
        <v>0</v>
      </c>
      <c r="BX102" s="45">
        <f t="shared" si="122"/>
        <v>0</v>
      </c>
      <c r="BY102" s="45">
        <f t="shared" si="122"/>
        <v>0</v>
      </c>
      <c r="BZ102" s="45">
        <f t="shared" si="122"/>
        <v>0</v>
      </c>
      <c r="CA102" s="45">
        <f t="shared" si="122"/>
        <v>0</v>
      </c>
      <c r="CB102" s="45">
        <f t="shared" si="122"/>
        <v>0</v>
      </c>
      <c r="CC102" s="45">
        <f t="shared" si="122"/>
        <v>0</v>
      </c>
      <c r="CD102" s="45">
        <f t="shared" si="122"/>
        <v>0</v>
      </c>
      <c r="CE102" s="45">
        <f t="shared" si="122"/>
        <v>0</v>
      </c>
      <c r="CF102" s="45">
        <f t="shared" si="122"/>
        <v>0</v>
      </c>
      <c r="CG102" s="45">
        <f t="shared" si="122"/>
        <v>0</v>
      </c>
      <c r="CH102" s="45">
        <f t="shared" si="122"/>
        <v>0</v>
      </c>
      <c r="CI102" s="45">
        <f t="shared" si="122"/>
        <v>0</v>
      </c>
      <c r="CJ102" s="45">
        <f t="shared" si="122"/>
        <v>0</v>
      </c>
      <c r="CK102" s="45">
        <f t="shared" si="122"/>
        <v>0</v>
      </c>
      <c r="CL102" s="45">
        <f t="shared" si="122"/>
        <v>0</v>
      </c>
      <c r="CM102" s="45">
        <f t="shared" si="122"/>
        <v>0</v>
      </c>
      <c r="CN102" s="45">
        <f t="shared" si="122"/>
        <v>0</v>
      </c>
      <c r="CO102" s="45">
        <f t="shared" si="122"/>
        <v>0</v>
      </c>
      <c r="CP102" s="45">
        <f t="shared" si="122"/>
        <v>0</v>
      </c>
      <c r="CQ102" s="45">
        <f t="shared" si="122"/>
        <v>0</v>
      </c>
      <c r="CR102" s="45">
        <f t="shared" si="122"/>
        <v>0</v>
      </c>
      <c r="CS102" s="45">
        <f t="shared" si="122"/>
        <v>0</v>
      </c>
      <c r="CT102" s="45">
        <f t="shared" si="122"/>
        <v>0</v>
      </c>
      <c r="CU102" s="45">
        <f t="shared" si="122"/>
        <v>0</v>
      </c>
      <c r="CV102" s="45">
        <f t="shared" ref="CV102:EA102" si="123">-CV85-CV82-CV83-CV84+CV79-CV80-CV81+CV99+CV101</f>
        <v>0</v>
      </c>
      <c r="CW102" s="45">
        <f t="shared" si="123"/>
        <v>0</v>
      </c>
      <c r="CX102" s="45">
        <f t="shared" si="123"/>
        <v>0</v>
      </c>
      <c r="CY102" s="45">
        <f t="shared" si="123"/>
        <v>0</v>
      </c>
      <c r="CZ102" s="45">
        <f t="shared" si="123"/>
        <v>0</v>
      </c>
      <c r="DA102" s="45">
        <f t="shared" si="123"/>
        <v>0</v>
      </c>
      <c r="DB102" s="45">
        <f t="shared" si="123"/>
        <v>0</v>
      </c>
      <c r="DC102" s="45">
        <f t="shared" si="123"/>
        <v>0</v>
      </c>
      <c r="DD102" s="45">
        <f t="shared" si="123"/>
        <v>0</v>
      </c>
      <c r="DE102" s="45">
        <f t="shared" si="123"/>
        <v>0</v>
      </c>
      <c r="DF102" s="45">
        <f t="shared" si="123"/>
        <v>0</v>
      </c>
      <c r="DG102" s="45">
        <f t="shared" si="123"/>
        <v>0</v>
      </c>
      <c r="DH102" s="45">
        <f t="shared" si="123"/>
        <v>0</v>
      </c>
      <c r="DI102" s="45">
        <f t="shared" si="123"/>
        <v>0</v>
      </c>
      <c r="DJ102" s="45">
        <f t="shared" si="123"/>
        <v>0</v>
      </c>
      <c r="DK102" s="45">
        <f t="shared" si="123"/>
        <v>0</v>
      </c>
      <c r="DL102" s="45">
        <f t="shared" si="123"/>
        <v>0</v>
      </c>
      <c r="DM102" s="45">
        <f t="shared" si="123"/>
        <v>0</v>
      </c>
      <c r="DN102" s="45">
        <f t="shared" si="123"/>
        <v>0</v>
      </c>
      <c r="DO102" s="45">
        <f t="shared" si="123"/>
        <v>0</v>
      </c>
      <c r="DP102" s="45">
        <f t="shared" si="123"/>
        <v>0</v>
      </c>
      <c r="DQ102" s="45">
        <f t="shared" si="123"/>
        <v>0</v>
      </c>
      <c r="DR102" s="45">
        <f t="shared" si="123"/>
        <v>0</v>
      </c>
      <c r="DS102" s="45">
        <f t="shared" si="123"/>
        <v>0</v>
      </c>
      <c r="DT102" s="45">
        <f t="shared" si="123"/>
        <v>0</v>
      </c>
      <c r="DU102" s="45">
        <f t="shared" si="123"/>
        <v>0</v>
      </c>
      <c r="DV102" s="45">
        <f t="shared" si="123"/>
        <v>0</v>
      </c>
      <c r="DW102" s="45">
        <f t="shared" si="123"/>
        <v>0</v>
      </c>
      <c r="DX102" s="45">
        <f t="shared" si="123"/>
        <v>0</v>
      </c>
      <c r="DY102" s="45">
        <f t="shared" si="123"/>
        <v>0</v>
      </c>
      <c r="DZ102" s="45">
        <f t="shared" si="123"/>
        <v>0</v>
      </c>
      <c r="EA102" s="45">
        <f t="shared" si="123"/>
        <v>0</v>
      </c>
      <c r="EB102" s="45">
        <f t="shared" ref="EB102:FG102" si="124">-EB85-EB82-EB83-EB84+EB79-EB80-EB81+EB99+EB101</f>
        <v>0</v>
      </c>
      <c r="EC102" s="45">
        <f t="shared" si="124"/>
        <v>0</v>
      </c>
      <c r="ED102" s="45">
        <f t="shared" si="124"/>
        <v>0</v>
      </c>
      <c r="EE102" s="45">
        <f t="shared" si="124"/>
        <v>0</v>
      </c>
      <c r="EF102" s="45">
        <f t="shared" si="124"/>
        <v>0</v>
      </c>
      <c r="EG102" s="45">
        <f t="shared" si="124"/>
        <v>0</v>
      </c>
      <c r="EH102" s="45">
        <f t="shared" si="124"/>
        <v>0</v>
      </c>
      <c r="EI102" s="45">
        <f t="shared" si="124"/>
        <v>0</v>
      </c>
      <c r="EJ102" s="45">
        <f t="shared" si="124"/>
        <v>0</v>
      </c>
      <c r="EK102" s="45">
        <f t="shared" si="124"/>
        <v>0</v>
      </c>
      <c r="EL102" s="45">
        <f t="shared" si="124"/>
        <v>0</v>
      </c>
      <c r="EM102" s="45">
        <f t="shared" si="124"/>
        <v>0</v>
      </c>
      <c r="EN102" s="45">
        <f t="shared" si="124"/>
        <v>0</v>
      </c>
      <c r="EO102" s="45">
        <f t="shared" si="124"/>
        <v>0</v>
      </c>
      <c r="EP102" s="45">
        <f t="shared" si="124"/>
        <v>0</v>
      </c>
      <c r="EQ102" s="45">
        <f t="shared" si="124"/>
        <v>0</v>
      </c>
      <c r="ER102" s="45">
        <f t="shared" si="124"/>
        <v>0</v>
      </c>
      <c r="ES102" s="45">
        <f t="shared" si="124"/>
        <v>0</v>
      </c>
      <c r="ET102" s="45">
        <f t="shared" si="124"/>
        <v>0</v>
      </c>
      <c r="EU102" s="45">
        <f t="shared" si="124"/>
        <v>0</v>
      </c>
      <c r="EV102" s="45">
        <f t="shared" si="124"/>
        <v>0</v>
      </c>
      <c r="EW102" s="45">
        <f t="shared" si="124"/>
        <v>0</v>
      </c>
      <c r="EX102" s="45">
        <f t="shared" si="124"/>
        <v>0</v>
      </c>
      <c r="EY102" s="45">
        <f t="shared" si="124"/>
        <v>0</v>
      </c>
      <c r="EZ102" s="45">
        <f t="shared" si="124"/>
        <v>0</v>
      </c>
      <c r="FA102" s="45">
        <f t="shared" si="124"/>
        <v>0</v>
      </c>
      <c r="FB102" s="45">
        <f t="shared" si="124"/>
        <v>0</v>
      </c>
      <c r="FC102" s="45">
        <f t="shared" si="124"/>
        <v>0</v>
      </c>
      <c r="FD102" s="45">
        <f t="shared" si="124"/>
        <v>0</v>
      </c>
      <c r="FE102" s="45">
        <f t="shared" si="124"/>
        <v>0</v>
      </c>
      <c r="FF102" s="45">
        <f t="shared" si="124"/>
        <v>0</v>
      </c>
      <c r="FG102" s="45">
        <f t="shared" si="124"/>
        <v>0</v>
      </c>
      <c r="FH102" s="45">
        <f t="shared" ref="FH102:GM102" si="125">-FH85-FH82-FH83-FH84+FH79-FH80-FH81+FH99+FH101</f>
        <v>0</v>
      </c>
      <c r="FI102" s="45">
        <f t="shared" si="125"/>
        <v>0</v>
      </c>
      <c r="FJ102" s="45">
        <f t="shared" si="125"/>
        <v>0</v>
      </c>
      <c r="FK102" s="45">
        <f t="shared" si="125"/>
        <v>0</v>
      </c>
      <c r="FL102" s="45">
        <f t="shared" si="125"/>
        <v>0</v>
      </c>
      <c r="FM102" s="45">
        <f t="shared" si="125"/>
        <v>0</v>
      </c>
      <c r="FN102" s="45">
        <f t="shared" si="125"/>
        <v>0</v>
      </c>
      <c r="FO102" s="45">
        <f t="shared" si="125"/>
        <v>0</v>
      </c>
      <c r="FP102" s="45">
        <f t="shared" si="125"/>
        <v>0</v>
      </c>
    </row>
    <row r="103" spans="1:172" x14ac:dyDescent="0.2">
      <c r="A103" s="42" t="s">
        <v>250</v>
      </c>
      <c r="D103" s="46">
        <f>D102</f>
        <v>-800000</v>
      </c>
      <c r="E103" s="46">
        <f t="shared" ref="E103:AJ103" si="126">D103+E102</f>
        <v>-822544.9028836661</v>
      </c>
      <c r="F103" s="46">
        <f t="shared" si="126"/>
        <v>-798492.21316762804</v>
      </c>
      <c r="G103" s="46">
        <f t="shared" si="126"/>
        <v>-727074.37085445947</v>
      </c>
      <c r="H103" s="46">
        <f t="shared" si="126"/>
        <v>-607523.81594673416</v>
      </c>
      <c r="I103" s="46">
        <f t="shared" si="126"/>
        <v>-439072.98844702571</v>
      </c>
      <c r="J103" s="46">
        <f t="shared" si="126"/>
        <v>-264705.24821120995</v>
      </c>
      <c r="K103" s="46">
        <f t="shared" si="126"/>
        <v>-84420.595239286951</v>
      </c>
      <c r="L103" s="46">
        <f t="shared" si="126"/>
        <v>101780.9704687433</v>
      </c>
      <c r="M103" s="46">
        <f t="shared" si="126"/>
        <v>293899.44891288085</v>
      </c>
      <c r="N103" s="46">
        <f t="shared" si="126"/>
        <v>491934.84009312565</v>
      </c>
      <c r="O103" s="46">
        <f t="shared" si="126"/>
        <v>695887.14400947769</v>
      </c>
      <c r="P103" s="46">
        <f t="shared" si="126"/>
        <v>905756.36066193692</v>
      </c>
      <c r="Q103" s="46">
        <f t="shared" si="126"/>
        <v>925122.07054877584</v>
      </c>
      <c r="R103" s="46">
        <f t="shared" si="126"/>
        <v>894596.38060290169</v>
      </c>
      <c r="S103" s="46">
        <f t="shared" si="126"/>
        <v>998216.98025545955</v>
      </c>
      <c r="T103" s="46">
        <f t="shared" si="126"/>
        <v>1050411.0600804517</v>
      </c>
      <c r="U103" s="46">
        <f t="shared" si="126"/>
        <v>1050411.0600804517</v>
      </c>
      <c r="V103" s="46">
        <f t="shared" si="126"/>
        <v>1050411.0600804517</v>
      </c>
      <c r="W103" s="46">
        <f t="shared" si="126"/>
        <v>1050411.0600804517</v>
      </c>
      <c r="X103" s="46">
        <f t="shared" si="126"/>
        <v>1050411.0600804517</v>
      </c>
      <c r="Y103" s="46">
        <f t="shared" si="126"/>
        <v>1050411.0600804517</v>
      </c>
      <c r="Z103" s="46">
        <f t="shared" si="126"/>
        <v>1050411.0600804517</v>
      </c>
      <c r="AA103" s="46">
        <f t="shared" si="126"/>
        <v>1050411.0600804517</v>
      </c>
      <c r="AB103" s="46">
        <f t="shared" si="126"/>
        <v>1050411.0600804517</v>
      </c>
      <c r="AC103" s="46">
        <f t="shared" si="126"/>
        <v>1050411.0600804517</v>
      </c>
      <c r="AD103" s="46">
        <f t="shared" si="126"/>
        <v>1050411.0600804517</v>
      </c>
      <c r="AE103" s="46">
        <f t="shared" si="126"/>
        <v>1050411.0600804517</v>
      </c>
      <c r="AF103" s="46">
        <f t="shared" si="126"/>
        <v>1050411.0600804517</v>
      </c>
      <c r="AG103" s="46">
        <f t="shared" si="126"/>
        <v>1050411.0600804517</v>
      </c>
      <c r="AH103" s="46">
        <f t="shared" si="126"/>
        <v>1050411.0600804517</v>
      </c>
      <c r="AI103" s="46">
        <f t="shared" si="126"/>
        <v>1050411.0600804517</v>
      </c>
      <c r="AJ103" s="46">
        <f t="shared" si="126"/>
        <v>1050411.0600804517</v>
      </c>
      <c r="AK103" s="46">
        <f t="shared" ref="AK103:BP103" si="127">AJ103+AK102</f>
        <v>1050411.0600804517</v>
      </c>
      <c r="AL103" s="46">
        <f t="shared" si="127"/>
        <v>1050411.0600804517</v>
      </c>
      <c r="AM103" s="46">
        <f t="shared" si="127"/>
        <v>1050411.0600804517</v>
      </c>
      <c r="AN103" s="46">
        <f t="shared" si="127"/>
        <v>1050411.0600804517</v>
      </c>
      <c r="AO103" s="46">
        <f t="shared" si="127"/>
        <v>1050411.0600804517</v>
      </c>
      <c r="AP103" s="46">
        <f t="shared" si="127"/>
        <v>1050411.0600804517</v>
      </c>
      <c r="AQ103" s="46">
        <f t="shared" si="127"/>
        <v>1050411.0600804517</v>
      </c>
      <c r="AR103" s="46">
        <f t="shared" si="127"/>
        <v>1050411.0600804517</v>
      </c>
      <c r="AS103" s="46">
        <f t="shared" si="127"/>
        <v>1050411.0600804517</v>
      </c>
      <c r="AT103" s="46">
        <f t="shared" si="127"/>
        <v>1050411.0600804517</v>
      </c>
      <c r="AU103" s="46">
        <f t="shared" si="127"/>
        <v>1050411.0600804517</v>
      </c>
      <c r="AV103" s="46">
        <f t="shared" si="127"/>
        <v>1050411.0600804517</v>
      </c>
      <c r="AW103" s="46">
        <f t="shared" si="127"/>
        <v>1050411.0600804517</v>
      </c>
      <c r="AX103" s="46">
        <f t="shared" si="127"/>
        <v>1050411.0600804517</v>
      </c>
      <c r="AY103" s="46">
        <f t="shared" si="127"/>
        <v>1050411.0600804517</v>
      </c>
      <c r="AZ103" s="46">
        <f t="shared" si="127"/>
        <v>1050411.0600804517</v>
      </c>
      <c r="BA103" s="46">
        <f t="shared" si="127"/>
        <v>1050411.0600804517</v>
      </c>
      <c r="BB103" s="46">
        <f t="shared" si="127"/>
        <v>1050411.0600804517</v>
      </c>
      <c r="BC103" s="46">
        <f t="shared" si="127"/>
        <v>1050411.0600804517</v>
      </c>
      <c r="BD103" s="46">
        <f t="shared" si="127"/>
        <v>1050411.0600804517</v>
      </c>
      <c r="BE103" s="46">
        <f t="shared" si="127"/>
        <v>1050411.0600804517</v>
      </c>
      <c r="BF103" s="46">
        <f t="shared" si="127"/>
        <v>1050411.0600804517</v>
      </c>
      <c r="BG103" s="46">
        <f t="shared" si="127"/>
        <v>1050411.0600804517</v>
      </c>
      <c r="BH103" s="46">
        <f t="shared" si="127"/>
        <v>1050411.0600804517</v>
      </c>
      <c r="BI103" s="46">
        <f t="shared" si="127"/>
        <v>1050411.0600804517</v>
      </c>
      <c r="BJ103" s="46">
        <f t="shared" si="127"/>
        <v>1050411.0600804517</v>
      </c>
      <c r="BK103" s="46">
        <f t="shared" si="127"/>
        <v>1050411.0600804517</v>
      </c>
      <c r="BL103" s="46">
        <f t="shared" si="127"/>
        <v>1050411.0600804517</v>
      </c>
      <c r="BM103" s="46">
        <f t="shared" si="127"/>
        <v>1050411.0600804517</v>
      </c>
      <c r="BN103" s="46">
        <f t="shared" si="127"/>
        <v>1050411.0600804517</v>
      </c>
      <c r="BO103" s="46">
        <f t="shared" si="127"/>
        <v>1050411.0600804517</v>
      </c>
      <c r="BP103" s="46">
        <f t="shared" si="127"/>
        <v>1050411.0600804517</v>
      </c>
      <c r="BQ103" s="46">
        <f t="shared" ref="BQ103:CV103" si="128">BP103+BQ102</f>
        <v>1050411.0600804517</v>
      </c>
      <c r="BR103" s="46">
        <f t="shared" si="128"/>
        <v>1050411.0600804517</v>
      </c>
      <c r="BS103" s="46">
        <f t="shared" si="128"/>
        <v>1050411.0600804517</v>
      </c>
      <c r="BT103" s="46">
        <f t="shared" si="128"/>
        <v>1050411.0600804517</v>
      </c>
      <c r="BU103" s="46">
        <f t="shared" si="128"/>
        <v>1050411.0600804517</v>
      </c>
      <c r="BV103" s="46">
        <f t="shared" si="128"/>
        <v>1050411.0600804517</v>
      </c>
      <c r="BW103" s="46">
        <f t="shared" si="128"/>
        <v>1050411.0600804517</v>
      </c>
      <c r="BX103" s="46">
        <f t="shared" si="128"/>
        <v>1050411.0600804517</v>
      </c>
      <c r="BY103" s="46">
        <f t="shared" si="128"/>
        <v>1050411.0600804517</v>
      </c>
      <c r="BZ103" s="46">
        <f t="shared" si="128"/>
        <v>1050411.0600804517</v>
      </c>
      <c r="CA103" s="46">
        <f t="shared" si="128"/>
        <v>1050411.0600804517</v>
      </c>
      <c r="CB103" s="46">
        <f t="shared" si="128"/>
        <v>1050411.0600804517</v>
      </c>
      <c r="CC103" s="46">
        <f t="shared" si="128"/>
        <v>1050411.0600804517</v>
      </c>
      <c r="CD103" s="46">
        <f t="shared" si="128"/>
        <v>1050411.0600804517</v>
      </c>
      <c r="CE103" s="46">
        <f t="shared" si="128"/>
        <v>1050411.0600804517</v>
      </c>
      <c r="CF103" s="46">
        <f t="shared" si="128"/>
        <v>1050411.0600804517</v>
      </c>
      <c r="CG103" s="46">
        <f t="shared" si="128"/>
        <v>1050411.0600804517</v>
      </c>
      <c r="CH103" s="46">
        <f t="shared" si="128"/>
        <v>1050411.0600804517</v>
      </c>
      <c r="CI103" s="46">
        <f t="shared" si="128"/>
        <v>1050411.0600804517</v>
      </c>
      <c r="CJ103" s="46">
        <f t="shared" si="128"/>
        <v>1050411.0600804517</v>
      </c>
      <c r="CK103" s="46">
        <f t="shared" si="128"/>
        <v>1050411.0600804517</v>
      </c>
      <c r="CL103" s="46">
        <f t="shared" si="128"/>
        <v>1050411.0600804517</v>
      </c>
      <c r="CM103" s="46">
        <f t="shared" si="128"/>
        <v>1050411.0600804517</v>
      </c>
      <c r="CN103" s="46">
        <f t="shared" si="128"/>
        <v>1050411.0600804517</v>
      </c>
      <c r="CO103" s="46">
        <f t="shared" si="128"/>
        <v>1050411.0600804517</v>
      </c>
      <c r="CP103" s="46">
        <f t="shared" si="128"/>
        <v>1050411.0600804517</v>
      </c>
      <c r="CQ103" s="46">
        <f t="shared" si="128"/>
        <v>1050411.0600804517</v>
      </c>
      <c r="CR103" s="46">
        <f t="shared" si="128"/>
        <v>1050411.0600804517</v>
      </c>
      <c r="CS103" s="46">
        <f t="shared" si="128"/>
        <v>1050411.0600804517</v>
      </c>
      <c r="CT103" s="46">
        <f t="shared" si="128"/>
        <v>1050411.0600804517</v>
      </c>
      <c r="CU103" s="46">
        <f t="shared" si="128"/>
        <v>1050411.0600804517</v>
      </c>
      <c r="CV103" s="46">
        <f t="shared" si="128"/>
        <v>1050411.0600804517</v>
      </c>
      <c r="CW103" s="46">
        <f t="shared" ref="CW103:EB103" si="129">CV103+CW102</f>
        <v>1050411.0600804517</v>
      </c>
      <c r="CX103" s="46">
        <f t="shared" si="129"/>
        <v>1050411.0600804517</v>
      </c>
      <c r="CY103" s="46">
        <f t="shared" si="129"/>
        <v>1050411.0600804517</v>
      </c>
      <c r="CZ103" s="46">
        <f t="shared" si="129"/>
        <v>1050411.0600804517</v>
      </c>
      <c r="DA103" s="46">
        <f t="shared" si="129"/>
        <v>1050411.0600804517</v>
      </c>
      <c r="DB103" s="46">
        <f t="shared" si="129"/>
        <v>1050411.0600804517</v>
      </c>
      <c r="DC103" s="46">
        <f t="shared" si="129"/>
        <v>1050411.0600804517</v>
      </c>
      <c r="DD103" s="46">
        <f t="shared" si="129"/>
        <v>1050411.0600804517</v>
      </c>
      <c r="DE103" s="46">
        <f t="shared" si="129"/>
        <v>1050411.0600804517</v>
      </c>
      <c r="DF103" s="46">
        <f t="shared" si="129"/>
        <v>1050411.0600804517</v>
      </c>
      <c r="DG103" s="46">
        <f t="shared" si="129"/>
        <v>1050411.0600804517</v>
      </c>
      <c r="DH103" s="46">
        <f t="shared" si="129"/>
        <v>1050411.0600804517</v>
      </c>
      <c r="DI103" s="46">
        <f t="shared" si="129"/>
        <v>1050411.0600804517</v>
      </c>
      <c r="DJ103" s="46">
        <f t="shared" si="129"/>
        <v>1050411.0600804517</v>
      </c>
      <c r="DK103" s="46">
        <f t="shared" si="129"/>
        <v>1050411.0600804517</v>
      </c>
      <c r="DL103" s="46">
        <f t="shared" si="129"/>
        <v>1050411.0600804517</v>
      </c>
      <c r="DM103" s="46">
        <f t="shared" si="129"/>
        <v>1050411.0600804517</v>
      </c>
      <c r="DN103" s="46">
        <f t="shared" si="129"/>
        <v>1050411.0600804517</v>
      </c>
      <c r="DO103" s="46">
        <f t="shared" si="129"/>
        <v>1050411.0600804517</v>
      </c>
      <c r="DP103" s="46">
        <f t="shared" si="129"/>
        <v>1050411.0600804517</v>
      </c>
      <c r="DQ103" s="46">
        <f t="shared" si="129"/>
        <v>1050411.0600804517</v>
      </c>
      <c r="DR103" s="46">
        <f t="shared" si="129"/>
        <v>1050411.0600804517</v>
      </c>
      <c r="DS103" s="46">
        <f t="shared" si="129"/>
        <v>1050411.0600804517</v>
      </c>
      <c r="DT103" s="46">
        <f t="shared" si="129"/>
        <v>1050411.0600804517</v>
      </c>
      <c r="DU103" s="46">
        <f t="shared" si="129"/>
        <v>1050411.0600804517</v>
      </c>
      <c r="DV103" s="46">
        <f t="shared" si="129"/>
        <v>1050411.0600804517</v>
      </c>
      <c r="DW103" s="46">
        <f t="shared" si="129"/>
        <v>1050411.0600804517</v>
      </c>
      <c r="DX103" s="46">
        <f t="shared" si="129"/>
        <v>1050411.0600804517</v>
      </c>
      <c r="DY103" s="46">
        <f t="shared" si="129"/>
        <v>1050411.0600804517</v>
      </c>
      <c r="DZ103" s="46">
        <f t="shared" si="129"/>
        <v>1050411.0600804517</v>
      </c>
      <c r="EA103" s="46">
        <f t="shared" si="129"/>
        <v>1050411.0600804517</v>
      </c>
      <c r="EB103" s="46">
        <f t="shared" si="129"/>
        <v>1050411.0600804517</v>
      </c>
      <c r="EC103" s="46">
        <f t="shared" ref="EC103:FH103" si="130">EB103+EC102</f>
        <v>1050411.0600804517</v>
      </c>
      <c r="ED103" s="46">
        <f t="shared" si="130"/>
        <v>1050411.0600804517</v>
      </c>
      <c r="EE103" s="46">
        <f t="shared" si="130"/>
        <v>1050411.0600804517</v>
      </c>
      <c r="EF103" s="46">
        <f t="shared" si="130"/>
        <v>1050411.0600804517</v>
      </c>
      <c r="EG103" s="46">
        <f t="shared" si="130"/>
        <v>1050411.0600804517</v>
      </c>
      <c r="EH103" s="46">
        <f t="shared" si="130"/>
        <v>1050411.0600804517</v>
      </c>
      <c r="EI103" s="46">
        <f t="shared" si="130"/>
        <v>1050411.0600804517</v>
      </c>
      <c r="EJ103" s="46">
        <f t="shared" si="130"/>
        <v>1050411.0600804517</v>
      </c>
      <c r="EK103" s="46">
        <f t="shared" si="130"/>
        <v>1050411.0600804517</v>
      </c>
      <c r="EL103" s="46">
        <f t="shared" si="130"/>
        <v>1050411.0600804517</v>
      </c>
      <c r="EM103" s="46">
        <f t="shared" si="130"/>
        <v>1050411.0600804517</v>
      </c>
      <c r="EN103" s="46">
        <f t="shared" si="130"/>
        <v>1050411.0600804517</v>
      </c>
      <c r="EO103" s="46">
        <f t="shared" si="130"/>
        <v>1050411.0600804517</v>
      </c>
      <c r="EP103" s="46">
        <f t="shared" si="130"/>
        <v>1050411.0600804517</v>
      </c>
      <c r="EQ103" s="46">
        <f t="shared" si="130"/>
        <v>1050411.0600804517</v>
      </c>
      <c r="ER103" s="46">
        <f t="shared" si="130"/>
        <v>1050411.0600804517</v>
      </c>
      <c r="ES103" s="46">
        <f t="shared" si="130"/>
        <v>1050411.0600804517</v>
      </c>
      <c r="ET103" s="46">
        <f t="shared" si="130"/>
        <v>1050411.0600804517</v>
      </c>
      <c r="EU103" s="46">
        <f t="shared" si="130"/>
        <v>1050411.0600804517</v>
      </c>
      <c r="EV103" s="46">
        <f t="shared" si="130"/>
        <v>1050411.0600804517</v>
      </c>
      <c r="EW103" s="46">
        <f t="shared" si="130"/>
        <v>1050411.0600804517</v>
      </c>
      <c r="EX103" s="46">
        <f t="shared" si="130"/>
        <v>1050411.0600804517</v>
      </c>
      <c r="EY103" s="46">
        <f t="shared" si="130"/>
        <v>1050411.0600804517</v>
      </c>
      <c r="EZ103" s="46">
        <f t="shared" si="130"/>
        <v>1050411.0600804517</v>
      </c>
      <c r="FA103" s="46">
        <f t="shared" si="130"/>
        <v>1050411.0600804517</v>
      </c>
      <c r="FB103" s="46">
        <f t="shared" si="130"/>
        <v>1050411.0600804517</v>
      </c>
      <c r="FC103" s="46">
        <f t="shared" si="130"/>
        <v>1050411.0600804517</v>
      </c>
      <c r="FD103" s="46">
        <f t="shared" si="130"/>
        <v>1050411.0600804517</v>
      </c>
      <c r="FE103" s="46">
        <f t="shared" si="130"/>
        <v>1050411.0600804517</v>
      </c>
      <c r="FF103" s="46">
        <f t="shared" si="130"/>
        <v>1050411.0600804517</v>
      </c>
      <c r="FG103" s="46">
        <f t="shared" si="130"/>
        <v>1050411.0600804517</v>
      </c>
      <c r="FH103" s="46">
        <f t="shared" si="130"/>
        <v>1050411.0600804517</v>
      </c>
      <c r="FI103" s="46">
        <f t="shared" ref="FI103:GN103" si="131">FH103+FI102</f>
        <v>1050411.0600804517</v>
      </c>
      <c r="FJ103" s="46">
        <f t="shared" si="131"/>
        <v>1050411.0600804517</v>
      </c>
      <c r="FK103" s="46">
        <f t="shared" si="131"/>
        <v>1050411.0600804517</v>
      </c>
      <c r="FL103" s="46">
        <f t="shared" si="131"/>
        <v>1050411.0600804517</v>
      </c>
      <c r="FM103" s="46">
        <f t="shared" si="131"/>
        <v>1050411.0600804517</v>
      </c>
      <c r="FN103" s="46">
        <f t="shared" si="131"/>
        <v>1050411.0600804517</v>
      </c>
      <c r="FO103" s="46">
        <f t="shared" si="131"/>
        <v>1050411.0600804517</v>
      </c>
      <c r="FP103" s="46">
        <f t="shared" si="131"/>
        <v>1050411.0600804517</v>
      </c>
    </row>
    <row r="104" spans="1:172" x14ac:dyDescent="0.2">
      <c r="A104" s="42" t="s">
        <v>251</v>
      </c>
      <c r="C104" s="45">
        <f>SUM(D104:FP104)</f>
        <v>894919.8402887265</v>
      </c>
      <c r="D104" s="46">
        <f>D102/(1+Kirish!$B$32)^(D$4/12)</f>
        <v>-800000</v>
      </c>
      <c r="E104" s="46">
        <f>E102/(1+Kirish!$B$32)^(E$4/12)</f>
        <v>-22316.452829424645</v>
      </c>
      <c r="F104" s="46">
        <f>F102/(1+Kirish!$B$32)^(F$4/12)</f>
        <v>23567.702187882736</v>
      </c>
      <c r="G104" s="46">
        <f>G102/(1+Kirish!$B$32)^(G$4/12)</f>
        <v>69268.712300219864</v>
      </c>
      <c r="H104" s="46">
        <f>H102/(1+Kirish!$B$32)^(H$4/12)</f>
        <v>114778.03405839032</v>
      </c>
      <c r="I104" s="46">
        <f>I102/(1+Kirish!$B$32)^(I$4/12)</f>
        <v>160087.39240336977</v>
      </c>
      <c r="J104" s="46">
        <f>J102/(1+Kirish!$B$32)^(J$4/12)</f>
        <v>164031.37201272213</v>
      </c>
      <c r="K104" s="46">
        <f>K102/(1+Kirish!$B$32)^(K$4/12)</f>
        <v>167878.98426703256</v>
      </c>
      <c r="L104" s="46">
        <f>L102/(1+Kirish!$B$32)^(L$4/12)</f>
        <v>171631.77720118241</v>
      </c>
      <c r="M104" s="46">
        <f>M102/(1+Kirish!$B$32)^(M$4/12)</f>
        <v>175291.277372226</v>
      </c>
      <c r="N104" s="46">
        <f>N102/(1+Kirish!$B$32)^(N$4/12)</f>
        <v>178858.99013571281</v>
      </c>
      <c r="O104" s="46">
        <f>O102/(1+Kirish!$B$32)^(O$4/12)</f>
        <v>182336.39991861527</v>
      </c>
      <c r="P104" s="46">
        <f>P102/(1+Kirish!$B$32)^(P$4/12)</f>
        <v>185724.97048890201</v>
      </c>
      <c r="Q104" s="46">
        <f>Q102/(1+Kirish!$B$32)^(Q$4/12)</f>
        <v>16964.137128578441</v>
      </c>
      <c r="R104" s="46">
        <f>R102/(1+Kirish!$B$32)^(R$4/12)</f>
        <v>-26469.189182676331</v>
      </c>
      <c r="S104" s="46">
        <f>S102/(1+Kirish!$B$32)^(S$4/12)</f>
        <v>88940.188767963889</v>
      </c>
      <c r="T104" s="46">
        <f>T102/(1+Kirish!$B$32)^(T$4/12)</f>
        <v>44345.544058029263</v>
      </c>
      <c r="U104" s="46">
        <f>U102/(1+Kirish!$B$32)^(U$4/12)</f>
        <v>0</v>
      </c>
      <c r="V104" s="46">
        <f>V102/(1+Kirish!$B$32)^(V$4/12)</f>
        <v>0</v>
      </c>
      <c r="W104" s="46">
        <f>W102/(1+Kirish!$B$32)^(W$4/12)</f>
        <v>0</v>
      </c>
      <c r="X104" s="46">
        <f>X102/(1+Kirish!$B$32)^(X$4/12)</f>
        <v>0</v>
      </c>
      <c r="Y104" s="46">
        <f>Y102/(1+Kirish!$B$32)^(Y$4/12)</f>
        <v>0</v>
      </c>
      <c r="Z104" s="46">
        <f>Z102/(1+Kirish!$B$32)^(Z$4/12)</f>
        <v>0</v>
      </c>
      <c r="AA104" s="46">
        <f>AA102/(1+Kirish!$B$32)^(AA$4/12)</f>
        <v>0</v>
      </c>
      <c r="AB104" s="46">
        <f>AB102/(1+Kirish!$B$32)^(AB$4/12)</f>
        <v>0</v>
      </c>
      <c r="AC104" s="46">
        <f>AC102/(1+Kirish!$B$32)^(AC$4/12)</f>
        <v>0</v>
      </c>
      <c r="AD104" s="46">
        <f>AD102/(1+Kirish!$B$32)^(AD$4/12)</f>
        <v>0</v>
      </c>
      <c r="AE104" s="46">
        <f>AE102/(1+Kirish!$B$32)^(AE$4/12)</f>
        <v>0</v>
      </c>
      <c r="AF104" s="46">
        <f>AF102/(1+Kirish!$B$32)^(AF$4/12)</f>
        <v>0</v>
      </c>
      <c r="AG104" s="46">
        <f>AG102/(1+Kirish!$B$32)^(AG$4/12)</f>
        <v>0</v>
      </c>
      <c r="AH104" s="46">
        <f>AH102/(1+Kirish!$B$32)^(AH$4/12)</f>
        <v>0</v>
      </c>
      <c r="AI104" s="46">
        <f>AI102/(1+Kirish!$B$32)^(AI$4/12)</f>
        <v>0</v>
      </c>
      <c r="AJ104" s="46">
        <f>AJ102/(1+Kirish!$B$32)^(AJ$4/12)</f>
        <v>0</v>
      </c>
      <c r="AK104" s="46">
        <f>AK102/(1+Kirish!$B$32)^(AK$4/12)</f>
        <v>0</v>
      </c>
      <c r="AL104" s="46">
        <f>AL102/(1+Kirish!$B$32)^(AL$4/12)</f>
        <v>0</v>
      </c>
      <c r="AM104" s="46">
        <f>AM102/(1+Kirish!$B$32)^(AM$4/12)</f>
        <v>0</v>
      </c>
      <c r="AN104" s="46">
        <f>AN102/(1+Kirish!$B$32)^(AN$4/12)</f>
        <v>0</v>
      </c>
      <c r="AO104" s="46">
        <f>AO102/(1+Kirish!$B$32)^(AO$4/12)</f>
        <v>0</v>
      </c>
      <c r="AP104" s="46">
        <f>AP102/(1+Kirish!$B$32)^(AP$4/12)</f>
        <v>0</v>
      </c>
      <c r="AQ104" s="46">
        <f>AQ102/(1+Kirish!$B$32)^(AQ$4/12)</f>
        <v>0</v>
      </c>
      <c r="AR104" s="46">
        <f>AR102/(1+Kirish!$B$32)^(AR$4/12)</f>
        <v>0</v>
      </c>
      <c r="AS104" s="46">
        <f>AS102/(1+Kirish!$B$32)^(AS$4/12)</f>
        <v>0</v>
      </c>
      <c r="AT104" s="46">
        <f>AT102/(1+Kirish!$B$32)^(AT$4/12)</f>
        <v>0</v>
      </c>
      <c r="AU104" s="46">
        <f>AU102/(1+Kirish!$B$32)^(AU$4/12)</f>
        <v>0</v>
      </c>
      <c r="AV104" s="46">
        <f>AV102/(1+Kirish!$B$32)^(AV$4/12)</f>
        <v>0</v>
      </c>
      <c r="AW104" s="46">
        <f>AW102/(1+Kirish!$B$32)^(AW$4/12)</f>
        <v>0</v>
      </c>
      <c r="AX104" s="46">
        <f>AX102/(1+Kirish!$B$32)^(AX$4/12)</f>
        <v>0</v>
      </c>
      <c r="AY104" s="46">
        <f>AY102/(1+Kirish!$B$32)^(AY$4/12)</f>
        <v>0</v>
      </c>
      <c r="AZ104" s="46">
        <f>AZ102/(1+Kirish!$B$32)^(AZ$4/12)</f>
        <v>0</v>
      </c>
      <c r="BA104" s="46">
        <f>BA102/(1+Kirish!$B$32)^(BA$4/12)</f>
        <v>0</v>
      </c>
      <c r="BB104" s="46">
        <f>BB102/(1+Kirish!$B$32)^(BB$4/12)</f>
        <v>0</v>
      </c>
      <c r="BC104" s="46">
        <f>BC102/(1+Kirish!$B$32)^(BC$4/12)</f>
        <v>0</v>
      </c>
      <c r="BD104" s="46">
        <f>BD102/(1+Kirish!$B$32)^(BD$4/12)</f>
        <v>0</v>
      </c>
      <c r="BE104" s="46">
        <f>BE102/(1+Kirish!$B$32)^(BE$4/12)</f>
        <v>0</v>
      </c>
      <c r="BF104" s="46">
        <f>BF102/(1+Kirish!$B$32)^(BF$4/12)</f>
        <v>0</v>
      </c>
      <c r="BG104" s="46">
        <f>BG102/(1+Kirish!$B$32)^(BG$4/12)</f>
        <v>0</v>
      </c>
      <c r="BH104" s="46">
        <f>BH102/(1+Kirish!$B$32)^(BH$4/12)</f>
        <v>0</v>
      </c>
      <c r="BI104" s="46">
        <f>BI102/(1+Kirish!$B$32)^(BI$4/12)</f>
        <v>0</v>
      </c>
      <c r="BJ104" s="46">
        <f>BJ102/(1+Kirish!$B$32)^(BJ$4/12)</f>
        <v>0</v>
      </c>
      <c r="BK104" s="46">
        <f>BK102/(1+Kirish!$B$32)^(BK$4/12)</f>
        <v>0</v>
      </c>
      <c r="BL104" s="46">
        <f>BL102/(1+Kirish!$B$32)^(BL$4/12)</f>
        <v>0</v>
      </c>
      <c r="BM104" s="46">
        <f>BM102/(1+Kirish!$B$32)^(BM$4/12)</f>
        <v>0</v>
      </c>
      <c r="BN104" s="46">
        <f>BN102/(1+Kirish!$B$32)^(BN$4/12)</f>
        <v>0</v>
      </c>
      <c r="BO104" s="46">
        <f>BO102/(1+Kirish!$B$32)^(BO$4/12)</f>
        <v>0</v>
      </c>
      <c r="BP104" s="46">
        <f>BP102/(1+Kirish!$B$32)^(BP$4/12)</f>
        <v>0</v>
      </c>
      <c r="BQ104" s="46">
        <f>BQ102/(1+Kirish!$B$32)^(BQ$4/12)</f>
        <v>0</v>
      </c>
      <c r="BR104" s="46">
        <f>BR102/(1+Kirish!$B$32)^(BR$4/12)</f>
        <v>0</v>
      </c>
      <c r="BS104" s="46">
        <f>BS102/(1+Kirish!$B$32)^(BS$4/12)</f>
        <v>0</v>
      </c>
      <c r="BT104" s="46">
        <f>BT102/(1+Kirish!$B$32)^(BT$4/12)</f>
        <v>0</v>
      </c>
      <c r="BU104" s="46">
        <f>BU102/(1+Kirish!$B$32)^(BU$4/12)</f>
        <v>0</v>
      </c>
      <c r="BV104" s="46">
        <f>BV102/(1+Kirish!$B$32)^(BV$4/12)</f>
        <v>0</v>
      </c>
      <c r="BW104" s="46">
        <f>BW102/(1+Kirish!$B$32)^(BW$4/12)</f>
        <v>0</v>
      </c>
      <c r="BX104" s="46">
        <f>BX102/(1+Kirish!$B$32)^(BX$4/12)</f>
        <v>0</v>
      </c>
      <c r="BY104" s="46">
        <f>BY102/(1+Kirish!$B$32)^(BY$4/12)</f>
        <v>0</v>
      </c>
      <c r="BZ104" s="46">
        <f>BZ102/(1+Kirish!$B$32)^(BZ$4/12)</f>
        <v>0</v>
      </c>
      <c r="CA104" s="46">
        <f>CA102/(1+Kirish!$B$32)^(CA$4/12)</f>
        <v>0</v>
      </c>
      <c r="CB104" s="46">
        <f>CB102/(1+Kirish!$B$32)^(CB$4/12)</f>
        <v>0</v>
      </c>
      <c r="CC104" s="46">
        <f>CC102/(1+Kirish!$B$32)^(CC$4/12)</f>
        <v>0</v>
      </c>
      <c r="CD104" s="46">
        <f>CD102/(1+Kirish!$B$32)^(CD$4/12)</f>
        <v>0</v>
      </c>
      <c r="CE104" s="46">
        <f>CE102/(1+Kirish!$B$32)^(CE$4/12)</f>
        <v>0</v>
      </c>
      <c r="CF104" s="46">
        <f>CF102/(1+Kirish!$B$32)^(CF$4/12)</f>
        <v>0</v>
      </c>
      <c r="CG104" s="46">
        <f>CG102/(1+Kirish!$B$32)^(CG$4/12)</f>
        <v>0</v>
      </c>
      <c r="CH104" s="46">
        <f>CH102/(1+Kirish!$B$32)^(CH$4/12)</f>
        <v>0</v>
      </c>
      <c r="CI104" s="46">
        <f>CI102/(1+Kirish!$B$32)^(CI$4/12)</f>
        <v>0</v>
      </c>
      <c r="CJ104" s="46">
        <f>CJ102/(1+Kirish!$B$32)^(CJ$4/12)</f>
        <v>0</v>
      </c>
      <c r="CK104" s="46">
        <f>CK102/(1+Kirish!$B$32)^(CK$4/12)</f>
        <v>0</v>
      </c>
      <c r="CL104" s="46">
        <f>CL102/(1+Kirish!$B$32)^(CL$4/12)</f>
        <v>0</v>
      </c>
      <c r="CM104" s="46">
        <f>CM102/(1+Kirish!$B$32)^(CM$4/12)</f>
        <v>0</v>
      </c>
      <c r="CN104" s="46">
        <f>CN102/(1+Kirish!$B$32)^(CN$4/12)</f>
        <v>0</v>
      </c>
      <c r="CO104" s="46">
        <f>CO102/(1+Kirish!$B$32)^(CO$4/12)</f>
        <v>0</v>
      </c>
      <c r="CP104" s="46">
        <f>CP102/(1+Kirish!$B$32)^(CP$4/12)</f>
        <v>0</v>
      </c>
      <c r="CQ104" s="46">
        <f>CQ102/(1+Kirish!$B$32)^(CQ$4/12)</f>
        <v>0</v>
      </c>
      <c r="CR104" s="46">
        <f>CR102/(1+Kirish!$B$32)^(CR$4/12)</f>
        <v>0</v>
      </c>
      <c r="CS104" s="46">
        <f>CS102/(1+Kirish!$B$32)^(CS$4/12)</f>
        <v>0</v>
      </c>
      <c r="CT104" s="46">
        <f>CT102/(1+Kirish!$B$32)^(CT$4/12)</f>
        <v>0</v>
      </c>
      <c r="CU104" s="46">
        <f>CU102/(1+Kirish!$B$32)^(CU$4/12)</f>
        <v>0</v>
      </c>
      <c r="CV104" s="46">
        <f>CV102/(1+Kirish!$B$32)^(CV$4/12)</f>
        <v>0</v>
      </c>
      <c r="CW104" s="46">
        <f>CW102/(1+Kirish!$B$32)^(CW$4/12)</f>
        <v>0</v>
      </c>
      <c r="CX104" s="46">
        <f>CX102/(1+Kirish!$B$32)^(CX$4/12)</f>
        <v>0</v>
      </c>
      <c r="CY104" s="46">
        <f>CY102/(1+Kirish!$B$32)^(CY$4/12)</f>
        <v>0</v>
      </c>
      <c r="CZ104" s="46">
        <f>CZ102/(1+Kirish!$B$32)^(CZ$4/12)</f>
        <v>0</v>
      </c>
      <c r="DA104" s="46">
        <f>DA102/(1+Kirish!$B$32)^(DA$4/12)</f>
        <v>0</v>
      </c>
      <c r="DB104" s="46">
        <f>DB102/(1+Kirish!$B$32)^(DB$4/12)</f>
        <v>0</v>
      </c>
      <c r="DC104" s="46">
        <f>DC102/(1+Kirish!$B$32)^(DC$4/12)</f>
        <v>0</v>
      </c>
      <c r="DD104" s="46">
        <f>DD102/(1+Kirish!$B$32)^(DD$4/12)</f>
        <v>0</v>
      </c>
      <c r="DE104" s="46">
        <f>DE102/(1+Kirish!$B$32)^(DE$4/12)</f>
        <v>0</v>
      </c>
      <c r="DF104" s="46">
        <f>DF102/(1+Kirish!$B$32)^(DF$4/12)</f>
        <v>0</v>
      </c>
      <c r="DG104" s="46">
        <f>DG102/(1+Kirish!$B$32)^(DG$4/12)</f>
        <v>0</v>
      </c>
      <c r="DH104" s="46">
        <f>DH102/(1+Kirish!$B$32)^(DH$4/12)</f>
        <v>0</v>
      </c>
      <c r="DI104" s="46">
        <f>DI102/(1+Kirish!$B$32)^(DI$4/12)</f>
        <v>0</v>
      </c>
      <c r="DJ104" s="46">
        <f>DJ102/(1+Kirish!$B$32)^(DJ$4/12)</f>
        <v>0</v>
      </c>
      <c r="DK104" s="46">
        <f>DK102/(1+Kirish!$B$32)^(DK$4/12)</f>
        <v>0</v>
      </c>
      <c r="DL104" s="46">
        <f>DL102/(1+Kirish!$B$32)^(DL$4/12)</f>
        <v>0</v>
      </c>
      <c r="DM104" s="46">
        <f>DM102/(1+Kirish!$B$32)^(DM$4/12)</f>
        <v>0</v>
      </c>
      <c r="DN104" s="46">
        <f>DN102/(1+Kirish!$B$32)^(DN$4/12)</f>
        <v>0</v>
      </c>
      <c r="DO104" s="46">
        <f>DO102/(1+Kirish!$B$32)^(DO$4/12)</f>
        <v>0</v>
      </c>
      <c r="DP104" s="46">
        <f>DP102/(1+Kirish!$B$32)^(DP$4/12)</f>
        <v>0</v>
      </c>
      <c r="DQ104" s="46">
        <f>DQ102/(1+Kirish!$B$32)^(DQ$4/12)</f>
        <v>0</v>
      </c>
      <c r="DR104" s="46">
        <f>DR102/(1+Kirish!$B$32)^(DR$4/12)</f>
        <v>0</v>
      </c>
      <c r="DS104" s="46">
        <f>DS102/(1+Kirish!$B$32)^(DS$4/12)</f>
        <v>0</v>
      </c>
      <c r="DT104" s="46">
        <f>DT102/(1+Kirish!$B$32)^(DT$4/12)</f>
        <v>0</v>
      </c>
      <c r="DU104" s="46">
        <f>DU102/(1+Kirish!$B$32)^(DU$4/12)</f>
        <v>0</v>
      </c>
      <c r="DV104" s="46">
        <f>DV102/(1+Kirish!$B$32)^(DV$4/12)</f>
        <v>0</v>
      </c>
      <c r="DW104" s="46">
        <f>DW102/(1+Kirish!$B$32)^(DW$4/12)</f>
        <v>0</v>
      </c>
      <c r="DX104" s="46">
        <f>DX102/(1+Kirish!$B$32)^(DX$4/12)</f>
        <v>0</v>
      </c>
      <c r="DY104" s="46">
        <f>DY102/(1+Kirish!$B$32)^(DY$4/12)</f>
        <v>0</v>
      </c>
      <c r="DZ104" s="46">
        <f>DZ102/(1+Kirish!$B$32)^(DZ$4/12)</f>
        <v>0</v>
      </c>
      <c r="EA104" s="46">
        <f>EA102/(1+Kirish!$B$32)^(EA$4/12)</f>
        <v>0</v>
      </c>
      <c r="EB104" s="46">
        <f>EB102/(1+Kirish!$B$32)^(EB$4/12)</f>
        <v>0</v>
      </c>
      <c r="EC104" s="46">
        <f>EC102/(1+Kirish!$B$32)^(EC$4/12)</f>
        <v>0</v>
      </c>
      <c r="ED104" s="46">
        <f>ED102/(1+Kirish!$B$32)^(ED$4/12)</f>
        <v>0</v>
      </c>
      <c r="EE104" s="46">
        <f>EE102/(1+Kirish!$B$32)^(EE$4/12)</f>
        <v>0</v>
      </c>
      <c r="EF104" s="46">
        <f>EF102/(1+Kirish!$B$32)^(EF$4/12)</f>
        <v>0</v>
      </c>
      <c r="EG104" s="46">
        <f>EG102/(1+Kirish!$B$32)^(EG$4/12)</f>
        <v>0</v>
      </c>
      <c r="EH104" s="46">
        <f>EH102/(1+Kirish!$B$32)^(EH$4/12)</f>
        <v>0</v>
      </c>
      <c r="EI104" s="46">
        <f>EI102/(1+Kirish!$B$32)^(EI$4/12)</f>
        <v>0</v>
      </c>
      <c r="EJ104" s="46">
        <f>EJ102/(1+Kirish!$B$32)^(EJ$4/12)</f>
        <v>0</v>
      </c>
      <c r="EK104" s="46">
        <f>EK102/(1+Kirish!$B$32)^(EK$4/12)</f>
        <v>0</v>
      </c>
      <c r="EL104" s="46">
        <f>EL102/(1+Kirish!$B$32)^(EL$4/12)</f>
        <v>0</v>
      </c>
      <c r="EM104" s="46">
        <f>EM102/(1+Kirish!$B$32)^(EM$4/12)</f>
        <v>0</v>
      </c>
      <c r="EN104" s="46">
        <f>EN102/(1+Kirish!$B$32)^(EN$4/12)</f>
        <v>0</v>
      </c>
      <c r="EO104" s="46">
        <f>EO102/(1+Kirish!$B$32)^(EO$4/12)</f>
        <v>0</v>
      </c>
      <c r="EP104" s="46">
        <f>EP102/(1+Kirish!$B$32)^(EP$4/12)</f>
        <v>0</v>
      </c>
      <c r="EQ104" s="46">
        <f>EQ102/(1+Kirish!$B$32)^(EQ$4/12)</f>
        <v>0</v>
      </c>
      <c r="ER104" s="46">
        <f>ER102/(1+Kirish!$B$32)^(ER$4/12)</f>
        <v>0</v>
      </c>
      <c r="ES104" s="46">
        <f>ES102/(1+Kirish!$B$32)^(ES$4/12)</f>
        <v>0</v>
      </c>
      <c r="ET104" s="46">
        <f>ET102/(1+Kirish!$B$32)^(ET$4/12)</f>
        <v>0</v>
      </c>
      <c r="EU104" s="46">
        <f>EU102/(1+Kirish!$B$32)^(EU$4/12)</f>
        <v>0</v>
      </c>
      <c r="EV104" s="46">
        <f>EV102/(1+Kirish!$B$32)^(EV$4/12)</f>
        <v>0</v>
      </c>
      <c r="EW104" s="46">
        <f>EW102/(1+Kirish!$B$32)^(EW$4/12)</f>
        <v>0</v>
      </c>
      <c r="EX104" s="46">
        <f>EX102/(1+Kirish!$B$32)^(EX$4/12)</f>
        <v>0</v>
      </c>
      <c r="EY104" s="46">
        <f>EY102/(1+Kirish!$B$32)^(EY$4/12)</f>
        <v>0</v>
      </c>
      <c r="EZ104" s="46">
        <f>EZ102/(1+Kirish!$B$32)^(EZ$4/12)</f>
        <v>0</v>
      </c>
      <c r="FA104" s="46">
        <f>FA102/(1+Kirish!$B$32)^(FA$4/12)</f>
        <v>0</v>
      </c>
      <c r="FB104" s="46">
        <f>FB102/(1+Kirish!$B$32)^(FB$4/12)</f>
        <v>0</v>
      </c>
      <c r="FC104" s="46">
        <f>FC102/(1+Kirish!$B$32)^(FC$4/12)</f>
        <v>0</v>
      </c>
      <c r="FD104" s="46">
        <f>FD102/(1+Kirish!$B$32)^(FD$4/12)</f>
        <v>0</v>
      </c>
      <c r="FE104" s="46">
        <f>FE102/(1+Kirish!$B$32)^(FE$4/12)</f>
        <v>0</v>
      </c>
      <c r="FF104" s="46">
        <f>FF102/(1+Kirish!$B$32)^(FF$4/12)</f>
        <v>0</v>
      </c>
      <c r="FG104" s="46">
        <f>FG102/(1+Kirish!$B$32)^(FG$4/12)</f>
        <v>0</v>
      </c>
      <c r="FH104" s="46">
        <f>FH102/(1+Kirish!$B$32)^(FH$4/12)</f>
        <v>0</v>
      </c>
      <c r="FI104" s="46">
        <f>FI102/(1+Kirish!$B$32)^(FI$4/12)</f>
        <v>0</v>
      </c>
      <c r="FJ104" s="46">
        <f>FJ102/(1+Kirish!$B$32)^(FJ$4/12)</f>
        <v>0</v>
      </c>
      <c r="FK104" s="46">
        <f>FK102/(1+Kirish!$B$32)^(FK$4/12)</f>
        <v>0</v>
      </c>
      <c r="FL104" s="46">
        <f>FL102/(1+Kirish!$B$32)^(FL$4/12)</f>
        <v>0</v>
      </c>
      <c r="FM104" s="46">
        <f>FM102/(1+Kirish!$B$32)^(FM$4/12)</f>
        <v>0</v>
      </c>
      <c r="FN104" s="46">
        <f>FN102/(1+Kirish!$B$32)^(FN$4/12)</f>
        <v>0</v>
      </c>
      <c r="FO104" s="46">
        <f>FO102/(1+Kirish!$B$32)^(FO$4/12)</f>
        <v>0</v>
      </c>
      <c r="FP104" s="46">
        <f>FP102/(1+Kirish!$B$32)^(FP$4/12)</f>
        <v>0</v>
      </c>
    </row>
    <row r="105" spans="1:172" x14ac:dyDescent="0.2">
      <c r="A105" s="42" t="s">
        <v>252</v>
      </c>
      <c r="D105" s="47">
        <f t="shared" ref="D105:AI105" si="132">IF(D103&lt;-0.000001,D$4,-1)</f>
        <v>0</v>
      </c>
      <c r="E105" s="47">
        <f t="shared" si="132"/>
        <v>1</v>
      </c>
      <c r="F105" s="47">
        <f t="shared" si="132"/>
        <v>2</v>
      </c>
      <c r="G105" s="47">
        <f t="shared" si="132"/>
        <v>3</v>
      </c>
      <c r="H105" s="47">
        <f t="shared" si="132"/>
        <v>4</v>
      </c>
      <c r="I105" s="47">
        <f t="shared" si="132"/>
        <v>5</v>
      </c>
      <c r="J105" s="47">
        <f t="shared" si="132"/>
        <v>6</v>
      </c>
      <c r="K105" s="47">
        <f t="shared" si="132"/>
        <v>7</v>
      </c>
      <c r="L105" s="47">
        <f t="shared" si="132"/>
        <v>-1</v>
      </c>
      <c r="M105" s="47">
        <f t="shared" si="132"/>
        <v>-1</v>
      </c>
      <c r="N105" s="47">
        <f t="shared" si="132"/>
        <v>-1</v>
      </c>
      <c r="O105" s="47">
        <f t="shared" si="132"/>
        <v>-1</v>
      </c>
      <c r="P105" s="47">
        <f t="shared" si="132"/>
        <v>-1</v>
      </c>
      <c r="Q105" s="47">
        <f t="shared" si="132"/>
        <v>-1</v>
      </c>
      <c r="R105" s="47">
        <f t="shared" si="132"/>
        <v>-1</v>
      </c>
      <c r="S105" s="47">
        <f t="shared" si="132"/>
        <v>-1</v>
      </c>
      <c r="T105" s="47">
        <f t="shared" si="132"/>
        <v>-1</v>
      </c>
      <c r="U105" s="47">
        <f t="shared" si="132"/>
        <v>-1</v>
      </c>
      <c r="V105" s="47">
        <f t="shared" si="132"/>
        <v>-1</v>
      </c>
      <c r="W105" s="47">
        <f t="shared" si="132"/>
        <v>-1</v>
      </c>
      <c r="X105" s="47">
        <f t="shared" si="132"/>
        <v>-1</v>
      </c>
      <c r="Y105" s="47">
        <f t="shared" si="132"/>
        <v>-1</v>
      </c>
      <c r="Z105" s="47">
        <f t="shared" si="132"/>
        <v>-1</v>
      </c>
      <c r="AA105" s="47">
        <f t="shared" si="132"/>
        <v>-1</v>
      </c>
      <c r="AB105" s="47">
        <f t="shared" si="132"/>
        <v>-1</v>
      </c>
      <c r="AC105" s="47">
        <f t="shared" si="132"/>
        <v>-1</v>
      </c>
      <c r="AD105" s="47">
        <f t="shared" si="132"/>
        <v>-1</v>
      </c>
      <c r="AE105" s="47">
        <f t="shared" si="132"/>
        <v>-1</v>
      </c>
      <c r="AF105" s="47">
        <f t="shared" si="132"/>
        <v>-1</v>
      </c>
      <c r="AG105" s="47">
        <f t="shared" si="132"/>
        <v>-1</v>
      </c>
      <c r="AH105" s="47">
        <f t="shared" si="132"/>
        <v>-1</v>
      </c>
      <c r="AI105" s="47">
        <f t="shared" si="132"/>
        <v>-1</v>
      </c>
      <c r="AJ105" s="47">
        <f t="shared" ref="AJ105:BO105" si="133">IF(AJ103&lt;-0.000001,AJ$4,-1)</f>
        <v>-1</v>
      </c>
      <c r="AK105" s="47">
        <f t="shared" si="133"/>
        <v>-1</v>
      </c>
      <c r="AL105" s="47">
        <f t="shared" si="133"/>
        <v>-1</v>
      </c>
      <c r="AM105" s="47">
        <f t="shared" si="133"/>
        <v>-1</v>
      </c>
      <c r="AN105" s="47">
        <f t="shared" si="133"/>
        <v>-1</v>
      </c>
      <c r="AO105" s="47">
        <f t="shared" si="133"/>
        <v>-1</v>
      </c>
      <c r="AP105" s="47">
        <f t="shared" si="133"/>
        <v>-1</v>
      </c>
      <c r="AQ105" s="47">
        <f t="shared" si="133"/>
        <v>-1</v>
      </c>
      <c r="AR105" s="47">
        <f t="shared" si="133"/>
        <v>-1</v>
      </c>
      <c r="AS105" s="47">
        <f t="shared" si="133"/>
        <v>-1</v>
      </c>
      <c r="AT105" s="47">
        <f t="shared" si="133"/>
        <v>-1</v>
      </c>
      <c r="AU105" s="47">
        <f t="shared" si="133"/>
        <v>-1</v>
      </c>
      <c r="AV105" s="47">
        <f t="shared" si="133"/>
        <v>-1</v>
      </c>
      <c r="AW105" s="47">
        <f t="shared" si="133"/>
        <v>-1</v>
      </c>
      <c r="AX105" s="47">
        <f t="shared" si="133"/>
        <v>-1</v>
      </c>
      <c r="AY105" s="47">
        <f t="shared" si="133"/>
        <v>-1</v>
      </c>
      <c r="AZ105" s="47">
        <f t="shared" si="133"/>
        <v>-1</v>
      </c>
      <c r="BA105" s="47">
        <f t="shared" si="133"/>
        <v>-1</v>
      </c>
      <c r="BB105" s="47">
        <f t="shared" si="133"/>
        <v>-1</v>
      </c>
      <c r="BC105" s="47">
        <f t="shared" si="133"/>
        <v>-1</v>
      </c>
      <c r="BD105" s="47">
        <f t="shared" si="133"/>
        <v>-1</v>
      </c>
      <c r="BE105" s="47">
        <f t="shared" si="133"/>
        <v>-1</v>
      </c>
      <c r="BF105" s="47">
        <f t="shared" si="133"/>
        <v>-1</v>
      </c>
      <c r="BG105" s="47">
        <f t="shared" si="133"/>
        <v>-1</v>
      </c>
      <c r="BH105" s="47">
        <f t="shared" si="133"/>
        <v>-1</v>
      </c>
      <c r="BI105" s="47">
        <f t="shared" si="133"/>
        <v>-1</v>
      </c>
      <c r="BJ105" s="47">
        <f t="shared" si="133"/>
        <v>-1</v>
      </c>
      <c r="BK105" s="47">
        <f t="shared" si="133"/>
        <v>-1</v>
      </c>
      <c r="BL105" s="47">
        <f t="shared" si="133"/>
        <v>-1</v>
      </c>
      <c r="BM105" s="47">
        <f t="shared" si="133"/>
        <v>-1</v>
      </c>
      <c r="BN105" s="47">
        <f t="shared" si="133"/>
        <v>-1</v>
      </c>
      <c r="BO105" s="47">
        <f t="shared" si="133"/>
        <v>-1</v>
      </c>
      <c r="BP105" s="47">
        <f t="shared" ref="BP105:CU105" si="134">IF(BP103&lt;-0.000001,BP$4,-1)</f>
        <v>-1</v>
      </c>
      <c r="BQ105" s="47">
        <f t="shared" si="134"/>
        <v>-1</v>
      </c>
      <c r="BR105" s="47">
        <f t="shared" si="134"/>
        <v>-1</v>
      </c>
      <c r="BS105" s="47">
        <f t="shared" si="134"/>
        <v>-1</v>
      </c>
      <c r="BT105" s="47">
        <f t="shared" si="134"/>
        <v>-1</v>
      </c>
      <c r="BU105" s="47">
        <f t="shared" si="134"/>
        <v>-1</v>
      </c>
      <c r="BV105" s="47">
        <f t="shared" si="134"/>
        <v>-1</v>
      </c>
      <c r="BW105" s="47">
        <f t="shared" si="134"/>
        <v>-1</v>
      </c>
      <c r="BX105" s="47">
        <f t="shared" si="134"/>
        <v>-1</v>
      </c>
      <c r="BY105" s="47">
        <f t="shared" si="134"/>
        <v>-1</v>
      </c>
      <c r="BZ105" s="47">
        <f t="shared" si="134"/>
        <v>-1</v>
      </c>
      <c r="CA105" s="47">
        <f t="shared" si="134"/>
        <v>-1</v>
      </c>
      <c r="CB105" s="47">
        <f t="shared" si="134"/>
        <v>-1</v>
      </c>
      <c r="CC105" s="47">
        <f t="shared" si="134"/>
        <v>-1</v>
      </c>
      <c r="CD105" s="47">
        <f t="shared" si="134"/>
        <v>-1</v>
      </c>
      <c r="CE105" s="47">
        <f t="shared" si="134"/>
        <v>-1</v>
      </c>
      <c r="CF105" s="47">
        <f t="shared" si="134"/>
        <v>-1</v>
      </c>
      <c r="CG105" s="47">
        <f t="shared" si="134"/>
        <v>-1</v>
      </c>
      <c r="CH105" s="47">
        <f t="shared" si="134"/>
        <v>-1</v>
      </c>
      <c r="CI105" s="47">
        <f t="shared" si="134"/>
        <v>-1</v>
      </c>
      <c r="CJ105" s="47">
        <f t="shared" si="134"/>
        <v>-1</v>
      </c>
      <c r="CK105" s="47">
        <f t="shared" si="134"/>
        <v>-1</v>
      </c>
      <c r="CL105" s="47">
        <f t="shared" si="134"/>
        <v>-1</v>
      </c>
      <c r="CM105" s="47">
        <f t="shared" si="134"/>
        <v>-1</v>
      </c>
      <c r="CN105" s="47">
        <f t="shared" si="134"/>
        <v>-1</v>
      </c>
      <c r="CO105" s="47">
        <f t="shared" si="134"/>
        <v>-1</v>
      </c>
      <c r="CP105" s="47">
        <f t="shared" si="134"/>
        <v>-1</v>
      </c>
      <c r="CQ105" s="47">
        <f t="shared" si="134"/>
        <v>-1</v>
      </c>
      <c r="CR105" s="47">
        <f t="shared" si="134"/>
        <v>-1</v>
      </c>
      <c r="CS105" s="47">
        <f t="shared" si="134"/>
        <v>-1</v>
      </c>
      <c r="CT105" s="47">
        <f t="shared" si="134"/>
        <v>-1</v>
      </c>
      <c r="CU105" s="47">
        <f t="shared" si="134"/>
        <v>-1</v>
      </c>
      <c r="CV105" s="47">
        <f t="shared" ref="CV105:EA105" si="135">IF(CV103&lt;-0.000001,CV$4,-1)</f>
        <v>-1</v>
      </c>
      <c r="CW105" s="47">
        <f t="shared" si="135"/>
        <v>-1</v>
      </c>
      <c r="CX105" s="47">
        <f t="shared" si="135"/>
        <v>-1</v>
      </c>
      <c r="CY105" s="47">
        <f t="shared" si="135"/>
        <v>-1</v>
      </c>
      <c r="CZ105" s="47">
        <f t="shared" si="135"/>
        <v>-1</v>
      </c>
      <c r="DA105" s="47">
        <f t="shared" si="135"/>
        <v>-1</v>
      </c>
      <c r="DB105" s="47">
        <f t="shared" si="135"/>
        <v>-1</v>
      </c>
      <c r="DC105" s="47">
        <f t="shared" si="135"/>
        <v>-1</v>
      </c>
      <c r="DD105" s="47">
        <f t="shared" si="135"/>
        <v>-1</v>
      </c>
      <c r="DE105" s="47">
        <f t="shared" si="135"/>
        <v>-1</v>
      </c>
      <c r="DF105" s="47">
        <f t="shared" si="135"/>
        <v>-1</v>
      </c>
      <c r="DG105" s="47">
        <f t="shared" si="135"/>
        <v>-1</v>
      </c>
      <c r="DH105" s="47">
        <f t="shared" si="135"/>
        <v>-1</v>
      </c>
      <c r="DI105" s="47">
        <f t="shared" si="135"/>
        <v>-1</v>
      </c>
      <c r="DJ105" s="47">
        <f t="shared" si="135"/>
        <v>-1</v>
      </c>
      <c r="DK105" s="47">
        <f t="shared" si="135"/>
        <v>-1</v>
      </c>
      <c r="DL105" s="47">
        <f t="shared" si="135"/>
        <v>-1</v>
      </c>
      <c r="DM105" s="47">
        <f t="shared" si="135"/>
        <v>-1</v>
      </c>
      <c r="DN105" s="47">
        <f t="shared" si="135"/>
        <v>-1</v>
      </c>
      <c r="DO105" s="47">
        <f t="shared" si="135"/>
        <v>-1</v>
      </c>
      <c r="DP105" s="47">
        <f t="shared" si="135"/>
        <v>-1</v>
      </c>
      <c r="DQ105" s="47">
        <f t="shared" si="135"/>
        <v>-1</v>
      </c>
      <c r="DR105" s="47">
        <f t="shared" si="135"/>
        <v>-1</v>
      </c>
      <c r="DS105" s="47">
        <f t="shared" si="135"/>
        <v>-1</v>
      </c>
      <c r="DT105" s="47">
        <f t="shared" si="135"/>
        <v>-1</v>
      </c>
      <c r="DU105" s="47">
        <f t="shared" si="135"/>
        <v>-1</v>
      </c>
      <c r="DV105" s="47">
        <f t="shared" si="135"/>
        <v>-1</v>
      </c>
      <c r="DW105" s="47">
        <f t="shared" si="135"/>
        <v>-1</v>
      </c>
      <c r="DX105" s="47">
        <f t="shared" si="135"/>
        <v>-1</v>
      </c>
      <c r="DY105" s="47">
        <f t="shared" si="135"/>
        <v>-1</v>
      </c>
      <c r="DZ105" s="47">
        <f t="shared" si="135"/>
        <v>-1</v>
      </c>
      <c r="EA105" s="47">
        <f t="shared" si="135"/>
        <v>-1</v>
      </c>
      <c r="EB105" s="47">
        <f t="shared" ref="EB105:FG105" si="136">IF(EB103&lt;-0.000001,EB$4,-1)</f>
        <v>-1</v>
      </c>
      <c r="EC105" s="47">
        <f t="shared" si="136"/>
        <v>-1</v>
      </c>
      <c r="ED105" s="47">
        <f t="shared" si="136"/>
        <v>-1</v>
      </c>
      <c r="EE105" s="47">
        <f t="shared" si="136"/>
        <v>-1</v>
      </c>
      <c r="EF105" s="47">
        <f t="shared" si="136"/>
        <v>-1</v>
      </c>
      <c r="EG105" s="47">
        <f t="shared" si="136"/>
        <v>-1</v>
      </c>
      <c r="EH105" s="47">
        <f t="shared" si="136"/>
        <v>-1</v>
      </c>
      <c r="EI105" s="47">
        <f t="shared" si="136"/>
        <v>-1</v>
      </c>
      <c r="EJ105" s="47">
        <f t="shared" si="136"/>
        <v>-1</v>
      </c>
      <c r="EK105" s="47">
        <f t="shared" si="136"/>
        <v>-1</v>
      </c>
      <c r="EL105" s="47">
        <f t="shared" si="136"/>
        <v>-1</v>
      </c>
      <c r="EM105" s="47">
        <f t="shared" si="136"/>
        <v>-1</v>
      </c>
      <c r="EN105" s="47">
        <f t="shared" si="136"/>
        <v>-1</v>
      </c>
      <c r="EO105" s="47">
        <f t="shared" si="136"/>
        <v>-1</v>
      </c>
      <c r="EP105" s="47">
        <f t="shared" si="136"/>
        <v>-1</v>
      </c>
      <c r="EQ105" s="47">
        <f t="shared" si="136"/>
        <v>-1</v>
      </c>
      <c r="ER105" s="47">
        <f t="shared" si="136"/>
        <v>-1</v>
      </c>
      <c r="ES105" s="47">
        <f t="shared" si="136"/>
        <v>-1</v>
      </c>
      <c r="ET105" s="47">
        <f t="shared" si="136"/>
        <v>-1</v>
      </c>
      <c r="EU105" s="47">
        <f t="shared" si="136"/>
        <v>-1</v>
      </c>
      <c r="EV105" s="47">
        <f t="shared" si="136"/>
        <v>-1</v>
      </c>
      <c r="EW105" s="47">
        <f t="shared" si="136"/>
        <v>-1</v>
      </c>
      <c r="EX105" s="47">
        <f t="shared" si="136"/>
        <v>-1</v>
      </c>
      <c r="EY105" s="47">
        <f t="shared" si="136"/>
        <v>-1</v>
      </c>
      <c r="EZ105" s="47">
        <f t="shared" si="136"/>
        <v>-1</v>
      </c>
      <c r="FA105" s="47">
        <f t="shared" si="136"/>
        <v>-1</v>
      </c>
      <c r="FB105" s="47">
        <f t="shared" si="136"/>
        <v>-1</v>
      </c>
      <c r="FC105" s="47">
        <f t="shared" si="136"/>
        <v>-1</v>
      </c>
      <c r="FD105" s="47">
        <f t="shared" si="136"/>
        <v>-1</v>
      </c>
      <c r="FE105" s="47">
        <f t="shared" si="136"/>
        <v>-1</v>
      </c>
      <c r="FF105" s="47">
        <f t="shared" si="136"/>
        <v>-1</v>
      </c>
      <c r="FG105" s="47">
        <f t="shared" si="136"/>
        <v>-1</v>
      </c>
      <c r="FH105" s="47">
        <f t="shared" ref="FH105:FP105" si="137">IF(FH103&lt;-0.000001,FH$4,-1)</f>
        <v>-1</v>
      </c>
      <c r="FI105" s="47">
        <f t="shared" si="137"/>
        <v>-1</v>
      </c>
      <c r="FJ105" s="47">
        <f t="shared" si="137"/>
        <v>-1</v>
      </c>
      <c r="FK105" s="47">
        <f t="shared" si="137"/>
        <v>-1</v>
      </c>
      <c r="FL105" s="47">
        <f t="shared" si="137"/>
        <v>-1</v>
      </c>
      <c r="FM105" s="47">
        <f t="shared" si="137"/>
        <v>-1</v>
      </c>
      <c r="FN105" s="47">
        <f t="shared" si="137"/>
        <v>-1</v>
      </c>
      <c r="FO105" s="47">
        <f t="shared" si="137"/>
        <v>-1</v>
      </c>
      <c r="FP105" s="47">
        <f t="shared" si="137"/>
        <v>-1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P105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52" customWidth="1"/>
    <col min="2" max="2" width="9" customWidth="1"/>
    <col min="3" max="3" width="15" customWidth="1"/>
    <col min="4" max="172" width="11.5" customWidth="1"/>
  </cols>
  <sheetData>
    <row r="1" spans="1:172" ht="20" x14ac:dyDescent="0.2">
      <c r="A1" s="1" t="s">
        <v>255</v>
      </c>
    </row>
    <row r="2" spans="1:172" x14ac:dyDescent="0.2">
      <c r="A2" s="16" t="s">
        <v>218</v>
      </c>
    </row>
    <row r="4" spans="1:172" x14ac:dyDescent="0.2">
      <c r="A4" s="35" t="s">
        <v>219</v>
      </c>
      <c r="C4" s="36" t="s">
        <v>191</v>
      </c>
      <c r="D4" s="37">
        <v>0</v>
      </c>
      <c r="E4" s="37">
        <v>1</v>
      </c>
      <c r="F4" s="37">
        <v>2</v>
      </c>
      <c r="G4" s="37">
        <v>3</v>
      </c>
      <c r="H4" s="37">
        <v>4</v>
      </c>
      <c r="I4" s="37">
        <v>5</v>
      </c>
      <c r="J4" s="37">
        <v>6</v>
      </c>
      <c r="K4" s="37">
        <v>7</v>
      </c>
      <c r="L4" s="37">
        <v>8</v>
      </c>
      <c r="M4" s="37">
        <v>9</v>
      </c>
      <c r="N4" s="37">
        <v>10</v>
      </c>
      <c r="O4" s="37">
        <v>11</v>
      </c>
      <c r="P4" s="37">
        <v>12</v>
      </c>
      <c r="Q4" s="37">
        <v>13</v>
      </c>
      <c r="R4" s="37">
        <v>14</v>
      </c>
      <c r="S4" s="37">
        <v>15</v>
      </c>
      <c r="T4" s="37">
        <v>16</v>
      </c>
      <c r="U4" s="37">
        <v>17</v>
      </c>
      <c r="V4" s="37">
        <v>18</v>
      </c>
      <c r="W4" s="37">
        <v>19</v>
      </c>
      <c r="X4" s="37">
        <v>20</v>
      </c>
      <c r="Y4" s="37">
        <v>21</v>
      </c>
      <c r="Z4" s="37">
        <v>22</v>
      </c>
      <c r="AA4" s="37">
        <v>23</v>
      </c>
      <c r="AB4" s="37">
        <v>24</v>
      </c>
      <c r="AC4" s="37">
        <v>25</v>
      </c>
      <c r="AD4" s="37">
        <v>26</v>
      </c>
      <c r="AE4" s="37">
        <v>27</v>
      </c>
      <c r="AF4" s="37">
        <v>28</v>
      </c>
      <c r="AG4" s="37">
        <v>29</v>
      </c>
      <c r="AH4" s="37">
        <v>30</v>
      </c>
      <c r="AI4" s="37">
        <v>31</v>
      </c>
      <c r="AJ4" s="37">
        <v>32</v>
      </c>
      <c r="AK4" s="37">
        <v>33</v>
      </c>
      <c r="AL4" s="37">
        <v>34</v>
      </c>
      <c r="AM4" s="37">
        <v>35</v>
      </c>
      <c r="AN4" s="37">
        <v>36</v>
      </c>
      <c r="AO4" s="37">
        <v>37</v>
      </c>
      <c r="AP4" s="37">
        <v>38</v>
      </c>
      <c r="AQ4" s="37">
        <v>39</v>
      </c>
      <c r="AR4" s="37">
        <v>40</v>
      </c>
      <c r="AS4" s="37">
        <v>41</v>
      </c>
      <c r="AT4" s="37">
        <v>42</v>
      </c>
      <c r="AU4" s="37">
        <v>43</v>
      </c>
      <c r="AV4" s="37">
        <v>44</v>
      </c>
      <c r="AW4" s="37">
        <v>45</v>
      </c>
      <c r="AX4" s="37">
        <v>46</v>
      </c>
      <c r="AY4" s="37">
        <v>47</v>
      </c>
      <c r="AZ4" s="37">
        <v>48</v>
      </c>
      <c r="BA4" s="37">
        <v>49</v>
      </c>
      <c r="BB4" s="37">
        <v>50</v>
      </c>
      <c r="BC4" s="37">
        <v>51</v>
      </c>
      <c r="BD4" s="37">
        <v>52</v>
      </c>
      <c r="BE4" s="37">
        <v>53</v>
      </c>
      <c r="BF4" s="37">
        <v>54</v>
      </c>
      <c r="BG4" s="37">
        <v>55</v>
      </c>
      <c r="BH4" s="37">
        <v>56</v>
      </c>
      <c r="BI4" s="37">
        <v>57</v>
      </c>
      <c r="BJ4" s="37">
        <v>58</v>
      </c>
      <c r="BK4" s="37">
        <v>59</v>
      </c>
      <c r="BL4" s="37">
        <v>60</v>
      </c>
      <c r="BM4" s="37">
        <v>61</v>
      </c>
      <c r="BN4" s="37">
        <v>62</v>
      </c>
      <c r="BO4" s="37">
        <v>63</v>
      </c>
      <c r="BP4" s="37">
        <v>64</v>
      </c>
      <c r="BQ4" s="37">
        <v>65</v>
      </c>
      <c r="BR4" s="37">
        <v>66</v>
      </c>
      <c r="BS4" s="37">
        <v>67</v>
      </c>
      <c r="BT4" s="37">
        <v>68</v>
      </c>
      <c r="BU4" s="37">
        <v>69</v>
      </c>
      <c r="BV4" s="37">
        <v>70</v>
      </c>
      <c r="BW4" s="37">
        <v>71</v>
      </c>
      <c r="BX4" s="37">
        <v>72</v>
      </c>
      <c r="BY4" s="37">
        <v>73</v>
      </c>
      <c r="BZ4" s="37">
        <v>74</v>
      </c>
      <c r="CA4" s="37">
        <v>75</v>
      </c>
      <c r="CB4" s="37">
        <v>76</v>
      </c>
      <c r="CC4" s="37">
        <v>77</v>
      </c>
      <c r="CD4" s="37">
        <v>78</v>
      </c>
      <c r="CE4" s="37">
        <v>79</v>
      </c>
      <c r="CF4" s="37">
        <v>80</v>
      </c>
      <c r="CG4" s="37">
        <v>81</v>
      </c>
      <c r="CH4" s="37">
        <v>82</v>
      </c>
      <c r="CI4" s="37">
        <v>83</v>
      </c>
      <c r="CJ4" s="37">
        <v>84</v>
      </c>
      <c r="CK4" s="37">
        <v>85</v>
      </c>
      <c r="CL4" s="37">
        <v>86</v>
      </c>
      <c r="CM4" s="37">
        <v>87</v>
      </c>
      <c r="CN4" s="37">
        <v>88</v>
      </c>
      <c r="CO4" s="37">
        <v>89</v>
      </c>
      <c r="CP4" s="37">
        <v>90</v>
      </c>
      <c r="CQ4" s="37">
        <v>91</v>
      </c>
      <c r="CR4" s="37">
        <v>92</v>
      </c>
      <c r="CS4" s="37">
        <v>93</v>
      </c>
      <c r="CT4" s="37">
        <v>94</v>
      </c>
      <c r="CU4" s="37">
        <v>95</v>
      </c>
      <c r="CV4" s="37">
        <v>96</v>
      </c>
      <c r="CW4" s="37">
        <v>97</v>
      </c>
      <c r="CX4" s="37">
        <v>98</v>
      </c>
      <c r="CY4" s="37">
        <v>99</v>
      </c>
      <c r="CZ4" s="37">
        <v>100</v>
      </c>
      <c r="DA4" s="37">
        <v>101</v>
      </c>
      <c r="DB4" s="37">
        <v>102</v>
      </c>
      <c r="DC4" s="37">
        <v>103</v>
      </c>
      <c r="DD4" s="37">
        <v>104</v>
      </c>
      <c r="DE4" s="37">
        <v>105</v>
      </c>
      <c r="DF4" s="37">
        <v>106</v>
      </c>
      <c r="DG4" s="37">
        <v>107</v>
      </c>
      <c r="DH4" s="37">
        <v>108</v>
      </c>
      <c r="DI4" s="37">
        <v>109</v>
      </c>
      <c r="DJ4" s="37">
        <v>110</v>
      </c>
      <c r="DK4" s="37">
        <v>111</v>
      </c>
      <c r="DL4" s="37">
        <v>112</v>
      </c>
      <c r="DM4" s="37">
        <v>113</v>
      </c>
      <c r="DN4" s="37">
        <v>114</v>
      </c>
      <c r="DO4" s="37">
        <v>115</v>
      </c>
      <c r="DP4" s="37">
        <v>116</v>
      </c>
      <c r="DQ4" s="37">
        <v>117</v>
      </c>
      <c r="DR4" s="37">
        <v>118</v>
      </c>
      <c r="DS4" s="37">
        <v>119</v>
      </c>
      <c r="DT4" s="37">
        <v>120</v>
      </c>
      <c r="DU4" s="37">
        <v>121</v>
      </c>
      <c r="DV4" s="37">
        <v>122</v>
      </c>
      <c r="DW4" s="37">
        <v>123</v>
      </c>
      <c r="DX4" s="37">
        <v>124</v>
      </c>
      <c r="DY4" s="37">
        <v>125</v>
      </c>
      <c r="DZ4" s="37">
        <v>126</v>
      </c>
      <c r="EA4" s="37">
        <v>127</v>
      </c>
      <c r="EB4" s="37">
        <v>128</v>
      </c>
      <c r="EC4" s="37">
        <v>129</v>
      </c>
      <c r="ED4" s="37">
        <v>130</v>
      </c>
      <c r="EE4" s="37">
        <v>131</v>
      </c>
      <c r="EF4" s="37">
        <v>132</v>
      </c>
      <c r="EG4" s="37">
        <v>133</v>
      </c>
      <c r="EH4" s="37">
        <v>134</v>
      </c>
      <c r="EI4" s="37">
        <v>135</v>
      </c>
      <c r="EJ4" s="37">
        <v>136</v>
      </c>
      <c r="EK4" s="37">
        <v>137</v>
      </c>
      <c r="EL4" s="37">
        <v>138</v>
      </c>
      <c r="EM4" s="37">
        <v>139</v>
      </c>
      <c r="EN4" s="37">
        <v>140</v>
      </c>
      <c r="EO4" s="37">
        <v>141</v>
      </c>
      <c r="EP4" s="37">
        <v>142</v>
      </c>
      <c r="EQ4" s="37">
        <v>143</v>
      </c>
      <c r="ER4" s="37">
        <v>144</v>
      </c>
      <c r="ES4" s="37">
        <v>145</v>
      </c>
      <c r="ET4" s="37">
        <v>146</v>
      </c>
      <c r="EU4" s="37">
        <v>147</v>
      </c>
      <c r="EV4" s="37">
        <v>148</v>
      </c>
      <c r="EW4" s="37">
        <v>149</v>
      </c>
      <c r="EX4" s="37">
        <v>150</v>
      </c>
      <c r="EY4" s="37">
        <v>151</v>
      </c>
      <c r="EZ4" s="37">
        <v>152</v>
      </c>
      <c r="FA4" s="37">
        <v>153</v>
      </c>
      <c r="FB4" s="37">
        <v>154</v>
      </c>
      <c r="FC4" s="37">
        <v>155</v>
      </c>
      <c r="FD4" s="37">
        <v>156</v>
      </c>
      <c r="FE4" s="37">
        <v>157</v>
      </c>
      <c r="FF4" s="37">
        <v>158</v>
      </c>
      <c r="FG4" s="37">
        <v>159</v>
      </c>
      <c r="FH4" s="37">
        <v>160</v>
      </c>
      <c r="FI4" s="37">
        <v>161</v>
      </c>
      <c r="FJ4" s="37">
        <v>162</v>
      </c>
      <c r="FK4" s="37">
        <v>163</v>
      </c>
      <c r="FL4" s="37">
        <v>164</v>
      </c>
      <c r="FM4" s="37">
        <v>165</v>
      </c>
      <c r="FN4" s="37">
        <v>166</v>
      </c>
      <c r="FO4" s="37">
        <v>167</v>
      </c>
      <c r="FP4" s="37">
        <v>168</v>
      </c>
    </row>
    <row r="5" spans="1:172" x14ac:dyDescent="0.2">
      <c r="A5" s="35" t="s">
        <v>220</v>
      </c>
      <c r="D5" s="38">
        <f>DATE(Kirish!$B$6,Kirish!$B$7+D4,1)</f>
        <v>46296</v>
      </c>
      <c r="E5" s="38">
        <f>DATE(Kirish!$B$6,Kirish!$B$7+E4,1)</f>
        <v>46327</v>
      </c>
      <c r="F5" s="38">
        <f>DATE(Kirish!$B$6,Kirish!$B$7+F4,1)</f>
        <v>46357</v>
      </c>
      <c r="G5" s="38">
        <f>DATE(Kirish!$B$6,Kirish!$B$7+G4,1)</f>
        <v>46388</v>
      </c>
      <c r="H5" s="38">
        <f>DATE(Kirish!$B$6,Kirish!$B$7+H4,1)</f>
        <v>46419</v>
      </c>
      <c r="I5" s="38">
        <f>DATE(Kirish!$B$6,Kirish!$B$7+I4,1)</f>
        <v>46447</v>
      </c>
      <c r="J5" s="38">
        <f>DATE(Kirish!$B$6,Kirish!$B$7+J4,1)</f>
        <v>46478</v>
      </c>
      <c r="K5" s="38">
        <f>DATE(Kirish!$B$6,Kirish!$B$7+K4,1)</f>
        <v>46508</v>
      </c>
      <c r="L5" s="38">
        <f>DATE(Kirish!$B$6,Kirish!$B$7+L4,1)</f>
        <v>46539</v>
      </c>
      <c r="M5" s="38">
        <f>DATE(Kirish!$B$6,Kirish!$B$7+M4,1)</f>
        <v>46569</v>
      </c>
      <c r="N5" s="38">
        <f>DATE(Kirish!$B$6,Kirish!$B$7+N4,1)</f>
        <v>46600</v>
      </c>
      <c r="O5" s="38">
        <f>DATE(Kirish!$B$6,Kirish!$B$7+O4,1)</f>
        <v>46631</v>
      </c>
      <c r="P5" s="38">
        <f>DATE(Kirish!$B$6,Kirish!$B$7+P4,1)</f>
        <v>46661</v>
      </c>
      <c r="Q5" s="38">
        <f>DATE(Kirish!$B$6,Kirish!$B$7+Q4,1)</f>
        <v>46692</v>
      </c>
      <c r="R5" s="38">
        <f>DATE(Kirish!$B$6,Kirish!$B$7+R4,1)</f>
        <v>46722</v>
      </c>
      <c r="S5" s="38">
        <f>DATE(Kirish!$B$6,Kirish!$B$7+S4,1)</f>
        <v>46753</v>
      </c>
      <c r="T5" s="38">
        <f>DATE(Kirish!$B$6,Kirish!$B$7+T4,1)</f>
        <v>46784</v>
      </c>
      <c r="U5" s="38">
        <f>DATE(Kirish!$B$6,Kirish!$B$7+U4,1)</f>
        <v>46813</v>
      </c>
      <c r="V5" s="38">
        <f>DATE(Kirish!$B$6,Kirish!$B$7+V4,1)</f>
        <v>46844</v>
      </c>
      <c r="W5" s="38">
        <f>DATE(Kirish!$B$6,Kirish!$B$7+W4,1)</f>
        <v>46874</v>
      </c>
      <c r="X5" s="38">
        <f>DATE(Kirish!$B$6,Kirish!$B$7+X4,1)</f>
        <v>46905</v>
      </c>
      <c r="Y5" s="38">
        <f>DATE(Kirish!$B$6,Kirish!$B$7+Y4,1)</f>
        <v>46935</v>
      </c>
      <c r="Z5" s="38">
        <f>DATE(Kirish!$B$6,Kirish!$B$7+Z4,1)</f>
        <v>46966</v>
      </c>
      <c r="AA5" s="38">
        <f>DATE(Kirish!$B$6,Kirish!$B$7+AA4,1)</f>
        <v>46997</v>
      </c>
      <c r="AB5" s="38">
        <f>DATE(Kirish!$B$6,Kirish!$B$7+AB4,1)</f>
        <v>47027</v>
      </c>
      <c r="AC5" s="38">
        <f>DATE(Kirish!$B$6,Kirish!$B$7+AC4,1)</f>
        <v>47058</v>
      </c>
      <c r="AD5" s="38">
        <f>DATE(Kirish!$B$6,Kirish!$B$7+AD4,1)</f>
        <v>47088</v>
      </c>
      <c r="AE5" s="38">
        <f>DATE(Kirish!$B$6,Kirish!$B$7+AE4,1)</f>
        <v>47119</v>
      </c>
      <c r="AF5" s="38">
        <f>DATE(Kirish!$B$6,Kirish!$B$7+AF4,1)</f>
        <v>47150</v>
      </c>
      <c r="AG5" s="38">
        <f>DATE(Kirish!$B$6,Kirish!$B$7+AG4,1)</f>
        <v>47178</v>
      </c>
      <c r="AH5" s="38">
        <f>DATE(Kirish!$B$6,Kirish!$B$7+AH4,1)</f>
        <v>47209</v>
      </c>
      <c r="AI5" s="38">
        <f>DATE(Kirish!$B$6,Kirish!$B$7+AI4,1)</f>
        <v>47239</v>
      </c>
      <c r="AJ5" s="38">
        <f>DATE(Kirish!$B$6,Kirish!$B$7+AJ4,1)</f>
        <v>47270</v>
      </c>
      <c r="AK5" s="38">
        <f>DATE(Kirish!$B$6,Kirish!$B$7+AK4,1)</f>
        <v>47300</v>
      </c>
      <c r="AL5" s="38">
        <f>DATE(Kirish!$B$6,Kirish!$B$7+AL4,1)</f>
        <v>47331</v>
      </c>
      <c r="AM5" s="38">
        <f>DATE(Kirish!$B$6,Kirish!$B$7+AM4,1)</f>
        <v>47362</v>
      </c>
      <c r="AN5" s="38">
        <f>DATE(Kirish!$B$6,Kirish!$B$7+AN4,1)</f>
        <v>47392</v>
      </c>
      <c r="AO5" s="38">
        <f>DATE(Kirish!$B$6,Kirish!$B$7+AO4,1)</f>
        <v>47423</v>
      </c>
      <c r="AP5" s="38">
        <f>DATE(Kirish!$B$6,Kirish!$B$7+AP4,1)</f>
        <v>47453</v>
      </c>
      <c r="AQ5" s="38">
        <f>DATE(Kirish!$B$6,Kirish!$B$7+AQ4,1)</f>
        <v>47484</v>
      </c>
      <c r="AR5" s="38">
        <f>DATE(Kirish!$B$6,Kirish!$B$7+AR4,1)</f>
        <v>47515</v>
      </c>
      <c r="AS5" s="38">
        <f>DATE(Kirish!$B$6,Kirish!$B$7+AS4,1)</f>
        <v>47543</v>
      </c>
      <c r="AT5" s="38">
        <f>DATE(Kirish!$B$6,Kirish!$B$7+AT4,1)</f>
        <v>47574</v>
      </c>
      <c r="AU5" s="38">
        <f>DATE(Kirish!$B$6,Kirish!$B$7+AU4,1)</f>
        <v>47604</v>
      </c>
      <c r="AV5" s="38">
        <f>DATE(Kirish!$B$6,Kirish!$B$7+AV4,1)</f>
        <v>47635</v>
      </c>
      <c r="AW5" s="38">
        <f>DATE(Kirish!$B$6,Kirish!$B$7+AW4,1)</f>
        <v>47665</v>
      </c>
      <c r="AX5" s="38">
        <f>DATE(Kirish!$B$6,Kirish!$B$7+AX4,1)</f>
        <v>47696</v>
      </c>
      <c r="AY5" s="38">
        <f>DATE(Kirish!$B$6,Kirish!$B$7+AY4,1)</f>
        <v>47727</v>
      </c>
      <c r="AZ5" s="38">
        <f>DATE(Kirish!$B$6,Kirish!$B$7+AZ4,1)</f>
        <v>47757</v>
      </c>
      <c r="BA5" s="38">
        <f>DATE(Kirish!$B$6,Kirish!$B$7+BA4,1)</f>
        <v>47788</v>
      </c>
      <c r="BB5" s="38">
        <f>DATE(Kirish!$B$6,Kirish!$B$7+BB4,1)</f>
        <v>47818</v>
      </c>
      <c r="BC5" s="38">
        <f>DATE(Kirish!$B$6,Kirish!$B$7+BC4,1)</f>
        <v>47849</v>
      </c>
      <c r="BD5" s="38">
        <f>DATE(Kirish!$B$6,Kirish!$B$7+BD4,1)</f>
        <v>47880</v>
      </c>
      <c r="BE5" s="38">
        <f>DATE(Kirish!$B$6,Kirish!$B$7+BE4,1)</f>
        <v>47908</v>
      </c>
      <c r="BF5" s="38">
        <f>DATE(Kirish!$B$6,Kirish!$B$7+BF4,1)</f>
        <v>47939</v>
      </c>
      <c r="BG5" s="38">
        <f>DATE(Kirish!$B$6,Kirish!$B$7+BG4,1)</f>
        <v>47969</v>
      </c>
      <c r="BH5" s="38">
        <f>DATE(Kirish!$B$6,Kirish!$B$7+BH4,1)</f>
        <v>48000</v>
      </c>
      <c r="BI5" s="38">
        <f>DATE(Kirish!$B$6,Kirish!$B$7+BI4,1)</f>
        <v>48030</v>
      </c>
      <c r="BJ5" s="38">
        <f>DATE(Kirish!$B$6,Kirish!$B$7+BJ4,1)</f>
        <v>48061</v>
      </c>
      <c r="BK5" s="38">
        <f>DATE(Kirish!$B$6,Kirish!$B$7+BK4,1)</f>
        <v>48092</v>
      </c>
      <c r="BL5" s="38">
        <f>DATE(Kirish!$B$6,Kirish!$B$7+BL4,1)</f>
        <v>48122</v>
      </c>
      <c r="BM5" s="38">
        <f>DATE(Kirish!$B$6,Kirish!$B$7+BM4,1)</f>
        <v>48153</v>
      </c>
      <c r="BN5" s="38">
        <f>DATE(Kirish!$B$6,Kirish!$B$7+BN4,1)</f>
        <v>48183</v>
      </c>
      <c r="BO5" s="38">
        <f>DATE(Kirish!$B$6,Kirish!$B$7+BO4,1)</f>
        <v>48214</v>
      </c>
      <c r="BP5" s="38">
        <f>DATE(Kirish!$B$6,Kirish!$B$7+BP4,1)</f>
        <v>48245</v>
      </c>
      <c r="BQ5" s="38">
        <f>DATE(Kirish!$B$6,Kirish!$B$7+BQ4,1)</f>
        <v>48274</v>
      </c>
      <c r="BR5" s="38">
        <f>DATE(Kirish!$B$6,Kirish!$B$7+BR4,1)</f>
        <v>48305</v>
      </c>
      <c r="BS5" s="38">
        <f>DATE(Kirish!$B$6,Kirish!$B$7+BS4,1)</f>
        <v>48335</v>
      </c>
      <c r="BT5" s="38">
        <f>DATE(Kirish!$B$6,Kirish!$B$7+BT4,1)</f>
        <v>48366</v>
      </c>
      <c r="BU5" s="38">
        <f>DATE(Kirish!$B$6,Kirish!$B$7+BU4,1)</f>
        <v>48396</v>
      </c>
      <c r="BV5" s="38">
        <f>DATE(Kirish!$B$6,Kirish!$B$7+BV4,1)</f>
        <v>48427</v>
      </c>
      <c r="BW5" s="38">
        <f>DATE(Kirish!$B$6,Kirish!$B$7+BW4,1)</f>
        <v>48458</v>
      </c>
      <c r="BX5" s="38">
        <f>DATE(Kirish!$B$6,Kirish!$B$7+BX4,1)</f>
        <v>48488</v>
      </c>
      <c r="BY5" s="38">
        <f>DATE(Kirish!$B$6,Kirish!$B$7+BY4,1)</f>
        <v>48519</v>
      </c>
      <c r="BZ5" s="38">
        <f>DATE(Kirish!$B$6,Kirish!$B$7+BZ4,1)</f>
        <v>48549</v>
      </c>
      <c r="CA5" s="38">
        <f>DATE(Kirish!$B$6,Kirish!$B$7+CA4,1)</f>
        <v>48580</v>
      </c>
      <c r="CB5" s="38">
        <f>DATE(Kirish!$B$6,Kirish!$B$7+CB4,1)</f>
        <v>48611</v>
      </c>
      <c r="CC5" s="38">
        <f>DATE(Kirish!$B$6,Kirish!$B$7+CC4,1)</f>
        <v>48639</v>
      </c>
      <c r="CD5" s="38">
        <f>DATE(Kirish!$B$6,Kirish!$B$7+CD4,1)</f>
        <v>48670</v>
      </c>
      <c r="CE5" s="38">
        <f>DATE(Kirish!$B$6,Kirish!$B$7+CE4,1)</f>
        <v>48700</v>
      </c>
      <c r="CF5" s="38">
        <f>DATE(Kirish!$B$6,Kirish!$B$7+CF4,1)</f>
        <v>48731</v>
      </c>
      <c r="CG5" s="38">
        <f>DATE(Kirish!$B$6,Kirish!$B$7+CG4,1)</f>
        <v>48761</v>
      </c>
      <c r="CH5" s="38">
        <f>DATE(Kirish!$B$6,Kirish!$B$7+CH4,1)</f>
        <v>48792</v>
      </c>
      <c r="CI5" s="38">
        <f>DATE(Kirish!$B$6,Kirish!$B$7+CI4,1)</f>
        <v>48823</v>
      </c>
      <c r="CJ5" s="38">
        <f>DATE(Kirish!$B$6,Kirish!$B$7+CJ4,1)</f>
        <v>48853</v>
      </c>
      <c r="CK5" s="38">
        <f>DATE(Kirish!$B$6,Kirish!$B$7+CK4,1)</f>
        <v>48884</v>
      </c>
      <c r="CL5" s="38">
        <f>DATE(Kirish!$B$6,Kirish!$B$7+CL4,1)</f>
        <v>48914</v>
      </c>
      <c r="CM5" s="38">
        <f>DATE(Kirish!$B$6,Kirish!$B$7+CM4,1)</f>
        <v>48945</v>
      </c>
      <c r="CN5" s="38">
        <f>DATE(Kirish!$B$6,Kirish!$B$7+CN4,1)</f>
        <v>48976</v>
      </c>
      <c r="CO5" s="38">
        <f>DATE(Kirish!$B$6,Kirish!$B$7+CO4,1)</f>
        <v>49004</v>
      </c>
      <c r="CP5" s="38">
        <f>DATE(Kirish!$B$6,Kirish!$B$7+CP4,1)</f>
        <v>49035</v>
      </c>
      <c r="CQ5" s="38">
        <f>DATE(Kirish!$B$6,Kirish!$B$7+CQ4,1)</f>
        <v>49065</v>
      </c>
      <c r="CR5" s="38">
        <f>DATE(Kirish!$B$6,Kirish!$B$7+CR4,1)</f>
        <v>49096</v>
      </c>
      <c r="CS5" s="38">
        <f>DATE(Kirish!$B$6,Kirish!$B$7+CS4,1)</f>
        <v>49126</v>
      </c>
      <c r="CT5" s="38">
        <f>DATE(Kirish!$B$6,Kirish!$B$7+CT4,1)</f>
        <v>49157</v>
      </c>
      <c r="CU5" s="38">
        <f>DATE(Kirish!$B$6,Kirish!$B$7+CU4,1)</f>
        <v>49188</v>
      </c>
      <c r="CV5" s="38">
        <f>DATE(Kirish!$B$6,Kirish!$B$7+CV4,1)</f>
        <v>49218</v>
      </c>
      <c r="CW5" s="38">
        <f>DATE(Kirish!$B$6,Kirish!$B$7+CW4,1)</f>
        <v>49249</v>
      </c>
      <c r="CX5" s="38">
        <f>DATE(Kirish!$B$6,Kirish!$B$7+CX4,1)</f>
        <v>49279</v>
      </c>
      <c r="CY5" s="38">
        <f>DATE(Kirish!$B$6,Kirish!$B$7+CY4,1)</f>
        <v>49310</v>
      </c>
      <c r="CZ5" s="38">
        <f>DATE(Kirish!$B$6,Kirish!$B$7+CZ4,1)</f>
        <v>49341</v>
      </c>
      <c r="DA5" s="38">
        <f>DATE(Kirish!$B$6,Kirish!$B$7+DA4,1)</f>
        <v>49369</v>
      </c>
      <c r="DB5" s="38">
        <f>DATE(Kirish!$B$6,Kirish!$B$7+DB4,1)</f>
        <v>49400</v>
      </c>
      <c r="DC5" s="38">
        <f>DATE(Kirish!$B$6,Kirish!$B$7+DC4,1)</f>
        <v>49430</v>
      </c>
      <c r="DD5" s="38">
        <f>DATE(Kirish!$B$6,Kirish!$B$7+DD4,1)</f>
        <v>49461</v>
      </c>
      <c r="DE5" s="38">
        <f>DATE(Kirish!$B$6,Kirish!$B$7+DE4,1)</f>
        <v>49491</v>
      </c>
      <c r="DF5" s="38">
        <f>DATE(Kirish!$B$6,Kirish!$B$7+DF4,1)</f>
        <v>49522</v>
      </c>
      <c r="DG5" s="38">
        <f>DATE(Kirish!$B$6,Kirish!$B$7+DG4,1)</f>
        <v>49553</v>
      </c>
      <c r="DH5" s="38">
        <f>DATE(Kirish!$B$6,Kirish!$B$7+DH4,1)</f>
        <v>49583</v>
      </c>
      <c r="DI5" s="38">
        <f>DATE(Kirish!$B$6,Kirish!$B$7+DI4,1)</f>
        <v>49614</v>
      </c>
      <c r="DJ5" s="38">
        <f>DATE(Kirish!$B$6,Kirish!$B$7+DJ4,1)</f>
        <v>49644</v>
      </c>
      <c r="DK5" s="38">
        <f>DATE(Kirish!$B$6,Kirish!$B$7+DK4,1)</f>
        <v>49675</v>
      </c>
      <c r="DL5" s="38">
        <f>DATE(Kirish!$B$6,Kirish!$B$7+DL4,1)</f>
        <v>49706</v>
      </c>
      <c r="DM5" s="38">
        <f>DATE(Kirish!$B$6,Kirish!$B$7+DM4,1)</f>
        <v>49735</v>
      </c>
      <c r="DN5" s="38">
        <f>DATE(Kirish!$B$6,Kirish!$B$7+DN4,1)</f>
        <v>49766</v>
      </c>
      <c r="DO5" s="38">
        <f>DATE(Kirish!$B$6,Kirish!$B$7+DO4,1)</f>
        <v>49796</v>
      </c>
      <c r="DP5" s="38">
        <f>DATE(Kirish!$B$6,Kirish!$B$7+DP4,1)</f>
        <v>49827</v>
      </c>
      <c r="DQ5" s="38">
        <f>DATE(Kirish!$B$6,Kirish!$B$7+DQ4,1)</f>
        <v>49857</v>
      </c>
      <c r="DR5" s="38">
        <f>DATE(Kirish!$B$6,Kirish!$B$7+DR4,1)</f>
        <v>49888</v>
      </c>
      <c r="DS5" s="38">
        <f>DATE(Kirish!$B$6,Kirish!$B$7+DS4,1)</f>
        <v>49919</v>
      </c>
      <c r="DT5" s="38">
        <f>DATE(Kirish!$B$6,Kirish!$B$7+DT4,1)</f>
        <v>49949</v>
      </c>
      <c r="DU5" s="38">
        <f>DATE(Kirish!$B$6,Kirish!$B$7+DU4,1)</f>
        <v>49980</v>
      </c>
      <c r="DV5" s="38">
        <f>DATE(Kirish!$B$6,Kirish!$B$7+DV4,1)</f>
        <v>50010</v>
      </c>
      <c r="DW5" s="38">
        <f>DATE(Kirish!$B$6,Kirish!$B$7+DW4,1)</f>
        <v>50041</v>
      </c>
      <c r="DX5" s="38">
        <f>DATE(Kirish!$B$6,Kirish!$B$7+DX4,1)</f>
        <v>50072</v>
      </c>
      <c r="DY5" s="38">
        <f>DATE(Kirish!$B$6,Kirish!$B$7+DY4,1)</f>
        <v>50100</v>
      </c>
      <c r="DZ5" s="38">
        <f>DATE(Kirish!$B$6,Kirish!$B$7+DZ4,1)</f>
        <v>50131</v>
      </c>
      <c r="EA5" s="38">
        <f>DATE(Kirish!$B$6,Kirish!$B$7+EA4,1)</f>
        <v>50161</v>
      </c>
      <c r="EB5" s="38">
        <f>DATE(Kirish!$B$6,Kirish!$B$7+EB4,1)</f>
        <v>50192</v>
      </c>
      <c r="EC5" s="38">
        <f>DATE(Kirish!$B$6,Kirish!$B$7+EC4,1)</f>
        <v>50222</v>
      </c>
      <c r="ED5" s="38">
        <f>DATE(Kirish!$B$6,Kirish!$B$7+ED4,1)</f>
        <v>50253</v>
      </c>
      <c r="EE5" s="38">
        <f>DATE(Kirish!$B$6,Kirish!$B$7+EE4,1)</f>
        <v>50284</v>
      </c>
      <c r="EF5" s="38">
        <f>DATE(Kirish!$B$6,Kirish!$B$7+EF4,1)</f>
        <v>50314</v>
      </c>
      <c r="EG5" s="38">
        <f>DATE(Kirish!$B$6,Kirish!$B$7+EG4,1)</f>
        <v>50345</v>
      </c>
      <c r="EH5" s="38">
        <f>DATE(Kirish!$B$6,Kirish!$B$7+EH4,1)</f>
        <v>50375</v>
      </c>
      <c r="EI5" s="38">
        <f>DATE(Kirish!$B$6,Kirish!$B$7+EI4,1)</f>
        <v>50406</v>
      </c>
      <c r="EJ5" s="38">
        <f>DATE(Kirish!$B$6,Kirish!$B$7+EJ4,1)</f>
        <v>50437</v>
      </c>
      <c r="EK5" s="38">
        <f>DATE(Kirish!$B$6,Kirish!$B$7+EK4,1)</f>
        <v>50465</v>
      </c>
      <c r="EL5" s="38">
        <f>DATE(Kirish!$B$6,Kirish!$B$7+EL4,1)</f>
        <v>50496</v>
      </c>
      <c r="EM5" s="38">
        <f>DATE(Kirish!$B$6,Kirish!$B$7+EM4,1)</f>
        <v>50526</v>
      </c>
      <c r="EN5" s="38">
        <f>DATE(Kirish!$B$6,Kirish!$B$7+EN4,1)</f>
        <v>50557</v>
      </c>
      <c r="EO5" s="38">
        <f>DATE(Kirish!$B$6,Kirish!$B$7+EO4,1)</f>
        <v>50587</v>
      </c>
      <c r="EP5" s="38">
        <f>DATE(Kirish!$B$6,Kirish!$B$7+EP4,1)</f>
        <v>50618</v>
      </c>
      <c r="EQ5" s="38">
        <f>DATE(Kirish!$B$6,Kirish!$B$7+EQ4,1)</f>
        <v>50649</v>
      </c>
      <c r="ER5" s="38">
        <f>DATE(Kirish!$B$6,Kirish!$B$7+ER4,1)</f>
        <v>50679</v>
      </c>
      <c r="ES5" s="38">
        <f>DATE(Kirish!$B$6,Kirish!$B$7+ES4,1)</f>
        <v>50710</v>
      </c>
      <c r="ET5" s="38">
        <f>DATE(Kirish!$B$6,Kirish!$B$7+ET4,1)</f>
        <v>50740</v>
      </c>
      <c r="EU5" s="38">
        <f>DATE(Kirish!$B$6,Kirish!$B$7+EU4,1)</f>
        <v>50771</v>
      </c>
      <c r="EV5" s="38">
        <f>DATE(Kirish!$B$6,Kirish!$B$7+EV4,1)</f>
        <v>50802</v>
      </c>
      <c r="EW5" s="38">
        <f>DATE(Kirish!$B$6,Kirish!$B$7+EW4,1)</f>
        <v>50830</v>
      </c>
      <c r="EX5" s="38">
        <f>DATE(Kirish!$B$6,Kirish!$B$7+EX4,1)</f>
        <v>50861</v>
      </c>
      <c r="EY5" s="38">
        <f>DATE(Kirish!$B$6,Kirish!$B$7+EY4,1)</f>
        <v>50891</v>
      </c>
      <c r="EZ5" s="38">
        <f>DATE(Kirish!$B$6,Kirish!$B$7+EZ4,1)</f>
        <v>50922</v>
      </c>
      <c r="FA5" s="38">
        <f>DATE(Kirish!$B$6,Kirish!$B$7+FA4,1)</f>
        <v>50952</v>
      </c>
      <c r="FB5" s="38">
        <f>DATE(Kirish!$B$6,Kirish!$B$7+FB4,1)</f>
        <v>50983</v>
      </c>
      <c r="FC5" s="38">
        <f>DATE(Kirish!$B$6,Kirish!$B$7+FC4,1)</f>
        <v>51014</v>
      </c>
      <c r="FD5" s="38">
        <f>DATE(Kirish!$B$6,Kirish!$B$7+FD4,1)</f>
        <v>51044</v>
      </c>
      <c r="FE5" s="38">
        <f>DATE(Kirish!$B$6,Kirish!$B$7+FE4,1)</f>
        <v>51075</v>
      </c>
      <c r="FF5" s="38">
        <f>DATE(Kirish!$B$6,Kirish!$B$7+FF4,1)</f>
        <v>51105</v>
      </c>
      <c r="FG5" s="38">
        <f>DATE(Kirish!$B$6,Kirish!$B$7+FG4,1)</f>
        <v>51136</v>
      </c>
      <c r="FH5" s="38">
        <f>DATE(Kirish!$B$6,Kirish!$B$7+FH4,1)</f>
        <v>51167</v>
      </c>
      <c r="FI5" s="38">
        <f>DATE(Kirish!$B$6,Kirish!$B$7+FI4,1)</f>
        <v>51196</v>
      </c>
      <c r="FJ5" s="38">
        <f>DATE(Kirish!$B$6,Kirish!$B$7+FJ4,1)</f>
        <v>51227</v>
      </c>
      <c r="FK5" s="38">
        <f>DATE(Kirish!$B$6,Kirish!$B$7+FK4,1)</f>
        <v>51257</v>
      </c>
      <c r="FL5" s="38">
        <f>DATE(Kirish!$B$6,Kirish!$B$7+FL4,1)</f>
        <v>51288</v>
      </c>
      <c r="FM5" s="38">
        <f>DATE(Kirish!$B$6,Kirish!$B$7+FM4,1)</f>
        <v>51318</v>
      </c>
      <c r="FN5" s="38">
        <f>DATE(Kirish!$B$6,Kirish!$B$7+FN4,1)</f>
        <v>51349</v>
      </c>
      <c r="FO5" s="38">
        <f>DATE(Kirish!$B$6,Kirish!$B$7+FO4,1)</f>
        <v>51380</v>
      </c>
      <c r="FP5" s="38">
        <f>DATE(Kirish!$B$6,Kirish!$B$7+FP4,1)</f>
        <v>51410</v>
      </c>
    </row>
    <row r="6" spans="1:172" x14ac:dyDescent="0.2">
      <c r="A6" s="35" t="s">
        <v>221</v>
      </c>
      <c r="D6" s="39">
        <f t="shared" ref="D6:AI6" si="0">YEAR(D5)</f>
        <v>2026</v>
      </c>
      <c r="E6" s="39">
        <f t="shared" si="0"/>
        <v>2026</v>
      </c>
      <c r="F6" s="39">
        <f t="shared" si="0"/>
        <v>2026</v>
      </c>
      <c r="G6" s="39">
        <f t="shared" si="0"/>
        <v>2027</v>
      </c>
      <c r="H6" s="39">
        <f t="shared" si="0"/>
        <v>2027</v>
      </c>
      <c r="I6" s="39">
        <f t="shared" si="0"/>
        <v>2027</v>
      </c>
      <c r="J6" s="39">
        <f t="shared" si="0"/>
        <v>2027</v>
      </c>
      <c r="K6" s="39">
        <f t="shared" si="0"/>
        <v>2027</v>
      </c>
      <c r="L6" s="39">
        <f t="shared" si="0"/>
        <v>2027</v>
      </c>
      <c r="M6" s="39">
        <f t="shared" si="0"/>
        <v>2027</v>
      </c>
      <c r="N6" s="39">
        <f t="shared" si="0"/>
        <v>2027</v>
      </c>
      <c r="O6" s="39">
        <f t="shared" si="0"/>
        <v>2027</v>
      </c>
      <c r="P6" s="39">
        <f t="shared" si="0"/>
        <v>2027</v>
      </c>
      <c r="Q6" s="39">
        <f t="shared" si="0"/>
        <v>2027</v>
      </c>
      <c r="R6" s="39">
        <f t="shared" si="0"/>
        <v>2027</v>
      </c>
      <c r="S6" s="39">
        <f t="shared" si="0"/>
        <v>2028</v>
      </c>
      <c r="T6" s="39">
        <f t="shared" si="0"/>
        <v>2028</v>
      </c>
      <c r="U6" s="39">
        <f t="shared" si="0"/>
        <v>2028</v>
      </c>
      <c r="V6" s="39">
        <f t="shared" si="0"/>
        <v>2028</v>
      </c>
      <c r="W6" s="39">
        <f t="shared" si="0"/>
        <v>2028</v>
      </c>
      <c r="X6" s="39">
        <f t="shared" si="0"/>
        <v>2028</v>
      </c>
      <c r="Y6" s="39">
        <f t="shared" si="0"/>
        <v>2028</v>
      </c>
      <c r="Z6" s="39">
        <f t="shared" si="0"/>
        <v>2028</v>
      </c>
      <c r="AA6" s="39">
        <f t="shared" si="0"/>
        <v>2028</v>
      </c>
      <c r="AB6" s="39">
        <f t="shared" si="0"/>
        <v>2028</v>
      </c>
      <c r="AC6" s="39">
        <f t="shared" si="0"/>
        <v>2028</v>
      </c>
      <c r="AD6" s="39">
        <f t="shared" si="0"/>
        <v>2028</v>
      </c>
      <c r="AE6" s="39">
        <f t="shared" si="0"/>
        <v>2029</v>
      </c>
      <c r="AF6" s="39">
        <f t="shared" si="0"/>
        <v>2029</v>
      </c>
      <c r="AG6" s="39">
        <f t="shared" si="0"/>
        <v>2029</v>
      </c>
      <c r="AH6" s="39">
        <f t="shared" si="0"/>
        <v>2029</v>
      </c>
      <c r="AI6" s="39">
        <f t="shared" si="0"/>
        <v>2029</v>
      </c>
      <c r="AJ6" s="39">
        <f t="shared" ref="AJ6:BO6" si="1">YEAR(AJ5)</f>
        <v>2029</v>
      </c>
      <c r="AK6" s="39">
        <f t="shared" si="1"/>
        <v>2029</v>
      </c>
      <c r="AL6" s="39">
        <f t="shared" si="1"/>
        <v>2029</v>
      </c>
      <c r="AM6" s="39">
        <f t="shared" si="1"/>
        <v>2029</v>
      </c>
      <c r="AN6" s="39">
        <f t="shared" si="1"/>
        <v>2029</v>
      </c>
      <c r="AO6" s="39">
        <f t="shared" si="1"/>
        <v>2029</v>
      </c>
      <c r="AP6" s="39">
        <f t="shared" si="1"/>
        <v>2029</v>
      </c>
      <c r="AQ6" s="39">
        <f t="shared" si="1"/>
        <v>2030</v>
      </c>
      <c r="AR6" s="39">
        <f t="shared" si="1"/>
        <v>2030</v>
      </c>
      <c r="AS6" s="39">
        <f t="shared" si="1"/>
        <v>2030</v>
      </c>
      <c r="AT6" s="39">
        <f t="shared" si="1"/>
        <v>2030</v>
      </c>
      <c r="AU6" s="39">
        <f t="shared" si="1"/>
        <v>2030</v>
      </c>
      <c r="AV6" s="39">
        <f t="shared" si="1"/>
        <v>2030</v>
      </c>
      <c r="AW6" s="39">
        <f t="shared" si="1"/>
        <v>2030</v>
      </c>
      <c r="AX6" s="39">
        <f t="shared" si="1"/>
        <v>2030</v>
      </c>
      <c r="AY6" s="39">
        <f t="shared" si="1"/>
        <v>2030</v>
      </c>
      <c r="AZ6" s="39">
        <f t="shared" si="1"/>
        <v>2030</v>
      </c>
      <c r="BA6" s="39">
        <f t="shared" si="1"/>
        <v>2030</v>
      </c>
      <c r="BB6" s="39">
        <f t="shared" si="1"/>
        <v>2030</v>
      </c>
      <c r="BC6" s="39">
        <f t="shared" si="1"/>
        <v>2031</v>
      </c>
      <c r="BD6" s="39">
        <f t="shared" si="1"/>
        <v>2031</v>
      </c>
      <c r="BE6" s="39">
        <f t="shared" si="1"/>
        <v>2031</v>
      </c>
      <c r="BF6" s="39">
        <f t="shared" si="1"/>
        <v>2031</v>
      </c>
      <c r="BG6" s="39">
        <f t="shared" si="1"/>
        <v>2031</v>
      </c>
      <c r="BH6" s="39">
        <f t="shared" si="1"/>
        <v>2031</v>
      </c>
      <c r="BI6" s="39">
        <f t="shared" si="1"/>
        <v>2031</v>
      </c>
      <c r="BJ6" s="39">
        <f t="shared" si="1"/>
        <v>2031</v>
      </c>
      <c r="BK6" s="39">
        <f t="shared" si="1"/>
        <v>2031</v>
      </c>
      <c r="BL6" s="39">
        <f t="shared" si="1"/>
        <v>2031</v>
      </c>
      <c r="BM6" s="39">
        <f t="shared" si="1"/>
        <v>2031</v>
      </c>
      <c r="BN6" s="39">
        <f t="shared" si="1"/>
        <v>2031</v>
      </c>
      <c r="BO6" s="39">
        <f t="shared" si="1"/>
        <v>2032</v>
      </c>
      <c r="BP6" s="39">
        <f t="shared" ref="BP6:CU6" si="2">YEAR(BP5)</f>
        <v>2032</v>
      </c>
      <c r="BQ6" s="39">
        <f t="shared" si="2"/>
        <v>2032</v>
      </c>
      <c r="BR6" s="39">
        <f t="shared" si="2"/>
        <v>2032</v>
      </c>
      <c r="BS6" s="39">
        <f t="shared" si="2"/>
        <v>2032</v>
      </c>
      <c r="BT6" s="39">
        <f t="shared" si="2"/>
        <v>2032</v>
      </c>
      <c r="BU6" s="39">
        <f t="shared" si="2"/>
        <v>2032</v>
      </c>
      <c r="BV6" s="39">
        <f t="shared" si="2"/>
        <v>2032</v>
      </c>
      <c r="BW6" s="39">
        <f t="shared" si="2"/>
        <v>2032</v>
      </c>
      <c r="BX6" s="39">
        <f t="shared" si="2"/>
        <v>2032</v>
      </c>
      <c r="BY6" s="39">
        <f t="shared" si="2"/>
        <v>2032</v>
      </c>
      <c r="BZ6" s="39">
        <f t="shared" si="2"/>
        <v>2032</v>
      </c>
      <c r="CA6" s="39">
        <f t="shared" si="2"/>
        <v>2033</v>
      </c>
      <c r="CB6" s="39">
        <f t="shared" si="2"/>
        <v>2033</v>
      </c>
      <c r="CC6" s="39">
        <f t="shared" si="2"/>
        <v>2033</v>
      </c>
      <c r="CD6" s="39">
        <f t="shared" si="2"/>
        <v>2033</v>
      </c>
      <c r="CE6" s="39">
        <f t="shared" si="2"/>
        <v>2033</v>
      </c>
      <c r="CF6" s="39">
        <f t="shared" si="2"/>
        <v>2033</v>
      </c>
      <c r="CG6" s="39">
        <f t="shared" si="2"/>
        <v>2033</v>
      </c>
      <c r="CH6" s="39">
        <f t="shared" si="2"/>
        <v>2033</v>
      </c>
      <c r="CI6" s="39">
        <f t="shared" si="2"/>
        <v>2033</v>
      </c>
      <c r="CJ6" s="39">
        <f t="shared" si="2"/>
        <v>2033</v>
      </c>
      <c r="CK6" s="39">
        <f t="shared" si="2"/>
        <v>2033</v>
      </c>
      <c r="CL6" s="39">
        <f t="shared" si="2"/>
        <v>2033</v>
      </c>
      <c r="CM6" s="39">
        <f t="shared" si="2"/>
        <v>2034</v>
      </c>
      <c r="CN6" s="39">
        <f t="shared" si="2"/>
        <v>2034</v>
      </c>
      <c r="CO6" s="39">
        <f t="shared" si="2"/>
        <v>2034</v>
      </c>
      <c r="CP6" s="39">
        <f t="shared" si="2"/>
        <v>2034</v>
      </c>
      <c r="CQ6" s="39">
        <f t="shared" si="2"/>
        <v>2034</v>
      </c>
      <c r="CR6" s="39">
        <f t="shared" si="2"/>
        <v>2034</v>
      </c>
      <c r="CS6" s="39">
        <f t="shared" si="2"/>
        <v>2034</v>
      </c>
      <c r="CT6" s="39">
        <f t="shared" si="2"/>
        <v>2034</v>
      </c>
      <c r="CU6" s="39">
        <f t="shared" si="2"/>
        <v>2034</v>
      </c>
      <c r="CV6" s="39">
        <f t="shared" ref="CV6:EA6" si="3">YEAR(CV5)</f>
        <v>2034</v>
      </c>
      <c r="CW6" s="39">
        <f t="shared" si="3"/>
        <v>2034</v>
      </c>
      <c r="CX6" s="39">
        <f t="shared" si="3"/>
        <v>2034</v>
      </c>
      <c r="CY6" s="39">
        <f t="shared" si="3"/>
        <v>2035</v>
      </c>
      <c r="CZ6" s="39">
        <f t="shared" si="3"/>
        <v>2035</v>
      </c>
      <c r="DA6" s="39">
        <f t="shared" si="3"/>
        <v>2035</v>
      </c>
      <c r="DB6" s="39">
        <f t="shared" si="3"/>
        <v>2035</v>
      </c>
      <c r="DC6" s="39">
        <f t="shared" si="3"/>
        <v>2035</v>
      </c>
      <c r="DD6" s="39">
        <f t="shared" si="3"/>
        <v>2035</v>
      </c>
      <c r="DE6" s="39">
        <f t="shared" si="3"/>
        <v>2035</v>
      </c>
      <c r="DF6" s="39">
        <f t="shared" si="3"/>
        <v>2035</v>
      </c>
      <c r="DG6" s="39">
        <f t="shared" si="3"/>
        <v>2035</v>
      </c>
      <c r="DH6" s="39">
        <f t="shared" si="3"/>
        <v>2035</v>
      </c>
      <c r="DI6" s="39">
        <f t="shared" si="3"/>
        <v>2035</v>
      </c>
      <c r="DJ6" s="39">
        <f t="shared" si="3"/>
        <v>2035</v>
      </c>
      <c r="DK6" s="39">
        <f t="shared" si="3"/>
        <v>2036</v>
      </c>
      <c r="DL6" s="39">
        <f t="shared" si="3"/>
        <v>2036</v>
      </c>
      <c r="DM6" s="39">
        <f t="shared" si="3"/>
        <v>2036</v>
      </c>
      <c r="DN6" s="39">
        <f t="shared" si="3"/>
        <v>2036</v>
      </c>
      <c r="DO6" s="39">
        <f t="shared" si="3"/>
        <v>2036</v>
      </c>
      <c r="DP6" s="39">
        <f t="shared" si="3"/>
        <v>2036</v>
      </c>
      <c r="DQ6" s="39">
        <f t="shared" si="3"/>
        <v>2036</v>
      </c>
      <c r="DR6" s="39">
        <f t="shared" si="3"/>
        <v>2036</v>
      </c>
      <c r="DS6" s="39">
        <f t="shared" si="3"/>
        <v>2036</v>
      </c>
      <c r="DT6" s="39">
        <f t="shared" si="3"/>
        <v>2036</v>
      </c>
      <c r="DU6" s="39">
        <f t="shared" si="3"/>
        <v>2036</v>
      </c>
      <c r="DV6" s="39">
        <f t="shared" si="3"/>
        <v>2036</v>
      </c>
      <c r="DW6" s="39">
        <f t="shared" si="3"/>
        <v>2037</v>
      </c>
      <c r="DX6" s="39">
        <f t="shared" si="3"/>
        <v>2037</v>
      </c>
      <c r="DY6" s="39">
        <f t="shared" si="3"/>
        <v>2037</v>
      </c>
      <c r="DZ6" s="39">
        <f t="shared" si="3"/>
        <v>2037</v>
      </c>
      <c r="EA6" s="39">
        <f t="shared" si="3"/>
        <v>2037</v>
      </c>
      <c r="EB6" s="39">
        <f t="shared" ref="EB6:FG6" si="4">YEAR(EB5)</f>
        <v>2037</v>
      </c>
      <c r="EC6" s="39">
        <f t="shared" si="4"/>
        <v>2037</v>
      </c>
      <c r="ED6" s="39">
        <f t="shared" si="4"/>
        <v>2037</v>
      </c>
      <c r="EE6" s="39">
        <f t="shared" si="4"/>
        <v>2037</v>
      </c>
      <c r="EF6" s="39">
        <f t="shared" si="4"/>
        <v>2037</v>
      </c>
      <c r="EG6" s="39">
        <f t="shared" si="4"/>
        <v>2037</v>
      </c>
      <c r="EH6" s="39">
        <f t="shared" si="4"/>
        <v>2037</v>
      </c>
      <c r="EI6" s="39">
        <f t="shared" si="4"/>
        <v>2038</v>
      </c>
      <c r="EJ6" s="39">
        <f t="shared" si="4"/>
        <v>2038</v>
      </c>
      <c r="EK6" s="39">
        <f t="shared" si="4"/>
        <v>2038</v>
      </c>
      <c r="EL6" s="39">
        <f t="shared" si="4"/>
        <v>2038</v>
      </c>
      <c r="EM6" s="39">
        <f t="shared" si="4"/>
        <v>2038</v>
      </c>
      <c r="EN6" s="39">
        <f t="shared" si="4"/>
        <v>2038</v>
      </c>
      <c r="EO6" s="39">
        <f t="shared" si="4"/>
        <v>2038</v>
      </c>
      <c r="EP6" s="39">
        <f t="shared" si="4"/>
        <v>2038</v>
      </c>
      <c r="EQ6" s="39">
        <f t="shared" si="4"/>
        <v>2038</v>
      </c>
      <c r="ER6" s="39">
        <f t="shared" si="4"/>
        <v>2038</v>
      </c>
      <c r="ES6" s="39">
        <f t="shared" si="4"/>
        <v>2038</v>
      </c>
      <c r="ET6" s="39">
        <f t="shared" si="4"/>
        <v>2038</v>
      </c>
      <c r="EU6" s="39">
        <f t="shared" si="4"/>
        <v>2039</v>
      </c>
      <c r="EV6" s="39">
        <f t="shared" si="4"/>
        <v>2039</v>
      </c>
      <c r="EW6" s="39">
        <f t="shared" si="4"/>
        <v>2039</v>
      </c>
      <c r="EX6" s="39">
        <f t="shared" si="4"/>
        <v>2039</v>
      </c>
      <c r="EY6" s="39">
        <f t="shared" si="4"/>
        <v>2039</v>
      </c>
      <c r="EZ6" s="39">
        <f t="shared" si="4"/>
        <v>2039</v>
      </c>
      <c r="FA6" s="39">
        <f t="shared" si="4"/>
        <v>2039</v>
      </c>
      <c r="FB6" s="39">
        <f t="shared" si="4"/>
        <v>2039</v>
      </c>
      <c r="FC6" s="39">
        <f t="shared" si="4"/>
        <v>2039</v>
      </c>
      <c r="FD6" s="39">
        <f t="shared" si="4"/>
        <v>2039</v>
      </c>
      <c r="FE6" s="39">
        <f t="shared" si="4"/>
        <v>2039</v>
      </c>
      <c r="FF6" s="39">
        <f t="shared" si="4"/>
        <v>2039</v>
      </c>
      <c r="FG6" s="39">
        <f t="shared" si="4"/>
        <v>2040</v>
      </c>
      <c r="FH6" s="39">
        <f t="shared" ref="FH6:GM6" si="5">YEAR(FH5)</f>
        <v>2040</v>
      </c>
      <c r="FI6" s="39">
        <f t="shared" si="5"/>
        <v>2040</v>
      </c>
      <c r="FJ6" s="39">
        <f t="shared" si="5"/>
        <v>2040</v>
      </c>
      <c r="FK6" s="39">
        <f t="shared" si="5"/>
        <v>2040</v>
      </c>
      <c r="FL6" s="39">
        <f t="shared" si="5"/>
        <v>2040</v>
      </c>
      <c r="FM6" s="39">
        <f t="shared" si="5"/>
        <v>2040</v>
      </c>
      <c r="FN6" s="39">
        <f t="shared" si="5"/>
        <v>2040</v>
      </c>
      <c r="FO6" s="39">
        <f t="shared" si="5"/>
        <v>2040</v>
      </c>
      <c r="FP6" s="39">
        <f t="shared" si="5"/>
        <v>2040</v>
      </c>
    </row>
    <row r="8" spans="1:172" x14ac:dyDescent="0.2">
      <c r="A8" s="40" t="s">
        <v>222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</row>
    <row r="9" spans="1:172" x14ac:dyDescent="0.2">
      <c r="A9" s="42" t="s">
        <v>223</v>
      </c>
      <c r="D9" s="43">
        <f>IF(D$4&lt;=Parametrlar!$E$4,1+Kirish!$B$44*D$4/Parametrlar!$E$4,(1+Kirish!$B$44)*(1+Kirish!$B$45)^((D$4-Parametrlar!$E$4)/12))</f>
        <v>1</v>
      </c>
      <c r="E9" s="43">
        <f>IF(E$4&lt;=Parametrlar!$E$4,1+Kirish!$B$44*E$4/Parametrlar!$E$4,(1+Kirish!$B$44)*(1+Kirish!$B$45)^((E$4-Parametrlar!$E$4)/12))</f>
        <v>1.0037037037037038</v>
      </c>
      <c r="F9" s="43">
        <f>IF(F$4&lt;=Parametrlar!$E$4,1+Kirish!$B$44*F$4/Parametrlar!$E$4,(1+Kirish!$B$44)*(1+Kirish!$B$45)^((F$4-Parametrlar!$E$4)/12))</f>
        <v>1.0074074074074073</v>
      </c>
      <c r="G9" s="43">
        <f>IF(G$4&lt;=Parametrlar!$E$4,1+Kirish!$B$44*G$4/Parametrlar!$E$4,(1+Kirish!$B$44)*(1+Kirish!$B$45)^((G$4-Parametrlar!$E$4)/12))</f>
        <v>1.0111111111111111</v>
      </c>
      <c r="H9" s="43">
        <f>IF(H$4&lt;=Parametrlar!$E$4,1+Kirish!$B$44*H$4/Parametrlar!$E$4,(1+Kirish!$B$44)*(1+Kirish!$B$45)^((H$4-Parametrlar!$E$4)/12))</f>
        <v>1.0148148148148148</v>
      </c>
      <c r="I9" s="43">
        <f>IF(I$4&lt;=Parametrlar!$E$4,1+Kirish!$B$44*I$4/Parametrlar!$E$4,(1+Kirish!$B$44)*(1+Kirish!$B$45)^((I$4-Parametrlar!$E$4)/12))</f>
        <v>1.0185185185185186</v>
      </c>
      <c r="J9" s="43">
        <f>IF(J$4&lt;=Parametrlar!$E$4,1+Kirish!$B$44*J$4/Parametrlar!$E$4,(1+Kirish!$B$44)*(1+Kirish!$B$45)^((J$4-Parametrlar!$E$4)/12))</f>
        <v>1.0222222222222221</v>
      </c>
      <c r="K9" s="43">
        <f>IF(K$4&lt;=Parametrlar!$E$4,1+Kirish!$B$44*K$4/Parametrlar!$E$4,(1+Kirish!$B$44)*(1+Kirish!$B$45)^((K$4-Parametrlar!$E$4)/12))</f>
        <v>1.0259259259259259</v>
      </c>
      <c r="L9" s="43">
        <f>IF(L$4&lt;=Parametrlar!$E$4,1+Kirish!$B$44*L$4/Parametrlar!$E$4,(1+Kirish!$B$44)*(1+Kirish!$B$45)^((L$4-Parametrlar!$E$4)/12))</f>
        <v>1.0296296296296297</v>
      </c>
      <c r="M9" s="43">
        <f>IF(M$4&lt;=Parametrlar!$E$4,1+Kirish!$B$44*M$4/Parametrlar!$E$4,(1+Kirish!$B$44)*(1+Kirish!$B$45)^((M$4-Parametrlar!$E$4)/12))</f>
        <v>1.0333333333333334</v>
      </c>
      <c r="N9" s="43">
        <f>IF(N$4&lt;=Parametrlar!$E$4,1+Kirish!$B$44*N$4/Parametrlar!$E$4,(1+Kirish!$B$44)*(1+Kirish!$B$45)^((N$4-Parametrlar!$E$4)/12))</f>
        <v>1.037037037037037</v>
      </c>
      <c r="O9" s="43">
        <f>IF(O$4&lt;=Parametrlar!$E$4,1+Kirish!$B$44*O$4/Parametrlar!$E$4,(1+Kirish!$B$44)*(1+Kirish!$B$45)^((O$4-Parametrlar!$E$4)/12))</f>
        <v>1.0407407407407407</v>
      </c>
      <c r="P9" s="43">
        <f>IF(P$4&lt;=Parametrlar!$E$4,1+Kirish!$B$44*P$4/Parametrlar!$E$4,(1+Kirish!$B$44)*(1+Kirish!$B$45)^((P$4-Parametrlar!$E$4)/12))</f>
        <v>1.0444444444444445</v>
      </c>
      <c r="Q9" s="43">
        <f>IF(Q$4&lt;=Parametrlar!$E$4,1+Kirish!$B$44*Q$4/Parametrlar!$E$4,(1+Kirish!$B$44)*(1+Kirish!$B$45)^((Q$4-Parametrlar!$E$4)/12))</f>
        <v>1.0481481481481481</v>
      </c>
      <c r="R9" s="43">
        <f>IF(R$4&lt;=Parametrlar!$E$4,1+Kirish!$B$44*R$4/Parametrlar!$E$4,(1+Kirish!$B$44)*(1+Kirish!$B$45)^((R$4-Parametrlar!$E$4)/12))</f>
        <v>1.0518518518518518</v>
      </c>
      <c r="S9" s="43">
        <f>IF(S$4&lt;=Parametrlar!$E$4,1+Kirish!$B$44*S$4/Parametrlar!$E$4,(1+Kirish!$B$44)*(1+Kirish!$B$45)^((S$4-Parametrlar!$E$4)/12))</f>
        <v>1.0555555555555556</v>
      </c>
      <c r="T9" s="43">
        <f>IF(T$4&lt;=Parametrlar!$E$4,1+Kirish!$B$44*T$4/Parametrlar!$E$4,(1+Kirish!$B$44)*(1+Kirish!$B$45)^((T$4-Parametrlar!$E$4)/12))</f>
        <v>1.0592592592592593</v>
      </c>
      <c r="U9" s="43">
        <f>IF(U$4&lt;=Parametrlar!$E$4,1+Kirish!$B$44*U$4/Parametrlar!$E$4,(1+Kirish!$B$44)*(1+Kirish!$B$45)^((U$4-Parametrlar!$E$4)/12))</f>
        <v>1.0629629629629629</v>
      </c>
      <c r="V9" s="43">
        <f>IF(V$4&lt;=Parametrlar!$E$4,1+Kirish!$B$44*V$4/Parametrlar!$E$4,(1+Kirish!$B$44)*(1+Kirish!$B$45)^((V$4-Parametrlar!$E$4)/12))</f>
        <v>1.0666666666666667</v>
      </c>
      <c r="W9" s="43">
        <f>IF(W$4&lt;=Parametrlar!$E$4,1+Kirish!$B$44*W$4/Parametrlar!$E$4,(1+Kirish!$B$44)*(1+Kirish!$B$45)^((W$4-Parametrlar!$E$4)/12))</f>
        <v>1.0703703703703704</v>
      </c>
      <c r="X9" s="43">
        <f>IF(X$4&lt;=Parametrlar!$E$4,1+Kirish!$B$44*X$4/Parametrlar!$E$4,(1+Kirish!$B$44)*(1+Kirish!$B$45)^((X$4-Parametrlar!$E$4)/12))</f>
        <v>1.074074074074074</v>
      </c>
      <c r="Y9" s="43">
        <f>IF(Y$4&lt;=Parametrlar!$E$4,1+Kirish!$B$44*Y$4/Parametrlar!$E$4,(1+Kirish!$B$44)*(1+Kirish!$B$45)^((Y$4-Parametrlar!$E$4)/12))</f>
        <v>1.0777777777777777</v>
      </c>
      <c r="Z9" s="43">
        <f>IF(Z$4&lt;=Parametrlar!$E$4,1+Kirish!$B$44*Z$4/Parametrlar!$E$4,(1+Kirish!$B$44)*(1+Kirish!$B$45)^((Z$4-Parametrlar!$E$4)/12))</f>
        <v>1.0814814814814815</v>
      </c>
      <c r="AA9" s="43">
        <f>IF(AA$4&lt;=Parametrlar!$E$4,1+Kirish!$B$44*AA$4/Parametrlar!$E$4,(1+Kirish!$B$44)*(1+Kirish!$B$45)^((AA$4-Parametrlar!$E$4)/12))</f>
        <v>1.0851851851851853</v>
      </c>
      <c r="AB9" s="43">
        <f>IF(AB$4&lt;=Parametrlar!$E$4,1+Kirish!$B$44*AB$4/Parametrlar!$E$4,(1+Kirish!$B$44)*(1+Kirish!$B$45)^((AB$4-Parametrlar!$E$4)/12))</f>
        <v>1.088888888888889</v>
      </c>
      <c r="AC9" s="43">
        <f>IF(AC$4&lt;=Parametrlar!$E$4,1+Kirish!$B$44*AC$4/Parametrlar!$E$4,(1+Kirish!$B$44)*(1+Kirish!$B$45)^((AC$4-Parametrlar!$E$4)/12))</f>
        <v>1.0925925925925926</v>
      </c>
      <c r="AD9" s="43">
        <f>IF(AD$4&lt;=Parametrlar!$E$4,1+Kirish!$B$44*AD$4/Parametrlar!$E$4,(1+Kirish!$B$44)*(1+Kirish!$B$45)^((AD$4-Parametrlar!$E$4)/12))</f>
        <v>1.0962962962962963</v>
      </c>
      <c r="AE9" s="43">
        <f>IF(AE$4&lt;=Parametrlar!$E$4,1+Kirish!$B$44*AE$4/Parametrlar!$E$4,(1+Kirish!$B$44)*(1+Kirish!$B$45)^((AE$4-Parametrlar!$E$4)/12))</f>
        <v>1.1000000000000001</v>
      </c>
      <c r="AF9" s="43">
        <f>IF(AF$4&lt;=Parametrlar!$E$4,1+Kirish!$B$44*AF$4/Parametrlar!$E$4,(1+Kirish!$B$44)*(1+Kirish!$B$45)^((AF$4-Parametrlar!$E$4)/12))</f>
        <v>1.1000000000000001</v>
      </c>
      <c r="AG9" s="43">
        <f>IF(AG$4&lt;=Parametrlar!$E$4,1+Kirish!$B$44*AG$4/Parametrlar!$E$4,(1+Kirish!$B$44)*(1+Kirish!$B$45)^((AG$4-Parametrlar!$E$4)/12))</f>
        <v>1.1000000000000001</v>
      </c>
      <c r="AH9" s="43">
        <f>IF(AH$4&lt;=Parametrlar!$E$4,1+Kirish!$B$44*AH$4/Parametrlar!$E$4,(1+Kirish!$B$44)*(1+Kirish!$B$45)^((AH$4-Parametrlar!$E$4)/12))</f>
        <v>1.1000000000000001</v>
      </c>
      <c r="AI9" s="43">
        <f>IF(AI$4&lt;=Parametrlar!$E$4,1+Kirish!$B$44*AI$4/Parametrlar!$E$4,(1+Kirish!$B$44)*(1+Kirish!$B$45)^((AI$4-Parametrlar!$E$4)/12))</f>
        <v>1.1000000000000001</v>
      </c>
      <c r="AJ9" s="43">
        <f>IF(AJ$4&lt;=Parametrlar!$E$4,1+Kirish!$B$44*AJ$4/Parametrlar!$E$4,(1+Kirish!$B$44)*(1+Kirish!$B$45)^((AJ$4-Parametrlar!$E$4)/12))</f>
        <v>1.1000000000000001</v>
      </c>
      <c r="AK9" s="43">
        <f>IF(AK$4&lt;=Parametrlar!$E$4,1+Kirish!$B$44*AK$4/Parametrlar!$E$4,(1+Kirish!$B$44)*(1+Kirish!$B$45)^((AK$4-Parametrlar!$E$4)/12))</f>
        <v>1.1000000000000001</v>
      </c>
      <c r="AL9" s="43">
        <f>IF(AL$4&lt;=Parametrlar!$E$4,1+Kirish!$B$44*AL$4/Parametrlar!$E$4,(1+Kirish!$B$44)*(1+Kirish!$B$45)^((AL$4-Parametrlar!$E$4)/12))</f>
        <v>1.1000000000000001</v>
      </c>
      <c r="AM9" s="43">
        <f>IF(AM$4&lt;=Parametrlar!$E$4,1+Kirish!$B$44*AM$4/Parametrlar!$E$4,(1+Kirish!$B$44)*(1+Kirish!$B$45)^((AM$4-Parametrlar!$E$4)/12))</f>
        <v>1.1000000000000001</v>
      </c>
      <c r="AN9" s="43">
        <f>IF(AN$4&lt;=Parametrlar!$E$4,1+Kirish!$B$44*AN$4/Parametrlar!$E$4,(1+Kirish!$B$44)*(1+Kirish!$B$45)^((AN$4-Parametrlar!$E$4)/12))</f>
        <v>1.1000000000000001</v>
      </c>
      <c r="AO9" s="43">
        <f>IF(AO$4&lt;=Parametrlar!$E$4,1+Kirish!$B$44*AO$4/Parametrlar!$E$4,(1+Kirish!$B$44)*(1+Kirish!$B$45)^((AO$4-Parametrlar!$E$4)/12))</f>
        <v>1.1000000000000001</v>
      </c>
      <c r="AP9" s="43">
        <f>IF(AP$4&lt;=Parametrlar!$E$4,1+Kirish!$B$44*AP$4/Parametrlar!$E$4,(1+Kirish!$B$44)*(1+Kirish!$B$45)^((AP$4-Parametrlar!$E$4)/12))</f>
        <v>1.1000000000000001</v>
      </c>
      <c r="AQ9" s="43">
        <f>IF(AQ$4&lt;=Parametrlar!$E$4,1+Kirish!$B$44*AQ$4/Parametrlar!$E$4,(1+Kirish!$B$44)*(1+Kirish!$B$45)^((AQ$4-Parametrlar!$E$4)/12))</f>
        <v>1.1000000000000001</v>
      </c>
      <c r="AR9" s="43">
        <f>IF(AR$4&lt;=Parametrlar!$E$4,1+Kirish!$B$44*AR$4/Parametrlar!$E$4,(1+Kirish!$B$44)*(1+Kirish!$B$45)^((AR$4-Parametrlar!$E$4)/12))</f>
        <v>1.1000000000000001</v>
      </c>
      <c r="AS9" s="43">
        <f>IF(AS$4&lt;=Parametrlar!$E$4,1+Kirish!$B$44*AS$4/Parametrlar!$E$4,(1+Kirish!$B$44)*(1+Kirish!$B$45)^((AS$4-Parametrlar!$E$4)/12))</f>
        <v>1.1000000000000001</v>
      </c>
      <c r="AT9" s="43">
        <f>IF(AT$4&lt;=Parametrlar!$E$4,1+Kirish!$B$44*AT$4/Parametrlar!$E$4,(1+Kirish!$B$44)*(1+Kirish!$B$45)^((AT$4-Parametrlar!$E$4)/12))</f>
        <v>1.1000000000000001</v>
      </c>
      <c r="AU9" s="43">
        <f>IF(AU$4&lt;=Parametrlar!$E$4,1+Kirish!$B$44*AU$4/Parametrlar!$E$4,(1+Kirish!$B$44)*(1+Kirish!$B$45)^((AU$4-Parametrlar!$E$4)/12))</f>
        <v>1.1000000000000001</v>
      </c>
      <c r="AV9" s="43">
        <f>IF(AV$4&lt;=Parametrlar!$E$4,1+Kirish!$B$44*AV$4/Parametrlar!$E$4,(1+Kirish!$B$44)*(1+Kirish!$B$45)^((AV$4-Parametrlar!$E$4)/12))</f>
        <v>1.1000000000000001</v>
      </c>
      <c r="AW9" s="43">
        <f>IF(AW$4&lt;=Parametrlar!$E$4,1+Kirish!$B$44*AW$4/Parametrlar!$E$4,(1+Kirish!$B$44)*(1+Kirish!$B$45)^((AW$4-Parametrlar!$E$4)/12))</f>
        <v>1.1000000000000001</v>
      </c>
      <c r="AX9" s="43">
        <f>IF(AX$4&lt;=Parametrlar!$E$4,1+Kirish!$B$44*AX$4/Parametrlar!$E$4,(1+Kirish!$B$44)*(1+Kirish!$B$45)^((AX$4-Parametrlar!$E$4)/12))</f>
        <v>1.1000000000000001</v>
      </c>
      <c r="AY9" s="43">
        <f>IF(AY$4&lt;=Parametrlar!$E$4,1+Kirish!$B$44*AY$4/Parametrlar!$E$4,(1+Kirish!$B$44)*(1+Kirish!$B$45)^((AY$4-Parametrlar!$E$4)/12))</f>
        <v>1.1000000000000001</v>
      </c>
      <c r="AZ9" s="43">
        <f>IF(AZ$4&lt;=Parametrlar!$E$4,1+Kirish!$B$44*AZ$4/Parametrlar!$E$4,(1+Kirish!$B$44)*(1+Kirish!$B$45)^((AZ$4-Parametrlar!$E$4)/12))</f>
        <v>1.1000000000000001</v>
      </c>
      <c r="BA9" s="43">
        <f>IF(BA$4&lt;=Parametrlar!$E$4,1+Kirish!$B$44*BA$4/Parametrlar!$E$4,(1+Kirish!$B$44)*(1+Kirish!$B$45)^((BA$4-Parametrlar!$E$4)/12))</f>
        <v>1.1000000000000001</v>
      </c>
      <c r="BB9" s="43">
        <f>IF(BB$4&lt;=Parametrlar!$E$4,1+Kirish!$B$44*BB$4/Parametrlar!$E$4,(1+Kirish!$B$44)*(1+Kirish!$B$45)^((BB$4-Parametrlar!$E$4)/12))</f>
        <v>1.1000000000000001</v>
      </c>
      <c r="BC9" s="43">
        <f>IF(BC$4&lt;=Parametrlar!$E$4,1+Kirish!$B$44*BC$4/Parametrlar!$E$4,(1+Kirish!$B$44)*(1+Kirish!$B$45)^((BC$4-Parametrlar!$E$4)/12))</f>
        <v>1.1000000000000001</v>
      </c>
      <c r="BD9" s="43">
        <f>IF(BD$4&lt;=Parametrlar!$E$4,1+Kirish!$B$44*BD$4/Parametrlar!$E$4,(1+Kirish!$B$44)*(1+Kirish!$B$45)^((BD$4-Parametrlar!$E$4)/12))</f>
        <v>1.1000000000000001</v>
      </c>
      <c r="BE9" s="43">
        <f>IF(BE$4&lt;=Parametrlar!$E$4,1+Kirish!$B$44*BE$4/Parametrlar!$E$4,(1+Kirish!$B$44)*(1+Kirish!$B$45)^((BE$4-Parametrlar!$E$4)/12))</f>
        <v>1.1000000000000001</v>
      </c>
      <c r="BF9" s="43">
        <f>IF(BF$4&lt;=Parametrlar!$E$4,1+Kirish!$B$44*BF$4/Parametrlar!$E$4,(1+Kirish!$B$44)*(1+Kirish!$B$45)^((BF$4-Parametrlar!$E$4)/12))</f>
        <v>1.1000000000000001</v>
      </c>
      <c r="BG9" s="43">
        <f>IF(BG$4&lt;=Parametrlar!$E$4,1+Kirish!$B$44*BG$4/Parametrlar!$E$4,(1+Kirish!$B$44)*(1+Kirish!$B$45)^((BG$4-Parametrlar!$E$4)/12))</f>
        <v>1.1000000000000001</v>
      </c>
      <c r="BH9" s="43">
        <f>IF(BH$4&lt;=Parametrlar!$E$4,1+Kirish!$B$44*BH$4/Parametrlar!$E$4,(1+Kirish!$B$44)*(1+Kirish!$B$45)^((BH$4-Parametrlar!$E$4)/12))</f>
        <v>1.1000000000000001</v>
      </c>
      <c r="BI9" s="43">
        <f>IF(BI$4&lt;=Parametrlar!$E$4,1+Kirish!$B$44*BI$4/Parametrlar!$E$4,(1+Kirish!$B$44)*(1+Kirish!$B$45)^((BI$4-Parametrlar!$E$4)/12))</f>
        <v>1.1000000000000001</v>
      </c>
      <c r="BJ9" s="43">
        <f>IF(BJ$4&lt;=Parametrlar!$E$4,1+Kirish!$B$44*BJ$4/Parametrlar!$E$4,(1+Kirish!$B$44)*(1+Kirish!$B$45)^((BJ$4-Parametrlar!$E$4)/12))</f>
        <v>1.1000000000000001</v>
      </c>
      <c r="BK9" s="43">
        <f>IF(BK$4&lt;=Parametrlar!$E$4,1+Kirish!$B$44*BK$4/Parametrlar!$E$4,(1+Kirish!$B$44)*(1+Kirish!$B$45)^((BK$4-Parametrlar!$E$4)/12))</f>
        <v>1.1000000000000001</v>
      </c>
      <c r="BL9" s="43">
        <f>IF(BL$4&lt;=Parametrlar!$E$4,1+Kirish!$B$44*BL$4/Parametrlar!$E$4,(1+Kirish!$B$44)*(1+Kirish!$B$45)^((BL$4-Parametrlar!$E$4)/12))</f>
        <v>1.1000000000000001</v>
      </c>
      <c r="BM9" s="43">
        <f>IF(BM$4&lt;=Parametrlar!$E$4,1+Kirish!$B$44*BM$4/Parametrlar!$E$4,(1+Kirish!$B$44)*(1+Kirish!$B$45)^((BM$4-Parametrlar!$E$4)/12))</f>
        <v>1.1000000000000001</v>
      </c>
      <c r="BN9" s="43">
        <f>IF(BN$4&lt;=Parametrlar!$E$4,1+Kirish!$B$44*BN$4/Parametrlar!$E$4,(1+Kirish!$B$44)*(1+Kirish!$B$45)^((BN$4-Parametrlar!$E$4)/12))</f>
        <v>1.1000000000000001</v>
      </c>
      <c r="BO9" s="43">
        <f>IF(BO$4&lt;=Parametrlar!$E$4,1+Kirish!$B$44*BO$4/Parametrlar!$E$4,(1+Kirish!$B$44)*(1+Kirish!$B$45)^((BO$4-Parametrlar!$E$4)/12))</f>
        <v>1.1000000000000001</v>
      </c>
      <c r="BP9" s="43">
        <f>IF(BP$4&lt;=Parametrlar!$E$4,1+Kirish!$B$44*BP$4/Parametrlar!$E$4,(1+Kirish!$B$44)*(1+Kirish!$B$45)^((BP$4-Parametrlar!$E$4)/12))</f>
        <v>1.1000000000000001</v>
      </c>
      <c r="BQ9" s="43">
        <f>IF(BQ$4&lt;=Parametrlar!$E$4,1+Kirish!$B$44*BQ$4/Parametrlar!$E$4,(1+Kirish!$B$44)*(1+Kirish!$B$45)^((BQ$4-Parametrlar!$E$4)/12))</f>
        <v>1.1000000000000001</v>
      </c>
      <c r="BR9" s="43">
        <f>IF(BR$4&lt;=Parametrlar!$E$4,1+Kirish!$B$44*BR$4/Parametrlar!$E$4,(1+Kirish!$B$44)*(1+Kirish!$B$45)^((BR$4-Parametrlar!$E$4)/12))</f>
        <v>1.1000000000000001</v>
      </c>
      <c r="BS9" s="43">
        <f>IF(BS$4&lt;=Parametrlar!$E$4,1+Kirish!$B$44*BS$4/Parametrlar!$E$4,(1+Kirish!$B$44)*(1+Kirish!$B$45)^((BS$4-Parametrlar!$E$4)/12))</f>
        <v>1.1000000000000001</v>
      </c>
      <c r="BT9" s="43">
        <f>IF(BT$4&lt;=Parametrlar!$E$4,1+Kirish!$B$44*BT$4/Parametrlar!$E$4,(1+Kirish!$B$44)*(1+Kirish!$B$45)^((BT$4-Parametrlar!$E$4)/12))</f>
        <v>1.1000000000000001</v>
      </c>
      <c r="BU9" s="43">
        <f>IF(BU$4&lt;=Parametrlar!$E$4,1+Kirish!$B$44*BU$4/Parametrlar!$E$4,(1+Kirish!$B$44)*(1+Kirish!$B$45)^((BU$4-Parametrlar!$E$4)/12))</f>
        <v>1.1000000000000001</v>
      </c>
      <c r="BV9" s="43">
        <f>IF(BV$4&lt;=Parametrlar!$E$4,1+Kirish!$B$44*BV$4/Parametrlar!$E$4,(1+Kirish!$B$44)*(1+Kirish!$B$45)^((BV$4-Parametrlar!$E$4)/12))</f>
        <v>1.1000000000000001</v>
      </c>
      <c r="BW9" s="43">
        <f>IF(BW$4&lt;=Parametrlar!$E$4,1+Kirish!$B$44*BW$4/Parametrlar!$E$4,(1+Kirish!$B$44)*(1+Kirish!$B$45)^((BW$4-Parametrlar!$E$4)/12))</f>
        <v>1.1000000000000001</v>
      </c>
      <c r="BX9" s="43">
        <f>IF(BX$4&lt;=Parametrlar!$E$4,1+Kirish!$B$44*BX$4/Parametrlar!$E$4,(1+Kirish!$B$44)*(1+Kirish!$B$45)^((BX$4-Parametrlar!$E$4)/12))</f>
        <v>1.1000000000000001</v>
      </c>
      <c r="BY9" s="43">
        <f>IF(BY$4&lt;=Parametrlar!$E$4,1+Kirish!$B$44*BY$4/Parametrlar!$E$4,(1+Kirish!$B$44)*(1+Kirish!$B$45)^((BY$4-Parametrlar!$E$4)/12))</f>
        <v>1.1000000000000001</v>
      </c>
      <c r="BZ9" s="43">
        <f>IF(BZ$4&lt;=Parametrlar!$E$4,1+Kirish!$B$44*BZ$4/Parametrlar!$E$4,(1+Kirish!$B$44)*(1+Kirish!$B$45)^((BZ$4-Parametrlar!$E$4)/12))</f>
        <v>1.1000000000000001</v>
      </c>
      <c r="CA9" s="43">
        <f>IF(CA$4&lt;=Parametrlar!$E$4,1+Kirish!$B$44*CA$4/Parametrlar!$E$4,(1+Kirish!$B$44)*(1+Kirish!$B$45)^((CA$4-Parametrlar!$E$4)/12))</f>
        <v>1.1000000000000001</v>
      </c>
      <c r="CB9" s="43">
        <f>IF(CB$4&lt;=Parametrlar!$E$4,1+Kirish!$B$44*CB$4/Parametrlar!$E$4,(1+Kirish!$B$44)*(1+Kirish!$B$45)^((CB$4-Parametrlar!$E$4)/12))</f>
        <v>1.1000000000000001</v>
      </c>
      <c r="CC9" s="43">
        <f>IF(CC$4&lt;=Parametrlar!$E$4,1+Kirish!$B$44*CC$4/Parametrlar!$E$4,(1+Kirish!$B$44)*(1+Kirish!$B$45)^((CC$4-Parametrlar!$E$4)/12))</f>
        <v>1.1000000000000001</v>
      </c>
      <c r="CD9" s="43">
        <f>IF(CD$4&lt;=Parametrlar!$E$4,1+Kirish!$B$44*CD$4/Parametrlar!$E$4,(1+Kirish!$B$44)*(1+Kirish!$B$45)^((CD$4-Parametrlar!$E$4)/12))</f>
        <v>1.1000000000000001</v>
      </c>
      <c r="CE9" s="43">
        <f>IF(CE$4&lt;=Parametrlar!$E$4,1+Kirish!$B$44*CE$4/Parametrlar!$E$4,(1+Kirish!$B$44)*(1+Kirish!$B$45)^((CE$4-Parametrlar!$E$4)/12))</f>
        <v>1.1000000000000001</v>
      </c>
      <c r="CF9" s="43">
        <f>IF(CF$4&lt;=Parametrlar!$E$4,1+Kirish!$B$44*CF$4/Parametrlar!$E$4,(1+Kirish!$B$44)*(1+Kirish!$B$45)^((CF$4-Parametrlar!$E$4)/12))</f>
        <v>1.1000000000000001</v>
      </c>
      <c r="CG9" s="43">
        <f>IF(CG$4&lt;=Parametrlar!$E$4,1+Kirish!$B$44*CG$4/Parametrlar!$E$4,(1+Kirish!$B$44)*(1+Kirish!$B$45)^((CG$4-Parametrlar!$E$4)/12))</f>
        <v>1.1000000000000001</v>
      </c>
      <c r="CH9" s="43">
        <f>IF(CH$4&lt;=Parametrlar!$E$4,1+Kirish!$B$44*CH$4/Parametrlar!$E$4,(1+Kirish!$B$44)*(1+Kirish!$B$45)^((CH$4-Parametrlar!$E$4)/12))</f>
        <v>1.1000000000000001</v>
      </c>
      <c r="CI9" s="43">
        <f>IF(CI$4&lt;=Parametrlar!$E$4,1+Kirish!$B$44*CI$4/Parametrlar!$E$4,(1+Kirish!$B$44)*(1+Kirish!$B$45)^((CI$4-Parametrlar!$E$4)/12))</f>
        <v>1.1000000000000001</v>
      </c>
      <c r="CJ9" s="43">
        <f>IF(CJ$4&lt;=Parametrlar!$E$4,1+Kirish!$B$44*CJ$4/Parametrlar!$E$4,(1+Kirish!$B$44)*(1+Kirish!$B$45)^((CJ$4-Parametrlar!$E$4)/12))</f>
        <v>1.1000000000000001</v>
      </c>
      <c r="CK9" s="43">
        <f>IF(CK$4&lt;=Parametrlar!$E$4,1+Kirish!$B$44*CK$4/Parametrlar!$E$4,(1+Kirish!$B$44)*(1+Kirish!$B$45)^((CK$4-Parametrlar!$E$4)/12))</f>
        <v>1.1000000000000001</v>
      </c>
      <c r="CL9" s="43">
        <f>IF(CL$4&lt;=Parametrlar!$E$4,1+Kirish!$B$44*CL$4/Parametrlar!$E$4,(1+Kirish!$B$44)*(1+Kirish!$B$45)^((CL$4-Parametrlar!$E$4)/12))</f>
        <v>1.1000000000000001</v>
      </c>
      <c r="CM9" s="43">
        <f>IF(CM$4&lt;=Parametrlar!$E$4,1+Kirish!$B$44*CM$4/Parametrlar!$E$4,(1+Kirish!$B$44)*(1+Kirish!$B$45)^((CM$4-Parametrlar!$E$4)/12))</f>
        <v>1.1000000000000001</v>
      </c>
      <c r="CN9" s="43">
        <f>IF(CN$4&lt;=Parametrlar!$E$4,1+Kirish!$B$44*CN$4/Parametrlar!$E$4,(1+Kirish!$B$44)*(1+Kirish!$B$45)^((CN$4-Parametrlar!$E$4)/12))</f>
        <v>1.1000000000000001</v>
      </c>
      <c r="CO9" s="43">
        <f>IF(CO$4&lt;=Parametrlar!$E$4,1+Kirish!$B$44*CO$4/Parametrlar!$E$4,(1+Kirish!$B$44)*(1+Kirish!$B$45)^((CO$4-Parametrlar!$E$4)/12))</f>
        <v>1.1000000000000001</v>
      </c>
      <c r="CP9" s="43">
        <f>IF(CP$4&lt;=Parametrlar!$E$4,1+Kirish!$B$44*CP$4/Parametrlar!$E$4,(1+Kirish!$B$44)*(1+Kirish!$B$45)^((CP$4-Parametrlar!$E$4)/12))</f>
        <v>1.1000000000000001</v>
      </c>
      <c r="CQ9" s="43">
        <f>IF(CQ$4&lt;=Parametrlar!$E$4,1+Kirish!$B$44*CQ$4/Parametrlar!$E$4,(1+Kirish!$B$44)*(1+Kirish!$B$45)^((CQ$4-Parametrlar!$E$4)/12))</f>
        <v>1.1000000000000001</v>
      </c>
      <c r="CR9" s="43">
        <f>IF(CR$4&lt;=Parametrlar!$E$4,1+Kirish!$B$44*CR$4/Parametrlar!$E$4,(1+Kirish!$B$44)*(1+Kirish!$B$45)^((CR$4-Parametrlar!$E$4)/12))</f>
        <v>1.1000000000000001</v>
      </c>
      <c r="CS9" s="43">
        <f>IF(CS$4&lt;=Parametrlar!$E$4,1+Kirish!$B$44*CS$4/Parametrlar!$E$4,(1+Kirish!$B$44)*(1+Kirish!$B$45)^((CS$4-Parametrlar!$E$4)/12))</f>
        <v>1.1000000000000001</v>
      </c>
      <c r="CT9" s="43">
        <f>IF(CT$4&lt;=Parametrlar!$E$4,1+Kirish!$B$44*CT$4/Parametrlar!$E$4,(1+Kirish!$B$44)*(1+Kirish!$B$45)^((CT$4-Parametrlar!$E$4)/12))</f>
        <v>1.1000000000000001</v>
      </c>
      <c r="CU9" s="43">
        <f>IF(CU$4&lt;=Parametrlar!$E$4,1+Kirish!$B$44*CU$4/Parametrlar!$E$4,(1+Kirish!$B$44)*(1+Kirish!$B$45)^((CU$4-Parametrlar!$E$4)/12))</f>
        <v>1.1000000000000001</v>
      </c>
      <c r="CV9" s="43">
        <f>IF(CV$4&lt;=Parametrlar!$E$4,1+Kirish!$B$44*CV$4/Parametrlar!$E$4,(1+Kirish!$B$44)*(1+Kirish!$B$45)^((CV$4-Parametrlar!$E$4)/12))</f>
        <v>1.1000000000000001</v>
      </c>
      <c r="CW9" s="43">
        <f>IF(CW$4&lt;=Parametrlar!$E$4,1+Kirish!$B$44*CW$4/Parametrlar!$E$4,(1+Kirish!$B$44)*(1+Kirish!$B$45)^((CW$4-Parametrlar!$E$4)/12))</f>
        <v>1.1000000000000001</v>
      </c>
      <c r="CX9" s="43">
        <f>IF(CX$4&lt;=Parametrlar!$E$4,1+Kirish!$B$44*CX$4/Parametrlar!$E$4,(1+Kirish!$B$44)*(1+Kirish!$B$45)^((CX$4-Parametrlar!$E$4)/12))</f>
        <v>1.1000000000000001</v>
      </c>
      <c r="CY9" s="43">
        <f>IF(CY$4&lt;=Parametrlar!$E$4,1+Kirish!$B$44*CY$4/Parametrlar!$E$4,(1+Kirish!$B$44)*(1+Kirish!$B$45)^((CY$4-Parametrlar!$E$4)/12))</f>
        <v>1.1000000000000001</v>
      </c>
      <c r="CZ9" s="43">
        <f>IF(CZ$4&lt;=Parametrlar!$E$4,1+Kirish!$B$44*CZ$4/Parametrlar!$E$4,(1+Kirish!$B$44)*(1+Kirish!$B$45)^((CZ$4-Parametrlar!$E$4)/12))</f>
        <v>1.1000000000000001</v>
      </c>
      <c r="DA9" s="43">
        <f>IF(DA$4&lt;=Parametrlar!$E$4,1+Kirish!$B$44*DA$4/Parametrlar!$E$4,(1+Kirish!$B$44)*(1+Kirish!$B$45)^((DA$4-Parametrlar!$E$4)/12))</f>
        <v>1.1000000000000001</v>
      </c>
      <c r="DB9" s="43">
        <f>IF(DB$4&lt;=Parametrlar!$E$4,1+Kirish!$B$44*DB$4/Parametrlar!$E$4,(1+Kirish!$B$44)*(1+Kirish!$B$45)^((DB$4-Parametrlar!$E$4)/12))</f>
        <v>1.1000000000000001</v>
      </c>
      <c r="DC9" s="43">
        <f>IF(DC$4&lt;=Parametrlar!$E$4,1+Kirish!$B$44*DC$4/Parametrlar!$E$4,(1+Kirish!$B$44)*(1+Kirish!$B$45)^((DC$4-Parametrlar!$E$4)/12))</f>
        <v>1.1000000000000001</v>
      </c>
      <c r="DD9" s="43">
        <f>IF(DD$4&lt;=Parametrlar!$E$4,1+Kirish!$B$44*DD$4/Parametrlar!$E$4,(1+Kirish!$B$44)*(1+Kirish!$B$45)^((DD$4-Parametrlar!$E$4)/12))</f>
        <v>1.1000000000000001</v>
      </c>
      <c r="DE9" s="43">
        <f>IF(DE$4&lt;=Parametrlar!$E$4,1+Kirish!$B$44*DE$4/Parametrlar!$E$4,(1+Kirish!$B$44)*(1+Kirish!$B$45)^((DE$4-Parametrlar!$E$4)/12))</f>
        <v>1.1000000000000001</v>
      </c>
      <c r="DF9" s="43">
        <f>IF(DF$4&lt;=Parametrlar!$E$4,1+Kirish!$B$44*DF$4/Parametrlar!$E$4,(1+Kirish!$B$44)*(1+Kirish!$B$45)^((DF$4-Parametrlar!$E$4)/12))</f>
        <v>1.1000000000000001</v>
      </c>
      <c r="DG9" s="43">
        <f>IF(DG$4&lt;=Parametrlar!$E$4,1+Kirish!$B$44*DG$4/Parametrlar!$E$4,(1+Kirish!$B$44)*(1+Kirish!$B$45)^((DG$4-Parametrlar!$E$4)/12))</f>
        <v>1.1000000000000001</v>
      </c>
      <c r="DH9" s="43">
        <f>IF(DH$4&lt;=Parametrlar!$E$4,1+Kirish!$B$44*DH$4/Parametrlar!$E$4,(1+Kirish!$B$44)*(1+Kirish!$B$45)^((DH$4-Parametrlar!$E$4)/12))</f>
        <v>1.1000000000000001</v>
      </c>
      <c r="DI9" s="43">
        <f>IF(DI$4&lt;=Parametrlar!$E$4,1+Kirish!$B$44*DI$4/Parametrlar!$E$4,(1+Kirish!$B$44)*(1+Kirish!$B$45)^((DI$4-Parametrlar!$E$4)/12))</f>
        <v>1.1000000000000001</v>
      </c>
      <c r="DJ9" s="43">
        <f>IF(DJ$4&lt;=Parametrlar!$E$4,1+Kirish!$B$44*DJ$4/Parametrlar!$E$4,(1+Kirish!$B$44)*(1+Kirish!$B$45)^((DJ$4-Parametrlar!$E$4)/12))</f>
        <v>1.1000000000000001</v>
      </c>
      <c r="DK9" s="43">
        <f>IF(DK$4&lt;=Parametrlar!$E$4,1+Kirish!$B$44*DK$4/Parametrlar!$E$4,(1+Kirish!$B$44)*(1+Kirish!$B$45)^((DK$4-Parametrlar!$E$4)/12))</f>
        <v>1.1000000000000001</v>
      </c>
      <c r="DL9" s="43">
        <f>IF(DL$4&lt;=Parametrlar!$E$4,1+Kirish!$B$44*DL$4/Parametrlar!$E$4,(1+Kirish!$B$44)*(1+Kirish!$B$45)^((DL$4-Parametrlar!$E$4)/12))</f>
        <v>1.1000000000000001</v>
      </c>
      <c r="DM9" s="43">
        <f>IF(DM$4&lt;=Parametrlar!$E$4,1+Kirish!$B$44*DM$4/Parametrlar!$E$4,(1+Kirish!$B$44)*(1+Kirish!$B$45)^((DM$4-Parametrlar!$E$4)/12))</f>
        <v>1.1000000000000001</v>
      </c>
      <c r="DN9" s="43">
        <f>IF(DN$4&lt;=Parametrlar!$E$4,1+Kirish!$B$44*DN$4/Parametrlar!$E$4,(1+Kirish!$B$44)*(1+Kirish!$B$45)^((DN$4-Parametrlar!$E$4)/12))</f>
        <v>1.1000000000000001</v>
      </c>
      <c r="DO9" s="43">
        <f>IF(DO$4&lt;=Parametrlar!$E$4,1+Kirish!$B$44*DO$4/Parametrlar!$E$4,(1+Kirish!$B$44)*(1+Kirish!$B$45)^((DO$4-Parametrlar!$E$4)/12))</f>
        <v>1.1000000000000001</v>
      </c>
      <c r="DP9" s="43">
        <f>IF(DP$4&lt;=Parametrlar!$E$4,1+Kirish!$B$44*DP$4/Parametrlar!$E$4,(1+Kirish!$B$44)*(1+Kirish!$B$45)^((DP$4-Parametrlar!$E$4)/12))</f>
        <v>1.1000000000000001</v>
      </c>
      <c r="DQ9" s="43">
        <f>IF(DQ$4&lt;=Parametrlar!$E$4,1+Kirish!$B$44*DQ$4/Parametrlar!$E$4,(1+Kirish!$B$44)*(1+Kirish!$B$45)^((DQ$4-Parametrlar!$E$4)/12))</f>
        <v>1.1000000000000001</v>
      </c>
      <c r="DR9" s="43">
        <f>IF(DR$4&lt;=Parametrlar!$E$4,1+Kirish!$B$44*DR$4/Parametrlar!$E$4,(1+Kirish!$B$44)*(1+Kirish!$B$45)^((DR$4-Parametrlar!$E$4)/12))</f>
        <v>1.1000000000000001</v>
      </c>
      <c r="DS9" s="43">
        <f>IF(DS$4&lt;=Parametrlar!$E$4,1+Kirish!$B$44*DS$4/Parametrlar!$E$4,(1+Kirish!$B$44)*(1+Kirish!$B$45)^((DS$4-Parametrlar!$E$4)/12))</f>
        <v>1.1000000000000001</v>
      </c>
      <c r="DT9" s="43">
        <f>IF(DT$4&lt;=Parametrlar!$E$4,1+Kirish!$B$44*DT$4/Parametrlar!$E$4,(1+Kirish!$B$44)*(1+Kirish!$B$45)^((DT$4-Parametrlar!$E$4)/12))</f>
        <v>1.1000000000000001</v>
      </c>
      <c r="DU9" s="43">
        <f>IF(DU$4&lt;=Parametrlar!$E$4,1+Kirish!$B$44*DU$4/Parametrlar!$E$4,(1+Kirish!$B$44)*(1+Kirish!$B$45)^((DU$4-Parametrlar!$E$4)/12))</f>
        <v>1.1000000000000001</v>
      </c>
      <c r="DV9" s="43">
        <f>IF(DV$4&lt;=Parametrlar!$E$4,1+Kirish!$B$44*DV$4/Parametrlar!$E$4,(1+Kirish!$B$44)*(1+Kirish!$B$45)^((DV$4-Parametrlar!$E$4)/12))</f>
        <v>1.1000000000000001</v>
      </c>
      <c r="DW9" s="43">
        <f>IF(DW$4&lt;=Parametrlar!$E$4,1+Kirish!$B$44*DW$4/Parametrlar!$E$4,(1+Kirish!$B$44)*(1+Kirish!$B$45)^((DW$4-Parametrlar!$E$4)/12))</f>
        <v>1.1000000000000001</v>
      </c>
      <c r="DX9" s="43">
        <f>IF(DX$4&lt;=Parametrlar!$E$4,1+Kirish!$B$44*DX$4/Parametrlar!$E$4,(1+Kirish!$B$44)*(1+Kirish!$B$45)^((DX$4-Parametrlar!$E$4)/12))</f>
        <v>1.1000000000000001</v>
      </c>
      <c r="DY9" s="43">
        <f>IF(DY$4&lt;=Parametrlar!$E$4,1+Kirish!$B$44*DY$4/Parametrlar!$E$4,(1+Kirish!$B$44)*(1+Kirish!$B$45)^((DY$4-Parametrlar!$E$4)/12))</f>
        <v>1.1000000000000001</v>
      </c>
      <c r="DZ9" s="43">
        <f>IF(DZ$4&lt;=Parametrlar!$E$4,1+Kirish!$B$44*DZ$4/Parametrlar!$E$4,(1+Kirish!$B$44)*(1+Kirish!$B$45)^((DZ$4-Parametrlar!$E$4)/12))</f>
        <v>1.1000000000000001</v>
      </c>
      <c r="EA9" s="43">
        <f>IF(EA$4&lt;=Parametrlar!$E$4,1+Kirish!$B$44*EA$4/Parametrlar!$E$4,(1+Kirish!$B$44)*(1+Kirish!$B$45)^((EA$4-Parametrlar!$E$4)/12))</f>
        <v>1.1000000000000001</v>
      </c>
      <c r="EB9" s="43">
        <f>IF(EB$4&lt;=Parametrlar!$E$4,1+Kirish!$B$44*EB$4/Parametrlar!$E$4,(1+Kirish!$B$44)*(1+Kirish!$B$45)^((EB$4-Parametrlar!$E$4)/12))</f>
        <v>1.1000000000000001</v>
      </c>
      <c r="EC9" s="43">
        <f>IF(EC$4&lt;=Parametrlar!$E$4,1+Kirish!$B$44*EC$4/Parametrlar!$E$4,(1+Kirish!$B$44)*(1+Kirish!$B$45)^((EC$4-Parametrlar!$E$4)/12))</f>
        <v>1.1000000000000001</v>
      </c>
      <c r="ED9" s="43">
        <f>IF(ED$4&lt;=Parametrlar!$E$4,1+Kirish!$B$44*ED$4/Parametrlar!$E$4,(1+Kirish!$B$44)*(1+Kirish!$B$45)^((ED$4-Parametrlar!$E$4)/12))</f>
        <v>1.1000000000000001</v>
      </c>
      <c r="EE9" s="43">
        <f>IF(EE$4&lt;=Parametrlar!$E$4,1+Kirish!$B$44*EE$4/Parametrlar!$E$4,(1+Kirish!$B$44)*(1+Kirish!$B$45)^((EE$4-Parametrlar!$E$4)/12))</f>
        <v>1.1000000000000001</v>
      </c>
      <c r="EF9" s="43">
        <f>IF(EF$4&lt;=Parametrlar!$E$4,1+Kirish!$B$44*EF$4/Parametrlar!$E$4,(1+Kirish!$B$44)*(1+Kirish!$B$45)^((EF$4-Parametrlar!$E$4)/12))</f>
        <v>1.1000000000000001</v>
      </c>
      <c r="EG9" s="43">
        <f>IF(EG$4&lt;=Parametrlar!$E$4,1+Kirish!$B$44*EG$4/Parametrlar!$E$4,(1+Kirish!$B$44)*(1+Kirish!$B$45)^((EG$4-Parametrlar!$E$4)/12))</f>
        <v>1.1000000000000001</v>
      </c>
      <c r="EH9" s="43">
        <f>IF(EH$4&lt;=Parametrlar!$E$4,1+Kirish!$B$44*EH$4/Parametrlar!$E$4,(1+Kirish!$B$44)*(1+Kirish!$B$45)^((EH$4-Parametrlar!$E$4)/12))</f>
        <v>1.1000000000000001</v>
      </c>
      <c r="EI9" s="43">
        <f>IF(EI$4&lt;=Parametrlar!$E$4,1+Kirish!$B$44*EI$4/Parametrlar!$E$4,(1+Kirish!$B$44)*(1+Kirish!$B$45)^((EI$4-Parametrlar!$E$4)/12))</f>
        <v>1.1000000000000001</v>
      </c>
      <c r="EJ9" s="43">
        <f>IF(EJ$4&lt;=Parametrlar!$E$4,1+Kirish!$B$44*EJ$4/Parametrlar!$E$4,(1+Kirish!$B$44)*(1+Kirish!$B$45)^((EJ$4-Parametrlar!$E$4)/12))</f>
        <v>1.1000000000000001</v>
      </c>
      <c r="EK9" s="43">
        <f>IF(EK$4&lt;=Parametrlar!$E$4,1+Kirish!$B$44*EK$4/Parametrlar!$E$4,(1+Kirish!$B$44)*(1+Kirish!$B$45)^((EK$4-Parametrlar!$E$4)/12))</f>
        <v>1.1000000000000001</v>
      </c>
      <c r="EL9" s="43">
        <f>IF(EL$4&lt;=Parametrlar!$E$4,1+Kirish!$B$44*EL$4/Parametrlar!$E$4,(1+Kirish!$B$44)*(1+Kirish!$B$45)^((EL$4-Parametrlar!$E$4)/12))</f>
        <v>1.1000000000000001</v>
      </c>
      <c r="EM9" s="43">
        <f>IF(EM$4&lt;=Parametrlar!$E$4,1+Kirish!$B$44*EM$4/Parametrlar!$E$4,(1+Kirish!$B$44)*(1+Kirish!$B$45)^((EM$4-Parametrlar!$E$4)/12))</f>
        <v>1.1000000000000001</v>
      </c>
      <c r="EN9" s="43">
        <f>IF(EN$4&lt;=Parametrlar!$E$4,1+Kirish!$B$44*EN$4/Parametrlar!$E$4,(1+Kirish!$B$44)*(1+Kirish!$B$45)^((EN$4-Parametrlar!$E$4)/12))</f>
        <v>1.1000000000000001</v>
      </c>
      <c r="EO9" s="43">
        <f>IF(EO$4&lt;=Parametrlar!$E$4,1+Kirish!$B$44*EO$4/Parametrlar!$E$4,(1+Kirish!$B$44)*(1+Kirish!$B$45)^((EO$4-Parametrlar!$E$4)/12))</f>
        <v>1.1000000000000001</v>
      </c>
      <c r="EP9" s="43">
        <f>IF(EP$4&lt;=Parametrlar!$E$4,1+Kirish!$B$44*EP$4/Parametrlar!$E$4,(1+Kirish!$B$44)*(1+Kirish!$B$45)^((EP$4-Parametrlar!$E$4)/12))</f>
        <v>1.1000000000000001</v>
      </c>
      <c r="EQ9" s="43">
        <f>IF(EQ$4&lt;=Parametrlar!$E$4,1+Kirish!$B$44*EQ$4/Parametrlar!$E$4,(1+Kirish!$B$44)*(1+Kirish!$B$45)^((EQ$4-Parametrlar!$E$4)/12))</f>
        <v>1.1000000000000001</v>
      </c>
      <c r="ER9" s="43">
        <f>IF(ER$4&lt;=Parametrlar!$E$4,1+Kirish!$B$44*ER$4/Parametrlar!$E$4,(1+Kirish!$B$44)*(1+Kirish!$B$45)^((ER$4-Parametrlar!$E$4)/12))</f>
        <v>1.1000000000000001</v>
      </c>
      <c r="ES9" s="43">
        <f>IF(ES$4&lt;=Parametrlar!$E$4,1+Kirish!$B$44*ES$4/Parametrlar!$E$4,(1+Kirish!$B$44)*(1+Kirish!$B$45)^((ES$4-Parametrlar!$E$4)/12))</f>
        <v>1.1000000000000001</v>
      </c>
      <c r="ET9" s="43">
        <f>IF(ET$4&lt;=Parametrlar!$E$4,1+Kirish!$B$44*ET$4/Parametrlar!$E$4,(1+Kirish!$B$44)*(1+Kirish!$B$45)^((ET$4-Parametrlar!$E$4)/12))</f>
        <v>1.1000000000000001</v>
      </c>
      <c r="EU9" s="43">
        <f>IF(EU$4&lt;=Parametrlar!$E$4,1+Kirish!$B$44*EU$4/Parametrlar!$E$4,(1+Kirish!$B$44)*(1+Kirish!$B$45)^((EU$4-Parametrlar!$E$4)/12))</f>
        <v>1.1000000000000001</v>
      </c>
      <c r="EV9" s="43">
        <f>IF(EV$4&lt;=Parametrlar!$E$4,1+Kirish!$B$44*EV$4/Parametrlar!$E$4,(1+Kirish!$B$44)*(1+Kirish!$B$45)^((EV$4-Parametrlar!$E$4)/12))</f>
        <v>1.1000000000000001</v>
      </c>
      <c r="EW9" s="43">
        <f>IF(EW$4&lt;=Parametrlar!$E$4,1+Kirish!$B$44*EW$4/Parametrlar!$E$4,(1+Kirish!$B$44)*(1+Kirish!$B$45)^((EW$4-Parametrlar!$E$4)/12))</f>
        <v>1.1000000000000001</v>
      </c>
      <c r="EX9" s="43">
        <f>IF(EX$4&lt;=Parametrlar!$E$4,1+Kirish!$B$44*EX$4/Parametrlar!$E$4,(1+Kirish!$B$44)*(1+Kirish!$B$45)^((EX$4-Parametrlar!$E$4)/12))</f>
        <v>1.1000000000000001</v>
      </c>
      <c r="EY9" s="43">
        <f>IF(EY$4&lt;=Parametrlar!$E$4,1+Kirish!$B$44*EY$4/Parametrlar!$E$4,(1+Kirish!$B$44)*(1+Kirish!$B$45)^((EY$4-Parametrlar!$E$4)/12))</f>
        <v>1.1000000000000001</v>
      </c>
      <c r="EZ9" s="43">
        <f>IF(EZ$4&lt;=Parametrlar!$E$4,1+Kirish!$B$44*EZ$4/Parametrlar!$E$4,(1+Kirish!$B$44)*(1+Kirish!$B$45)^((EZ$4-Parametrlar!$E$4)/12))</f>
        <v>1.1000000000000001</v>
      </c>
      <c r="FA9" s="43">
        <f>IF(FA$4&lt;=Parametrlar!$E$4,1+Kirish!$B$44*FA$4/Parametrlar!$E$4,(1+Kirish!$B$44)*(1+Kirish!$B$45)^((FA$4-Parametrlar!$E$4)/12))</f>
        <v>1.1000000000000001</v>
      </c>
      <c r="FB9" s="43">
        <f>IF(FB$4&lt;=Parametrlar!$E$4,1+Kirish!$B$44*FB$4/Parametrlar!$E$4,(1+Kirish!$B$44)*(1+Kirish!$B$45)^((FB$4-Parametrlar!$E$4)/12))</f>
        <v>1.1000000000000001</v>
      </c>
      <c r="FC9" s="43">
        <f>IF(FC$4&lt;=Parametrlar!$E$4,1+Kirish!$B$44*FC$4/Parametrlar!$E$4,(1+Kirish!$B$44)*(1+Kirish!$B$45)^((FC$4-Parametrlar!$E$4)/12))</f>
        <v>1.1000000000000001</v>
      </c>
      <c r="FD9" s="43">
        <f>IF(FD$4&lt;=Parametrlar!$E$4,1+Kirish!$B$44*FD$4/Parametrlar!$E$4,(1+Kirish!$B$44)*(1+Kirish!$B$45)^((FD$4-Parametrlar!$E$4)/12))</f>
        <v>1.1000000000000001</v>
      </c>
      <c r="FE9" s="43">
        <f>IF(FE$4&lt;=Parametrlar!$E$4,1+Kirish!$B$44*FE$4/Parametrlar!$E$4,(1+Kirish!$B$44)*(1+Kirish!$B$45)^((FE$4-Parametrlar!$E$4)/12))</f>
        <v>1.1000000000000001</v>
      </c>
      <c r="FF9" s="43">
        <f>IF(FF$4&lt;=Parametrlar!$E$4,1+Kirish!$B$44*FF$4/Parametrlar!$E$4,(1+Kirish!$B$44)*(1+Kirish!$B$45)^((FF$4-Parametrlar!$E$4)/12))</f>
        <v>1.1000000000000001</v>
      </c>
      <c r="FG9" s="43">
        <f>IF(FG$4&lt;=Parametrlar!$E$4,1+Kirish!$B$44*FG$4/Parametrlar!$E$4,(1+Kirish!$B$44)*(1+Kirish!$B$45)^((FG$4-Parametrlar!$E$4)/12))</f>
        <v>1.1000000000000001</v>
      </c>
      <c r="FH9" s="43">
        <f>IF(FH$4&lt;=Parametrlar!$E$4,1+Kirish!$B$44*FH$4/Parametrlar!$E$4,(1+Kirish!$B$44)*(1+Kirish!$B$45)^((FH$4-Parametrlar!$E$4)/12))</f>
        <v>1.1000000000000001</v>
      </c>
      <c r="FI9" s="43">
        <f>IF(FI$4&lt;=Parametrlar!$E$4,1+Kirish!$B$44*FI$4/Parametrlar!$E$4,(1+Kirish!$B$44)*(1+Kirish!$B$45)^((FI$4-Parametrlar!$E$4)/12))</f>
        <v>1.1000000000000001</v>
      </c>
      <c r="FJ9" s="43">
        <f>IF(FJ$4&lt;=Parametrlar!$E$4,1+Kirish!$B$44*FJ$4/Parametrlar!$E$4,(1+Kirish!$B$44)*(1+Kirish!$B$45)^((FJ$4-Parametrlar!$E$4)/12))</f>
        <v>1.1000000000000001</v>
      </c>
      <c r="FK9" s="43">
        <f>IF(FK$4&lt;=Parametrlar!$E$4,1+Kirish!$B$44*FK$4/Parametrlar!$E$4,(1+Kirish!$B$44)*(1+Kirish!$B$45)^((FK$4-Parametrlar!$E$4)/12))</f>
        <v>1.1000000000000001</v>
      </c>
      <c r="FL9" s="43">
        <f>IF(FL$4&lt;=Parametrlar!$E$4,1+Kirish!$B$44*FL$4/Parametrlar!$E$4,(1+Kirish!$B$44)*(1+Kirish!$B$45)^((FL$4-Parametrlar!$E$4)/12))</f>
        <v>1.1000000000000001</v>
      </c>
      <c r="FM9" s="43">
        <f>IF(FM$4&lt;=Parametrlar!$E$4,1+Kirish!$B$44*FM$4/Parametrlar!$E$4,(1+Kirish!$B$44)*(1+Kirish!$B$45)^((FM$4-Parametrlar!$E$4)/12))</f>
        <v>1.1000000000000001</v>
      </c>
      <c r="FN9" s="43">
        <f>IF(FN$4&lt;=Parametrlar!$E$4,1+Kirish!$B$44*FN$4/Parametrlar!$E$4,(1+Kirish!$B$44)*(1+Kirish!$B$45)^((FN$4-Parametrlar!$E$4)/12))</f>
        <v>1.1000000000000001</v>
      </c>
      <c r="FO9" s="43">
        <f>IF(FO$4&lt;=Parametrlar!$E$4,1+Kirish!$B$44*FO$4/Parametrlar!$E$4,(1+Kirish!$B$44)*(1+Kirish!$B$45)^((FO$4-Parametrlar!$E$4)/12))</f>
        <v>1.1000000000000001</v>
      </c>
      <c r="FP9" s="43">
        <f>IF(FP$4&lt;=Parametrlar!$E$4,1+Kirish!$B$44*FP$4/Parametrlar!$E$4,(1+Kirish!$B$44)*(1+Kirish!$B$45)^((FP$4-Parametrlar!$E$4)/12))</f>
        <v>1.1000000000000001</v>
      </c>
    </row>
    <row r="10" spans="1:172" x14ac:dyDescent="0.2">
      <c r="A10" s="42" t="s">
        <v>224</v>
      </c>
      <c r="D10" s="44">
        <f>IF(AND(D$4&gt;=Parametrlar!$E$7,D$4&lt;Parametrlar!$E$7+Parametrlar!$E$5),1/Parametrlar!$E$5,0)</f>
        <v>0</v>
      </c>
      <c r="E10" s="44">
        <f>IF(AND(E$4&gt;=Parametrlar!$E$7,E$4&lt;Parametrlar!$E$7+Parametrlar!$E$5),1/Parametrlar!$E$5,0)</f>
        <v>3.3333333333333333E-2</v>
      </c>
      <c r="F10" s="44">
        <f>IF(AND(F$4&gt;=Parametrlar!$E$7,F$4&lt;Parametrlar!$E$7+Parametrlar!$E$5),1/Parametrlar!$E$5,0)</f>
        <v>3.3333333333333333E-2</v>
      </c>
      <c r="G10" s="44">
        <f>IF(AND(G$4&gt;=Parametrlar!$E$7,G$4&lt;Parametrlar!$E$7+Parametrlar!$E$5),1/Parametrlar!$E$5,0)</f>
        <v>3.3333333333333333E-2</v>
      </c>
      <c r="H10" s="44">
        <f>IF(AND(H$4&gt;=Parametrlar!$E$7,H$4&lt;Parametrlar!$E$7+Parametrlar!$E$5),1/Parametrlar!$E$5,0)</f>
        <v>3.3333333333333333E-2</v>
      </c>
      <c r="I10" s="44">
        <f>IF(AND(I$4&gt;=Parametrlar!$E$7,I$4&lt;Parametrlar!$E$7+Parametrlar!$E$5),1/Parametrlar!$E$5,0)</f>
        <v>3.3333333333333333E-2</v>
      </c>
      <c r="J10" s="44">
        <f>IF(AND(J$4&gt;=Parametrlar!$E$7,J$4&lt;Parametrlar!$E$7+Parametrlar!$E$5),1/Parametrlar!$E$5,0)</f>
        <v>3.3333333333333333E-2</v>
      </c>
      <c r="K10" s="44">
        <f>IF(AND(K$4&gt;=Parametrlar!$E$7,K$4&lt;Parametrlar!$E$7+Parametrlar!$E$5),1/Parametrlar!$E$5,0)</f>
        <v>3.3333333333333333E-2</v>
      </c>
      <c r="L10" s="44">
        <f>IF(AND(L$4&gt;=Parametrlar!$E$7,L$4&lt;Parametrlar!$E$7+Parametrlar!$E$5),1/Parametrlar!$E$5,0)</f>
        <v>3.3333333333333333E-2</v>
      </c>
      <c r="M10" s="44">
        <f>IF(AND(M$4&gt;=Parametrlar!$E$7,M$4&lt;Parametrlar!$E$7+Parametrlar!$E$5),1/Parametrlar!$E$5,0)</f>
        <v>3.3333333333333333E-2</v>
      </c>
      <c r="N10" s="44">
        <f>IF(AND(N$4&gt;=Parametrlar!$E$7,N$4&lt;Parametrlar!$E$7+Parametrlar!$E$5),1/Parametrlar!$E$5,0)</f>
        <v>3.3333333333333333E-2</v>
      </c>
      <c r="O10" s="44">
        <f>IF(AND(O$4&gt;=Parametrlar!$E$7,O$4&lt;Parametrlar!$E$7+Parametrlar!$E$5),1/Parametrlar!$E$5,0)</f>
        <v>3.3333333333333333E-2</v>
      </c>
      <c r="P10" s="44">
        <f>IF(AND(P$4&gt;=Parametrlar!$E$7,P$4&lt;Parametrlar!$E$7+Parametrlar!$E$5),1/Parametrlar!$E$5,0)</f>
        <v>3.3333333333333333E-2</v>
      </c>
      <c r="Q10" s="44">
        <f>IF(AND(Q$4&gt;=Parametrlar!$E$7,Q$4&lt;Parametrlar!$E$7+Parametrlar!$E$5),1/Parametrlar!$E$5,0)</f>
        <v>3.3333333333333333E-2</v>
      </c>
      <c r="R10" s="44">
        <f>IF(AND(R$4&gt;=Parametrlar!$E$7,R$4&lt;Parametrlar!$E$7+Parametrlar!$E$5),1/Parametrlar!$E$5,0)</f>
        <v>3.3333333333333333E-2</v>
      </c>
      <c r="S10" s="44">
        <f>IF(AND(S$4&gt;=Parametrlar!$E$7,S$4&lt;Parametrlar!$E$7+Parametrlar!$E$5),1/Parametrlar!$E$5,0)</f>
        <v>3.3333333333333333E-2</v>
      </c>
      <c r="T10" s="44">
        <f>IF(AND(T$4&gt;=Parametrlar!$E$7,T$4&lt;Parametrlar!$E$7+Parametrlar!$E$5),1/Parametrlar!$E$5,0)</f>
        <v>3.3333333333333333E-2</v>
      </c>
      <c r="U10" s="44">
        <f>IF(AND(U$4&gt;=Parametrlar!$E$7,U$4&lt;Parametrlar!$E$7+Parametrlar!$E$5),1/Parametrlar!$E$5,0)</f>
        <v>3.3333333333333333E-2</v>
      </c>
      <c r="V10" s="44">
        <f>IF(AND(V$4&gt;=Parametrlar!$E$7,V$4&lt;Parametrlar!$E$7+Parametrlar!$E$5),1/Parametrlar!$E$5,0)</f>
        <v>3.3333333333333333E-2</v>
      </c>
      <c r="W10" s="44">
        <f>IF(AND(W$4&gt;=Parametrlar!$E$7,W$4&lt;Parametrlar!$E$7+Parametrlar!$E$5),1/Parametrlar!$E$5,0)</f>
        <v>3.3333333333333333E-2</v>
      </c>
      <c r="X10" s="44">
        <f>IF(AND(X$4&gt;=Parametrlar!$E$7,X$4&lt;Parametrlar!$E$7+Parametrlar!$E$5),1/Parametrlar!$E$5,0)</f>
        <v>3.3333333333333333E-2</v>
      </c>
      <c r="Y10" s="44">
        <f>IF(AND(Y$4&gt;=Parametrlar!$E$7,Y$4&lt;Parametrlar!$E$7+Parametrlar!$E$5),1/Parametrlar!$E$5,0)</f>
        <v>3.3333333333333333E-2</v>
      </c>
      <c r="Z10" s="44">
        <f>IF(AND(Z$4&gt;=Parametrlar!$E$7,Z$4&lt;Parametrlar!$E$7+Parametrlar!$E$5),1/Parametrlar!$E$5,0)</f>
        <v>3.3333333333333333E-2</v>
      </c>
      <c r="AA10" s="44">
        <f>IF(AND(AA$4&gt;=Parametrlar!$E$7,AA$4&lt;Parametrlar!$E$7+Parametrlar!$E$5),1/Parametrlar!$E$5,0)</f>
        <v>3.3333333333333333E-2</v>
      </c>
      <c r="AB10" s="44">
        <f>IF(AND(AB$4&gt;=Parametrlar!$E$7,AB$4&lt;Parametrlar!$E$7+Parametrlar!$E$5),1/Parametrlar!$E$5,0)</f>
        <v>3.3333333333333333E-2</v>
      </c>
      <c r="AC10" s="44">
        <f>IF(AND(AC$4&gt;=Parametrlar!$E$7,AC$4&lt;Parametrlar!$E$7+Parametrlar!$E$5),1/Parametrlar!$E$5,0)</f>
        <v>3.3333333333333333E-2</v>
      </c>
      <c r="AD10" s="44">
        <f>IF(AND(AD$4&gt;=Parametrlar!$E$7,AD$4&lt;Parametrlar!$E$7+Parametrlar!$E$5),1/Parametrlar!$E$5,0)</f>
        <v>3.3333333333333333E-2</v>
      </c>
      <c r="AE10" s="44">
        <f>IF(AND(AE$4&gt;=Parametrlar!$E$7,AE$4&lt;Parametrlar!$E$7+Parametrlar!$E$5),1/Parametrlar!$E$5,0)</f>
        <v>3.3333333333333333E-2</v>
      </c>
      <c r="AF10" s="44">
        <f>IF(AND(AF$4&gt;=Parametrlar!$E$7,AF$4&lt;Parametrlar!$E$7+Parametrlar!$E$5),1/Parametrlar!$E$5,0)</f>
        <v>3.3333333333333333E-2</v>
      </c>
      <c r="AG10" s="44">
        <f>IF(AND(AG$4&gt;=Parametrlar!$E$7,AG$4&lt;Parametrlar!$E$7+Parametrlar!$E$5),1/Parametrlar!$E$5,0)</f>
        <v>3.3333333333333333E-2</v>
      </c>
      <c r="AH10" s="44">
        <f>IF(AND(AH$4&gt;=Parametrlar!$E$7,AH$4&lt;Parametrlar!$E$7+Parametrlar!$E$5),1/Parametrlar!$E$5,0)</f>
        <v>3.3333333333333333E-2</v>
      </c>
      <c r="AI10" s="44">
        <f>IF(AND(AI$4&gt;=Parametrlar!$E$7,AI$4&lt;Parametrlar!$E$7+Parametrlar!$E$5),1/Parametrlar!$E$5,0)</f>
        <v>0</v>
      </c>
      <c r="AJ10" s="44">
        <f>IF(AND(AJ$4&gt;=Parametrlar!$E$7,AJ$4&lt;Parametrlar!$E$7+Parametrlar!$E$5),1/Parametrlar!$E$5,0)</f>
        <v>0</v>
      </c>
      <c r="AK10" s="44">
        <f>IF(AND(AK$4&gt;=Parametrlar!$E$7,AK$4&lt;Parametrlar!$E$7+Parametrlar!$E$5),1/Parametrlar!$E$5,0)</f>
        <v>0</v>
      </c>
      <c r="AL10" s="44">
        <f>IF(AND(AL$4&gt;=Parametrlar!$E$7,AL$4&lt;Parametrlar!$E$7+Parametrlar!$E$5),1/Parametrlar!$E$5,0)</f>
        <v>0</v>
      </c>
      <c r="AM10" s="44">
        <f>IF(AND(AM$4&gt;=Parametrlar!$E$7,AM$4&lt;Parametrlar!$E$7+Parametrlar!$E$5),1/Parametrlar!$E$5,0)</f>
        <v>0</v>
      </c>
      <c r="AN10" s="44">
        <f>IF(AND(AN$4&gt;=Parametrlar!$E$7,AN$4&lt;Parametrlar!$E$7+Parametrlar!$E$5),1/Parametrlar!$E$5,0)</f>
        <v>0</v>
      </c>
      <c r="AO10" s="44">
        <f>IF(AND(AO$4&gt;=Parametrlar!$E$7,AO$4&lt;Parametrlar!$E$7+Parametrlar!$E$5),1/Parametrlar!$E$5,0)</f>
        <v>0</v>
      </c>
      <c r="AP10" s="44">
        <f>IF(AND(AP$4&gt;=Parametrlar!$E$7,AP$4&lt;Parametrlar!$E$7+Parametrlar!$E$5),1/Parametrlar!$E$5,0)</f>
        <v>0</v>
      </c>
      <c r="AQ10" s="44">
        <f>IF(AND(AQ$4&gt;=Parametrlar!$E$7,AQ$4&lt;Parametrlar!$E$7+Parametrlar!$E$5),1/Parametrlar!$E$5,0)</f>
        <v>0</v>
      </c>
      <c r="AR10" s="44">
        <f>IF(AND(AR$4&gt;=Parametrlar!$E$7,AR$4&lt;Parametrlar!$E$7+Parametrlar!$E$5),1/Parametrlar!$E$5,0)</f>
        <v>0</v>
      </c>
      <c r="AS10" s="44">
        <f>IF(AND(AS$4&gt;=Parametrlar!$E$7,AS$4&lt;Parametrlar!$E$7+Parametrlar!$E$5),1/Parametrlar!$E$5,0)</f>
        <v>0</v>
      </c>
      <c r="AT10" s="44">
        <f>IF(AND(AT$4&gt;=Parametrlar!$E$7,AT$4&lt;Parametrlar!$E$7+Parametrlar!$E$5),1/Parametrlar!$E$5,0)</f>
        <v>0</v>
      </c>
      <c r="AU10" s="44">
        <f>IF(AND(AU$4&gt;=Parametrlar!$E$7,AU$4&lt;Parametrlar!$E$7+Parametrlar!$E$5),1/Parametrlar!$E$5,0)</f>
        <v>0</v>
      </c>
      <c r="AV10" s="44">
        <f>IF(AND(AV$4&gt;=Parametrlar!$E$7,AV$4&lt;Parametrlar!$E$7+Parametrlar!$E$5),1/Parametrlar!$E$5,0)</f>
        <v>0</v>
      </c>
      <c r="AW10" s="44">
        <f>IF(AND(AW$4&gt;=Parametrlar!$E$7,AW$4&lt;Parametrlar!$E$7+Parametrlar!$E$5),1/Parametrlar!$E$5,0)</f>
        <v>0</v>
      </c>
      <c r="AX10" s="44">
        <f>IF(AND(AX$4&gt;=Parametrlar!$E$7,AX$4&lt;Parametrlar!$E$7+Parametrlar!$E$5),1/Parametrlar!$E$5,0)</f>
        <v>0</v>
      </c>
      <c r="AY10" s="44">
        <f>IF(AND(AY$4&gt;=Parametrlar!$E$7,AY$4&lt;Parametrlar!$E$7+Parametrlar!$E$5),1/Parametrlar!$E$5,0)</f>
        <v>0</v>
      </c>
      <c r="AZ10" s="44">
        <f>IF(AND(AZ$4&gt;=Parametrlar!$E$7,AZ$4&lt;Parametrlar!$E$7+Parametrlar!$E$5),1/Parametrlar!$E$5,0)</f>
        <v>0</v>
      </c>
      <c r="BA10" s="44">
        <f>IF(AND(BA$4&gt;=Parametrlar!$E$7,BA$4&lt;Parametrlar!$E$7+Parametrlar!$E$5),1/Parametrlar!$E$5,0)</f>
        <v>0</v>
      </c>
      <c r="BB10" s="44">
        <f>IF(AND(BB$4&gt;=Parametrlar!$E$7,BB$4&lt;Parametrlar!$E$7+Parametrlar!$E$5),1/Parametrlar!$E$5,0)</f>
        <v>0</v>
      </c>
      <c r="BC10" s="44">
        <f>IF(AND(BC$4&gt;=Parametrlar!$E$7,BC$4&lt;Parametrlar!$E$7+Parametrlar!$E$5),1/Parametrlar!$E$5,0)</f>
        <v>0</v>
      </c>
      <c r="BD10" s="44">
        <f>IF(AND(BD$4&gt;=Parametrlar!$E$7,BD$4&lt;Parametrlar!$E$7+Parametrlar!$E$5),1/Parametrlar!$E$5,0)</f>
        <v>0</v>
      </c>
      <c r="BE10" s="44">
        <f>IF(AND(BE$4&gt;=Parametrlar!$E$7,BE$4&lt;Parametrlar!$E$7+Parametrlar!$E$5),1/Parametrlar!$E$5,0)</f>
        <v>0</v>
      </c>
      <c r="BF10" s="44">
        <f>IF(AND(BF$4&gt;=Parametrlar!$E$7,BF$4&lt;Parametrlar!$E$7+Parametrlar!$E$5),1/Parametrlar!$E$5,0)</f>
        <v>0</v>
      </c>
      <c r="BG10" s="44">
        <f>IF(AND(BG$4&gt;=Parametrlar!$E$7,BG$4&lt;Parametrlar!$E$7+Parametrlar!$E$5),1/Parametrlar!$E$5,0)</f>
        <v>0</v>
      </c>
      <c r="BH10" s="44">
        <f>IF(AND(BH$4&gt;=Parametrlar!$E$7,BH$4&lt;Parametrlar!$E$7+Parametrlar!$E$5),1/Parametrlar!$E$5,0)</f>
        <v>0</v>
      </c>
      <c r="BI10" s="44">
        <f>IF(AND(BI$4&gt;=Parametrlar!$E$7,BI$4&lt;Parametrlar!$E$7+Parametrlar!$E$5),1/Parametrlar!$E$5,0)</f>
        <v>0</v>
      </c>
      <c r="BJ10" s="44">
        <f>IF(AND(BJ$4&gt;=Parametrlar!$E$7,BJ$4&lt;Parametrlar!$E$7+Parametrlar!$E$5),1/Parametrlar!$E$5,0)</f>
        <v>0</v>
      </c>
      <c r="BK10" s="44">
        <f>IF(AND(BK$4&gt;=Parametrlar!$E$7,BK$4&lt;Parametrlar!$E$7+Parametrlar!$E$5),1/Parametrlar!$E$5,0)</f>
        <v>0</v>
      </c>
      <c r="BL10" s="44">
        <f>IF(AND(BL$4&gt;=Parametrlar!$E$7,BL$4&lt;Parametrlar!$E$7+Parametrlar!$E$5),1/Parametrlar!$E$5,0)</f>
        <v>0</v>
      </c>
      <c r="BM10" s="44">
        <f>IF(AND(BM$4&gt;=Parametrlar!$E$7,BM$4&lt;Parametrlar!$E$7+Parametrlar!$E$5),1/Parametrlar!$E$5,0)</f>
        <v>0</v>
      </c>
      <c r="BN10" s="44">
        <f>IF(AND(BN$4&gt;=Parametrlar!$E$7,BN$4&lt;Parametrlar!$E$7+Parametrlar!$E$5),1/Parametrlar!$E$5,0)</f>
        <v>0</v>
      </c>
      <c r="BO10" s="44">
        <f>IF(AND(BO$4&gt;=Parametrlar!$E$7,BO$4&lt;Parametrlar!$E$7+Parametrlar!$E$5),1/Parametrlar!$E$5,0)</f>
        <v>0</v>
      </c>
      <c r="BP10" s="44">
        <f>IF(AND(BP$4&gt;=Parametrlar!$E$7,BP$4&lt;Parametrlar!$E$7+Parametrlar!$E$5),1/Parametrlar!$E$5,0)</f>
        <v>0</v>
      </c>
      <c r="BQ10" s="44">
        <f>IF(AND(BQ$4&gt;=Parametrlar!$E$7,BQ$4&lt;Parametrlar!$E$7+Parametrlar!$E$5),1/Parametrlar!$E$5,0)</f>
        <v>0</v>
      </c>
      <c r="BR10" s="44">
        <f>IF(AND(BR$4&gt;=Parametrlar!$E$7,BR$4&lt;Parametrlar!$E$7+Parametrlar!$E$5),1/Parametrlar!$E$5,0)</f>
        <v>0</v>
      </c>
      <c r="BS10" s="44">
        <f>IF(AND(BS$4&gt;=Parametrlar!$E$7,BS$4&lt;Parametrlar!$E$7+Parametrlar!$E$5),1/Parametrlar!$E$5,0)</f>
        <v>0</v>
      </c>
      <c r="BT10" s="44">
        <f>IF(AND(BT$4&gt;=Parametrlar!$E$7,BT$4&lt;Parametrlar!$E$7+Parametrlar!$E$5),1/Parametrlar!$E$5,0)</f>
        <v>0</v>
      </c>
      <c r="BU10" s="44">
        <f>IF(AND(BU$4&gt;=Parametrlar!$E$7,BU$4&lt;Parametrlar!$E$7+Parametrlar!$E$5),1/Parametrlar!$E$5,0)</f>
        <v>0</v>
      </c>
      <c r="BV10" s="44">
        <f>IF(AND(BV$4&gt;=Parametrlar!$E$7,BV$4&lt;Parametrlar!$E$7+Parametrlar!$E$5),1/Parametrlar!$E$5,0)</f>
        <v>0</v>
      </c>
      <c r="BW10" s="44">
        <f>IF(AND(BW$4&gt;=Parametrlar!$E$7,BW$4&lt;Parametrlar!$E$7+Parametrlar!$E$5),1/Parametrlar!$E$5,0)</f>
        <v>0</v>
      </c>
      <c r="BX10" s="44">
        <f>IF(AND(BX$4&gt;=Parametrlar!$E$7,BX$4&lt;Parametrlar!$E$7+Parametrlar!$E$5),1/Parametrlar!$E$5,0)</f>
        <v>0</v>
      </c>
      <c r="BY10" s="44">
        <f>IF(AND(BY$4&gt;=Parametrlar!$E$7,BY$4&lt;Parametrlar!$E$7+Parametrlar!$E$5),1/Parametrlar!$E$5,0)</f>
        <v>0</v>
      </c>
      <c r="BZ10" s="44">
        <f>IF(AND(BZ$4&gt;=Parametrlar!$E$7,BZ$4&lt;Parametrlar!$E$7+Parametrlar!$E$5),1/Parametrlar!$E$5,0)</f>
        <v>0</v>
      </c>
      <c r="CA10" s="44">
        <f>IF(AND(CA$4&gt;=Parametrlar!$E$7,CA$4&lt;Parametrlar!$E$7+Parametrlar!$E$5),1/Parametrlar!$E$5,0)</f>
        <v>0</v>
      </c>
      <c r="CB10" s="44">
        <f>IF(AND(CB$4&gt;=Parametrlar!$E$7,CB$4&lt;Parametrlar!$E$7+Parametrlar!$E$5),1/Parametrlar!$E$5,0)</f>
        <v>0</v>
      </c>
      <c r="CC10" s="44">
        <f>IF(AND(CC$4&gt;=Parametrlar!$E$7,CC$4&lt;Parametrlar!$E$7+Parametrlar!$E$5),1/Parametrlar!$E$5,0)</f>
        <v>0</v>
      </c>
      <c r="CD10" s="44">
        <f>IF(AND(CD$4&gt;=Parametrlar!$E$7,CD$4&lt;Parametrlar!$E$7+Parametrlar!$E$5),1/Parametrlar!$E$5,0)</f>
        <v>0</v>
      </c>
      <c r="CE10" s="44">
        <f>IF(AND(CE$4&gt;=Parametrlar!$E$7,CE$4&lt;Parametrlar!$E$7+Parametrlar!$E$5),1/Parametrlar!$E$5,0)</f>
        <v>0</v>
      </c>
      <c r="CF10" s="44">
        <f>IF(AND(CF$4&gt;=Parametrlar!$E$7,CF$4&lt;Parametrlar!$E$7+Parametrlar!$E$5),1/Parametrlar!$E$5,0)</f>
        <v>0</v>
      </c>
      <c r="CG10" s="44">
        <f>IF(AND(CG$4&gt;=Parametrlar!$E$7,CG$4&lt;Parametrlar!$E$7+Parametrlar!$E$5),1/Parametrlar!$E$5,0)</f>
        <v>0</v>
      </c>
      <c r="CH10" s="44">
        <f>IF(AND(CH$4&gt;=Parametrlar!$E$7,CH$4&lt;Parametrlar!$E$7+Parametrlar!$E$5),1/Parametrlar!$E$5,0)</f>
        <v>0</v>
      </c>
      <c r="CI10" s="44">
        <f>IF(AND(CI$4&gt;=Parametrlar!$E$7,CI$4&lt;Parametrlar!$E$7+Parametrlar!$E$5),1/Parametrlar!$E$5,0)</f>
        <v>0</v>
      </c>
      <c r="CJ10" s="44">
        <f>IF(AND(CJ$4&gt;=Parametrlar!$E$7,CJ$4&lt;Parametrlar!$E$7+Parametrlar!$E$5),1/Parametrlar!$E$5,0)</f>
        <v>0</v>
      </c>
      <c r="CK10" s="44">
        <f>IF(AND(CK$4&gt;=Parametrlar!$E$7,CK$4&lt;Parametrlar!$E$7+Parametrlar!$E$5),1/Parametrlar!$E$5,0)</f>
        <v>0</v>
      </c>
      <c r="CL10" s="44">
        <f>IF(AND(CL$4&gt;=Parametrlar!$E$7,CL$4&lt;Parametrlar!$E$7+Parametrlar!$E$5),1/Parametrlar!$E$5,0)</f>
        <v>0</v>
      </c>
      <c r="CM10" s="44">
        <f>IF(AND(CM$4&gt;=Parametrlar!$E$7,CM$4&lt;Parametrlar!$E$7+Parametrlar!$E$5),1/Parametrlar!$E$5,0)</f>
        <v>0</v>
      </c>
      <c r="CN10" s="44">
        <f>IF(AND(CN$4&gt;=Parametrlar!$E$7,CN$4&lt;Parametrlar!$E$7+Parametrlar!$E$5),1/Parametrlar!$E$5,0)</f>
        <v>0</v>
      </c>
      <c r="CO10" s="44">
        <f>IF(AND(CO$4&gt;=Parametrlar!$E$7,CO$4&lt;Parametrlar!$E$7+Parametrlar!$E$5),1/Parametrlar!$E$5,0)</f>
        <v>0</v>
      </c>
      <c r="CP10" s="44">
        <f>IF(AND(CP$4&gt;=Parametrlar!$E$7,CP$4&lt;Parametrlar!$E$7+Parametrlar!$E$5),1/Parametrlar!$E$5,0)</f>
        <v>0</v>
      </c>
      <c r="CQ10" s="44">
        <f>IF(AND(CQ$4&gt;=Parametrlar!$E$7,CQ$4&lt;Parametrlar!$E$7+Parametrlar!$E$5),1/Parametrlar!$E$5,0)</f>
        <v>0</v>
      </c>
      <c r="CR10" s="44">
        <f>IF(AND(CR$4&gt;=Parametrlar!$E$7,CR$4&lt;Parametrlar!$E$7+Parametrlar!$E$5),1/Parametrlar!$E$5,0)</f>
        <v>0</v>
      </c>
      <c r="CS10" s="44">
        <f>IF(AND(CS$4&gt;=Parametrlar!$E$7,CS$4&lt;Parametrlar!$E$7+Parametrlar!$E$5),1/Parametrlar!$E$5,0)</f>
        <v>0</v>
      </c>
      <c r="CT10" s="44">
        <f>IF(AND(CT$4&gt;=Parametrlar!$E$7,CT$4&lt;Parametrlar!$E$7+Parametrlar!$E$5),1/Parametrlar!$E$5,0)</f>
        <v>0</v>
      </c>
      <c r="CU10" s="44">
        <f>IF(AND(CU$4&gt;=Parametrlar!$E$7,CU$4&lt;Parametrlar!$E$7+Parametrlar!$E$5),1/Parametrlar!$E$5,0)</f>
        <v>0</v>
      </c>
      <c r="CV10" s="44">
        <f>IF(AND(CV$4&gt;=Parametrlar!$E$7,CV$4&lt;Parametrlar!$E$7+Parametrlar!$E$5),1/Parametrlar!$E$5,0)</f>
        <v>0</v>
      </c>
      <c r="CW10" s="44">
        <f>IF(AND(CW$4&gt;=Parametrlar!$E$7,CW$4&lt;Parametrlar!$E$7+Parametrlar!$E$5),1/Parametrlar!$E$5,0)</f>
        <v>0</v>
      </c>
      <c r="CX10" s="44">
        <f>IF(AND(CX$4&gt;=Parametrlar!$E$7,CX$4&lt;Parametrlar!$E$7+Parametrlar!$E$5),1/Parametrlar!$E$5,0)</f>
        <v>0</v>
      </c>
      <c r="CY10" s="44">
        <f>IF(AND(CY$4&gt;=Parametrlar!$E$7,CY$4&lt;Parametrlar!$E$7+Parametrlar!$E$5),1/Parametrlar!$E$5,0)</f>
        <v>0</v>
      </c>
      <c r="CZ10" s="44">
        <f>IF(AND(CZ$4&gt;=Parametrlar!$E$7,CZ$4&lt;Parametrlar!$E$7+Parametrlar!$E$5),1/Parametrlar!$E$5,0)</f>
        <v>0</v>
      </c>
      <c r="DA10" s="44">
        <f>IF(AND(DA$4&gt;=Parametrlar!$E$7,DA$4&lt;Parametrlar!$E$7+Parametrlar!$E$5),1/Parametrlar!$E$5,0)</f>
        <v>0</v>
      </c>
      <c r="DB10" s="44">
        <f>IF(AND(DB$4&gt;=Parametrlar!$E$7,DB$4&lt;Parametrlar!$E$7+Parametrlar!$E$5),1/Parametrlar!$E$5,0)</f>
        <v>0</v>
      </c>
      <c r="DC10" s="44">
        <f>IF(AND(DC$4&gt;=Parametrlar!$E$7,DC$4&lt;Parametrlar!$E$7+Parametrlar!$E$5),1/Parametrlar!$E$5,0)</f>
        <v>0</v>
      </c>
      <c r="DD10" s="44">
        <f>IF(AND(DD$4&gt;=Parametrlar!$E$7,DD$4&lt;Parametrlar!$E$7+Parametrlar!$E$5),1/Parametrlar!$E$5,0)</f>
        <v>0</v>
      </c>
      <c r="DE10" s="44">
        <f>IF(AND(DE$4&gt;=Parametrlar!$E$7,DE$4&lt;Parametrlar!$E$7+Parametrlar!$E$5),1/Parametrlar!$E$5,0)</f>
        <v>0</v>
      </c>
      <c r="DF10" s="44">
        <f>IF(AND(DF$4&gt;=Parametrlar!$E$7,DF$4&lt;Parametrlar!$E$7+Parametrlar!$E$5),1/Parametrlar!$E$5,0)</f>
        <v>0</v>
      </c>
      <c r="DG10" s="44">
        <f>IF(AND(DG$4&gt;=Parametrlar!$E$7,DG$4&lt;Parametrlar!$E$7+Parametrlar!$E$5),1/Parametrlar!$E$5,0)</f>
        <v>0</v>
      </c>
      <c r="DH10" s="44">
        <f>IF(AND(DH$4&gt;=Parametrlar!$E$7,DH$4&lt;Parametrlar!$E$7+Parametrlar!$E$5),1/Parametrlar!$E$5,0)</f>
        <v>0</v>
      </c>
      <c r="DI10" s="44">
        <f>IF(AND(DI$4&gt;=Parametrlar!$E$7,DI$4&lt;Parametrlar!$E$7+Parametrlar!$E$5),1/Parametrlar!$E$5,0)</f>
        <v>0</v>
      </c>
      <c r="DJ10" s="44">
        <f>IF(AND(DJ$4&gt;=Parametrlar!$E$7,DJ$4&lt;Parametrlar!$E$7+Parametrlar!$E$5),1/Parametrlar!$E$5,0)</f>
        <v>0</v>
      </c>
      <c r="DK10" s="44">
        <f>IF(AND(DK$4&gt;=Parametrlar!$E$7,DK$4&lt;Parametrlar!$E$7+Parametrlar!$E$5),1/Parametrlar!$E$5,0)</f>
        <v>0</v>
      </c>
      <c r="DL10" s="44">
        <f>IF(AND(DL$4&gt;=Parametrlar!$E$7,DL$4&lt;Parametrlar!$E$7+Parametrlar!$E$5),1/Parametrlar!$E$5,0)</f>
        <v>0</v>
      </c>
      <c r="DM10" s="44">
        <f>IF(AND(DM$4&gt;=Parametrlar!$E$7,DM$4&lt;Parametrlar!$E$7+Parametrlar!$E$5),1/Parametrlar!$E$5,0)</f>
        <v>0</v>
      </c>
      <c r="DN10" s="44">
        <f>IF(AND(DN$4&gt;=Parametrlar!$E$7,DN$4&lt;Parametrlar!$E$7+Parametrlar!$E$5),1/Parametrlar!$E$5,0)</f>
        <v>0</v>
      </c>
      <c r="DO10" s="44">
        <f>IF(AND(DO$4&gt;=Parametrlar!$E$7,DO$4&lt;Parametrlar!$E$7+Parametrlar!$E$5),1/Parametrlar!$E$5,0)</f>
        <v>0</v>
      </c>
      <c r="DP10" s="44">
        <f>IF(AND(DP$4&gt;=Parametrlar!$E$7,DP$4&lt;Parametrlar!$E$7+Parametrlar!$E$5),1/Parametrlar!$E$5,0)</f>
        <v>0</v>
      </c>
      <c r="DQ10" s="44">
        <f>IF(AND(DQ$4&gt;=Parametrlar!$E$7,DQ$4&lt;Parametrlar!$E$7+Parametrlar!$E$5),1/Parametrlar!$E$5,0)</f>
        <v>0</v>
      </c>
      <c r="DR10" s="44">
        <f>IF(AND(DR$4&gt;=Parametrlar!$E$7,DR$4&lt;Parametrlar!$E$7+Parametrlar!$E$5),1/Parametrlar!$E$5,0)</f>
        <v>0</v>
      </c>
      <c r="DS10" s="44">
        <f>IF(AND(DS$4&gt;=Parametrlar!$E$7,DS$4&lt;Parametrlar!$E$7+Parametrlar!$E$5),1/Parametrlar!$E$5,0)</f>
        <v>0</v>
      </c>
      <c r="DT10" s="44">
        <f>IF(AND(DT$4&gt;=Parametrlar!$E$7,DT$4&lt;Parametrlar!$E$7+Parametrlar!$E$5),1/Parametrlar!$E$5,0)</f>
        <v>0</v>
      </c>
      <c r="DU10" s="44">
        <f>IF(AND(DU$4&gt;=Parametrlar!$E$7,DU$4&lt;Parametrlar!$E$7+Parametrlar!$E$5),1/Parametrlar!$E$5,0)</f>
        <v>0</v>
      </c>
      <c r="DV10" s="44">
        <f>IF(AND(DV$4&gt;=Parametrlar!$E$7,DV$4&lt;Parametrlar!$E$7+Parametrlar!$E$5),1/Parametrlar!$E$5,0)</f>
        <v>0</v>
      </c>
      <c r="DW10" s="44">
        <f>IF(AND(DW$4&gt;=Parametrlar!$E$7,DW$4&lt;Parametrlar!$E$7+Parametrlar!$E$5),1/Parametrlar!$E$5,0)</f>
        <v>0</v>
      </c>
      <c r="DX10" s="44">
        <f>IF(AND(DX$4&gt;=Parametrlar!$E$7,DX$4&lt;Parametrlar!$E$7+Parametrlar!$E$5),1/Parametrlar!$E$5,0)</f>
        <v>0</v>
      </c>
      <c r="DY10" s="44">
        <f>IF(AND(DY$4&gt;=Parametrlar!$E$7,DY$4&lt;Parametrlar!$E$7+Parametrlar!$E$5),1/Parametrlar!$E$5,0)</f>
        <v>0</v>
      </c>
      <c r="DZ10" s="44">
        <f>IF(AND(DZ$4&gt;=Parametrlar!$E$7,DZ$4&lt;Parametrlar!$E$7+Parametrlar!$E$5),1/Parametrlar!$E$5,0)</f>
        <v>0</v>
      </c>
      <c r="EA10" s="44">
        <f>IF(AND(EA$4&gt;=Parametrlar!$E$7,EA$4&lt;Parametrlar!$E$7+Parametrlar!$E$5),1/Parametrlar!$E$5,0)</f>
        <v>0</v>
      </c>
      <c r="EB10" s="44">
        <f>IF(AND(EB$4&gt;=Parametrlar!$E$7,EB$4&lt;Parametrlar!$E$7+Parametrlar!$E$5),1/Parametrlar!$E$5,0)</f>
        <v>0</v>
      </c>
      <c r="EC10" s="44">
        <f>IF(AND(EC$4&gt;=Parametrlar!$E$7,EC$4&lt;Parametrlar!$E$7+Parametrlar!$E$5),1/Parametrlar!$E$5,0)</f>
        <v>0</v>
      </c>
      <c r="ED10" s="44">
        <f>IF(AND(ED$4&gt;=Parametrlar!$E$7,ED$4&lt;Parametrlar!$E$7+Parametrlar!$E$5),1/Parametrlar!$E$5,0)</f>
        <v>0</v>
      </c>
      <c r="EE10" s="44">
        <f>IF(AND(EE$4&gt;=Parametrlar!$E$7,EE$4&lt;Parametrlar!$E$7+Parametrlar!$E$5),1/Parametrlar!$E$5,0)</f>
        <v>0</v>
      </c>
      <c r="EF10" s="44">
        <f>IF(AND(EF$4&gt;=Parametrlar!$E$7,EF$4&lt;Parametrlar!$E$7+Parametrlar!$E$5),1/Parametrlar!$E$5,0)</f>
        <v>0</v>
      </c>
      <c r="EG10" s="44">
        <f>IF(AND(EG$4&gt;=Parametrlar!$E$7,EG$4&lt;Parametrlar!$E$7+Parametrlar!$E$5),1/Parametrlar!$E$5,0)</f>
        <v>0</v>
      </c>
      <c r="EH10" s="44">
        <f>IF(AND(EH$4&gt;=Parametrlar!$E$7,EH$4&lt;Parametrlar!$E$7+Parametrlar!$E$5),1/Parametrlar!$E$5,0)</f>
        <v>0</v>
      </c>
      <c r="EI10" s="44">
        <f>IF(AND(EI$4&gt;=Parametrlar!$E$7,EI$4&lt;Parametrlar!$E$7+Parametrlar!$E$5),1/Parametrlar!$E$5,0)</f>
        <v>0</v>
      </c>
      <c r="EJ10" s="44">
        <f>IF(AND(EJ$4&gt;=Parametrlar!$E$7,EJ$4&lt;Parametrlar!$E$7+Parametrlar!$E$5),1/Parametrlar!$E$5,0)</f>
        <v>0</v>
      </c>
      <c r="EK10" s="44">
        <f>IF(AND(EK$4&gt;=Parametrlar!$E$7,EK$4&lt;Parametrlar!$E$7+Parametrlar!$E$5),1/Parametrlar!$E$5,0)</f>
        <v>0</v>
      </c>
      <c r="EL10" s="44">
        <f>IF(AND(EL$4&gt;=Parametrlar!$E$7,EL$4&lt;Parametrlar!$E$7+Parametrlar!$E$5),1/Parametrlar!$E$5,0)</f>
        <v>0</v>
      </c>
      <c r="EM10" s="44">
        <f>IF(AND(EM$4&gt;=Parametrlar!$E$7,EM$4&lt;Parametrlar!$E$7+Parametrlar!$E$5),1/Parametrlar!$E$5,0)</f>
        <v>0</v>
      </c>
      <c r="EN10" s="44">
        <f>IF(AND(EN$4&gt;=Parametrlar!$E$7,EN$4&lt;Parametrlar!$E$7+Parametrlar!$E$5),1/Parametrlar!$E$5,0)</f>
        <v>0</v>
      </c>
      <c r="EO10" s="44">
        <f>IF(AND(EO$4&gt;=Parametrlar!$E$7,EO$4&lt;Parametrlar!$E$7+Parametrlar!$E$5),1/Parametrlar!$E$5,0)</f>
        <v>0</v>
      </c>
      <c r="EP10" s="44">
        <f>IF(AND(EP$4&gt;=Parametrlar!$E$7,EP$4&lt;Parametrlar!$E$7+Parametrlar!$E$5),1/Parametrlar!$E$5,0)</f>
        <v>0</v>
      </c>
      <c r="EQ10" s="44">
        <f>IF(AND(EQ$4&gt;=Parametrlar!$E$7,EQ$4&lt;Parametrlar!$E$7+Parametrlar!$E$5),1/Parametrlar!$E$5,0)</f>
        <v>0</v>
      </c>
      <c r="ER10" s="44">
        <f>IF(AND(ER$4&gt;=Parametrlar!$E$7,ER$4&lt;Parametrlar!$E$7+Parametrlar!$E$5),1/Parametrlar!$E$5,0)</f>
        <v>0</v>
      </c>
      <c r="ES10" s="44">
        <f>IF(AND(ES$4&gt;=Parametrlar!$E$7,ES$4&lt;Parametrlar!$E$7+Parametrlar!$E$5),1/Parametrlar!$E$5,0)</f>
        <v>0</v>
      </c>
      <c r="ET10" s="44">
        <f>IF(AND(ET$4&gt;=Parametrlar!$E$7,ET$4&lt;Parametrlar!$E$7+Parametrlar!$E$5),1/Parametrlar!$E$5,0)</f>
        <v>0</v>
      </c>
      <c r="EU10" s="44">
        <f>IF(AND(EU$4&gt;=Parametrlar!$E$7,EU$4&lt;Parametrlar!$E$7+Parametrlar!$E$5),1/Parametrlar!$E$5,0)</f>
        <v>0</v>
      </c>
      <c r="EV10" s="44">
        <f>IF(AND(EV$4&gt;=Parametrlar!$E$7,EV$4&lt;Parametrlar!$E$7+Parametrlar!$E$5),1/Parametrlar!$E$5,0)</f>
        <v>0</v>
      </c>
      <c r="EW10" s="44">
        <f>IF(AND(EW$4&gt;=Parametrlar!$E$7,EW$4&lt;Parametrlar!$E$7+Parametrlar!$E$5),1/Parametrlar!$E$5,0)</f>
        <v>0</v>
      </c>
      <c r="EX10" s="44">
        <f>IF(AND(EX$4&gt;=Parametrlar!$E$7,EX$4&lt;Parametrlar!$E$7+Parametrlar!$E$5),1/Parametrlar!$E$5,0)</f>
        <v>0</v>
      </c>
      <c r="EY10" s="44">
        <f>IF(AND(EY$4&gt;=Parametrlar!$E$7,EY$4&lt;Parametrlar!$E$7+Parametrlar!$E$5),1/Parametrlar!$E$5,0)</f>
        <v>0</v>
      </c>
      <c r="EZ10" s="44">
        <f>IF(AND(EZ$4&gt;=Parametrlar!$E$7,EZ$4&lt;Parametrlar!$E$7+Parametrlar!$E$5),1/Parametrlar!$E$5,0)</f>
        <v>0</v>
      </c>
      <c r="FA10" s="44">
        <f>IF(AND(FA$4&gt;=Parametrlar!$E$7,FA$4&lt;Parametrlar!$E$7+Parametrlar!$E$5),1/Parametrlar!$E$5,0)</f>
        <v>0</v>
      </c>
      <c r="FB10" s="44">
        <f>IF(AND(FB$4&gt;=Parametrlar!$E$7,FB$4&lt;Parametrlar!$E$7+Parametrlar!$E$5),1/Parametrlar!$E$5,0)</f>
        <v>0</v>
      </c>
      <c r="FC10" s="44">
        <f>IF(AND(FC$4&gt;=Parametrlar!$E$7,FC$4&lt;Parametrlar!$E$7+Parametrlar!$E$5),1/Parametrlar!$E$5,0)</f>
        <v>0</v>
      </c>
      <c r="FD10" s="44">
        <f>IF(AND(FD$4&gt;=Parametrlar!$E$7,FD$4&lt;Parametrlar!$E$7+Parametrlar!$E$5),1/Parametrlar!$E$5,0)</f>
        <v>0</v>
      </c>
      <c r="FE10" s="44">
        <f>IF(AND(FE$4&gt;=Parametrlar!$E$7,FE$4&lt;Parametrlar!$E$7+Parametrlar!$E$5),1/Parametrlar!$E$5,0)</f>
        <v>0</v>
      </c>
      <c r="FF10" s="44">
        <f>IF(AND(FF$4&gt;=Parametrlar!$E$7,FF$4&lt;Parametrlar!$E$7+Parametrlar!$E$5),1/Parametrlar!$E$5,0)</f>
        <v>0</v>
      </c>
      <c r="FG10" s="44">
        <f>IF(AND(FG$4&gt;=Parametrlar!$E$7,FG$4&lt;Parametrlar!$E$7+Parametrlar!$E$5),1/Parametrlar!$E$5,0)</f>
        <v>0</v>
      </c>
      <c r="FH10" s="44">
        <f>IF(AND(FH$4&gt;=Parametrlar!$E$7,FH$4&lt;Parametrlar!$E$7+Parametrlar!$E$5),1/Parametrlar!$E$5,0)</f>
        <v>0</v>
      </c>
      <c r="FI10" s="44">
        <f>IF(AND(FI$4&gt;=Parametrlar!$E$7,FI$4&lt;Parametrlar!$E$7+Parametrlar!$E$5),1/Parametrlar!$E$5,0)</f>
        <v>0</v>
      </c>
      <c r="FJ10" s="44">
        <f>IF(AND(FJ$4&gt;=Parametrlar!$E$7,FJ$4&lt;Parametrlar!$E$7+Parametrlar!$E$5),1/Parametrlar!$E$5,0)</f>
        <v>0</v>
      </c>
      <c r="FK10" s="44">
        <f>IF(AND(FK$4&gt;=Parametrlar!$E$7,FK$4&lt;Parametrlar!$E$7+Parametrlar!$E$5),1/Parametrlar!$E$5,0)</f>
        <v>0</v>
      </c>
      <c r="FL10" s="44">
        <f>IF(AND(FL$4&gt;=Parametrlar!$E$7,FL$4&lt;Parametrlar!$E$7+Parametrlar!$E$5),1/Parametrlar!$E$5,0)</f>
        <v>0</v>
      </c>
      <c r="FM10" s="44">
        <f>IF(AND(FM$4&gt;=Parametrlar!$E$7,FM$4&lt;Parametrlar!$E$7+Parametrlar!$E$5),1/Parametrlar!$E$5,0)</f>
        <v>0</v>
      </c>
      <c r="FN10" s="44">
        <f>IF(AND(FN$4&gt;=Parametrlar!$E$7,FN$4&lt;Parametrlar!$E$7+Parametrlar!$E$5),1/Parametrlar!$E$5,0)</f>
        <v>0</v>
      </c>
      <c r="FO10" s="44">
        <f>IF(AND(FO$4&gt;=Parametrlar!$E$7,FO$4&lt;Parametrlar!$E$7+Parametrlar!$E$5),1/Parametrlar!$E$5,0)</f>
        <v>0</v>
      </c>
      <c r="FP10" s="44">
        <f>IF(AND(FP$4&gt;=Parametrlar!$E$7,FP$4&lt;Parametrlar!$E$7+Parametrlar!$E$5),1/Parametrlar!$E$5,0)</f>
        <v>0</v>
      </c>
    </row>
    <row r="11" spans="1:172" x14ac:dyDescent="0.2">
      <c r="A11" s="42" t="s">
        <v>225</v>
      </c>
      <c r="C11" s="45">
        <f>SUM(D11:FP11)</f>
        <v>0</v>
      </c>
      <c r="D11" s="46">
        <f>D10*Parametrlar!$E$15*D9</f>
        <v>0</v>
      </c>
      <c r="E11" s="46">
        <f>E10*Parametrlar!$E$15*E9</f>
        <v>0</v>
      </c>
      <c r="F11" s="46">
        <f>F10*Parametrlar!$E$15*F9</f>
        <v>0</v>
      </c>
      <c r="G11" s="46">
        <f>G10*Parametrlar!$E$15*G9</f>
        <v>0</v>
      </c>
      <c r="H11" s="46">
        <f>H10*Parametrlar!$E$15*H9</f>
        <v>0</v>
      </c>
      <c r="I11" s="46">
        <f>I10*Parametrlar!$E$15*I9</f>
        <v>0</v>
      </c>
      <c r="J11" s="46">
        <f>J10*Parametrlar!$E$15*J9</f>
        <v>0</v>
      </c>
      <c r="K11" s="46">
        <f>K10*Parametrlar!$E$15*K9</f>
        <v>0</v>
      </c>
      <c r="L11" s="46">
        <f>L10*Parametrlar!$E$15*L9</f>
        <v>0</v>
      </c>
      <c r="M11" s="46">
        <f>M10*Parametrlar!$E$15*M9</f>
        <v>0</v>
      </c>
      <c r="N11" s="46">
        <f>N10*Parametrlar!$E$15*N9</f>
        <v>0</v>
      </c>
      <c r="O11" s="46">
        <f>O10*Parametrlar!$E$15*O9</f>
        <v>0</v>
      </c>
      <c r="P11" s="46">
        <f>P10*Parametrlar!$E$15*P9</f>
        <v>0</v>
      </c>
      <c r="Q11" s="46">
        <f>Q10*Parametrlar!$E$15*Q9</f>
        <v>0</v>
      </c>
      <c r="R11" s="46">
        <f>R10*Parametrlar!$E$15*R9</f>
        <v>0</v>
      </c>
      <c r="S11" s="46">
        <f>S10*Parametrlar!$E$15*S9</f>
        <v>0</v>
      </c>
      <c r="T11" s="46">
        <f>T10*Parametrlar!$E$15*T9</f>
        <v>0</v>
      </c>
      <c r="U11" s="46">
        <f>U10*Parametrlar!$E$15*U9</f>
        <v>0</v>
      </c>
      <c r="V11" s="46">
        <f>V10*Parametrlar!$E$15*V9</f>
        <v>0</v>
      </c>
      <c r="W11" s="46">
        <f>W10*Parametrlar!$E$15*W9</f>
        <v>0</v>
      </c>
      <c r="X11" s="46">
        <f>X10*Parametrlar!$E$15*X9</f>
        <v>0</v>
      </c>
      <c r="Y11" s="46">
        <f>Y10*Parametrlar!$E$15*Y9</f>
        <v>0</v>
      </c>
      <c r="Z11" s="46">
        <f>Z10*Parametrlar!$E$15*Z9</f>
        <v>0</v>
      </c>
      <c r="AA11" s="46">
        <f>AA10*Parametrlar!$E$15*AA9</f>
        <v>0</v>
      </c>
      <c r="AB11" s="46">
        <f>AB10*Parametrlar!$E$15*AB9</f>
        <v>0</v>
      </c>
      <c r="AC11" s="46">
        <f>AC10*Parametrlar!$E$15*AC9</f>
        <v>0</v>
      </c>
      <c r="AD11" s="46">
        <f>AD10*Parametrlar!$E$15*AD9</f>
        <v>0</v>
      </c>
      <c r="AE11" s="46">
        <f>AE10*Parametrlar!$E$15*AE9</f>
        <v>0</v>
      </c>
      <c r="AF11" s="46">
        <f>AF10*Parametrlar!$E$15*AF9</f>
        <v>0</v>
      </c>
      <c r="AG11" s="46">
        <f>AG10*Parametrlar!$E$15*AG9</f>
        <v>0</v>
      </c>
      <c r="AH11" s="46">
        <f>AH10*Parametrlar!$E$15*AH9</f>
        <v>0</v>
      </c>
      <c r="AI11" s="46">
        <f>AI10*Parametrlar!$E$15*AI9</f>
        <v>0</v>
      </c>
      <c r="AJ11" s="46">
        <f>AJ10*Parametrlar!$E$15*AJ9</f>
        <v>0</v>
      </c>
      <c r="AK11" s="46">
        <f>AK10*Parametrlar!$E$15*AK9</f>
        <v>0</v>
      </c>
      <c r="AL11" s="46">
        <f>AL10*Parametrlar!$E$15*AL9</f>
        <v>0</v>
      </c>
      <c r="AM11" s="46">
        <f>AM10*Parametrlar!$E$15*AM9</f>
        <v>0</v>
      </c>
      <c r="AN11" s="46">
        <f>AN10*Parametrlar!$E$15*AN9</f>
        <v>0</v>
      </c>
      <c r="AO11" s="46">
        <f>AO10*Parametrlar!$E$15*AO9</f>
        <v>0</v>
      </c>
      <c r="AP11" s="46">
        <f>AP10*Parametrlar!$E$15*AP9</f>
        <v>0</v>
      </c>
      <c r="AQ11" s="46">
        <f>AQ10*Parametrlar!$E$15*AQ9</f>
        <v>0</v>
      </c>
      <c r="AR11" s="46">
        <f>AR10*Parametrlar!$E$15*AR9</f>
        <v>0</v>
      </c>
      <c r="AS11" s="46">
        <f>AS10*Parametrlar!$E$15*AS9</f>
        <v>0</v>
      </c>
      <c r="AT11" s="46">
        <f>AT10*Parametrlar!$E$15*AT9</f>
        <v>0</v>
      </c>
      <c r="AU11" s="46">
        <f>AU10*Parametrlar!$E$15*AU9</f>
        <v>0</v>
      </c>
      <c r="AV11" s="46">
        <f>AV10*Parametrlar!$E$15*AV9</f>
        <v>0</v>
      </c>
      <c r="AW11" s="46">
        <f>AW10*Parametrlar!$E$15*AW9</f>
        <v>0</v>
      </c>
      <c r="AX11" s="46">
        <f>AX10*Parametrlar!$E$15*AX9</f>
        <v>0</v>
      </c>
      <c r="AY11" s="46">
        <f>AY10*Parametrlar!$E$15*AY9</f>
        <v>0</v>
      </c>
      <c r="AZ11" s="46">
        <f>AZ10*Parametrlar!$E$15*AZ9</f>
        <v>0</v>
      </c>
      <c r="BA11" s="46">
        <f>BA10*Parametrlar!$E$15*BA9</f>
        <v>0</v>
      </c>
      <c r="BB11" s="46">
        <f>BB10*Parametrlar!$E$15*BB9</f>
        <v>0</v>
      </c>
      <c r="BC11" s="46">
        <f>BC10*Parametrlar!$E$15*BC9</f>
        <v>0</v>
      </c>
      <c r="BD11" s="46">
        <f>BD10*Parametrlar!$E$15*BD9</f>
        <v>0</v>
      </c>
      <c r="BE11" s="46">
        <f>BE10*Parametrlar!$E$15*BE9</f>
        <v>0</v>
      </c>
      <c r="BF11" s="46">
        <f>BF10*Parametrlar!$E$15*BF9</f>
        <v>0</v>
      </c>
      <c r="BG11" s="46">
        <f>BG10*Parametrlar!$E$15*BG9</f>
        <v>0</v>
      </c>
      <c r="BH11" s="46">
        <f>BH10*Parametrlar!$E$15*BH9</f>
        <v>0</v>
      </c>
      <c r="BI11" s="46">
        <f>BI10*Parametrlar!$E$15*BI9</f>
        <v>0</v>
      </c>
      <c r="BJ11" s="46">
        <f>BJ10*Parametrlar!$E$15*BJ9</f>
        <v>0</v>
      </c>
      <c r="BK11" s="46">
        <f>BK10*Parametrlar!$E$15*BK9</f>
        <v>0</v>
      </c>
      <c r="BL11" s="46">
        <f>BL10*Parametrlar!$E$15*BL9</f>
        <v>0</v>
      </c>
      <c r="BM11" s="46">
        <f>BM10*Parametrlar!$E$15*BM9</f>
        <v>0</v>
      </c>
      <c r="BN11" s="46">
        <f>BN10*Parametrlar!$E$15*BN9</f>
        <v>0</v>
      </c>
      <c r="BO11" s="46">
        <f>BO10*Parametrlar!$E$15*BO9</f>
        <v>0</v>
      </c>
      <c r="BP11" s="46">
        <f>BP10*Parametrlar!$E$15*BP9</f>
        <v>0</v>
      </c>
      <c r="BQ11" s="46">
        <f>BQ10*Parametrlar!$E$15*BQ9</f>
        <v>0</v>
      </c>
      <c r="BR11" s="46">
        <f>BR10*Parametrlar!$E$15*BR9</f>
        <v>0</v>
      </c>
      <c r="BS11" s="46">
        <f>BS10*Parametrlar!$E$15*BS9</f>
        <v>0</v>
      </c>
      <c r="BT11" s="46">
        <f>BT10*Parametrlar!$E$15*BT9</f>
        <v>0</v>
      </c>
      <c r="BU11" s="46">
        <f>BU10*Parametrlar!$E$15*BU9</f>
        <v>0</v>
      </c>
      <c r="BV11" s="46">
        <f>BV10*Parametrlar!$E$15*BV9</f>
        <v>0</v>
      </c>
      <c r="BW11" s="46">
        <f>BW10*Parametrlar!$E$15*BW9</f>
        <v>0</v>
      </c>
      <c r="BX11" s="46">
        <f>BX10*Parametrlar!$E$15*BX9</f>
        <v>0</v>
      </c>
      <c r="BY11" s="46">
        <f>BY10*Parametrlar!$E$15*BY9</f>
        <v>0</v>
      </c>
      <c r="BZ11" s="46">
        <f>BZ10*Parametrlar!$E$15*BZ9</f>
        <v>0</v>
      </c>
      <c r="CA11" s="46">
        <f>CA10*Parametrlar!$E$15*CA9</f>
        <v>0</v>
      </c>
      <c r="CB11" s="46">
        <f>CB10*Parametrlar!$E$15*CB9</f>
        <v>0</v>
      </c>
      <c r="CC11" s="46">
        <f>CC10*Parametrlar!$E$15*CC9</f>
        <v>0</v>
      </c>
      <c r="CD11" s="46">
        <f>CD10*Parametrlar!$E$15*CD9</f>
        <v>0</v>
      </c>
      <c r="CE11" s="46">
        <f>CE10*Parametrlar!$E$15*CE9</f>
        <v>0</v>
      </c>
      <c r="CF11" s="46">
        <f>CF10*Parametrlar!$E$15*CF9</f>
        <v>0</v>
      </c>
      <c r="CG11" s="46">
        <f>CG10*Parametrlar!$E$15*CG9</f>
        <v>0</v>
      </c>
      <c r="CH11" s="46">
        <f>CH10*Parametrlar!$E$15*CH9</f>
        <v>0</v>
      </c>
      <c r="CI11" s="46">
        <f>CI10*Parametrlar!$E$15*CI9</f>
        <v>0</v>
      </c>
      <c r="CJ11" s="46">
        <f>CJ10*Parametrlar!$E$15*CJ9</f>
        <v>0</v>
      </c>
      <c r="CK11" s="46">
        <f>CK10*Parametrlar!$E$15*CK9</f>
        <v>0</v>
      </c>
      <c r="CL11" s="46">
        <f>CL10*Parametrlar!$E$15*CL9</f>
        <v>0</v>
      </c>
      <c r="CM11" s="46">
        <f>CM10*Parametrlar!$E$15*CM9</f>
        <v>0</v>
      </c>
      <c r="CN11" s="46">
        <f>CN10*Parametrlar!$E$15*CN9</f>
        <v>0</v>
      </c>
      <c r="CO11" s="46">
        <f>CO10*Parametrlar!$E$15*CO9</f>
        <v>0</v>
      </c>
      <c r="CP11" s="46">
        <f>CP10*Parametrlar!$E$15*CP9</f>
        <v>0</v>
      </c>
      <c r="CQ11" s="46">
        <f>CQ10*Parametrlar!$E$15*CQ9</f>
        <v>0</v>
      </c>
      <c r="CR11" s="46">
        <f>CR10*Parametrlar!$E$15*CR9</f>
        <v>0</v>
      </c>
      <c r="CS11" s="46">
        <f>CS10*Parametrlar!$E$15*CS9</f>
        <v>0</v>
      </c>
      <c r="CT11" s="46">
        <f>CT10*Parametrlar!$E$15*CT9</f>
        <v>0</v>
      </c>
      <c r="CU11" s="46">
        <f>CU10*Parametrlar!$E$15*CU9</f>
        <v>0</v>
      </c>
      <c r="CV11" s="46">
        <f>CV10*Parametrlar!$E$15*CV9</f>
        <v>0</v>
      </c>
      <c r="CW11" s="46">
        <f>CW10*Parametrlar!$E$15*CW9</f>
        <v>0</v>
      </c>
      <c r="CX11" s="46">
        <f>CX10*Parametrlar!$E$15*CX9</f>
        <v>0</v>
      </c>
      <c r="CY11" s="46">
        <f>CY10*Parametrlar!$E$15*CY9</f>
        <v>0</v>
      </c>
      <c r="CZ11" s="46">
        <f>CZ10*Parametrlar!$E$15*CZ9</f>
        <v>0</v>
      </c>
      <c r="DA11" s="46">
        <f>DA10*Parametrlar!$E$15*DA9</f>
        <v>0</v>
      </c>
      <c r="DB11" s="46">
        <f>DB10*Parametrlar!$E$15*DB9</f>
        <v>0</v>
      </c>
      <c r="DC11" s="46">
        <f>DC10*Parametrlar!$E$15*DC9</f>
        <v>0</v>
      </c>
      <c r="DD11" s="46">
        <f>DD10*Parametrlar!$E$15*DD9</f>
        <v>0</v>
      </c>
      <c r="DE11" s="46">
        <f>DE10*Parametrlar!$E$15*DE9</f>
        <v>0</v>
      </c>
      <c r="DF11" s="46">
        <f>DF10*Parametrlar!$E$15*DF9</f>
        <v>0</v>
      </c>
      <c r="DG11" s="46">
        <f>DG10*Parametrlar!$E$15*DG9</f>
        <v>0</v>
      </c>
      <c r="DH11" s="46">
        <f>DH10*Parametrlar!$E$15*DH9</f>
        <v>0</v>
      </c>
      <c r="DI11" s="46">
        <f>DI10*Parametrlar!$E$15*DI9</f>
        <v>0</v>
      </c>
      <c r="DJ11" s="46">
        <f>DJ10*Parametrlar!$E$15*DJ9</f>
        <v>0</v>
      </c>
      <c r="DK11" s="46">
        <f>DK10*Parametrlar!$E$15*DK9</f>
        <v>0</v>
      </c>
      <c r="DL11" s="46">
        <f>DL10*Parametrlar!$E$15*DL9</f>
        <v>0</v>
      </c>
      <c r="DM11" s="46">
        <f>DM10*Parametrlar!$E$15*DM9</f>
        <v>0</v>
      </c>
      <c r="DN11" s="46">
        <f>DN10*Parametrlar!$E$15*DN9</f>
        <v>0</v>
      </c>
      <c r="DO11" s="46">
        <f>DO10*Parametrlar!$E$15*DO9</f>
        <v>0</v>
      </c>
      <c r="DP11" s="46">
        <f>DP10*Parametrlar!$E$15*DP9</f>
        <v>0</v>
      </c>
      <c r="DQ11" s="46">
        <f>DQ10*Parametrlar!$E$15*DQ9</f>
        <v>0</v>
      </c>
      <c r="DR11" s="46">
        <f>DR10*Parametrlar!$E$15*DR9</f>
        <v>0</v>
      </c>
      <c r="DS11" s="46">
        <f>DS10*Parametrlar!$E$15*DS9</f>
        <v>0</v>
      </c>
      <c r="DT11" s="46">
        <f>DT10*Parametrlar!$E$15*DT9</f>
        <v>0</v>
      </c>
      <c r="DU11" s="46">
        <f>DU10*Parametrlar!$E$15*DU9</f>
        <v>0</v>
      </c>
      <c r="DV11" s="46">
        <f>DV10*Parametrlar!$E$15*DV9</f>
        <v>0</v>
      </c>
      <c r="DW11" s="46">
        <f>DW10*Parametrlar!$E$15*DW9</f>
        <v>0</v>
      </c>
      <c r="DX11" s="46">
        <f>DX10*Parametrlar!$E$15*DX9</f>
        <v>0</v>
      </c>
      <c r="DY11" s="46">
        <f>DY10*Parametrlar!$E$15*DY9</f>
        <v>0</v>
      </c>
      <c r="DZ11" s="46">
        <f>DZ10*Parametrlar!$E$15*DZ9</f>
        <v>0</v>
      </c>
      <c r="EA11" s="46">
        <f>EA10*Parametrlar!$E$15*EA9</f>
        <v>0</v>
      </c>
      <c r="EB11" s="46">
        <f>EB10*Parametrlar!$E$15*EB9</f>
        <v>0</v>
      </c>
      <c r="EC11" s="46">
        <f>EC10*Parametrlar!$E$15*EC9</f>
        <v>0</v>
      </c>
      <c r="ED11" s="46">
        <f>ED10*Parametrlar!$E$15*ED9</f>
        <v>0</v>
      </c>
      <c r="EE11" s="46">
        <f>EE10*Parametrlar!$E$15*EE9</f>
        <v>0</v>
      </c>
      <c r="EF11" s="46">
        <f>EF10*Parametrlar!$E$15*EF9</f>
        <v>0</v>
      </c>
      <c r="EG11" s="46">
        <f>EG10*Parametrlar!$E$15*EG9</f>
        <v>0</v>
      </c>
      <c r="EH11" s="46">
        <f>EH10*Parametrlar!$E$15*EH9</f>
        <v>0</v>
      </c>
      <c r="EI11" s="46">
        <f>EI10*Parametrlar!$E$15*EI9</f>
        <v>0</v>
      </c>
      <c r="EJ11" s="46">
        <f>EJ10*Parametrlar!$E$15*EJ9</f>
        <v>0</v>
      </c>
      <c r="EK11" s="46">
        <f>EK10*Parametrlar!$E$15*EK9</f>
        <v>0</v>
      </c>
      <c r="EL11" s="46">
        <f>EL10*Parametrlar!$E$15*EL9</f>
        <v>0</v>
      </c>
      <c r="EM11" s="46">
        <f>EM10*Parametrlar!$E$15*EM9</f>
        <v>0</v>
      </c>
      <c r="EN11" s="46">
        <f>EN10*Parametrlar!$E$15*EN9</f>
        <v>0</v>
      </c>
      <c r="EO11" s="46">
        <f>EO10*Parametrlar!$E$15*EO9</f>
        <v>0</v>
      </c>
      <c r="EP11" s="46">
        <f>EP10*Parametrlar!$E$15*EP9</f>
        <v>0</v>
      </c>
      <c r="EQ11" s="46">
        <f>EQ10*Parametrlar!$E$15*EQ9</f>
        <v>0</v>
      </c>
      <c r="ER11" s="46">
        <f>ER10*Parametrlar!$E$15*ER9</f>
        <v>0</v>
      </c>
      <c r="ES11" s="46">
        <f>ES10*Parametrlar!$E$15*ES9</f>
        <v>0</v>
      </c>
      <c r="ET11" s="46">
        <f>ET10*Parametrlar!$E$15*ET9</f>
        <v>0</v>
      </c>
      <c r="EU11" s="46">
        <f>EU10*Parametrlar!$E$15*EU9</f>
        <v>0</v>
      </c>
      <c r="EV11" s="46">
        <f>EV10*Parametrlar!$E$15*EV9</f>
        <v>0</v>
      </c>
      <c r="EW11" s="46">
        <f>EW10*Parametrlar!$E$15*EW9</f>
        <v>0</v>
      </c>
      <c r="EX11" s="46">
        <f>EX10*Parametrlar!$E$15*EX9</f>
        <v>0</v>
      </c>
      <c r="EY11" s="46">
        <f>EY10*Parametrlar!$E$15*EY9</f>
        <v>0</v>
      </c>
      <c r="EZ11" s="46">
        <f>EZ10*Parametrlar!$E$15*EZ9</f>
        <v>0</v>
      </c>
      <c r="FA11" s="46">
        <f>FA10*Parametrlar!$E$15*FA9</f>
        <v>0</v>
      </c>
      <c r="FB11" s="46">
        <f>FB10*Parametrlar!$E$15*FB9</f>
        <v>0</v>
      </c>
      <c r="FC11" s="46">
        <f>FC10*Parametrlar!$E$15*FC9</f>
        <v>0</v>
      </c>
      <c r="FD11" s="46">
        <f>FD10*Parametrlar!$E$15*FD9</f>
        <v>0</v>
      </c>
      <c r="FE11" s="46">
        <f>FE10*Parametrlar!$E$15*FE9</f>
        <v>0</v>
      </c>
      <c r="FF11" s="46">
        <f>FF10*Parametrlar!$E$15*FF9</f>
        <v>0</v>
      </c>
      <c r="FG11" s="46">
        <f>FG10*Parametrlar!$E$15*FG9</f>
        <v>0</v>
      </c>
      <c r="FH11" s="46">
        <f>FH10*Parametrlar!$E$15*FH9</f>
        <v>0</v>
      </c>
      <c r="FI11" s="46">
        <f>FI10*Parametrlar!$E$15*FI9</f>
        <v>0</v>
      </c>
      <c r="FJ11" s="46">
        <f>FJ10*Parametrlar!$E$15*FJ9</f>
        <v>0</v>
      </c>
      <c r="FK11" s="46">
        <f>FK10*Parametrlar!$E$15*FK9</f>
        <v>0</v>
      </c>
      <c r="FL11" s="46">
        <f>FL10*Parametrlar!$E$15*FL9</f>
        <v>0</v>
      </c>
      <c r="FM11" s="46">
        <f>FM10*Parametrlar!$E$15*FM9</f>
        <v>0</v>
      </c>
      <c r="FN11" s="46">
        <f>FN10*Parametrlar!$E$15*FN9</f>
        <v>0</v>
      </c>
      <c r="FO11" s="46">
        <f>FO10*Parametrlar!$E$15*FO9</f>
        <v>0</v>
      </c>
      <c r="FP11" s="46">
        <f>FP10*Parametrlar!$E$15*FP9</f>
        <v>0</v>
      </c>
    </row>
    <row r="12" spans="1:172" x14ac:dyDescent="0.2">
      <c r="A12" s="42" t="s">
        <v>226</v>
      </c>
      <c r="D12" s="46">
        <f>D11</f>
        <v>0</v>
      </c>
      <c r="E12" s="46">
        <f t="shared" ref="E12:AJ12" si="6">D12+E11</f>
        <v>0</v>
      </c>
      <c r="F12" s="46">
        <f t="shared" si="6"/>
        <v>0</v>
      </c>
      <c r="G12" s="46">
        <f t="shared" si="6"/>
        <v>0</v>
      </c>
      <c r="H12" s="46">
        <f t="shared" si="6"/>
        <v>0</v>
      </c>
      <c r="I12" s="46">
        <f t="shared" si="6"/>
        <v>0</v>
      </c>
      <c r="J12" s="46">
        <f t="shared" si="6"/>
        <v>0</v>
      </c>
      <c r="K12" s="46">
        <f t="shared" si="6"/>
        <v>0</v>
      </c>
      <c r="L12" s="46">
        <f t="shared" si="6"/>
        <v>0</v>
      </c>
      <c r="M12" s="46">
        <f t="shared" si="6"/>
        <v>0</v>
      </c>
      <c r="N12" s="46">
        <f t="shared" si="6"/>
        <v>0</v>
      </c>
      <c r="O12" s="46">
        <f t="shared" si="6"/>
        <v>0</v>
      </c>
      <c r="P12" s="46">
        <f t="shared" si="6"/>
        <v>0</v>
      </c>
      <c r="Q12" s="46">
        <f t="shared" si="6"/>
        <v>0</v>
      </c>
      <c r="R12" s="46">
        <f t="shared" si="6"/>
        <v>0</v>
      </c>
      <c r="S12" s="46">
        <f t="shared" si="6"/>
        <v>0</v>
      </c>
      <c r="T12" s="46">
        <f t="shared" si="6"/>
        <v>0</v>
      </c>
      <c r="U12" s="46">
        <f t="shared" si="6"/>
        <v>0</v>
      </c>
      <c r="V12" s="46">
        <f t="shared" si="6"/>
        <v>0</v>
      </c>
      <c r="W12" s="46">
        <f t="shared" si="6"/>
        <v>0</v>
      </c>
      <c r="X12" s="46">
        <f t="shared" si="6"/>
        <v>0</v>
      </c>
      <c r="Y12" s="46">
        <f t="shared" si="6"/>
        <v>0</v>
      </c>
      <c r="Z12" s="46">
        <f t="shared" si="6"/>
        <v>0</v>
      </c>
      <c r="AA12" s="46">
        <f t="shared" si="6"/>
        <v>0</v>
      </c>
      <c r="AB12" s="46">
        <f t="shared" si="6"/>
        <v>0</v>
      </c>
      <c r="AC12" s="46">
        <f t="shared" si="6"/>
        <v>0</v>
      </c>
      <c r="AD12" s="46">
        <f t="shared" si="6"/>
        <v>0</v>
      </c>
      <c r="AE12" s="46">
        <f t="shared" si="6"/>
        <v>0</v>
      </c>
      <c r="AF12" s="46">
        <f t="shared" si="6"/>
        <v>0</v>
      </c>
      <c r="AG12" s="46">
        <f t="shared" si="6"/>
        <v>0</v>
      </c>
      <c r="AH12" s="46">
        <f t="shared" si="6"/>
        <v>0</v>
      </c>
      <c r="AI12" s="46">
        <f t="shared" si="6"/>
        <v>0</v>
      </c>
      <c r="AJ12" s="46">
        <f t="shared" si="6"/>
        <v>0</v>
      </c>
      <c r="AK12" s="46">
        <f t="shared" ref="AK12:BP12" si="7">AJ12+AK11</f>
        <v>0</v>
      </c>
      <c r="AL12" s="46">
        <f t="shared" si="7"/>
        <v>0</v>
      </c>
      <c r="AM12" s="46">
        <f t="shared" si="7"/>
        <v>0</v>
      </c>
      <c r="AN12" s="46">
        <f t="shared" si="7"/>
        <v>0</v>
      </c>
      <c r="AO12" s="46">
        <f t="shared" si="7"/>
        <v>0</v>
      </c>
      <c r="AP12" s="46">
        <f t="shared" si="7"/>
        <v>0</v>
      </c>
      <c r="AQ12" s="46">
        <f t="shared" si="7"/>
        <v>0</v>
      </c>
      <c r="AR12" s="46">
        <f t="shared" si="7"/>
        <v>0</v>
      </c>
      <c r="AS12" s="46">
        <f t="shared" si="7"/>
        <v>0</v>
      </c>
      <c r="AT12" s="46">
        <f t="shared" si="7"/>
        <v>0</v>
      </c>
      <c r="AU12" s="46">
        <f t="shared" si="7"/>
        <v>0</v>
      </c>
      <c r="AV12" s="46">
        <f t="shared" si="7"/>
        <v>0</v>
      </c>
      <c r="AW12" s="46">
        <f t="shared" si="7"/>
        <v>0</v>
      </c>
      <c r="AX12" s="46">
        <f t="shared" si="7"/>
        <v>0</v>
      </c>
      <c r="AY12" s="46">
        <f t="shared" si="7"/>
        <v>0</v>
      </c>
      <c r="AZ12" s="46">
        <f t="shared" si="7"/>
        <v>0</v>
      </c>
      <c r="BA12" s="46">
        <f t="shared" si="7"/>
        <v>0</v>
      </c>
      <c r="BB12" s="46">
        <f t="shared" si="7"/>
        <v>0</v>
      </c>
      <c r="BC12" s="46">
        <f t="shared" si="7"/>
        <v>0</v>
      </c>
      <c r="BD12" s="46">
        <f t="shared" si="7"/>
        <v>0</v>
      </c>
      <c r="BE12" s="46">
        <f t="shared" si="7"/>
        <v>0</v>
      </c>
      <c r="BF12" s="46">
        <f t="shared" si="7"/>
        <v>0</v>
      </c>
      <c r="BG12" s="46">
        <f t="shared" si="7"/>
        <v>0</v>
      </c>
      <c r="BH12" s="46">
        <f t="shared" si="7"/>
        <v>0</v>
      </c>
      <c r="BI12" s="46">
        <f t="shared" si="7"/>
        <v>0</v>
      </c>
      <c r="BJ12" s="46">
        <f t="shared" si="7"/>
        <v>0</v>
      </c>
      <c r="BK12" s="46">
        <f t="shared" si="7"/>
        <v>0</v>
      </c>
      <c r="BL12" s="46">
        <f t="shared" si="7"/>
        <v>0</v>
      </c>
      <c r="BM12" s="46">
        <f t="shared" si="7"/>
        <v>0</v>
      </c>
      <c r="BN12" s="46">
        <f t="shared" si="7"/>
        <v>0</v>
      </c>
      <c r="BO12" s="46">
        <f t="shared" si="7"/>
        <v>0</v>
      </c>
      <c r="BP12" s="46">
        <f t="shared" si="7"/>
        <v>0</v>
      </c>
      <c r="BQ12" s="46">
        <f t="shared" ref="BQ12:CV12" si="8">BP12+BQ11</f>
        <v>0</v>
      </c>
      <c r="BR12" s="46">
        <f t="shared" si="8"/>
        <v>0</v>
      </c>
      <c r="BS12" s="46">
        <f t="shared" si="8"/>
        <v>0</v>
      </c>
      <c r="BT12" s="46">
        <f t="shared" si="8"/>
        <v>0</v>
      </c>
      <c r="BU12" s="46">
        <f t="shared" si="8"/>
        <v>0</v>
      </c>
      <c r="BV12" s="46">
        <f t="shared" si="8"/>
        <v>0</v>
      </c>
      <c r="BW12" s="46">
        <f t="shared" si="8"/>
        <v>0</v>
      </c>
      <c r="BX12" s="46">
        <f t="shared" si="8"/>
        <v>0</v>
      </c>
      <c r="BY12" s="46">
        <f t="shared" si="8"/>
        <v>0</v>
      </c>
      <c r="BZ12" s="46">
        <f t="shared" si="8"/>
        <v>0</v>
      </c>
      <c r="CA12" s="46">
        <f t="shared" si="8"/>
        <v>0</v>
      </c>
      <c r="CB12" s="46">
        <f t="shared" si="8"/>
        <v>0</v>
      </c>
      <c r="CC12" s="46">
        <f t="shared" si="8"/>
        <v>0</v>
      </c>
      <c r="CD12" s="46">
        <f t="shared" si="8"/>
        <v>0</v>
      </c>
      <c r="CE12" s="46">
        <f t="shared" si="8"/>
        <v>0</v>
      </c>
      <c r="CF12" s="46">
        <f t="shared" si="8"/>
        <v>0</v>
      </c>
      <c r="CG12" s="46">
        <f t="shared" si="8"/>
        <v>0</v>
      </c>
      <c r="CH12" s="46">
        <f t="shared" si="8"/>
        <v>0</v>
      </c>
      <c r="CI12" s="46">
        <f t="shared" si="8"/>
        <v>0</v>
      </c>
      <c r="CJ12" s="46">
        <f t="shared" si="8"/>
        <v>0</v>
      </c>
      <c r="CK12" s="46">
        <f t="shared" si="8"/>
        <v>0</v>
      </c>
      <c r="CL12" s="46">
        <f t="shared" si="8"/>
        <v>0</v>
      </c>
      <c r="CM12" s="46">
        <f t="shared" si="8"/>
        <v>0</v>
      </c>
      <c r="CN12" s="46">
        <f t="shared" si="8"/>
        <v>0</v>
      </c>
      <c r="CO12" s="46">
        <f t="shared" si="8"/>
        <v>0</v>
      </c>
      <c r="CP12" s="46">
        <f t="shared" si="8"/>
        <v>0</v>
      </c>
      <c r="CQ12" s="46">
        <f t="shared" si="8"/>
        <v>0</v>
      </c>
      <c r="CR12" s="46">
        <f t="shared" si="8"/>
        <v>0</v>
      </c>
      <c r="CS12" s="46">
        <f t="shared" si="8"/>
        <v>0</v>
      </c>
      <c r="CT12" s="46">
        <f t="shared" si="8"/>
        <v>0</v>
      </c>
      <c r="CU12" s="46">
        <f t="shared" si="8"/>
        <v>0</v>
      </c>
      <c r="CV12" s="46">
        <f t="shared" si="8"/>
        <v>0</v>
      </c>
      <c r="CW12" s="46">
        <f t="shared" ref="CW12:EB12" si="9">CV12+CW11</f>
        <v>0</v>
      </c>
      <c r="CX12" s="46">
        <f t="shared" si="9"/>
        <v>0</v>
      </c>
      <c r="CY12" s="46">
        <f t="shared" si="9"/>
        <v>0</v>
      </c>
      <c r="CZ12" s="46">
        <f t="shared" si="9"/>
        <v>0</v>
      </c>
      <c r="DA12" s="46">
        <f t="shared" si="9"/>
        <v>0</v>
      </c>
      <c r="DB12" s="46">
        <f t="shared" si="9"/>
        <v>0</v>
      </c>
      <c r="DC12" s="46">
        <f t="shared" si="9"/>
        <v>0</v>
      </c>
      <c r="DD12" s="46">
        <f t="shared" si="9"/>
        <v>0</v>
      </c>
      <c r="DE12" s="46">
        <f t="shared" si="9"/>
        <v>0</v>
      </c>
      <c r="DF12" s="46">
        <f t="shared" si="9"/>
        <v>0</v>
      </c>
      <c r="DG12" s="46">
        <f t="shared" si="9"/>
        <v>0</v>
      </c>
      <c r="DH12" s="46">
        <f t="shared" si="9"/>
        <v>0</v>
      </c>
      <c r="DI12" s="46">
        <f t="shared" si="9"/>
        <v>0</v>
      </c>
      <c r="DJ12" s="46">
        <f t="shared" si="9"/>
        <v>0</v>
      </c>
      <c r="DK12" s="46">
        <f t="shared" si="9"/>
        <v>0</v>
      </c>
      <c r="DL12" s="46">
        <f t="shared" si="9"/>
        <v>0</v>
      </c>
      <c r="DM12" s="46">
        <f t="shared" si="9"/>
        <v>0</v>
      </c>
      <c r="DN12" s="46">
        <f t="shared" si="9"/>
        <v>0</v>
      </c>
      <c r="DO12" s="46">
        <f t="shared" si="9"/>
        <v>0</v>
      </c>
      <c r="DP12" s="46">
        <f t="shared" si="9"/>
        <v>0</v>
      </c>
      <c r="DQ12" s="46">
        <f t="shared" si="9"/>
        <v>0</v>
      </c>
      <c r="DR12" s="46">
        <f t="shared" si="9"/>
        <v>0</v>
      </c>
      <c r="DS12" s="46">
        <f t="shared" si="9"/>
        <v>0</v>
      </c>
      <c r="DT12" s="46">
        <f t="shared" si="9"/>
        <v>0</v>
      </c>
      <c r="DU12" s="46">
        <f t="shared" si="9"/>
        <v>0</v>
      </c>
      <c r="DV12" s="46">
        <f t="shared" si="9"/>
        <v>0</v>
      </c>
      <c r="DW12" s="46">
        <f t="shared" si="9"/>
        <v>0</v>
      </c>
      <c r="DX12" s="46">
        <f t="shared" si="9"/>
        <v>0</v>
      </c>
      <c r="DY12" s="46">
        <f t="shared" si="9"/>
        <v>0</v>
      </c>
      <c r="DZ12" s="46">
        <f t="shared" si="9"/>
        <v>0</v>
      </c>
      <c r="EA12" s="46">
        <f t="shared" si="9"/>
        <v>0</v>
      </c>
      <c r="EB12" s="46">
        <f t="shared" si="9"/>
        <v>0</v>
      </c>
      <c r="EC12" s="46">
        <f t="shared" ref="EC12:FH12" si="10">EB12+EC11</f>
        <v>0</v>
      </c>
      <c r="ED12" s="46">
        <f t="shared" si="10"/>
        <v>0</v>
      </c>
      <c r="EE12" s="46">
        <f t="shared" si="10"/>
        <v>0</v>
      </c>
      <c r="EF12" s="46">
        <f t="shared" si="10"/>
        <v>0</v>
      </c>
      <c r="EG12" s="46">
        <f t="shared" si="10"/>
        <v>0</v>
      </c>
      <c r="EH12" s="46">
        <f t="shared" si="10"/>
        <v>0</v>
      </c>
      <c r="EI12" s="46">
        <f t="shared" si="10"/>
        <v>0</v>
      </c>
      <c r="EJ12" s="46">
        <f t="shared" si="10"/>
        <v>0</v>
      </c>
      <c r="EK12" s="46">
        <f t="shared" si="10"/>
        <v>0</v>
      </c>
      <c r="EL12" s="46">
        <f t="shared" si="10"/>
        <v>0</v>
      </c>
      <c r="EM12" s="46">
        <f t="shared" si="10"/>
        <v>0</v>
      </c>
      <c r="EN12" s="46">
        <f t="shared" si="10"/>
        <v>0</v>
      </c>
      <c r="EO12" s="46">
        <f t="shared" si="10"/>
        <v>0</v>
      </c>
      <c r="EP12" s="46">
        <f t="shared" si="10"/>
        <v>0</v>
      </c>
      <c r="EQ12" s="46">
        <f t="shared" si="10"/>
        <v>0</v>
      </c>
      <c r="ER12" s="46">
        <f t="shared" si="10"/>
        <v>0</v>
      </c>
      <c r="ES12" s="46">
        <f t="shared" si="10"/>
        <v>0</v>
      </c>
      <c r="ET12" s="46">
        <f t="shared" si="10"/>
        <v>0</v>
      </c>
      <c r="EU12" s="46">
        <f t="shared" si="10"/>
        <v>0</v>
      </c>
      <c r="EV12" s="46">
        <f t="shared" si="10"/>
        <v>0</v>
      </c>
      <c r="EW12" s="46">
        <f t="shared" si="10"/>
        <v>0</v>
      </c>
      <c r="EX12" s="46">
        <f t="shared" si="10"/>
        <v>0</v>
      </c>
      <c r="EY12" s="46">
        <f t="shared" si="10"/>
        <v>0</v>
      </c>
      <c r="EZ12" s="46">
        <f t="shared" si="10"/>
        <v>0</v>
      </c>
      <c r="FA12" s="46">
        <f t="shared" si="10"/>
        <v>0</v>
      </c>
      <c r="FB12" s="46">
        <f t="shared" si="10"/>
        <v>0</v>
      </c>
      <c r="FC12" s="46">
        <f t="shared" si="10"/>
        <v>0</v>
      </c>
      <c r="FD12" s="46">
        <f t="shared" si="10"/>
        <v>0</v>
      </c>
      <c r="FE12" s="46">
        <f t="shared" si="10"/>
        <v>0</v>
      </c>
      <c r="FF12" s="46">
        <f t="shared" si="10"/>
        <v>0</v>
      </c>
      <c r="FG12" s="46">
        <f t="shared" si="10"/>
        <v>0</v>
      </c>
      <c r="FH12" s="46">
        <f t="shared" si="10"/>
        <v>0</v>
      </c>
      <c r="FI12" s="46">
        <f t="shared" ref="FI12:GN12" si="11">FH12+FI11</f>
        <v>0</v>
      </c>
      <c r="FJ12" s="46">
        <f t="shared" si="11"/>
        <v>0</v>
      </c>
      <c r="FK12" s="46">
        <f t="shared" si="11"/>
        <v>0</v>
      </c>
      <c r="FL12" s="46">
        <f t="shared" si="11"/>
        <v>0</v>
      </c>
      <c r="FM12" s="46">
        <f t="shared" si="11"/>
        <v>0</v>
      </c>
      <c r="FN12" s="46">
        <f t="shared" si="11"/>
        <v>0</v>
      </c>
      <c r="FO12" s="46">
        <f t="shared" si="11"/>
        <v>0</v>
      </c>
      <c r="FP12" s="46">
        <f t="shared" si="11"/>
        <v>0</v>
      </c>
    </row>
    <row r="13" spans="1:172" x14ac:dyDescent="0.2">
      <c r="A13" s="35" t="s">
        <v>227</v>
      </c>
      <c r="C13" s="45">
        <f t="shared" ref="C13:C19" si="12">SUM(D13:FP13)</f>
        <v>0</v>
      </c>
      <c r="D13" s="46">
        <f>Parametrlar!$E$9*D11</f>
        <v>0</v>
      </c>
      <c r="E13" s="46">
        <f>Parametrlar!$E$9*E11+IF(Parametrlar!$E$6&gt;0,(1-Parametrlar!$E$9)/MAX(1,Parametrlar!$E$6)*(D12-IF(E$4-1-Parametrlar!$E$6&gt;=0,INDEX($D$12:$FP$12,1,E$4-Parametrlar!$E$6),0)),0)</f>
        <v>0</v>
      </c>
      <c r="F13" s="46">
        <f>Parametrlar!$E$9*F11+IF(Parametrlar!$E$6&gt;0,(1-Parametrlar!$E$9)/MAX(1,Parametrlar!$E$6)*(E12-IF(F$4-1-Parametrlar!$E$6&gt;=0,INDEX($D$12:$FP$12,1,F$4-Parametrlar!$E$6),0)),0)</f>
        <v>0</v>
      </c>
      <c r="G13" s="46">
        <f>Parametrlar!$E$9*G11+IF(Parametrlar!$E$6&gt;0,(1-Parametrlar!$E$9)/MAX(1,Parametrlar!$E$6)*(F12-IF(G$4-1-Parametrlar!$E$6&gt;=0,INDEX($D$12:$FP$12,1,G$4-Parametrlar!$E$6),0)),0)</f>
        <v>0</v>
      </c>
      <c r="H13" s="46">
        <f>Parametrlar!$E$9*H11+IF(Parametrlar!$E$6&gt;0,(1-Parametrlar!$E$9)/MAX(1,Parametrlar!$E$6)*(G12-IF(H$4-1-Parametrlar!$E$6&gt;=0,INDEX($D$12:$FP$12,1,H$4-Parametrlar!$E$6),0)),0)</f>
        <v>0</v>
      </c>
      <c r="I13" s="46">
        <f>Parametrlar!$E$9*I11+IF(Parametrlar!$E$6&gt;0,(1-Parametrlar!$E$9)/MAX(1,Parametrlar!$E$6)*(H12-IF(I$4-1-Parametrlar!$E$6&gt;=0,INDEX($D$12:$FP$12,1,I$4-Parametrlar!$E$6),0)),0)</f>
        <v>0</v>
      </c>
      <c r="J13" s="46">
        <f>Parametrlar!$E$9*J11+IF(Parametrlar!$E$6&gt;0,(1-Parametrlar!$E$9)/MAX(1,Parametrlar!$E$6)*(I12-IF(J$4-1-Parametrlar!$E$6&gt;=0,INDEX($D$12:$FP$12,1,J$4-Parametrlar!$E$6),0)),0)</f>
        <v>0</v>
      </c>
      <c r="K13" s="46">
        <f>Parametrlar!$E$9*K11+IF(Parametrlar!$E$6&gt;0,(1-Parametrlar!$E$9)/MAX(1,Parametrlar!$E$6)*(J12-IF(K$4-1-Parametrlar!$E$6&gt;=0,INDEX($D$12:$FP$12,1,K$4-Parametrlar!$E$6),0)),0)</f>
        <v>0</v>
      </c>
      <c r="L13" s="46">
        <f>Parametrlar!$E$9*L11+IF(Parametrlar!$E$6&gt;0,(1-Parametrlar!$E$9)/MAX(1,Parametrlar!$E$6)*(K12-IF(L$4-1-Parametrlar!$E$6&gt;=0,INDEX($D$12:$FP$12,1,L$4-Parametrlar!$E$6),0)),0)</f>
        <v>0</v>
      </c>
      <c r="M13" s="46">
        <f>Parametrlar!$E$9*M11+IF(Parametrlar!$E$6&gt;0,(1-Parametrlar!$E$9)/MAX(1,Parametrlar!$E$6)*(L12-IF(M$4-1-Parametrlar!$E$6&gt;=0,INDEX($D$12:$FP$12,1,M$4-Parametrlar!$E$6),0)),0)</f>
        <v>0</v>
      </c>
      <c r="N13" s="46">
        <f>Parametrlar!$E$9*N11+IF(Parametrlar!$E$6&gt;0,(1-Parametrlar!$E$9)/MAX(1,Parametrlar!$E$6)*(M12-IF(N$4-1-Parametrlar!$E$6&gt;=0,INDEX($D$12:$FP$12,1,N$4-Parametrlar!$E$6),0)),0)</f>
        <v>0</v>
      </c>
      <c r="O13" s="46">
        <f>Parametrlar!$E$9*O11+IF(Parametrlar!$E$6&gt;0,(1-Parametrlar!$E$9)/MAX(1,Parametrlar!$E$6)*(N12-IF(O$4-1-Parametrlar!$E$6&gt;=0,INDEX($D$12:$FP$12,1,O$4-Parametrlar!$E$6),0)),0)</f>
        <v>0</v>
      </c>
      <c r="P13" s="46">
        <f>Parametrlar!$E$9*P11+IF(Parametrlar!$E$6&gt;0,(1-Parametrlar!$E$9)/MAX(1,Parametrlar!$E$6)*(O12-IF(P$4-1-Parametrlar!$E$6&gt;=0,INDEX($D$12:$FP$12,1,P$4-Parametrlar!$E$6),0)),0)</f>
        <v>0</v>
      </c>
      <c r="Q13" s="46">
        <f>Parametrlar!$E$9*Q11+IF(Parametrlar!$E$6&gt;0,(1-Parametrlar!$E$9)/MAX(1,Parametrlar!$E$6)*(P12-IF(Q$4-1-Parametrlar!$E$6&gt;=0,INDEX($D$12:$FP$12,1,Q$4-Parametrlar!$E$6),0)),0)</f>
        <v>0</v>
      </c>
      <c r="R13" s="46">
        <f>Parametrlar!$E$9*R11+IF(Parametrlar!$E$6&gt;0,(1-Parametrlar!$E$9)/MAX(1,Parametrlar!$E$6)*(Q12-IF(R$4-1-Parametrlar!$E$6&gt;=0,INDEX($D$12:$FP$12,1,R$4-Parametrlar!$E$6),0)),0)</f>
        <v>0</v>
      </c>
      <c r="S13" s="46">
        <f>Parametrlar!$E$9*S11+IF(Parametrlar!$E$6&gt;0,(1-Parametrlar!$E$9)/MAX(1,Parametrlar!$E$6)*(R12-IF(S$4-1-Parametrlar!$E$6&gt;=0,INDEX($D$12:$FP$12,1,S$4-Parametrlar!$E$6),0)),0)</f>
        <v>0</v>
      </c>
      <c r="T13" s="46">
        <f>Parametrlar!$E$9*T11+IF(Parametrlar!$E$6&gt;0,(1-Parametrlar!$E$9)/MAX(1,Parametrlar!$E$6)*(S12-IF(T$4-1-Parametrlar!$E$6&gt;=0,INDEX($D$12:$FP$12,1,T$4-Parametrlar!$E$6),0)),0)</f>
        <v>0</v>
      </c>
      <c r="U13" s="46">
        <f>Parametrlar!$E$9*U11+IF(Parametrlar!$E$6&gt;0,(1-Parametrlar!$E$9)/MAX(1,Parametrlar!$E$6)*(T12-IF(U$4-1-Parametrlar!$E$6&gt;=0,INDEX($D$12:$FP$12,1,U$4-Parametrlar!$E$6),0)),0)</f>
        <v>0</v>
      </c>
      <c r="V13" s="46">
        <f>Parametrlar!$E$9*V11+IF(Parametrlar!$E$6&gt;0,(1-Parametrlar!$E$9)/MAX(1,Parametrlar!$E$6)*(U12-IF(V$4-1-Parametrlar!$E$6&gt;=0,INDEX($D$12:$FP$12,1,V$4-Parametrlar!$E$6),0)),0)</f>
        <v>0</v>
      </c>
      <c r="W13" s="46">
        <f>Parametrlar!$E$9*W11+IF(Parametrlar!$E$6&gt;0,(1-Parametrlar!$E$9)/MAX(1,Parametrlar!$E$6)*(V12-IF(W$4-1-Parametrlar!$E$6&gt;=0,INDEX($D$12:$FP$12,1,W$4-Parametrlar!$E$6),0)),0)</f>
        <v>0</v>
      </c>
      <c r="X13" s="46">
        <f>Parametrlar!$E$9*X11+IF(Parametrlar!$E$6&gt;0,(1-Parametrlar!$E$9)/MAX(1,Parametrlar!$E$6)*(W12-IF(X$4-1-Parametrlar!$E$6&gt;=0,INDEX($D$12:$FP$12,1,X$4-Parametrlar!$E$6),0)),0)</f>
        <v>0</v>
      </c>
      <c r="Y13" s="46">
        <f>Parametrlar!$E$9*Y11+IF(Parametrlar!$E$6&gt;0,(1-Parametrlar!$E$9)/MAX(1,Parametrlar!$E$6)*(X12-IF(Y$4-1-Parametrlar!$E$6&gt;=0,INDEX($D$12:$FP$12,1,Y$4-Parametrlar!$E$6),0)),0)</f>
        <v>0</v>
      </c>
      <c r="Z13" s="46">
        <f>Parametrlar!$E$9*Z11+IF(Parametrlar!$E$6&gt;0,(1-Parametrlar!$E$9)/MAX(1,Parametrlar!$E$6)*(Y12-IF(Z$4-1-Parametrlar!$E$6&gt;=0,INDEX($D$12:$FP$12,1,Z$4-Parametrlar!$E$6),0)),0)</f>
        <v>0</v>
      </c>
      <c r="AA13" s="46">
        <f>Parametrlar!$E$9*AA11+IF(Parametrlar!$E$6&gt;0,(1-Parametrlar!$E$9)/MAX(1,Parametrlar!$E$6)*(Z12-IF(AA$4-1-Parametrlar!$E$6&gt;=0,INDEX($D$12:$FP$12,1,AA$4-Parametrlar!$E$6),0)),0)</f>
        <v>0</v>
      </c>
      <c r="AB13" s="46">
        <f>Parametrlar!$E$9*AB11+IF(Parametrlar!$E$6&gt;0,(1-Parametrlar!$E$9)/MAX(1,Parametrlar!$E$6)*(AA12-IF(AB$4-1-Parametrlar!$E$6&gt;=0,INDEX($D$12:$FP$12,1,AB$4-Parametrlar!$E$6),0)),0)</f>
        <v>0</v>
      </c>
      <c r="AC13" s="46">
        <f>Parametrlar!$E$9*AC11+IF(Parametrlar!$E$6&gt;0,(1-Parametrlar!$E$9)/MAX(1,Parametrlar!$E$6)*(AB12-IF(AC$4-1-Parametrlar!$E$6&gt;=0,INDEX($D$12:$FP$12,1,AC$4-Parametrlar!$E$6),0)),0)</f>
        <v>0</v>
      </c>
      <c r="AD13" s="46">
        <f>Parametrlar!$E$9*AD11+IF(Parametrlar!$E$6&gt;0,(1-Parametrlar!$E$9)/MAX(1,Parametrlar!$E$6)*(AC12-IF(AD$4-1-Parametrlar!$E$6&gt;=0,INDEX($D$12:$FP$12,1,AD$4-Parametrlar!$E$6),0)),0)</f>
        <v>0</v>
      </c>
      <c r="AE13" s="46">
        <f>Parametrlar!$E$9*AE11+IF(Parametrlar!$E$6&gt;0,(1-Parametrlar!$E$9)/MAX(1,Parametrlar!$E$6)*(AD12-IF(AE$4-1-Parametrlar!$E$6&gt;=0,INDEX($D$12:$FP$12,1,AE$4-Parametrlar!$E$6),0)),0)</f>
        <v>0</v>
      </c>
      <c r="AF13" s="46">
        <f>Parametrlar!$E$9*AF11+IF(Parametrlar!$E$6&gt;0,(1-Parametrlar!$E$9)/MAX(1,Parametrlar!$E$6)*(AE12-IF(AF$4-1-Parametrlar!$E$6&gt;=0,INDEX($D$12:$FP$12,1,AF$4-Parametrlar!$E$6),0)),0)</f>
        <v>0</v>
      </c>
      <c r="AG13" s="46">
        <f>Parametrlar!$E$9*AG11+IF(Parametrlar!$E$6&gt;0,(1-Parametrlar!$E$9)/MAX(1,Parametrlar!$E$6)*(AF12-IF(AG$4-1-Parametrlar!$E$6&gt;=0,INDEX($D$12:$FP$12,1,AG$4-Parametrlar!$E$6),0)),0)</f>
        <v>0</v>
      </c>
      <c r="AH13" s="46">
        <f>Parametrlar!$E$9*AH11+IF(Parametrlar!$E$6&gt;0,(1-Parametrlar!$E$9)/MAX(1,Parametrlar!$E$6)*(AG12-IF(AH$4-1-Parametrlar!$E$6&gt;=0,INDEX($D$12:$FP$12,1,AH$4-Parametrlar!$E$6),0)),0)</f>
        <v>0</v>
      </c>
      <c r="AI13" s="46">
        <f>Parametrlar!$E$9*AI11+IF(Parametrlar!$E$6&gt;0,(1-Parametrlar!$E$9)/MAX(1,Parametrlar!$E$6)*(AH12-IF(AI$4-1-Parametrlar!$E$6&gt;=0,INDEX($D$12:$FP$12,1,AI$4-Parametrlar!$E$6),0)),0)</f>
        <v>0</v>
      </c>
      <c r="AJ13" s="46">
        <f>Parametrlar!$E$9*AJ11+IF(Parametrlar!$E$6&gt;0,(1-Parametrlar!$E$9)/MAX(1,Parametrlar!$E$6)*(AI12-IF(AJ$4-1-Parametrlar!$E$6&gt;=0,INDEX($D$12:$FP$12,1,AJ$4-Parametrlar!$E$6),0)),0)</f>
        <v>0</v>
      </c>
      <c r="AK13" s="46">
        <f>Parametrlar!$E$9*AK11+IF(Parametrlar!$E$6&gt;0,(1-Parametrlar!$E$9)/MAX(1,Parametrlar!$E$6)*(AJ12-IF(AK$4-1-Parametrlar!$E$6&gt;=0,INDEX($D$12:$FP$12,1,AK$4-Parametrlar!$E$6),0)),0)</f>
        <v>0</v>
      </c>
      <c r="AL13" s="46">
        <f>Parametrlar!$E$9*AL11+IF(Parametrlar!$E$6&gt;0,(1-Parametrlar!$E$9)/MAX(1,Parametrlar!$E$6)*(AK12-IF(AL$4-1-Parametrlar!$E$6&gt;=0,INDEX($D$12:$FP$12,1,AL$4-Parametrlar!$E$6),0)),0)</f>
        <v>0</v>
      </c>
      <c r="AM13" s="46">
        <f>Parametrlar!$E$9*AM11+IF(Parametrlar!$E$6&gt;0,(1-Parametrlar!$E$9)/MAX(1,Parametrlar!$E$6)*(AL12-IF(AM$4-1-Parametrlar!$E$6&gt;=0,INDEX($D$12:$FP$12,1,AM$4-Parametrlar!$E$6),0)),0)</f>
        <v>0</v>
      </c>
      <c r="AN13" s="46">
        <f>Parametrlar!$E$9*AN11+IF(Parametrlar!$E$6&gt;0,(1-Parametrlar!$E$9)/MAX(1,Parametrlar!$E$6)*(AM12-IF(AN$4-1-Parametrlar!$E$6&gt;=0,INDEX($D$12:$FP$12,1,AN$4-Parametrlar!$E$6),0)),0)</f>
        <v>0</v>
      </c>
      <c r="AO13" s="46">
        <f>Parametrlar!$E$9*AO11+IF(Parametrlar!$E$6&gt;0,(1-Parametrlar!$E$9)/MAX(1,Parametrlar!$E$6)*(AN12-IF(AO$4-1-Parametrlar!$E$6&gt;=0,INDEX($D$12:$FP$12,1,AO$4-Parametrlar!$E$6),0)),0)</f>
        <v>0</v>
      </c>
      <c r="AP13" s="46">
        <f>Parametrlar!$E$9*AP11+IF(Parametrlar!$E$6&gt;0,(1-Parametrlar!$E$9)/MAX(1,Parametrlar!$E$6)*(AO12-IF(AP$4-1-Parametrlar!$E$6&gt;=0,INDEX($D$12:$FP$12,1,AP$4-Parametrlar!$E$6),0)),0)</f>
        <v>0</v>
      </c>
      <c r="AQ13" s="46">
        <f>Parametrlar!$E$9*AQ11+IF(Parametrlar!$E$6&gt;0,(1-Parametrlar!$E$9)/MAX(1,Parametrlar!$E$6)*(AP12-IF(AQ$4-1-Parametrlar!$E$6&gt;=0,INDEX($D$12:$FP$12,1,AQ$4-Parametrlar!$E$6),0)),0)</f>
        <v>0</v>
      </c>
      <c r="AR13" s="46">
        <f>Parametrlar!$E$9*AR11+IF(Parametrlar!$E$6&gt;0,(1-Parametrlar!$E$9)/MAX(1,Parametrlar!$E$6)*(AQ12-IF(AR$4-1-Parametrlar!$E$6&gt;=0,INDEX($D$12:$FP$12,1,AR$4-Parametrlar!$E$6),0)),0)</f>
        <v>0</v>
      </c>
      <c r="AS13" s="46">
        <f>Parametrlar!$E$9*AS11+IF(Parametrlar!$E$6&gt;0,(1-Parametrlar!$E$9)/MAX(1,Parametrlar!$E$6)*(AR12-IF(AS$4-1-Parametrlar!$E$6&gt;=0,INDEX($D$12:$FP$12,1,AS$4-Parametrlar!$E$6),0)),0)</f>
        <v>0</v>
      </c>
      <c r="AT13" s="46">
        <f>Parametrlar!$E$9*AT11+IF(Parametrlar!$E$6&gt;0,(1-Parametrlar!$E$9)/MAX(1,Parametrlar!$E$6)*(AS12-IF(AT$4-1-Parametrlar!$E$6&gt;=0,INDEX($D$12:$FP$12,1,AT$4-Parametrlar!$E$6),0)),0)</f>
        <v>0</v>
      </c>
      <c r="AU13" s="46">
        <f>Parametrlar!$E$9*AU11+IF(Parametrlar!$E$6&gt;0,(1-Parametrlar!$E$9)/MAX(1,Parametrlar!$E$6)*(AT12-IF(AU$4-1-Parametrlar!$E$6&gt;=0,INDEX($D$12:$FP$12,1,AU$4-Parametrlar!$E$6),0)),0)</f>
        <v>0</v>
      </c>
      <c r="AV13" s="46">
        <f>Parametrlar!$E$9*AV11+IF(Parametrlar!$E$6&gt;0,(1-Parametrlar!$E$9)/MAX(1,Parametrlar!$E$6)*(AU12-IF(AV$4-1-Parametrlar!$E$6&gt;=0,INDEX($D$12:$FP$12,1,AV$4-Parametrlar!$E$6),0)),0)</f>
        <v>0</v>
      </c>
      <c r="AW13" s="46">
        <f>Parametrlar!$E$9*AW11+IF(Parametrlar!$E$6&gt;0,(1-Parametrlar!$E$9)/MAX(1,Parametrlar!$E$6)*(AV12-IF(AW$4-1-Parametrlar!$E$6&gt;=0,INDEX($D$12:$FP$12,1,AW$4-Parametrlar!$E$6),0)),0)</f>
        <v>0</v>
      </c>
      <c r="AX13" s="46">
        <f>Parametrlar!$E$9*AX11+IF(Parametrlar!$E$6&gt;0,(1-Parametrlar!$E$9)/MAX(1,Parametrlar!$E$6)*(AW12-IF(AX$4-1-Parametrlar!$E$6&gt;=0,INDEX($D$12:$FP$12,1,AX$4-Parametrlar!$E$6),0)),0)</f>
        <v>0</v>
      </c>
      <c r="AY13" s="46">
        <f>Parametrlar!$E$9*AY11+IF(Parametrlar!$E$6&gt;0,(1-Parametrlar!$E$9)/MAX(1,Parametrlar!$E$6)*(AX12-IF(AY$4-1-Parametrlar!$E$6&gt;=0,INDEX($D$12:$FP$12,1,AY$4-Parametrlar!$E$6),0)),0)</f>
        <v>0</v>
      </c>
      <c r="AZ13" s="46">
        <f>Parametrlar!$E$9*AZ11+IF(Parametrlar!$E$6&gt;0,(1-Parametrlar!$E$9)/MAX(1,Parametrlar!$E$6)*(AY12-IF(AZ$4-1-Parametrlar!$E$6&gt;=0,INDEX($D$12:$FP$12,1,AZ$4-Parametrlar!$E$6),0)),0)</f>
        <v>0</v>
      </c>
      <c r="BA13" s="46">
        <f>Parametrlar!$E$9*BA11+IF(Parametrlar!$E$6&gt;0,(1-Parametrlar!$E$9)/MAX(1,Parametrlar!$E$6)*(AZ12-IF(BA$4-1-Parametrlar!$E$6&gt;=0,INDEX($D$12:$FP$12,1,BA$4-Parametrlar!$E$6),0)),0)</f>
        <v>0</v>
      </c>
      <c r="BB13" s="46">
        <f>Parametrlar!$E$9*BB11+IF(Parametrlar!$E$6&gt;0,(1-Parametrlar!$E$9)/MAX(1,Parametrlar!$E$6)*(BA12-IF(BB$4-1-Parametrlar!$E$6&gt;=0,INDEX($D$12:$FP$12,1,BB$4-Parametrlar!$E$6),0)),0)</f>
        <v>0</v>
      </c>
      <c r="BC13" s="46">
        <f>Parametrlar!$E$9*BC11+IF(Parametrlar!$E$6&gt;0,(1-Parametrlar!$E$9)/MAX(1,Parametrlar!$E$6)*(BB12-IF(BC$4-1-Parametrlar!$E$6&gt;=0,INDEX($D$12:$FP$12,1,BC$4-Parametrlar!$E$6),0)),0)</f>
        <v>0</v>
      </c>
      <c r="BD13" s="46">
        <f>Parametrlar!$E$9*BD11+IF(Parametrlar!$E$6&gt;0,(1-Parametrlar!$E$9)/MAX(1,Parametrlar!$E$6)*(BC12-IF(BD$4-1-Parametrlar!$E$6&gt;=0,INDEX($D$12:$FP$12,1,BD$4-Parametrlar!$E$6),0)),0)</f>
        <v>0</v>
      </c>
      <c r="BE13" s="46">
        <f>Parametrlar!$E$9*BE11+IF(Parametrlar!$E$6&gt;0,(1-Parametrlar!$E$9)/MAX(1,Parametrlar!$E$6)*(BD12-IF(BE$4-1-Parametrlar!$E$6&gt;=0,INDEX($D$12:$FP$12,1,BE$4-Parametrlar!$E$6),0)),0)</f>
        <v>0</v>
      </c>
      <c r="BF13" s="46">
        <f>Parametrlar!$E$9*BF11+IF(Parametrlar!$E$6&gt;0,(1-Parametrlar!$E$9)/MAX(1,Parametrlar!$E$6)*(BE12-IF(BF$4-1-Parametrlar!$E$6&gt;=0,INDEX($D$12:$FP$12,1,BF$4-Parametrlar!$E$6),0)),0)</f>
        <v>0</v>
      </c>
      <c r="BG13" s="46">
        <f>Parametrlar!$E$9*BG11+IF(Parametrlar!$E$6&gt;0,(1-Parametrlar!$E$9)/MAX(1,Parametrlar!$E$6)*(BF12-IF(BG$4-1-Parametrlar!$E$6&gt;=0,INDEX($D$12:$FP$12,1,BG$4-Parametrlar!$E$6),0)),0)</f>
        <v>0</v>
      </c>
      <c r="BH13" s="46">
        <f>Parametrlar!$E$9*BH11+IF(Parametrlar!$E$6&gt;0,(1-Parametrlar!$E$9)/MAX(1,Parametrlar!$E$6)*(BG12-IF(BH$4-1-Parametrlar!$E$6&gt;=0,INDEX($D$12:$FP$12,1,BH$4-Parametrlar!$E$6),0)),0)</f>
        <v>0</v>
      </c>
      <c r="BI13" s="46">
        <f>Parametrlar!$E$9*BI11+IF(Parametrlar!$E$6&gt;0,(1-Parametrlar!$E$9)/MAX(1,Parametrlar!$E$6)*(BH12-IF(BI$4-1-Parametrlar!$E$6&gt;=0,INDEX($D$12:$FP$12,1,BI$4-Parametrlar!$E$6),0)),0)</f>
        <v>0</v>
      </c>
      <c r="BJ13" s="46">
        <f>Parametrlar!$E$9*BJ11+IF(Parametrlar!$E$6&gt;0,(1-Parametrlar!$E$9)/MAX(1,Parametrlar!$E$6)*(BI12-IF(BJ$4-1-Parametrlar!$E$6&gt;=0,INDEX($D$12:$FP$12,1,BJ$4-Parametrlar!$E$6),0)),0)</f>
        <v>0</v>
      </c>
      <c r="BK13" s="46">
        <f>Parametrlar!$E$9*BK11+IF(Parametrlar!$E$6&gt;0,(1-Parametrlar!$E$9)/MAX(1,Parametrlar!$E$6)*(BJ12-IF(BK$4-1-Parametrlar!$E$6&gt;=0,INDEX($D$12:$FP$12,1,BK$4-Parametrlar!$E$6),0)),0)</f>
        <v>0</v>
      </c>
      <c r="BL13" s="46">
        <f>Parametrlar!$E$9*BL11+IF(Parametrlar!$E$6&gt;0,(1-Parametrlar!$E$9)/MAX(1,Parametrlar!$E$6)*(BK12-IF(BL$4-1-Parametrlar!$E$6&gt;=0,INDEX($D$12:$FP$12,1,BL$4-Parametrlar!$E$6),0)),0)</f>
        <v>0</v>
      </c>
      <c r="BM13" s="46">
        <f>Parametrlar!$E$9*BM11+IF(Parametrlar!$E$6&gt;0,(1-Parametrlar!$E$9)/MAX(1,Parametrlar!$E$6)*(BL12-IF(BM$4-1-Parametrlar!$E$6&gt;=0,INDEX($D$12:$FP$12,1,BM$4-Parametrlar!$E$6),0)),0)</f>
        <v>0</v>
      </c>
      <c r="BN13" s="46">
        <f>Parametrlar!$E$9*BN11+IF(Parametrlar!$E$6&gt;0,(1-Parametrlar!$E$9)/MAX(1,Parametrlar!$E$6)*(BM12-IF(BN$4-1-Parametrlar!$E$6&gt;=0,INDEX($D$12:$FP$12,1,BN$4-Parametrlar!$E$6),0)),0)</f>
        <v>0</v>
      </c>
      <c r="BO13" s="46">
        <f>Parametrlar!$E$9*BO11+IF(Parametrlar!$E$6&gt;0,(1-Parametrlar!$E$9)/MAX(1,Parametrlar!$E$6)*(BN12-IF(BO$4-1-Parametrlar!$E$6&gt;=0,INDEX($D$12:$FP$12,1,BO$4-Parametrlar!$E$6),0)),0)</f>
        <v>0</v>
      </c>
      <c r="BP13" s="46">
        <f>Parametrlar!$E$9*BP11+IF(Parametrlar!$E$6&gt;0,(1-Parametrlar!$E$9)/MAX(1,Parametrlar!$E$6)*(BO12-IF(BP$4-1-Parametrlar!$E$6&gt;=0,INDEX($D$12:$FP$12,1,BP$4-Parametrlar!$E$6),0)),0)</f>
        <v>0</v>
      </c>
      <c r="BQ13" s="46">
        <f>Parametrlar!$E$9*BQ11+IF(Parametrlar!$E$6&gt;0,(1-Parametrlar!$E$9)/MAX(1,Parametrlar!$E$6)*(BP12-IF(BQ$4-1-Parametrlar!$E$6&gt;=0,INDEX($D$12:$FP$12,1,BQ$4-Parametrlar!$E$6),0)),0)</f>
        <v>0</v>
      </c>
      <c r="BR13" s="46">
        <f>Parametrlar!$E$9*BR11+IF(Parametrlar!$E$6&gt;0,(1-Parametrlar!$E$9)/MAX(1,Parametrlar!$E$6)*(BQ12-IF(BR$4-1-Parametrlar!$E$6&gt;=0,INDEX($D$12:$FP$12,1,BR$4-Parametrlar!$E$6),0)),0)</f>
        <v>0</v>
      </c>
      <c r="BS13" s="46">
        <f>Parametrlar!$E$9*BS11+IF(Parametrlar!$E$6&gt;0,(1-Parametrlar!$E$9)/MAX(1,Parametrlar!$E$6)*(BR12-IF(BS$4-1-Parametrlar!$E$6&gt;=0,INDEX($D$12:$FP$12,1,BS$4-Parametrlar!$E$6),0)),0)</f>
        <v>0</v>
      </c>
      <c r="BT13" s="46">
        <f>Parametrlar!$E$9*BT11+IF(Parametrlar!$E$6&gt;0,(1-Parametrlar!$E$9)/MAX(1,Parametrlar!$E$6)*(BS12-IF(BT$4-1-Parametrlar!$E$6&gt;=0,INDEX($D$12:$FP$12,1,BT$4-Parametrlar!$E$6),0)),0)</f>
        <v>0</v>
      </c>
      <c r="BU13" s="46">
        <f>Parametrlar!$E$9*BU11+IF(Parametrlar!$E$6&gt;0,(1-Parametrlar!$E$9)/MAX(1,Parametrlar!$E$6)*(BT12-IF(BU$4-1-Parametrlar!$E$6&gt;=0,INDEX($D$12:$FP$12,1,BU$4-Parametrlar!$E$6),0)),0)</f>
        <v>0</v>
      </c>
      <c r="BV13" s="46">
        <f>Parametrlar!$E$9*BV11+IF(Parametrlar!$E$6&gt;0,(1-Parametrlar!$E$9)/MAX(1,Parametrlar!$E$6)*(BU12-IF(BV$4-1-Parametrlar!$E$6&gt;=0,INDEX($D$12:$FP$12,1,BV$4-Parametrlar!$E$6),0)),0)</f>
        <v>0</v>
      </c>
      <c r="BW13" s="46">
        <f>Parametrlar!$E$9*BW11+IF(Parametrlar!$E$6&gt;0,(1-Parametrlar!$E$9)/MAX(1,Parametrlar!$E$6)*(BV12-IF(BW$4-1-Parametrlar!$E$6&gt;=0,INDEX($D$12:$FP$12,1,BW$4-Parametrlar!$E$6),0)),0)</f>
        <v>0</v>
      </c>
      <c r="BX13" s="46">
        <f>Parametrlar!$E$9*BX11+IF(Parametrlar!$E$6&gt;0,(1-Parametrlar!$E$9)/MAX(1,Parametrlar!$E$6)*(BW12-IF(BX$4-1-Parametrlar!$E$6&gt;=0,INDEX($D$12:$FP$12,1,BX$4-Parametrlar!$E$6),0)),0)</f>
        <v>0</v>
      </c>
      <c r="BY13" s="46">
        <f>Parametrlar!$E$9*BY11+IF(Parametrlar!$E$6&gt;0,(1-Parametrlar!$E$9)/MAX(1,Parametrlar!$E$6)*(BX12-IF(BY$4-1-Parametrlar!$E$6&gt;=0,INDEX($D$12:$FP$12,1,BY$4-Parametrlar!$E$6),0)),0)</f>
        <v>0</v>
      </c>
      <c r="BZ13" s="46">
        <f>Parametrlar!$E$9*BZ11+IF(Parametrlar!$E$6&gt;0,(1-Parametrlar!$E$9)/MAX(1,Parametrlar!$E$6)*(BY12-IF(BZ$4-1-Parametrlar!$E$6&gt;=0,INDEX($D$12:$FP$12,1,BZ$4-Parametrlar!$E$6),0)),0)</f>
        <v>0</v>
      </c>
      <c r="CA13" s="46">
        <f>Parametrlar!$E$9*CA11+IF(Parametrlar!$E$6&gt;0,(1-Parametrlar!$E$9)/MAX(1,Parametrlar!$E$6)*(BZ12-IF(CA$4-1-Parametrlar!$E$6&gt;=0,INDEX($D$12:$FP$12,1,CA$4-Parametrlar!$E$6),0)),0)</f>
        <v>0</v>
      </c>
      <c r="CB13" s="46">
        <f>Parametrlar!$E$9*CB11+IF(Parametrlar!$E$6&gt;0,(1-Parametrlar!$E$9)/MAX(1,Parametrlar!$E$6)*(CA12-IF(CB$4-1-Parametrlar!$E$6&gt;=0,INDEX($D$12:$FP$12,1,CB$4-Parametrlar!$E$6),0)),0)</f>
        <v>0</v>
      </c>
      <c r="CC13" s="46">
        <f>Parametrlar!$E$9*CC11+IF(Parametrlar!$E$6&gt;0,(1-Parametrlar!$E$9)/MAX(1,Parametrlar!$E$6)*(CB12-IF(CC$4-1-Parametrlar!$E$6&gt;=0,INDEX($D$12:$FP$12,1,CC$4-Parametrlar!$E$6),0)),0)</f>
        <v>0</v>
      </c>
      <c r="CD13" s="46">
        <f>Parametrlar!$E$9*CD11+IF(Parametrlar!$E$6&gt;0,(1-Parametrlar!$E$9)/MAX(1,Parametrlar!$E$6)*(CC12-IF(CD$4-1-Parametrlar!$E$6&gt;=0,INDEX($D$12:$FP$12,1,CD$4-Parametrlar!$E$6),0)),0)</f>
        <v>0</v>
      </c>
      <c r="CE13" s="46">
        <f>Parametrlar!$E$9*CE11+IF(Parametrlar!$E$6&gt;0,(1-Parametrlar!$E$9)/MAX(1,Parametrlar!$E$6)*(CD12-IF(CE$4-1-Parametrlar!$E$6&gt;=0,INDEX($D$12:$FP$12,1,CE$4-Parametrlar!$E$6),0)),0)</f>
        <v>0</v>
      </c>
      <c r="CF13" s="46">
        <f>Parametrlar!$E$9*CF11+IF(Parametrlar!$E$6&gt;0,(1-Parametrlar!$E$9)/MAX(1,Parametrlar!$E$6)*(CE12-IF(CF$4-1-Parametrlar!$E$6&gt;=0,INDEX($D$12:$FP$12,1,CF$4-Parametrlar!$E$6),0)),0)</f>
        <v>0</v>
      </c>
      <c r="CG13" s="46">
        <f>Parametrlar!$E$9*CG11+IF(Parametrlar!$E$6&gt;0,(1-Parametrlar!$E$9)/MAX(1,Parametrlar!$E$6)*(CF12-IF(CG$4-1-Parametrlar!$E$6&gt;=0,INDEX($D$12:$FP$12,1,CG$4-Parametrlar!$E$6),0)),0)</f>
        <v>0</v>
      </c>
      <c r="CH13" s="46">
        <f>Parametrlar!$E$9*CH11+IF(Parametrlar!$E$6&gt;0,(1-Parametrlar!$E$9)/MAX(1,Parametrlar!$E$6)*(CG12-IF(CH$4-1-Parametrlar!$E$6&gt;=0,INDEX($D$12:$FP$12,1,CH$4-Parametrlar!$E$6),0)),0)</f>
        <v>0</v>
      </c>
      <c r="CI13" s="46">
        <f>Parametrlar!$E$9*CI11+IF(Parametrlar!$E$6&gt;0,(1-Parametrlar!$E$9)/MAX(1,Parametrlar!$E$6)*(CH12-IF(CI$4-1-Parametrlar!$E$6&gt;=0,INDEX($D$12:$FP$12,1,CI$4-Parametrlar!$E$6),0)),0)</f>
        <v>0</v>
      </c>
      <c r="CJ13" s="46">
        <f>Parametrlar!$E$9*CJ11+IF(Parametrlar!$E$6&gt;0,(1-Parametrlar!$E$9)/MAX(1,Parametrlar!$E$6)*(CI12-IF(CJ$4-1-Parametrlar!$E$6&gt;=0,INDEX($D$12:$FP$12,1,CJ$4-Parametrlar!$E$6),0)),0)</f>
        <v>0</v>
      </c>
      <c r="CK13" s="46">
        <f>Parametrlar!$E$9*CK11+IF(Parametrlar!$E$6&gt;0,(1-Parametrlar!$E$9)/MAX(1,Parametrlar!$E$6)*(CJ12-IF(CK$4-1-Parametrlar!$E$6&gt;=0,INDEX($D$12:$FP$12,1,CK$4-Parametrlar!$E$6),0)),0)</f>
        <v>0</v>
      </c>
      <c r="CL13" s="46">
        <f>Parametrlar!$E$9*CL11+IF(Parametrlar!$E$6&gt;0,(1-Parametrlar!$E$9)/MAX(1,Parametrlar!$E$6)*(CK12-IF(CL$4-1-Parametrlar!$E$6&gt;=0,INDEX($D$12:$FP$12,1,CL$4-Parametrlar!$E$6),0)),0)</f>
        <v>0</v>
      </c>
      <c r="CM13" s="46">
        <f>Parametrlar!$E$9*CM11+IF(Parametrlar!$E$6&gt;0,(1-Parametrlar!$E$9)/MAX(1,Parametrlar!$E$6)*(CL12-IF(CM$4-1-Parametrlar!$E$6&gt;=0,INDEX($D$12:$FP$12,1,CM$4-Parametrlar!$E$6),0)),0)</f>
        <v>0</v>
      </c>
      <c r="CN13" s="46">
        <f>Parametrlar!$E$9*CN11+IF(Parametrlar!$E$6&gt;0,(1-Parametrlar!$E$9)/MAX(1,Parametrlar!$E$6)*(CM12-IF(CN$4-1-Parametrlar!$E$6&gt;=0,INDEX($D$12:$FP$12,1,CN$4-Parametrlar!$E$6),0)),0)</f>
        <v>0</v>
      </c>
      <c r="CO13" s="46">
        <f>Parametrlar!$E$9*CO11+IF(Parametrlar!$E$6&gt;0,(1-Parametrlar!$E$9)/MAX(1,Parametrlar!$E$6)*(CN12-IF(CO$4-1-Parametrlar!$E$6&gt;=0,INDEX($D$12:$FP$12,1,CO$4-Parametrlar!$E$6),0)),0)</f>
        <v>0</v>
      </c>
      <c r="CP13" s="46">
        <f>Parametrlar!$E$9*CP11+IF(Parametrlar!$E$6&gt;0,(1-Parametrlar!$E$9)/MAX(1,Parametrlar!$E$6)*(CO12-IF(CP$4-1-Parametrlar!$E$6&gt;=0,INDEX($D$12:$FP$12,1,CP$4-Parametrlar!$E$6),0)),0)</f>
        <v>0</v>
      </c>
      <c r="CQ13" s="46">
        <f>Parametrlar!$E$9*CQ11+IF(Parametrlar!$E$6&gt;0,(1-Parametrlar!$E$9)/MAX(1,Parametrlar!$E$6)*(CP12-IF(CQ$4-1-Parametrlar!$E$6&gt;=0,INDEX($D$12:$FP$12,1,CQ$4-Parametrlar!$E$6),0)),0)</f>
        <v>0</v>
      </c>
      <c r="CR13" s="46">
        <f>Parametrlar!$E$9*CR11+IF(Parametrlar!$E$6&gt;0,(1-Parametrlar!$E$9)/MAX(1,Parametrlar!$E$6)*(CQ12-IF(CR$4-1-Parametrlar!$E$6&gt;=0,INDEX($D$12:$FP$12,1,CR$4-Parametrlar!$E$6),0)),0)</f>
        <v>0</v>
      </c>
      <c r="CS13" s="46">
        <f>Parametrlar!$E$9*CS11+IF(Parametrlar!$E$6&gt;0,(1-Parametrlar!$E$9)/MAX(1,Parametrlar!$E$6)*(CR12-IF(CS$4-1-Parametrlar!$E$6&gt;=0,INDEX($D$12:$FP$12,1,CS$4-Parametrlar!$E$6),0)),0)</f>
        <v>0</v>
      </c>
      <c r="CT13" s="46">
        <f>Parametrlar!$E$9*CT11+IF(Parametrlar!$E$6&gt;0,(1-Parametrlar!$E$9)/MAX(1,Parametrlar!$E$6)*(CS12-IF(CT$4-1-Parametrlar!$E$6&gt;=0,INDEX($D$12:$FP$12,1,CT$4-Parametrlar!$E$6),0)),0)</f>
        <v>0</v>
      </c>
      <c r="CU13" s="46">
        <f>Parametrlar!$E$9*CU11+IF(Parametrlar!$E$6&gt;0,(1-Parametrlar!$E$9)/MAX(1,Parametrlar!$E$6)*(CT12-IF(CU$4-1-Parametrlar!$E$6&gt;=0,INDEX($D$12:$FP$12,1,CU$4-Parametrlar!$E$6),0)),0)</f>
        <v>0</v>
      </c>
      <c r="CV13" s="46">
        <f>Parametrlar!$E$9*CV11+IF(Parametrlar!$E$6&gt;0,(1-Parametrlar!$E$9)/MAX(1,Parametrlar!$E$6)*(CU12-IF(CV$4-1-Parametrlar!$E$6&gt;=0,INDEX($D$12:$FP$12,1,CV$4-Parametrlar!$E$6),0)),0)</f>
        <v>0</v>
      </c>
      <c r="CW13" s="46">
        <f>Parametrlar!$E$9*CW11+IF(Parametrlar!$E$6&gt;0,(1-Parametrlar!$E$9)/MAX(1,Parametrlar!$E$6)*(CV12-IF(CW$4-1-Parametrlar!$E$6&gt;=0,INDEX($D$12:$FP$12,1,CW$4-Parametrlar!$E$6),0)),0)</f>
        <v>0</v>
      </c>
      <c r="CX13" s="46">
        <f>Parametrlar!$E$9*CX11+IF(Parametrlar!$E$6&gt;0,(1-Parametrlar!$E$9)/MAX(1,Parametrlar!$E$6)*(CW12-IF(CX$4-1-Parametrlar!$E$6&gt;=0,INDEX($D$12:$FP$12,1,CX$4-Parametrlar!$E$6),0)),0)</f>
        <v>0</v>
      </c>
      <c r="CY13" s="46">
        <f>Parametrlar!$E$9*CY11+IF(Parametrlar!$E$6&gt;0,(1-Parametrlar!$E$9)/MAX(1,Parametrlar!$E$6)*(CX12-IF(CY$4-1-Parametrlar!$E$6&gt;=0,INDEX($D$12:$FP$12,1,CY$4-Parametrlar!$E$6),0)),0)</f>
        <v>0</v>
      </c>
      <c r="CZ13" s="46">
        <f>Parametrlar!$E$9*CZ11+IF(Parametrlar!$E$6&gt;0,(1-Parametrlar!$E$9)/MAX(1,Parametrlar!$E$6)*(CY12-IF(CZ$4-1-Parametrlar!$E$6&gt;=0,INDEX($D$12:$FP$12,1,CZ$4-Parametrlar!$E$6),0)),0)</f>
        <v>0</v>
      </c>
      <c r="DA13" s="46">
        <f>Parametrlar!$E$9*DA11+IF(Parametrlar!$E$6&gt;0,(1-Parametrlar!$E$9)/MAX(1,Parametrlar!$E$6)*(CZ12-IF(DA$4-1-Parametrlar!$E$6&gt;=0,INDEX($D$12:$FP$12,1,DA$4-Parametrlar!$E$6),0)),0)</f>
        <v>0</v>
      </c>
      <c r="DB13" s="46">
        <f>Parametrlar!$E$9*DB11+IF(Parametrlar!$E$6&gt;0,(1-Parametrlar!$E$9)/MAX(1,Parametrlar!$E$6)*(DA12-IF(DB$4-1-Parametrlar!$E$6&gt;=0,INDEX($D$12:$FP$12,1,DB$4-Parametrlar!$E$6),0)),0)</f>
        <v>0</v>
      </c>
      <c r="DC13" s="46">
        <f>Parametrlar!$E$9*DC11+IF(Parametrlar!$E$6&gt;0,(1-Parametrlar!$E$9)/MAX(1,Parametrlar!$E$6)*(DB12-IF(DC$4-1-Parametrlar!$E$6&gt;=0,INDEX($D$12:$FP$12,1,DC$4-Parametrlar!$E$6),0)),0)</f>
        <v>0</v>
      </c>
      <c r="DD13" s="46">
        <f>Parametrlar!$E$9*DD11+IF(Parametrlar!$E$6&gt;0,(1-Parametrlar!$E$9)/MAX(1,Parametrlar!$E$6)*(DC12-IF(DD$4-1-Parametrlar!$E$6&gt;=0,INDEX($D$12:$FP$12,1,DD$4-Parametrlar!$E$6),0)),0)</f>
        <v>0</v>
      </c>
      <c r="DE13" s="46">
        <f>Parametrlar!$E$9*DE11+IF(Parametrlar!$E$6&gt;0,(1-Parametrlar!$E$9)/MAX(1,Parametrlar!$E$6)*(DD12-IF(DE$4-1-Parametrlar!$E$6&gt;=0,INDEX($D$12:$FP$12,1,DE$4-Parametrlar!$E$6),0)),0)</f>
        <v>0</v>
      </c>
      <c r="DF13" s="46">
        <f>Parametrlar!$E$9*DF11+IF(Parametrlar!$E$6&gt;0,(1-Parametrlar!$E$9)/MAX(1,Parametrlar!$E$6)*(DE12-IF(DF$4-1-Parametrlar!$E$6&gt;=0,INDEX($D$12:$FP$12,1,DF$4-Parametrlar!$E$6),0)),0)</f>
        <v>0</v>
      </c>
      <c r="DG13" s="46">
        <f>Parametrlar!$E$9*DG11+IF(Parametrlar!$E$6&gt;0,(1-Parametrlar!$E$9)/MAX(1,Parametrlar!$E$6)*(DF12-IF(DG$4-1-Parametrlar!$E$6&gt;=0,INDEX($D$12:$FP$12,1,DG$4-Parametrlar!$E$6),0)),0)</f>
        <v>0</v>
      </c>
      <c r="DH13" s="46">
        <f>Parametrlar!$E$9*DH11+IF(Parametrlar!$E$6&gt;0,(1-Parametrlar!$E$9)/MAX(1,Parametrlar!$E$6)*(DG12-IF(DH$4-1-Parametrlar!$E$6&gt;=0,INDEX($D$12:$FP$12,1,DH$4-Parametrlar!$E$6),0)),0)</f>
        <v>0</v>
      </c>
      <c r="DI13" s="46">
        <f>Parametrlar!$E$9*DI11+IF(Parametrlar!$E$6&gt;0,(1-Parametrlar!$E$9)/MAX(1,Parametrlar!$E$6)*(DH12-IF(DI$4-1-Parametrlar!$E$6&gt;=0,INDEX($D$12:$FP$12,1,DI$4-Parametrlar!$E$6),0)),0)</f>
        <v>0</v>
      </c>
      <c r="DJ13" s="46">
        <f>Parametrlar!$E$9*DJ11+IF(Parametrlar!$E$6&gt;0,(1-Parametrlar!$E$9)/MAX(1,Parametrlar!$E$6)*(DI12-IF(DJ$4-1-Parametrlar!$E$6&gt;=0,INDEX($D$12:$FP$12,1,DJ$4-Parametrlar!$E$6),0)),0)</f>
        <v>0</v>
      </c>
      <c r="DK13" s="46">
        <f>Parametrlar!$E$9*DK11+IF(Parametrlar!$E$6&gt;0,(1-Parametrlar!$E$9)/MAX(1,Parametrlar!$E$6)*(DJ12-IF(DK$4-1-Parametrlar!$E$6&gt;=0,INDEX($D$12:$FP$12,1,DK$4-Parametrlar!$E$6),0)),0)</f>
        <v>0</v>
      </c>
      <c r="DL13" s="46">
        <f>Parametrlar!$E$9*DL11+IF(Parametrlar!$E$6&gt;0,(1-Parametrlar!$E$9)/MAX(1,Parametrlar!$E$6)*(DK12-IF(DL$4-1-Parametrlar!$E$6&gt;=0,INDEX($D$12:$FP$12,1,DL$4-Parametrlar!$E$6),0)),0)</f>
        <v>0</v>
      </c>
      <c r="DM13" s="46">
        <f>Parametrlar!$E$9*DM11+IF(Parametrlar!$E$6&gt;0,(1-Parametrlar!$E$9)/MAX(1,Parametrlar!$E$6)*(DL12-IF(DM$4-1-Parametrlar!$E$6&gt;=0,INDEX($D$12:$FP$12,1,DM$4-Parametrlar!$E$6),0)),0)</f>
        <v>0</v>
      </c>
      <c r="DN13" s="46">
        <f>Parametrlar!$E$9*DN11+IF(Parametrlar!$E$6&gt;0,(1-Parametrlar!$E$9)/MAX(1,Parametrlar!$E$6)*(DM12-IF(DN$4-1-Parametrlar!$E$6&gt;=0,INDEX($D$12:$FP$12,1,DN$4-Parametrlar!$E$6),0)),0)</f>
        <v>0</v>
      </c>
      <c r="DO13" s="46">
        <f>Parametrlar!$E$9*DO11+IF(Parametrlar!$E$6&gt;0,(1-Parametrlar!$E$9)/MAX(1,Parametrlar!$E$6)*(DN12-IF(DO$4-1-Parametrlar!$E$6&gt;=0,INDEX($D$12:$FP$12,1,DO$4-Parametrlar!$E$6),0)),0)</f>
        <v>0</v>
      </c>
      <c r="DP13" s="46">
        <f>Parametrlar!$E$9*DP11+IF(Parametrlar!$E$6&gt;0,(1-Parametrlar!$E$9)/MAX(1,Parametrlar!$E$6)*(DO12-IF(DP$4-1-Parametrlar!$E$6&gt;=0,INDEX($D$12:$FP$12,1,DP$4-Parametrlar!$E$6),0)),0)</f>
        <v>0</v>
      </c>
      <c r="DQ13" s="46">
        <f>Parametrlar!$E$9*DQ11+IF(Parametrlar!$E$6&gt;0,(1-Parametrlar!$E$9)/MAX(1,Parametrlar!$E$6)*(DP12-IF(DQ$4-1-Parametrlar!$E$6&gt;=0,INDEX($D$12:$FP$12,1,DQ$4-Parametrlar!$E$6),0)),0)</f>
        <v>0</v>
      </c>
      <c r="DR13" s="46">
        <f>Parametrlar!$E$9*DR11+IF(Parametrlar!$E$6&gt;0,(1-Parametrlar!$E$9)/MAX(1,Parametrlar!$E$6)*(DQ12-IF(DR$4-1-Parametrlar!$E$6&gt;=0,INDEX($D$12:$FP$12,1,DR$4-Parametrlar!$E$6),0)),0)</f>
        <v>0</v>
      </c>
      <c r="DS13" s="46">
        <f>Parametrlar!$E$9*DS11+IF(Parametrlar!$E$6&gt;0,(1-Parametrlar!$E$9)/MAX(1,Parametrlar!$E$6)*(DR12-IF(DS$4-1-Parametrlar!$E$6&gt;=0,INDEX($D$12:$FP$12,1,DS$4-Parametrlar!$E$6),0)),0)</f>
        <v>0</v>
      </c>
      <c r="DT13" s="46">
        <f>Parametrlar!$E$9*DT11+IF(Parametrlar!$E$6&gt;0,(1-Parametrlar!$E$9)/MAX(1,Parametrlar!$E$6)*(DS12-IF(DT$4-1-Parametrlar!$E$6&gt;=0,INDEX($D$12:$FP$12,1,DT$4-Parametrlar!$E$6),0)),0)</f>
        <v>0</v>
      </c>
      <c r="DU13" s="46">
        <f>Parametrlar!$E$9*DU11+IF(Parametrlar!$E$6&gt;0,(1-Parametrlar!$E$9)/MAX(1,Parametrlar!$E$6)*(DT12-IF(DU$4-1-Parametrlar!$E$6&gt;=0,INDEX($D$12:$FP$12,1,DU$4-Parametrlar!$E$6),0)),0)</f>
        <v>0</v>
      </c>
      <c r="DV13" s="46">
        <f>Parametrlar!$E$9*DV11+IF(Parametrlar!$E$6&gt;0,(1-Parametrlar!$E$9)/MAX(1,Parametrlar!$E$6)*(DU12-IF(DV$4-1-Parametrlar!$E$6&gt;=0,INDEX($D$12:$FP$12,1,DV$4-Parametrlar!$E$6),0)),0)</f>
        <v>0</v>
      </c>
      <c r="DW13" s="46">
        <f>Parametrlar!$E$9*DW11+IF(Parametrlar!$E$6&gt;0,(1-Parametrlar!$E$9)/MAX(1,Parametrlar!$E$6)*(DV12-IF(DW$4-1-Parametrlar!$E$6&gt;=0,INDEX($D$12:$FP$12,1,DW$4-Parametrlar!$E$6),0)),0)</f>
        <v>0</v>
      </c>
      <c r="DX13" s="46">
        <f>Parametrlar!$E$9*DX11+IF(Parametrlar!$E$6&gt;0,(1-Parametrlar!$E$9)/MAX(1,Parametrlar!$E$6)*(DW12-IF(DX$4-1-Parametrlar!$E$6&gt;=0,INDEX($D$12:$FP$12,1,DX$4-Parametrlar!$E$6),0)),0)</f>
        <v>0</v>
      </c>
      <c r="DY13" s="46">
        <f>Parametrlar!$E$9*DY11+IF(Parametrlar!$E$6&gt;0,(1-Parametrlar!$E$9)/MAX(1,Parametrlar!$E$6)*(DX12-IF(DY$4-1-Parametrlar!$E$6&gt;=0,INDEX($D$12:$FP$12,1,DY$4-Parametrlar!$E$6),0)),0)</f>
        <v>0</v>
      </c>
      <c r="DZ13" s="46">
        <f>Parametrlar!$E$9*DZ11+IF(Parametrlar!$E$6&gt;0,(1-Parametrlar!$E$9)/MAX(1,Parametrlar!$E$6)*(DY12-IF(DZ$4-1-Parametrlar!$E$6&gt;=0,INDEX($D$12:$FP$12,1,DZ$4-Parametrlar!$E$6),0)),0)</f>
        <v>0</v>
      </c>
      <c r="EA13" s="46">
        <f>Parametrlar!$E$9*EA11+IF(Parametrlar!$E$6&gt;0,(1-Parametrlar!$E$9)/MAX(1,Parametrlar!$E$6)*(DZ12-IF(EA$4-1-Parametrlar!$E$6&gt;=0,INDEX($D$12:$FP$12,1,EA$4-Parametrlar!$E$6),0)),0)</f>
        <v>0</v>
      </c>
      <c r="EB13" s="46">
        <f>Parametrlar!$E$9*EB11+IF(Parametrlar!$E$6&gt;0,(1-Parametrlar!$E$9)/MAX(1,Parametrlar!$E$6)*(EA12-IF(EB$4-1-Parametrlar!$E$6&gt;=0,INDEX($D$12:$FP$12,1,EB$4-Parametrlar!$E$6),0)),0)</f>
        <v>0</v>
      </c>
      <c r="EC13" s="46">
        <f>Parametrlar!$E$9*EC11+IF(Parametrlar!$E$6&gt;0,(1-Parametrlar!$E$9)/MAX(1,Parametrlar!$E$6)*(EB12-IF(EC$4-1-Parametrlar!$E$6&gt;=0,INDEX($D$12:$FP$12,1,EC$4-Parametrlar!$E$6),0)),0)</f>
        <v>0</v>
      </c>
      <c r="ED13" s="46">
        <f>Parametrlar!$E$9*ED11+IF(Parametrlar!$E$6&gt;0,(1-Parametrlar!$E$9)/MAX(1,Parametrlar!$E$6)*(EC12-IF(ED$4-1-Parametrlar!$E$6&gt;=0,INDEX($D$12:$FP$12,1,ED$4-Parametrlar!$E$6),0)),0)</f>
        <v>0</v>
      </c>
      <c r="EE13" s="46">
        <f>Parametrlar!$E$9*EE11+IF(Parametrlar!$E$6&gt;0,(1-Parametrlar!$E$9)/MAX(1,Parametrlar!$E$6)*(ED12-IF(EE$4-1-Parametrlar!$E$6&gt;=0,INDEX($D$12:$FP$12,1,EE$4-Parametrlar!$E$6),0)),0)</f>
        <v>0</v>
      </c>
      <c r="EF13" s="46">
        <f>Parametrlar!$E$9*EF11+IF(Parametrlar!$E$6&gt;0,(1-Parametrlar!$E$9)/MAX(1,Parametrlar!$E$6)*(EE12-IF(EF$4-1-Parametrlar!$E$6&gt;=0,INDEX($D$12:$FP$12,1,EF$4-Parametrlar!$E$6),0)),0)</f>
        <v>0</v>
      </c>
      <c r="EG13" s="46">
        <f>Parametrlar!$E$9*EG11+IF(Parametrlar!$E$6&gt;0,(1-Parametrlar!$E$9)/MAX(1,Parametrlar!$E$6)*(EF12-IF(EG$4-1-Parametrlar!$E$6&gt;=0,INDEX($D$12:$FP$12,1,EG$4-Parametrlar!$E$6),0)),0)</f>
        <v>0</v>
      </c>
      <c r="EH13" s="46">
        <f>Parametrlar!$E$9*EH11+IF(Parametrlar!$E$6&gt;0,(1-Parametrlar!$E$9)/MAX(1,Parametrlar!$E$6)*(EG12-IF(EH$4-1-Parametrlar!$E$6&gt;=0,INDEX($D$12:$FP$12,1,EH$4-Parametrlar!$E$6),0)),0)</f>
        <v>0</v>
      </c>
      <c r="EI13" s="46">
        <f>Parametrlar!$E$9*EI11+IF(Parametrlar!$E$6&gt;0,(1-Parametrlar!$E$9)/MAX(1,Parametrlar!$E$6)*(EH12-IF(EI$4-1-Parametrlar!$E$6&gt;=0,INDEX($D$12:$FP$12,1,EI$4-Parametrlar!$E$6),0)),0)</f>
        <v>0</v>
      </c>
      <c r="EJ13" s="46">
        <f>Parametrlar!$E$9*EJ11+IF(Parametrlar!$E$6&gt;0,(1-Parametrlar!$E$9)/MAX(1,Parametrlar!$E$6)*(EI12-IF(EJ$4-1-Parametrlar!$E$6&gt;=0,INDEX($D$12:$FP$12,1,EJ$4-Parametrlar!$E$6),0)),0)</f>
        <v>0</v>
      </c>
      <c r="EK13" s="46">
        <f>Parametrlar!$E$9*EK11+IF(Parametrlar!$E$6&gt;0,(1-Parametrlar!$E$9)/MAX(1,Parametrlar!$E$6)*(EJ12-IF(EK$4-1-Parametrlar!$E$6&gt;=0,INDEX($D$12:$FP$12,1,EK$4-Parametrlar!$E$6),0)),0)</f>
        <v>0</v>
      </c>
      <c r="EL13" s="46">
        <f>Parametrlar!$E$9*EL11+IF(Parametrlar!$E$6&gt;0,(1-Parametrlar!$E$9)/MAX(1,Parametrlar!$E$6)*(EK12-IF(EL$4-1-Parametrlar!$E$6&gt;=0,INDEX($D$12:$FP$12,1,EL$4-Parametrlar!$E$6),0)),0)</f>
        <v>0</v>
      </c>
      <c r="EM13" s="46">
        <f>Parametrlar!$E$9*EM11+IF(Parametrlar!$E$6&gt;0,(1-Parametrlar!$E$9)/MAX(1,Parametrlar!$E$6)*(EL12-IF(EM$4-1-Parametrlar!$E$6&gt;=0,INDEX($D$12:$FP$12,1,EM$4-Parametrlar!$E$6),0)),0)</f>
        <v>0</v>
      </c>
      <c r="EN13" s="46">
        <f>Parametrlar!$E$9*EN11+IF(Parametrlar!$E$6&gt;0,(1-Parametrlar!$E$9)/MAX(1,Parametrlar!$E$6)*(EM12-IF(EN$4-1-Parametrlar!$E$6&gt;=0,INDEX($D$12:$FP$12,1,EN$4-Parametrlar!$E$6),0)),0)</f>
        <v>0</v>
      </c>
      <c r="EO13" s="46">
        <f>Parametrlar!$E$9*EO11+IF(Parametrlar!$E$6&gt;0,(1-Parametrlar!$E$9)/MAX(1,Parametrlar!$E$6)*(EN12-IF(EO$4-1-Parametrlar!$E$6&gt;=0,INDEX($D$12:$FP$12,1,EO$4-Parametrlar!$E$6),0)),0)</f>
        <v>0</v>
      </c>
      <c r="EP13" s="46">
        <f>Parametrlar!$E$9*EP11+IF(Parametrlar!$E$6&gt;0,(1-Parametrlar!$E$9)/MAX(1,Parametrlar!$E$6)*(EO12-IF(EP$4-1-Parametrlar!$E$6&gt;=0,INDEX($D$12:$FP$12,1,EP$4-Parametrlar!$E$6),0)),0)</f>
        <v>0</v>
      </c>
      <c r="EQ13" s="46">
        <f>Parametrlar!$E$9*EQ11+IF(Parametrlar!$E$6&gt;0,(1-Parametrlar!$E$9)/MAX(1,Parametrlar!$E$6)*(EP12-IF(EQ$4-1-Parametrlar!$E$6&gt;=0,INDEX($D$12:$FP$12,1,EQ$4-Parametrlar!$E$6),0)),0)</f>
        <v>0</v>
      </c>
      <c r="ER13" s="46">
        <f>Parametrlar!$E$9*ER11+IF(Parametrlar!$E$6&gt;0,(1-Parametrlar!$E$9)/MAX(1,Parametrlar!$E$6)*(EQ12-IF(ER$4-1-Parametrlar!$E$6&gt;=0,INDEX($D$12:$FP$12,1,ER$4-Parametrlar!$E$6),0)),0)</f>
        <v>0</v>
      </c>
      <c r="ES13" s="46">
        <f>Parametrlar!$E$9*ES11+IF(Parametrlar!$E$6&gt;0,(1-Parametrlar!$E$9)/MAX(1,Parametrlar!$E$6)*(ER12-IF(ES$4-1-Parametrlar!$E$6&gt;=0,INDEX($D$12:$FP$12,1,ES$4-Parametrlar!$E$6),0)),0)</f>
        <v>0</v>
      </c>
      <c r="ET13" s="46">
        <f>Parametrlar!$E$9*ET11+IF(Parametrlar!$E$6&gt;0,(1-Parametrlar!$E$9)/MAX(1,Parametrlar!$E$6)*(ES12-IF(ET$4-1-Parametrlar!$E$6&gt;=0,INDEX($D$12:$FP$12,1,ET$4-Parametrlar!$E$6),0)),0)</f>
        <v>0</v>
      </c>
      <c r="EU13" s="46">
        <f>Parametrlar!$E$9*EU11+IF(Parametrlar!$E$6&gt;0,(1-Parametrlar!$E$9)/MAX(1,Parametrlar!$E$6)*(ET12-IF(EU$4-1-Parametrlar!$E$6&gt;=0,INDEX($D$12:$FP$12,1,EU$4-Parametrlar!$E$6),0)),0)</f>
        <v>0</v>
      </c>
      <c r="EV13" s="46">
        <f>Parametrlar!$E$9*EV11+IF(Parametrlar!$E$6&gt;0,(1-Parametrlar!$E$9)/MAX(1,Parametrlar!$E$6)*(EU12-IF(EV$4-1-Parametrlar!$E$6&gt;=0,INDEX($D$12:$FP$12,1,EV$4-Parametrlar!$E$6),0)),0)</f>
        <v>0</v>
      </c>
      <c r="EW13" s="46">
        <f>Parametrlar!$E$9*EW11+IF(Parametrlar!$E$6&gt;0,(1-Parametrlar!$E$9)/MAX(1,Parametrlar!$E$6)*(EV12-IF(EW$4-1-Parametrlar!$E$6&gt;=0,INDEX($D$12:$FP$12,1,EW$4-Parametrlar!$E$6),0)),0)</f>
        <v>0</v>
      </c>
      <c r="EX13" s="46">
        <f>Parametrlar!$E$9*EX11+IF(Parametrlar!$E$6&gt;0,(1-Parametrlar!$E$9)/MAX(1,Parametrlar!$E$6)*(EW12-IF(EX$4-1-Parametrlar!$E$6&gt;=0,INDEX($D$12:$FP$12,1,EX$4-Parametrlar!$E$6),0)),0)</f>
        <v>0</v>
      </c>
      <c r="EY13" s="46">
        <f>Parametrlar!$E$9*EY11+IF(Parametrlar!$E$6&gt;0,(1-Parametrlar!$E$9)/MAX(1,Parametrlar!$E$6)*(EX12-IF(EY$4-1-Parametrlar!$E$6&gt;=0,INDEX($D$12:$FP$12,1,EY$4-Parametrlar!$E$6),0)),0)</f>
        <v>0</v>
      </c>
      <c r="EZ13" s="46">
        <f>Parametrlar!$E$9*EZ11+IF(Parametrlar!$E$6&gt;0,(1-Parametrlar!$E$9)/MAX(1,Parametrlar!$E$6)*(EY12-IF(EZ$4-1-Parametrlar!$E$6&gt;=0,INDEX($D$12:$FP$12,1,EZ$4-Parametrlar!$E$6),0)),0)</f>
        <v>0</v>
      </c>
      <c r="FA13" s="46">
        <f>Parametrlar!$E$9*FA11+IF(Parametrlar!$E$6&gt;0,(1-Parametrlar!$E$9)/MAX(1,Parametrlar!$E$6)*(EZ12-IF(FA$4-1-Parametrlar!$E$6&gt;=0,INDEX($D$12:$FP$12,1,FA$4-Parametrlar!$E$6),0)),0)</f>
        <v>0</v>
      </c>
      <c r="FB13" s="46">
        <f>Parametrlar!$E$9*FB11+IF(Parametrlar!$E$6&gt;0,(1-Parametrlar!$E$9)/MAX(1,Parametrlar!$E$6)*(FA12-IF(FB$4-1-Parametrlar!$E$6&gt;=0,INDEX($D$12:$FP$12,1,FB$4-Parametrlar!$E$6),0)),0)</f>
        <v>0</v>
      </c>
      <c r="FC13" s="46">
        <f>Parametrlar!$E$9*FC11+IF(Parametrlar!$E$6&gt;0,(1-Parametrlar!$E$9)/MAX(1,Parametrlar!$E$6)*(FB12-IF(FC$4-1-Parametrlar!$E$6&gt;=0,INDEX($D$12:$FP$12,1,FC$4-Parametrlar!$E$6),0)),0)</f>
        <v>0</v>
      </c>
      <c r="FD13" s="46">
        <f>Parametrlar!$E$9*FD11+IF(Parametrlar!$E$6&gt;0,(1-Parametrlar!$E$9)/MAX(1,Parametrlar!$E$6)*(FC12-IF(FD$4-1-Parametrlar!$E$6&gt;=0,INDEX($D$12:$FP$12,1,FD$4-Parametrlar!$E$6),0)),0)</f>
        <v>0</v>
      </c>
      <c r="FE13" s="46">
        <f>Parametrlar!$E$9*FE11+IF(Parametrlar!$E$6&gt;0,(1-Parametrlar!$E$9)/MAX(1,Parametrlar!$E$6)*(FD12-IF(FE$4-1-Parametrlar!$E$6&gt;=0,INDEX($D$12:$FP$12,1,FE$4-Parametrlar!$E$6),0)),0)</f>
        <v>0</v>
      </c>
      <c r="FF13" s="46">
        <f>Parametrlar!$E$9*FF11+IF(Parametrlar!$E$6&gt;0,(1-Parametrlar!$E$9)/MAX(1,Parametrlar!$E$6)*(FE12-IF(FF$4-1-Parametrlar!$E$6&gt;=0,INDEX($D$12:$FP$12,1,FF$4-Parametrlar!$E$6),0)),0)</f>
        <v>0</v>
      </c>
      <c r="FG13" s="46">
        <f>Parametrlar!$E$9*FG11+IF(Parametrlar!$E$6&gt;0,(1-Parametrlar!$E$9)/MAX(1,Parametrlar!$E$6)*(FF12-IF(FG$4-1-Parametrlar!$E$6&gt;=0,INDEX($D$12:$FP$12,1,FG$4-Parametrlar!$E$6),0)),0)</f>
        <v>0</v>
      </c>
      <c r="FH13" s="46">
        <f>Parametrlar!$E$9*FH11+IF(Parametrlar!$E$6&gt;0,(1-Parametrlar!$E$9)/MAX(1,Parametrlar!$E$6)*(FG12-IF(FH$4-1-Parametrlar!$E$6&gt;=0,INDEX($D$12:$FP$12,1,FH$4-Parametrlar!$E$6),0)),0)</f>
        <v>0</v>
      </c>
      <c r="FI13" s="46">
        <f>Parametrlar!$E$9*FI11+IF(Parametrlar!$E$6&gt;0,(1-Parametrlar!$E$9)/MAX(1,Parametrlar!$E$6)*(FH12-IF(FI$4-1-Parametrlar!$E$6&gt;=0,INDEX($D$12:$FP$12,1,FI$4-Parametrlar!$E$6),0)),0)</f>
        <v>0</v>
      </c>
      <c r="FJ13" s="46">
        <f>Parametrlar!$E$9*FJ11+IF(Parametrlar!$E$6&gt;0,(1-Parametrlar!$E$9)/MAX(1,Parametrlar!$E$6)*(FI12-IF(FJ$4-1-Parametrlar!$E$6&gt;=0,INDEX($D$12:$FP$12,1,FJ$4-Parametrlar!$E$6),0)),0)</f>
        <v>0</v>
      </c>
      <c r="FK13" s="46">
        <f>Parametrlar!$E$9*FK11+IF(Parametrlar!$E$6&gt;0,(1-Parametrlar!$E$9)/MAX(1,Parametrlar!$E$6)*(FJ12-IF(FK$4-1-Parametrlar!$E$6&gt;=0,INDEX($D$12:$FP$12,1,FK$4-Parametrlar!$E$6),0)),0)</f>
        <v>0</v>
      </c>
      <c r="FL13" s="46">
        <f>Parametrlar!$E$9*FL11+IF(Parametrlar!$E$6&gt;0,(1-Parametrlar!$E$9)/MAX(1,Parametrlar!$E$6)*(FK12-IF(FL$4-1-Parametrlar!$E$6&gt;=0,INDEX($D$12:$FP$12,1,FL$4-Parametrlar!$E$6),0)),0)</f>
        <v>0</v>
      </c>
      <c r="FM13" s="46">
        <f>Parametrlar!$E$9*FM11+IF(Parametrlar!$E$6&gt;0,(1-Parametrlar!$E$9)/MAX(1,Parametrlar!$E$6)*(FL12-IF(FM$4-1-Parametrlar!$E$6&gt;=0,INDEX($D$12:$FP$12,1,FM$4-Parametrlar!$E$6),0)),0)</f>
        <v>0</v>
      </c>
      <c r="FN13" s="46">
        <f>Parametrlar!$E$9*FN11+IF(Parametrlar!$E$6&gt;0,(1-Parametrlar!$E$9)/MAX(1,Parametrlar!$E$6)*(FM12-IF(FN$4-1-Parametrlar!$E$6&gt;=0,INDEX($D$12:$FP$12,1,FN$4-Parametrlar!$E$6),0)),0)</f>
        <v>0</v>
      </c>
      <c r="FO13" s="46">
        <f>Parametrlar!$E$9*FO11+IF(Parametrlar!$E$6&gt;0,(1-Parametrlar!$E$9)/MAX(1,Parametrlar!$E$6)*(FN12-IF(FO$4-1-Parametrlar!$E$6&gt;=0,INDEX($D$12:$FP$12,1,FO$4-Parametrlar!$E$6),0)),0)</f>
        <v>0</v>
      </c>
      <c r="FP13" s="46">
        <f>Parametrlar!$E$9*FP11+IF(Parametrlar!$E$6&gt;0,(1-Parametrlar!$E$9)/MAX(1,Parametrlar!$E$6)*(FO12-IF(FP$4-1-Parametrlar!$E$6&gt;=0,INDEX($D$12:$FP$12,1,FP$4-Parametrlar!$E$6),0)),0)</f>
        <v>0</v>
      </c>
    </row>
    <row r="14" spans="1:172" x14ac:dyDescent="0.2">
      <c r="A14" s="42" t="s">
        <v>228</v>
      </c>
      <c r="C14" s="45">
        <f t="shared" si="12"/>
        <v>0</v>
      </c>
      <c r="D14" s="46">
        <f>D11*(Kirish!$B$17+Kirish!$B$18)</f>
        <v>0</v>
      </c>
      <c r="E14" s="46">
        <f>E11*(Kirish!$B$17+Kirish!$B$18)</f>
        <v>0</v>
      </c>
      <c r="F14" s="46">
        <f>F11*(Kirish!$B$17+Kirish!$B$18)</f>
        <v>0</v>
      </c>
      <c r="G14" s="46">
        <f>G11*(Kirish!$B$17+Kirish!$B$18)</f>
        <v>0</v>
      </c>
      <c r="H14" s="46">
        <f>H11*(Kirish!$B$17+Kirish!$B$18)</f>
        <v>0</v>
      </c>
      <c r="I14" s="46">
        <f>I11*(Kirish!$B$17+Kirish!$B$18)</f>
        <v>0</v>
      </c>
      <c r="J14" s="46">
        <f>J11*(Kirish!$B$17+Kirish!$B$18)</f>
        <v>0</v>
      </c>
      <c r="K14" s="46">
        <f>K11*(Kirish!$B$17+Kirish!$B$18)</f>
        <v>0</v>
      </c>
      <c r="L14" s="46">
        <f>L11*(Kirish!$B$17+Kirish!$B$18)</f>
        <v>0</v>
      </c>
      <c r="M14" s="46">
        <f>M11*(Kirish!$B$17+Kirish!$B$18)</f>
        <v>0</v>
      </c>
      <c r="N14" s="46">
        <f>N11*(Kirish!$B$17+Kirish!$B$18)</f>
        <v>0</v>
      </c>
      <c r="O14" s="46">
        <f>O11*(Kirish!$B$17+Kirish!$B$18)</f>
        <v>0</v>
      </c>
      <c r="P14" s="46">
        <f>P11*(Kirish!$B$17+Kirish!$B$18)</f>
        <v>0</v>
      </c>
      <c r="Q14" s="46">
        <f>Q11*(Kirish!$B$17+Kirish!$B$18)</f>
        <v>0</v>
      </c>
      <c r="R14" s="46">
        <f>R11*(Kirish!$B$17+Kirish!$B$18)</f>
        <v>0</v>
      </c>
      <c r="S14" s="46">
        <f>S11*(Kirish!$B$17+Kirish!$B$18)</f>
        <v>0</v>
      </c>
      <c r="T14" s="46">
        <f>T11*(Kirish!$B$17+Kirish!$B$18)</f>
        <v>0</v>
      </c>
      <c r="U14" s="46">
        <f>U11*(Kirish!$B$17+Kirish!$B$18)</f>
        <v>0</v>
      </c>
      <c r="V14" s="46">
        <f>V11*(Kirish!$B$17+Kirish!$B$18)</f>
        <v>0</v>
      </c>
      <c r="W14" s="46">
        <f>W11*(Kirish!$B$17+Kirish!$B$18)</f>
        <v>0</v>
      </c>
      <c r="X14" s="46">
        <f>X11*(Kirish!$B$17+Kirish!$B$18)</f>
        <v>0</v>
      </c>
      <c r="Y14" s="46">
        <f>Y11*(Kirish!$B$17+Kirish!$B$18)</f>
        <v>0</v>
      </c>
      <c r="Z14" s="46">
        <f>Z11*(Kirish!$B$17+Kirish!$B$18)</f>
        <v>0</v>
      </c>
      <c r="AA14" s="46">
        <f>AA11*(Kirish!$B$17+Kirish!$B$18)</f>
        <v>0</v>
      </c>
      <c r="AB14" s="46">
        <f>AB11*(Kirish!$B$17+Kirish!$B$18)</f>
        <v>0</v>
      </c>
      <c r="AC14" s="46">
        <f>AC11*(Kirish!$B$17+Kirish!$B$18)</f>
        <v>0</v>
      </c>
      <c r="AD14" s="46">
        <f>AD11*(Kirish!$B$17+Kirish!$B$18)</f>
        <v>0</v>
      </c>
      <c r="AE14" s="46">
        <f>AE11*(Kirish!$B$17+Kirish!$B$18)</f>
        <v>0</v>
      </c>
      <c r="AF14" s="46">
        <f>AF11*(Kirish!$B$17+Kirish!$B$18)</f>
        <v>0</v>
      </c>
      <c r="AG14" s="46">
        <f>AG11*(Kirish!$B$17+Kirish!$B$18)</f>
        <v>0</v>
      </c>
      <c r="AH14" s="46">
        <f>AH11*(Kirish!$B$17+Kirish!$B$18)</f>
        <v>0</v>
      </c>
      <c r="AI14" s="46">
        <f>AI11*(Kirish!$B$17+Kirish!$B$18)</f>
        <v>0</v>
      </c>
      <c r="AJ14" s="46">
        <f>AJ11*(Kirish!$B$17+Kirish!$B$18)</f>
        <v>0</v>
      </c>
      <c r="AK14" s="46">
        <f>AK11*(Kirish!$B$17+Kirish!$B$18)</f>
        <v>0</v>
      </c>
      <c r="AL14" s="46">
        <f>AL11*(Kirish!$B$17+Kirish!$B$18)</f>
        <v>0</v>
      </c>
      <c r="AM14" s="46">
        <f>AM11*(Kirish!$B$17+Kirish!$B$18)</f>
        <v>0</v>
      </c>
      <c r="AN14" s="46">
        <f>AN11*(Kirish!$B$17+Kirish!$B$18)</f>
        <v>0</v>
      </c>
      <c r="AO14" s="46">
        <f>AO11*(Kirish!$B$17+Kirish!$B$18)</f>
        <v>0</v>
      </c>
      <c r="AP14" s="46">
        <f>AP11*(Kirish!$B$17+Kirish!$B$18)</f>
        <v>0</v>
      </c>
      <c r="AQ14" s="46">
        <f>AQ11*(Kirish!$B$17+Kirish!$B$18)</f>
        <v>0</v>
      </c>
      <c r="AR14" s="46">
        <f>AR11*(Kirish!$B$17+Kirish!$B$18)</f>
        <v>0</v>
      </c>
      <c r="AS14" s="46">
        <f>AS11*(Kirish!$B$17+Kirish!$B$18)</f>
        <v>0</v>
      </c>
      <c r="AT14" s="46">
        <f>AT11*(Kirish!$B$17+Kirish!$B$18)</f>
        <v>0</v>
      </c>
      <c r="AU14" s="46">
        <f>AU11*(Kirish!$B$17+Kirish!$B$18)</f>
        <v>0</v>
      </c>
      <c r="AV14" s="46">
        <f>AV11*(Kirish!$B$17+Kirish!$B$18)</f>
        <v>0</v>
      </c>
      <c r="AW14" s="46">
        <f>AW11*(Kirish!$B$17+Kirish!$B$18)</f>
        <v>0</v>
      </c>
      <c r="AX14" s="46">
        <f>AX11*(Kirish!$B$17+Kirish!$B$18)</f>
        <v>0</v>
      </c>
      <c r="AY14" s="46">
        <f>AY11*(Kirish!$B$17+Kirish!$B$18)</f>
        <v>0</v>
      </c>
      <c r="AZ14" s="46">
        <f>AZ11*(Kirish!$B$17+Kirish!$B$18)</f>
        <v>0</v>
      </c>
      <c r="BA14" s="46">
        <f>BA11*(Kirish!$B$17+Kirish!$B$18)</f>
        <v>0</v>
      </c>
      <c r="BB14" s="46">
        <f>BB11*(Kirish!$B$17+Kirish!$B$18)</f>
        <v>0</v>
      </c>
      <c r="BC14" s="46">
        <f>BC11*(Kirish!$B$17+Kirish!$B$18)</f>
        <v>0</v>
      </c>
      <c r="BD14" s="46">
        <f>BD11*(Kirish!$B$17+Kirish!$B$18)</f>
        <v>0</v>
      </c>
      <c r="BE14" s="46">
        <f>BE11*(Kirish!$B$17+Kirish!$B$18)</f>
        <v>0</v>
      </c>
      <c r="BF14" s="46">
        <f>BF11*(Kirish!$B$17+Kirish!$B$18)</f>
        <v>0</v>
      </c>
      <c r="BG14" s="46">
        <f>BG11*(Kirish!$B$17+Kirish!$B$18)</f>
        <v>0</v>
      </c>
      <c r="BH14" s="46">
        <f>BH11*(Kirish!$B$17+Kirish!$B$18)</f>
        <v>0</v>
      </c>
      <c r="BI14" s="46">
        <f>BI11*(Kirish!$B$17+Kirish!$B$18)</f>
        <v>0</v>
      </c>
      <c r="BJ14" s="46">
        <f>BJ11*(Kirish!$B$17+Kirish!$B$18)</f>
        <v>0</v>
      </c>
      <c r="BK14" s="46">
        <f>BK11*(Kirish!$B$17+Kirish!$B$18)</f>
        <v>0</v>
      </c>
      <c r="BL14" s="46">
        <f>BL11*(Kirish!$B$17+Kirish!$B$18)</f>
        <v>0</v>
      </c>
      <c r="BM14" s="46">
        <f>BM11*(Kirish!$B$17+Kirish!$B$18)</f>
        <v>0</v>
      </c>
      <c r="BN14" s="46">
        <f>BN11*(Kirish!$B$17+Kirish!$B$18)</f>
        <v>0</v>
      </c>
      <c r="BO14" s="46">
        <f>BO11*(Kirish!$B$17+Kirish!$B$18)</f>
        <v>0</v>
      </c>
      <c r="BP14" s="46">
        <f>BP11*(Kirish!$B$17+Kirish!$B$18)</f>
        <v>0</v>
      </c>
      <c r="BQ14" s="46">
        <f>BQ11*(Kirish!$B$17+Kirish!$B$18)</f>
        <v>0</v>
      </c>
      <c r="BR14" s="46">
        <f>BR11*(Kirish!$B$17+Kirish!$B$18)</f>
        <v>0</v>
      </c>
      <c r="BS14" s="46">
        <f>BS11*(Kirish!$B$17+Kirish!$B$18)</f>
        <v>0</v>
      </c>
      <c r="BT14" s="46">
        <f>BT11*(Kirish!$B$17+Kirish!$B$18)</f>
        <v>0</v>
      </c>
      <c r="BU14" s="46">
        <f>BU11*(Kirish!$B$17+Kirish!$B$18)</f>
        <v>0</v>
      </c>
      <c r="BV14" s="46">
        <f>BV11*(Kirish!$B$17+Kirish!$B$18)</f>
        <v>0</v>
      </c>
      <c r="BW14" s="46">
        <f>BW11*(Kirish!$B$17+Kirish!$B$18)</f>
        <v>0</v>
      </c>
      <c r="BX14" s="46">
        <f>BX11*(Kirish!$B$17+Kirish!$B$18)</f>
        <v>0</v>
      </c>
      <c r="BY14" s="46">
        <f>BY11*(Kirish!$B$17+Kirish!$B$18)</f>
        <v>0</v>
      </c>
      <c r="BZ14" s="46">
        <f>BZ11*(Kirish!$B$17+Kirish!$B$18)</f>
        <v>0</v>
      </c>
      <c r="CA14" s="46">
        <f>CA11*(Kirish!$B$17+Kirish!$B$18)</f>
        <v>0</v>
      </c>
      <c r="CB14" s="46">
        <f>CB11*(Kirish!$B$17+Kirish!$B$18)</f>
        <v>0</v>
      </c>
      <c r="CC14" s="46">
        <f>CC11*(Kirish!$B$17+Kirish!$B$18)</f>
        <v>0</v>
      </c>
      <c r="CD14" s="46">
        <f>CD11*(Kirish!$B$17+Kirish!$B$18)</f>
        <v>0</v>
      </c>
      <c r="CE14" s="46">
        <f>CE11*(Kirish!$B$17+Kirish!$B$18)</f>
        <v>0</v>
      </c>
      <c r="CF14" s="46">
        <f>CF11*(Kirish!$B$17+Kirish!$B$18)</f>
        <v>0</v>
      </c>
      <c r="CG14" s="46">
        <f>CG11*(Kirish!$B$17+Kirish!$B$18)</f>
        <v>0</v>
      </c>
      <c r="CH14" s="46">
        <f>CH11*(Kirish!$B$17+Kirish!$B$18)</f>
        <v>0</v>
      </c>
      <c r="CI14" s="46">
        <f>CI11*(Kirish!$B$17+Kirish!$B$18)</f>
        <v>0</v>
      </c>
      <c r="CJ14" s="46">
        <f>CJ11*(Kirish!$B$17+Kirish!$B$18)</f>
        <v>0</v>
      </c>
      <c r="CK14" s="46">
        <f>CK11*(Kirish!$B$17+Kirish!$B$18)</f>
        <v>0</v>
      </c>
      <c r="CL14" s="46">
        <f>CL11*(Kirish!$B$17+Kirish!$B$18)</f>
        <v>0</v>
      </c>
      <c r="CM14" s="46">
        <f>CM11*(Kirish!$B$17+Kirish!$B$18)</f>
        <v>0</v>
      </c>
      <c r="CN14" s="46">
        <f>CN11*(Kirish!$B$17+Kirish!$B$18)</f>
        <v>0</v>
      </c>
      <c r="CO14" s="46">
        <f>CO11*(Kirish!$B$17+Kirish!$B$18)</f>
        <v>0</v>
      </c>
      <c r="CP14" s="46">
        <f>CP11*(Kirish!$B$17+Kirish!$B$18)</f>
        <v>0</v>
      </c>
      <c r="CQ14" s="46">
        <f>CQ11*(Kirish!$B$17+Kirish!$B$18)</f>
        <v>0</v>
      </c>
      <c r="CR14" s="46">
        <f>CR11*(Kirish!$B$17+Kirish!$B$18)</f>
        <v>0</v>
      </c>
      <c r="CS14" s="46">
        <f>CS11*(Kirish!$B$17+Kirish!$B$18)</f>
        <v>0</v>
      </c>
      <c r="CT14" s="46">
        <f>CT11*(Kirish!$B$17+Kirish!$B$18)</f>
        <v>0</v>
      </c>
      <c r="CU14" s="46">
        <f>CU11*(Kirish!$B$17+Kirish!$B$18)</f>
        <v>0</v>
      </c>
      <c r="CV14" s="46">
        <f>CV11*(Kirish!$B$17+Kirish!$B$18)</f>
        <v>0</v>
      </c>
      <c r="CW14" s="46">
        <f>CW11*(Kirish!$B$17+Kirish!$B$18)</f>
        <v>0</v>
      </c>
      <c r="CX14" s="46">
        <f>CX11*(Kirish!$B$17+Kirish!$B$18)</f>
        <v>0</v>
      </c>
      <c r="CY14" s="46">
        <f>CY11*(Kirish!$B$17+Kirish!$B$18)</f>
        <v>0</v>
      </c>
      <c r="CZ14" s="46">
        <f>CZ11*(Kirish!$B$17+Kirish!$B$18)</f>
        <v>0</v>
      </c>
      <c r="DA14" s="46">
        <f>DA11*(Kirish!$B$17+Kirish!$B$18)</f>
        <v>0</v>
      </c>
      <c r="DB14" s="46">
        <f>DB11*(Kirish!$B$17+Kirish!$B$18)</f>
        <v>0</v>
      </c>
      <c r="DC14" s="46">
        <f>DC11*(Kirish!$B$17+Kirish!$B$18)</f>
        <v>0</v>
      </c>
      <c r="DD14" s="46">
        <f>DD11*(Kirish!$B$17+Kirish!$B$18)</f>
        <v>0</v>
      </c>
      <c r="DE14" s="46">
        <f>DE11*(Kirish!$B$17+Kirish!$B$18)</f>
        <v>0</v>
      </c>
      <c r="DF14" s="46">
        <f>DF11*(Kirish!$B$17+Kirish!$B$18)</f>
        <v>0</v>
      </c>
      <c r="DG14" s="46">
        <f>DG11*(Kirish!$B$17+Kirish!$B$18)</f>
        <v>0</v>
      </c>
      <c r="DH14" s="46">
        <f>DH11*(Kirish!$B$17+Kirish!$B$18)</f>
        <v>0</v>
      </c>
      <c r="DI14" s="46">
        <f>DI11*(Kirish!$B$17+Kirish!$B$18)</f>
        <v>0</v>
      </c>
      <c r="DJ14" s="46">
        <f>DJ11*(Kirish!$B$17+Kirish!$B$18)</f>
        <v>0</v>
      </c>
      <c r="DK14" s="46">
        <f>DK11*(Kirish!$B$17+Kirish!$B$18)</f>
        <v>0</v>
      </c>
      <c r="DL14" s="46">
        <f>DL11*(Kirish!$B$17+Kirish!$B$18)</f>
        <v>0</v>
      </c>
      <c r="DM14" s="46">
        <f>DM11*(Kirish!$B$17+Kirish!$B$18)</f>
        <v>0</v>
      </c>
      <c r="DN14" s="46">
        <f>DN11*(Kirish!$B$17+Kirish!$B$18)</f>
        <v>0</v>
      </c>
      <c r="DO14" s="46">
        <f>DO11*(Kirish!$B$17+Kirish!$B$18)</f>
        <v>0</v>
      </c>
      <c r="DP14" s="46">
        <f>DP11*(Kirish!$B$17+Kirish!$B$18)</f>
        <v>0</v>
      </c>
      <c r="DQ14" s="46">
        <f>DQ11*(Kirish!$B$17+Kirish!$B$18)</f>
        <v>0</v>
      </c>
      <c r="DR14" s="46">
        <f>DR11*(Kirish!$B$17+Kirish!$B$18)</f>
        <v>0</v>
      </c>
      <c r="DS14" s="46">
        <f>DS11*(Kirish!$B$17+Kirish!$B$18)</f>
        <v>0</v>
      </c>
      <c r="DT14" s="46">
        <f>DT11*(Kirish!$B$17+Kirish!$B$18)</f>
        <v>0</v>
      </c>
      <c r="DU14" s="46">
        <f>DU11*(Kirish!$B$17+Kirish!$B$18)</f>
        <v>0</v>
      </c>
      <c r="DV14" s="46">
        <f>DV11*(Kirish!$B$17+Kirish!$B$18)</f>
        <v>0</v>
      </c>
      <c r="DW14" s="46">
        <f>DW11*(Kirish!$B$17+Kirish!$B$18)</f>
        <v>0</v>
      </c>
      <c r="DX14" s="46">
        <f>DX11*(Kirish!$B$17+Kirish!$B$18)</f>
        <v>0</v>
      </c>
      <c r="DY14" s="46">
        <f>DY11*(Kirish!$B$17+Kirish!$B$18)</f>
        <v>0</v>
      </c>
      <c r="DZ14" s="46">
        <f>DZ11*(Kirish!$B$17+Kirish!$B$18)</f>
        <v>0</v>
      </c>
      <c r="EA14" s="46">
        <f>EA11*(Kirish!$B$17+Kirish!$B$18)</f>
        <v>0</v>
      </c>
      <c r="EB14" s="46">
        <f>EB11*(Kirish!$B$17+Kirish!$B$18)</f>
        <v>0</v>
      </c>
      <c r="EC14" s="46">
        <f>EC11*(Kirish!$B$17+Kirish!$B$18)</f>
        <v>0</v>
      </c>
      <c r="ED14" s="46">
        <f>ED11*(Kirish!$B$17+Kirish!$B$18)</f>
        <v>0</v>
      </c>
      <c r="EE14" s="46">
        <f>EE11*(Kirish!$B$17+Kirish!$B$18)</f>
        <v>0</v>
      </c>
      <c r="EF14" s="46">
        <f>EF11*(Kirish!$B$17+Kirish!$B$18)</f>
        <v>0</v>
      </c>
      <c r="EG14" s="46">
        <f>EG11*(Kirish!$B$17+Kirish!$B$18)</f>
        <v>0</v>
      </c>
      <c r="EH14" s="46">
        <f>EH11*(Kirish!$B$17+Kirish!$B$18)</f>
        <v>0</v>
      </c>
      <c r="EI14" s="46">
        <f>EI11*(Kirish!$B$17+Kirish!$B$18)</f>
        <v>0</v>
      </c>
      <c r="EJ14" s="46">
        <f>EJ11*(Kirish!$B$17+Kirish!$B$18)</f>
        <v>0</v>
      </c>
      <c r="EK14" s="46">
        <f>EK11*(Kirish!$B$17+Kirish!$B$18)</f>
        <v>0</v>
      </c>
      <c r="EL14" s="46">
        <f>EL11*(Kirish!$B$17+Kirish!$B$18)</f>
        <v>0</v>
      </c>
      <c r="EM14" s="46">
        <f>EM11*(Kirish!$B$17+Kirish!$B$18)</f>
        <v>0</v>
      </c>
      <c r="EN14" s="46">
        <f>EN11*(Kirish!$B$17+Kirish!$B$18)</f>
        <v>0</v>
      </c>
      <c r="EO14" s="46">
        <f>EO11*(Kirish!$B$17+Kirish!$B$18)</f>
        <v>0</v>
      </c>
      <c r="EP14" s="46">
        <f>EP11*(Kirish!$B$17+Kirish!$B$18)</f>
        <v>0</v>
      </c>
      <c r="EQ14" s="46">
        <f>EQ11*(Kirish!$B$17+Kirish!$B$18)</f>
        <v>0</v>
      </c>
      <c r="ER14" s="46">
        <f>ER11*(Kirish!$B$17+Kirish!$B$18)</f>
        <v>0</v>
      </c>
      <c r="ES14" s="46">
        <f>ES11*(Kirish!$B$17+Kirish!$B$18)</f>
        <v>0</v>
      </c>
      <c r="ET14" s="46">
        <f>ET11*(Kirish!$B$17+Kirish!$B$18)</f>
        <v>0</v>
      </c>
      <c r="EU14" s="46">
        <f>EU11*(Kirish!$B$17+Kirish!$B$18)</f>
        <v>0</v>
      </c>
      <c r="EV14" s="46">
        <f>EV11*(Kirish!$B$17+Kirish!$B$18)</f>
        <v>0</v>
      </c>
      <c r="EW14" s="46">
        <f>EW11*(Kirish!$B$17+Kirish!$B$18)</f>
        <v>0</v>
      </c>
      <c r="EX14" s="46">
        <f>EX11*(Kirish!$B$17+Kirish!$B$18)</f>
        <v>0</v>
      </c>
      <c r="EY14" s="46">
        <f>EY11*(Kirish!$B$17+Kirish!$B$18)</f>
        <v>0</v>
      </c>
      <c r="EZ14" s="46">
        <f>EZ11*(Kirish!$B$17+Kirish!$B$18)</f>
        <v>0</v>
      </c>
      <c r="FA14" s="46">
        <f>FA11*(Kirish!$B$17+Kirish!$B$18)</f>
        <v>0</v>
      </c>
      <c r="FB14" s="46">
        <f>FB11*(Kirish!$B$17+Kirish!$B$18)</f>
        <v>0</v>
      </c>
      <c r="FC14" s="46">
        <f>FC11*(Kirish!$B$17+Kirish!$B$18)</f>
        <v>0</v>
      </c>
      <c r="FD14" s="46">
        <f>FD11*(Kirish!$B$17+Kirish!$B$18)</f>
        <v>0</v>
      </c>
      <c r="FE14" s="46">
        <f>FE11*(Kirish!$B$17+Kirish!$B$18)</f>
        <v>0</v>
      </c>
      <c r="FF14" s="46">
        <f>FF11*(Kirish!$B$17+Kirish!$B$18)</f>
        <v>0</v>
      </c>
      <c r="FG14" s="46">
        <f>FG11*(Kirish!$B$17+Kirish!$B$18)</f>
        <v>0</v>
      </c>
      <c r="FH14" s="46">
        <f>FH11*(Kirish!$B$17+Kirish!$B$18)</f>
        <v>0</v>
      </c>
      <c r="FI14" s="46">
        <f>FI11*(Kirish!$B$17+Kirish!$B$18)</f>
        <v>0</v>
      </c>
      <c r="FJ14" s="46">
        <f>FJ11*(Kirish!$B$17+Kirish!$B$18)</f>
        <v>0</v>
      </c>
      <c r="FK14" s="46">
        <f>FK11*(Kirish!$B$17+Kirish!$B$18)</f>
        <v>0</v>
      </c>
      <c r="FL14" s="46">
        <f>FL11*(Kirish!$B$17+Kirish!$B$18)</f>
        <v>0</v>
      </c>
      <c r="FM14" s="46">
        <f>FM11*(Kirish!$B$17+Kirish!$B$18)</f>
        <v>0</v>
      </c>
      <c r="FN14" s="46">
        <f>FN11*(Kirish!$B$17+Kirish!$B$18)</f>
        <v>0</v>
      </c>
      <c r="FO14" s="46">
        <f>FO11*(Kirish!$B$17+Kirish!$B$18)</f>
        <v>0</v>
      </c>
      <c r="FP14" s="46">
        <f>FP11*(Kirish!$B$17+Kirish!$B$18)</f>
        <v>0</v>
      </c>
    </row>
    <row r="15" spans="1:172" x14ac:dyDescent="0.2">
      <c r="A15" s="42" t="s">
        <v>229</v>
      </c>
      <c r="C15" s="45">
        <f t="shared" si="12"/>
        <v>0</v>
      </c>
      <c r="D15" s="46">
        <f>MAX(0,Parametrlar!$E$26)*D13*Kirish!$B$28</f>
        <v>0</v>
      </c>
      <c r="E15" s="46">
        <f>MAX(0,Parametrlar!$E$26)*E13*Kirish!$B$28</f>
        <v>0</v>
      </c>
      <c r="F15" s="46">
        <f>MAX(0,Parametrlar!$E$26)*F13*Kirish!$B$28</f>
        <v>0</v>
      </c>
      <c r="G15" s="46">
        <f>MAX(0,Parametrlar!$E$26)*G13*Kirish!$B$28</f>
        <v>0</v>
      </c>
      <c r="H15" s="46">
        <f>MAX(0,Parametrlar!$E$26)*H13*Kirish!$B$28</f>
        <v>0</v>
      </c>
      <c r="I15" s="46">
        <f>MAX(0,Parametrlar!$E$26)*I13*Kirish!$B$28</f>
        <v>0</v>
      </c>
      <c r="J15" s="46">
        <f>MAX(0,Parametrlar!$E$26)*J13*Kirish!$B$28</f>
        <v>0</v>
      </c>
      <c r="K15" s="46">
        <f>MAX(0,Parametrlar!$E$26)*K13*Kirish!$B$28</f>
        <v>0</v>
      </c>
      <c r="L15" s="46">
        <f>MAX(0,Parametrlar!$E$26)*L13*Kirish!$B$28</f>
        <v>0</v>
      </c>
      <c r="M15" s="46">
        <f>MAX(0,Parametrlar!$E$26)*M13*Kirish!$B$28</f>
        <v>0</v>
      </c>
      <c r="N15" s="46">
        <f>MAX(0,Parametrlar!$E$26)*N13*Kirish!$B$28</f>
        <v>0</v>
      </c>
      <c r="O15" s="46">
        <f>MAX(0,Parametrlar!$E$26)*O13*Kirish!$B$28</f>
        <v>0</v>
      </c>
      <c r="P15" s="46">
        <f>MAX(0,Parametrlar!$E$26)*P13*Kirish!$B$28</f>
        <v>0</v>
      </c>
      <c r="Q15" s="46">
        <f>MAX(0,Parametrlar!$E$26)*Q13*Kirish!$B$28</f>
        <v>0</v>
      </c>
      <c r="R15" s="46">
        <f>MAX(0,Parametrlar!$E$26)*R13*Kirish!$B$28</f>
        <v>0</v>
      </c>
      <c r="S15" s="46">
        <f>MAX(0,Parametrlar!$E$26)*S13*Kirish!$B$28</f>
        <v>0</v>
      </c>
      <c r="T15" s="46">
        <f>MAX(0,Parametrlar!$E$26)*T13*Kirish!$B$28</f>
        <v>0</v>
      </c>
      <c r="U15" s="46">
        <f>MAX(0,Parametrlar!$E$26)*U13*Kirish!$B$28</f>
        <v>0</v>
      </c>
      <c r="V15" s="46">
        <f>MAX(0,Parametrlar!$E$26)*V13*Kirish!$B$28</f>
        <v>0</v>
      </c>
      <c r="W15" s="46">
        <f>MAX(0,Parametrlar!$E$26)*W13*Kirish!$B$28</f>
        <v>0</v>
      </c>
      <c r="X15" s="46">
        <f>MAX(0,Parametrlar!$E$26)*X13*Kirish!$B$28</f>
        <v>0</v>
      </c>
      <c r="Y15" s="46">
        <f>MAX(0,Parametrlar!$E$26)*Y13*Kirish!$B$28</f>
        <v>0</v>
      </c>
      <c r="Z15" s="46">
        <f>MAX(0,Parametrlar!$E$26)*Z13*Kirish!$B$28</f>
        <v>0</v>
      </c>
      <c r="AA15" s="46">
        <f>MAX(0,Parametrlar!$E$26)*AA13*Kirish!$B$28</f>
        <v>0</v>
      </c>
      <c r="AB15" s="46">
        <f>MAX(0,Parametrlar!$E$26)*AB13*Kirish!$B$28</f>
        <v>0</v>
      </c>
      <c r="AC15" s="46">
        <f>MAX(0,Parametrlar!$E$26)*AC13*Kirish!$B$28</f>
        <v>0</v>
      </c>
      <c r="AD15" s="46">
        <f>MAX(0,Parametrlar!$E$26)*AD13*Kirish!$B$28</f>
        <v>0</v>
      </c>
      <c r="AE15" s="46">
        <f>MAX(0,Parametrlar!$E$26)*AE13*Kirish!$B$28</f>
        <v>0</v>
      </c>
      <c r="AF15" s="46">
        <f>MAX(0,Parametrlar!$E$26)*AF13*Kirish!$B$28</f>
        <v>0</v>
      </c>
      <c r="AG15" s="46">
        <f>MAX(0,Parametrlar!$E$26)*AG13*Kirish!$B$28</f>
        <v>0</v>
      </c>
      <c r="AH15" s="46">
        <f>MAX(0,Parametrlar!$E$26)*AH13*Kirish!$B$28</f>
        <v>0</v>
      </c>
      <c r="AI15" s="46">
        <f>MAX(0,Parametrlar!$E$26)*AI13*Kirish!$B$28</f>
        <v>0</v>
      </c>
      <c r="AJ15" s="46">
        <f>MAX(0,Parametrlar!$E$26)*AJ13*Kirish!$B$28</f>
        <v>0</v>
      </c>
      <c r="AK15" s="46">
        <f>MAX(0,Parametrlar!$E$26)*AK13*Kirish!$B$28</f>
        <v>0</v>
      </c>
      <c r="AL15" s="46">
        <f>MAX(0,Parametrlar!$E$26)*AL13*Kirish!$B$28</f>
        <v>0</v>
      </c>
      <c r="AM15" s="46">
        <f>MAX(0,Parametrlar!$E$26)*AM13*Kirish!$B$28</f>
        <v>0</v>
      </c>
      <c r="AN15" s="46">
        <f>MAX(0,Parametrlar!$E$26)*AN13*Kirish!$B$28</f>
        <v>0</v>
      </c>
      <c r="AO15" s="46">
        <f>MAX(0,Parametrlar!$E$26)*AO13*Kirish!$B$28</f>
        <v>0</v>
      </c>
      <c r="AP15" s="46">
        <f>MAX(0,Parametrlar!$E$26)*AP13*Kirish!$B$28</f>
        <v>0</v>
      </c>
      <c r="AQ15" s="46">
        <f>MAX(0,Parametrlar!$E$26)*AQ13*Kirish!$B$28</f>
        <v>0</v>
      </c>
      <c r="AR15" s="46">
        <f>MAX(0,Parametrlar!$E$26)*AR13*Kirish!$B$28</f>
        <v>0</v>
      </c>
      <c r="AS15" s="46">
        <f>MAX(0,Parametrlar!$E$26)*AS13*Kirish!$B$28</f>
        <v>0</v>
      </c>
      <c r="AT15" s="46">
        <f>MAX(0,Parametrlar!$E$26)*AT13*Kirish!$B$28</f>
        <v>0</v>
      </c>
      <c r="AU15" s="46">
        <f>MAX(0,Parametrlar!$E$26)*AU13*Kirish!$B$28</f>
        <v>0</v>
      </c>
      <c r="AV15" s="46">
        <f>MAX(0,Parametrlar!$E$26)*AV13*Kirish!$B$28</f>
        <v>0</v>
      </c>
      <c r="AW15" s="46">
        <f>MAX(0,Parametrlar!$E$26)*AW13*Kirish!$B$28</f>
        <v>0</v>
      </c>
      <c r="AX15" s="46">
        <f>MAX(0,Parametrlar!$E$26)*AX13*Kirish!$B$28</f>
        <v>0</v>
      </c>
      <c r="AY15" s="46">
        <f>MAX(0,Parametrlar!$E$26)*AY13*Kirish!$B$28</f>
        <v>0</v>
      </c>
      <c r="AZ15" s="46">
        <f>MAX(0,Parametrlar!$E$26)*AZ13*Kirish!$B$28</f>
        <v>0</v>
      </c>
      <c r="BA15" s="46">
        <f>MAX(0,Parametrlar!$E$26)*BA13*Kirish!$B$28</f>
        <v>0</v>
      </c>
      <c r="BB15" s="46">
        <f>MAX(0,Parametrlar!$E$26)*BB13*Kirish!$B$28</f>
        <v>0</v>
      </c>
      <c r="BC15" s="46">
        <f>MAX(0,Parametrlar!$E$26)*BC13*Kirish!$B$28</f>
        <v>0</v>
      </c>
      <c r="BD15" s="46">
        <f>MAX(0,Parametrlar!$E$26)*BD13*Kirish!$B$28</f>
        <v>0</v>
      </c>
      <c r="BE15" s="46">
        <f>MAX(0,Parametrlar!$E$26)*BE13*Kirish!$B$28</f>
        <v>0</v>
      </c>
      <c r="BF15" s="46">
        <f>MAX(0,Parametrlar!$E$26)*BF13*Kirish!$B$28</f>
        <v>0</v>
      </c>
      <c r="BG15" s="46">
        <f>MAX(0,Parametrlar!$E$26)*BG13*Kirish!$B$28</f>
        <v>0</v>
      </c>
      <c r="BH15" s="46">
        <f>MAX(0,Parametrlar!$E$26)*BH13*Kirish!$B$28</f>
        <v>0</v>
      </c>
      <c r="BI15" s="46">
        <f>MAX(0,Parametrlar!$E$26)*BI13*Kirish!$B$28</f>
        <v>0</v>
      </c>
      <c r="BJ15" s="46">
        <f>MAX(0,Parametrlar!$E$26)*BJ13*Kirish!$B$28</f>
        <v>0</v>
      </c>
      <c r="BK15" s="46">
        <f>MAX(0,Parametrlar!$E$26)*BK13*Kirish!$B$28</f>
        <v>0</v>
      </c>
      <c r="BL15" s="46">
        <f>MAX(0,Parametrlar!$E$26)*BL13*Kirish!$B$28</f>
        <v>0</v>
      </c>
      <c r="BM15" s="46">
        <f>MAX(0,Parametrlar!$E$26)*BM13*Kirish!$B$28</f>
        <v>0</v>
      </c>
      <c r="BN15" s="46">
        <f>MAX(0,Parametrlar!$E$26)*BN13*Kirish!$B$28</f>
        <v>0</v>
      </c>
      <c r="BO15" s="46">
        <f>MAX(0,Parametrlar!$E$26)*BO13*Kirish!$B$28</f>
        <v>0</v>
      </c>
      <c r="BP15" s="46">
        <f>MAX(0,Parametrlar!$E$26)*BP13*Kirish!$B$28</f>
        <v>0</v>
      </c>
      <c r="BQ15" s="46">
        <f>MAX(0,Parametrlar!$E$26)*BQ13*Kirish!$B$28</f>
        <v>0</v>
      </c>
      <c r="BR15" s="46">
        <f>MAX(0,Parametrlar!$E$26)*BR13*Kirish!$B$28</f>
        <v>0</v>
      </c>
      <c r="BS15" s="46">
        <f>MAX(0,Parametrlar!$E$26)*BS13*Kirish!$B$28</f>
        <v>0</v>
      </c>
      <c r="BT15" s="46">
        <f>MAX(0,Parametrlar!$E$26)*BT13*Kirish!$B$28</f>
        <v>0</v>
      </c>
      <c r="BU15" s="46">
        <f>MAX(0,Parametrlar!$E$26)*BU13*Kirish!$B$28</f>
        <v>0</v>
      </c>
      <c r="BV15" s="46">
        <f>MAX(0,Parametrlar!$E$26)*BV13*Kirish!$B$28</f>
        <v>0</v>
      </c>
      <c r="BW15" s="46">
        <f>MAX(0,Parametrlar!$E$26)*BW13*Kirish!$B$28</f>
        <v>0</v>
      </c>
      <c r="BX15" s="46">
        <f>MAX(0,Parametrlar!$E$26)*BX13*Kirish!$B$28</f>
        <v>0</v>
      </c>
      <c r="BY15" s="46">
        <f>MAX(0,Parametrlar!$E$26)*BY13*Kirish!$B$28</f>
        <v>0</v>
      </c>
      <c r="BZ15" s="46">
        <f>MAX(0,Parametrlar!$E$26)*BZ13*Kirish!$B$28</f>
        <v>0</v>
      </c>
      <c r="CA15" s="46">
        <f>MAX(0,Parametrlar!$E$26)*CA13*Kirish!$B$28</f>
        <v>0</v>
      </c>
      <c r="CB15" s="46">
        <f>MAX(0,Parametrlar!$E$26)*CB13*Kirish!$B$28</f>
        <v>0</v>
      </c>
      <c r="CC15" s="46">
        <f>MAX(0,Parametrlar!$E$26)*CC13*Kirish!$B$28</f>
        <v>0</v>
      </c>
      <c r="CD15" s="46">
        <f>MAX(0,Parametrlar!$E$26)*CD13*Kirish!$B$28</f>
        <v>0</v>
      </c>
      <c r="CE15" s="46">
        <f>MAX(0,Parametrlar!$E$26)*CE13*Kirish!$B$28</f>
        <v>0</v>
      </c>
      <c r="CF15" s="46">
        <f>MAX(0,Parametrlar!$E$26)*CF13*Kirish!$B$28</f>
        <v>0</v>
      </c>
      <c r="CG15" s="46">
        <f>MAX(0,Parametrlar!$E$26)*CG13*Kirish!$B$28</f>
        <v>0</v>
      </c>
      <c r="CH15" s="46">
        <f>MAX(0,Parametrlar!$E$26)*CH13*Kirish!$B$28</f>
        <v>0</v>
      </c>
      <c r="CI15" s="46">
        <f>MAX(0,Parametrlar!$E$26)*CI13*Kirish!$B$28</f>
        <v>0</v>
      </c>
      <c r="CJ15" s="46">
        <f>MAX(0,Parametrlar!$E$26)*CJ13*Kirish!$B$28</f>
        <v>0</v>
      </c>
      <c r="CK15" s="46">
        <f>MAX(0,Parametrlar!$E$26)*CK13*Kirish!$B$28</f>
        <v>0</v>
      </c>
      <c r="CL15" s="46">
        <f>MAX(0,Parametrlar!$E$26)*CL13*Kirish!$B$28</f>
        <v>0</v>
      </c>
      <c r="CM15" s="46">
        <f>MAX(0,Parametrlar!$E$26)*CM13*Kirish!$B$28</f>
        <v>0</v>
      </c>
      <c r="CN15" s="46">
        <f>MAX(0,Parametrlar!$E$26)*CN13*Kirish!$B$28</f>
        <v>0</v>
      </c>
      <c r="CO15" s="46">
        <f>MAX(0,Parametrlar!$E$26)*CO13*Kirish!$B$28</f>
        <v>0</v>
      </c>
      <c r="CP15" s="46">
        <f>MAX(0,Parametrlar!$E$26)*CP13*Kirish!$B$28</f>
        <v>0</v>
      </c>
      <c r="CQ15" s="46">
        <f>MAX(0,Parametrlar!$E$26)*CQ13*Kirish!$B$28</f>
        <v>0</v>
      </c>
      <c r="CR15" s="46">
        <f>MAX(0,Parametrlar!$E$26)*CR13*Kirish!$B$28</f>
        <v>0</v>
      </c>
      <c r="CS15" s="46">
        <f>MAX(0,Parametrlar!$E$26)*CS13*Kirish!$B$28</f>
        <v>0</v>
      </c>
      <c r="CT15" s="46">
        <f>MAX(0,Parametrlar!$E$26)*CT13*Kirish!$B$28</f>
        <v>0</v>
      </c>
      <c r="CU15" s="46">
        <f>MAX(0,Parametrlar!$E$26)*CU13*Kirish!$B$28</f>
        <v>0</v>
      </c>
      <c r="CV15" s="46">
        <f>MAX(0,Parametrlar!$E$26)*CV13*Kirish!$B$28</f>
        <v>0</v>
      </c>
      <c r="CW15" s="46">
        <f>MAX(0,Parametrlar!$E$26)*CW13*Kirish!$B$28</f>
        <v>0</v>
      </c>
      <c r="CX15" s="46">
        <f>MAX(0,Parametrlar!$E$26)*CX13*Kirish!$B$28</f>
        <v>0</v>
      </c>
      <c r="CY15" s="46">
        <f>MAX(0,Parametrlar!$E$26)*CY13*Kirish!$B$28</f>
        <v>0</v>
      </c>
      <c r="CZ15" s="46">
        <f>MAX(0,Parametrlar!$E$26)*CZ13*Kirish!$B$28</f>
        <v>0</v>
      </c>
      <c r="DA15" s="46">
        <f>MAX(0,Parametrlar!$E$26)*DA13*Kirish!$B$28</f>
        <v>0</v>
      </c>
      <c r="DB15" s="46">
        <f>MAX(0,Parametrlar!$E$26)*DB13*Kirish!$B$28</f>
        <v>0</v>
      </c>
      <c r="DC15" s="46">
        <f>MAX(0,Parametrlar!$E$26)*DC13*Kirish!$B$28</f>
        <v>0</v>
      </c>
      <c r="DD15" s="46">
        <f>MAX(0,Parametrlar!$E$26)*DD13*Kirish!$B$28</f>
        <v>0</v>
      </c>
      <c r="DE15" s="46">
        <f>MAX(0,Parametrlar!$E$26)*DE13*Kirish!$B$28</f>
        <v>0</v>
      </c>
      <c r="DF15" s="46">
        <f>MAX(0,Parametrlar!$E$26)*DF13*Kirish!$B$28</f>
        <v>0</v>
      </c>
      <c r="DG15" s="46">
        <f>MAX(0,Parametrlar!$E$26)*DG13*Kirish!$B$28</f>
        <v>0</v>
      </c>
      <c r="DH15" s="46">
        <f>MAX(0,Parametrlar!$E$26)*DH13*Kirish!$B$28</f>
        <v>0</v>
      </c>
      <c r="DI15" s="46">
        <f>MAX(0,Parametrlar!$E$26)*DI13*Kirish!$B$28</f>
        <v>0</v>
      </c>
      <c r="DJ15" s="46">
        <f>MAX(0,Parametrlar!$E$26)*DJ13*Kirish!$B$28</f>
        <v>0</v>
      </c>
      <c r="DK15" s="46">
        <f>MAX(0,Parametrlar!$E$26)*DK13*Kirish!$B$28</f>
        <v>0</v>
      </c>
      <c r="DL15" s="46">
        <f>MAX(0,Parametrlar!$E$26)*DL13*Kirish!$B$28</f>
        <v>0</v>
      </c>
      <c r="DM15" s="46">
        <f>MAX(0,Parametrlar!$E$26)*DM13*Kirish!$B$28</f>
        <v>0</v>
      </c>
      <c r="DN15" s="46">
        <f>MAX(0,Parametrlar!$E$26)*DN13*Kirish!$B$28</f>
        <v>0</v>
      </c>
      <c r="DO15" s="46">
        <f>MAX(0,Parametrlar!$E$26)*DO13*Kirish!$B$28</f>
        <v>0</v>
      </c>
      <c r="DP15" s="46">
        <f>MAX(0,Parametrlar!$E$26)*DP13*Kirish!$B$28</f>
        <v>0</v>
      </c>
      <c r="DQ15" s="46">
        <f>MAX(0,Parametrlar!$E$26)*DQ13*Kirish!$B$28</f>
        <v>0</v>
      </c>
      <c r="DR15" s="46">
        <f>MAX(0,Parametrlar!$E$26)*DR13*Kirish!$B$28</f>
        <v>0</v>
      </c>
      <c r="DS15" s="46">
        <f>MAX(0,Parametrlar!$E$26)*DS13*Kirish!$B$28</f>
        <v>0</v>
      </c>
      <c r="DT15" s="46">
        <f>MAX(0,Parametrlar!$E$26)*DT13*Kirish!$B$28</f>
        <v>0</v>
      </c>
      <c r="DU15" s="46">
        <f>MAX(0,Parametrlar!$E$26)*DU13*Kirish!$B$28</f>
        <v>0</v>
      </c>
      <c r="DV15" s="46">
        <f>MAX(0,Parametrlar!$E$26)*DV13*Kirish!$B$28</f>
        <v>0</v>
      </c>
      <c r="DW15" s="46">
        <f>MAX(0,Parametrlar!$E$26)*DW13*Kirish!$B$28</f>
        <v>0</v>
      </c>
      <c r="DX15" s="46">
        <f>MAX(0,Parametrlar!$E$26)*DX13*Kirish!$B$28</f>
        <v>0</v>
      </c>
      <c r="DY15" s="46">
        <f>MAX(0,Parametrlar!$E$26)*DY13*Kirish!$B$28</f>
        <v>0</v>
      </c>
      <c r="DZ15" s="46">
        <f>MAX(0,Parametrlar!$E$26)*DZ13*Kirish!$B$28</f>
        <v>0</v>
      </c>
      <c r="EA15" s="46">
        <f>MAX(0,Parametrlar!$E$26)*EA13*Kirish!$B$28</f>
        <v>0</v>
      </c>
      <c r="EB15" s="46">
        <f>MAX(0,Parametrlar!$E$26)*EB13*Kirish!$B$28</f>
        <v>0</v>
      </c>
      <c r="EC15" s="46">
        <f>MAX(0,Parametrlar!$E$26)*EC13*Kirish!$B$28</f>
        <v>0</v>
      </c>
      <c r="ED15" s="46">
        <f>MAX(0,Parametrlar!$E$26)*ED13*Kirish!$B$28</f>
        <v>0</v>
      </c>
      <c r="EE15" s="46">
        <f>MAX(0,Parametrlar!$E$26)*EE13*Kirish!$B$28</f>
        <v>0</v>
      </c>
      <c r="EF15" s="46">
        <f>MAX(0,Parametrlar!$E$26)*EF13*Kirish!$B$28</f>
        <v>0</v>
      </c>
      <c r="EG15" s="46">
        <f>MAX(0,Parametrlar!$E$26)*EG13*Kirish!$B$28</f>
        <v>0</v>
      </c>
      <c r="EH15" s="46">
        <f>MAX(0,Parametrlar!$E$26)*EH13*Kirish!$B$28</f>
        <v>0</v>
      </c>
      <c r="EI15" s="46">
        <f>MAX(0,Parametrlar!$E$26)*EI13*Kirish!$B$28</f>
        <v>0</v>
      </c>
      <c r="EJ15" s="46">
        <f>MAX(0,Parametrlar!$E$26)*EJ13*Kirish!$B$28</f>
        <v>0</v>
      </c>
      <c r="EK15" s="46">
        <f>MAX(0,Parametrlar!$E$26)*EK13*Kirish!$B$28</f>
        <v>0</v>
      </c>
      <c r="EL15" s="46">
        <f>MAX(0,Parametrlar!$E$26)*EL13*Kirish!$B$28</f>
        <v>0</v>
      </c>
      <c r="EM15" s="46">
        <f>MAX(0,Parametrlar!$E$26)*EM13*Kirish!$B$28</f>
        <v>0</v>
      </c>
      <c r="EN15" s="46">
        <f>MAX(0,Parametrlar!$E$26)*EN13*Kirish!$B$28</f>
        <v>0</v>
      </c>
      <c r="EO15" s="46">
        <f>MAX(0,Parametrlar!$E$26)*EO13*Kirish!$B$28</f>
        <v>0</v>
      </c>
      <c r="EP15" s="46">
        <f>MAX(0,Parametrlar!$E$26)*EP13*Kirish!$B$28</f>
        <v>0</v>
      </c>
      <c r="EQ15" s="46">
        <f>MAX(0,Parametrlar!$E$26)*EQ13*Kirish!$B$28</f>
        <v>0</v>
      </c>
      <c r="ER15" s="46">
        <f>MAX(0,Parametrlar!$E$26)*ER13*Kirish!$B$28</f>
        <v>0</v>
      </c>
      <c r="ES15" s="46">
        <f>MAX(0,Parametrlar!$E$26)*ES13*Kirish!$B$28</f>
        <v>0</v>
      </c>
      <c r="ET15" s="46">
        <f>MAX(0,Parametrlar!$E$26)*ET13*Kirish!$B$28</f>
        <v>0</v>
      </c>
      <c r="EU15" s="46">
        <f>MAX(0,Parametrlar!$E$26)*EU13*Kirish!$B$28</f>
        <v>0</v>
      </c>
      <c r="EV15" s="46">
        <f>MAX(0,Parametrlar!$E$26)*EV13*Kirish!$B$28</f>
        <v>0</v>
      </c>
      <c r="EW15" s="46">
        <f>MAX(0,Parametrlar!$E$26)*EW13*Kirish!$B$28</f>
        <v>0</v>
      </c>
      <c r="EX15" s="46">
        <f>MAX(0,Parametrlar!$E$26)*EX13*Kirish!$B$28</f>
        <v>0</v>
      </c>
      <c r="EY15" s="46">
        <f>MAX(0,Parametrlar!$E$26)*EY13*Kirish!$B$28</f>
        <v>0</v>
      </c>
      <c r="EZ15" s="46">
        <f>MAX(0,Parametrlar!$E$26)*EZ13*Kirish!$B$28</f>
        <v>0</v>
      </c>
      <c r="FA15" s="46">
        <f>MAX(0,Parametrlar!$E$26)*FA13*Kirish!$B$28</f>
        <v>0</v>
      </c>
      <c r="FB15" s="46">
        <f>MAX(0,Parametrlar!$E$26)*FB13*Kirish!$B$28</f>
        <v>0</v>
      </c>
      <c r="FC15" s="46">
        <f>MAX(0,Parametrlar!$E$26)*FC13*Kirish!$B$28</f>
        <v>0</v>
      </c>
      <c r="FD15" s="46">
        <f>MAX(0,Parametrlar!$E$26)*FD13*Kirish!$B$28</f>
        <v>0</v>
      </c>
      <c r="FE15" s="46">
        <f>MAX(0,Parametrlar!$E$26)*FE13*Kirish!$B$28</f>
        <v>0</v>
      </c>
      <c r="FF15" s="46">
        <f>MAX(0,Parametrlar!$E$26)*FF13*Kirish!$B$28</f>
        <v>0</v>
      </c>
      <c r="FG15" s="46">
        <f>MAX(0,Parametrlar!$E$26)*FG13*Kirish!$B$28</f>
        <v>0</v>
      </c>
      <c r="FH15" s="46">
        <f>MAX(0,Parametrlar!$E$26)*FH13*Kirish!$B$28</f>
        <v>0</v>
      </c>
      <c r="FI15" s="46">
        <f>MAX(0,Parametrlar!$E$26)*FI13*Kirish!$B$28</f>
        <v>0</v>
      </c>
      <c r="FJ15" s="46">
        <f>MAX(0,Parametrlar!$E$26)*FJ13*Kirish!$B$28</f>
        <v>0</v>
      </c>
      <c r="FK15" s="46">
        <f>MAX(0,Parametrlar!$E$26)*FK13*Kirish!$B$28</f>
        <v>0</v>
      </c>
      <c r="FL15" s="46">
        <f>MAX(0,Parametrlar!$E$26)*FL13*Kirish!$B$28</f>
        <v>0</v>
      </c>
      <c r="FM15" s="46">
        <f>MAX(0,Parametrlar!$E$26)*FM13*Kirish!$B$28</f>
        <v>0</v>
      </c>
      <c r="FN15" s="46">
        <f>MAX(0,Parametrlar!$E$26)*FN13*Kirish!$B$28</f>
        <v>0</v>
      </c>
      <c r="FO15" s="46">
        <f>MAX(0,Parametrlar!$E$26)*FO13*Kirish!$B$28</f>
        <v>0</v>
      </c>
      <c r="FP15" s="46">
        <f>MAX(0,Parametrlar!$E$26)*FP13*Kirish!$B$28</f>
        <v>0</v>
      </c>
    </row>
    <row r="16" spans="1:172" x14ac:dyDescent="0.2">
      <c r="A16" s="42" t="s">
        <v>230</v>
      </c>
      <c r="C16" s="45">
        <f t="shared" si="12"/>
        <v>3877603.0193263902</v>
      </c>
      <c r="D16" s="46">
        <f>IF(AND(D$4&gt;=1,D$4&lt;=Parametrlar!$E$4),Parametrlar!$E$17/Parametrlar!$E$4*(1+Kirish!$B$38)^((D$4-1)/12),0)</f>
        <v>0</v>
      </c>
      <c r="E16" s="46">
        <f>IF(AND(E$4&gt;=1,E$4&lt;=Parametrlar!$E$4),Parametrlar!$E$17/Parametrlar!$E$4*(1+Kirish!$B$38)^((E$4-1)/12),0)</f>
        <v>137596.08592592593</v>
      </c>
      <c r="F16" s="46">
        <f>IF(AND(F$4&gt;=1,F$4&lt;=Parametrlar!$E$4),Parametrlar!$E$17/Parametrlar!$E$4*(1+Kirish!$B$38)^((F$4-1)/12),0)</f>
        <v>138046.53970629649</v>
      </c>
      <c r="G16" s="46">
        <f>IF(AND(G$4&gt;=1,G$4&lt;=Parametrlar!$E$4),Parametrlar!$E$17/Parametrlar!$E$4*(1+Kirish!$B$38)^((G$4-1)/12),0)</f>
        <v>138498.46815512789</v>
      </c>
      <c r="H16" s="46">
        <f>IF(AND(H$4&gt;=1,H$4&lt;=Parametrlar!$E$4),Parametrlar!$E$17/Parametrlar!$E$4*(1+Kirish!$B$38)^((H$4-1)/12),0)</f>
        <v>138951.87610010093</v>
      </c>
      <c r="I16" s="46">
        <f>IF(AND(I$4&gt;=1,I$4&lt;=Parametrlar!$E$4),Parametrlar!$E$17/Parametrlar!$E$4*(1+Kirish!$B$38)^((I$4-1)/12),0)</f>
        <v>139406.76838470099</v>
      </c>
      <c r="J16" s="46">
        <f>IF(AND(J$4&gt;=1,J$4&lt;=Parametrlar!$E$4),Parametrlar!$E$17/Parametrlar!$E$4*(1+Kirish!$B$38)^((J$4-1)/12),0)</f>
        <v>139863.14986826977</v>
      </c>
      <c r="K16" s="46">
        <f>IF(AND(K$4&gt;=1,K$4&lt;=Parametrlar!$E$4),Parametrlar!$E$17/Parametrlar!$E$4*(1+Kirish!$B$38)^((K$4-1)/12),0)</f>
        <v>140321.0254260572</v>
      </c>
      <c r="L16" s="46">
        <f>IF(AND(L$4&gt;=1,L$4&lt;=Parametrlar!$E$4),Parametrlar!$E$17/Parametrlar!$E$4*(1+Kirish!$B$38)^((L$4-1)/12),0)</f>
        <v>140780.39994927339</v>
      </c>
      <c r="M16" s="46">
        <f>IF(AND(M$4&gt;=1,M$4&lt;=Parametrlar!$E$4),Parametrlar!$E$17/Parametrlar!$E$4*(1+Kirish!$B$38)^((M$4-1)/12),0)</f>
        <v>141241.27834514118</v>
      </c>
      <c r="N16" s="46">
        <f>IF(AND(N$4&gt;=1,N$4&lt;=Parametrlar!$E$4),Parametrlar!$E$17/Parametrlar!$E$4*(1+Kirish!$B$38)^((N$4-1)/12),0)</f>
        <v>141703.66553694831</v>
      </c>
      <c r="O16" s="46">
        <f>IF(AND(O$4&gt;=1,O$4&lt;=Parametrlar!$E$4),Parametrlar!$E$17/Parametrlar!$E$4*(1+Kirish!$B$38)^((O$4-1)/12),0)</f>
        <v>142167.56646410003</v>
      </c>
      <c r="P16" s="46">
        <f>IF(AND(P$4&gt;=1,P$4&lt;=Parametrlar!$E$4),Parametrlar!$E$17/Parametrlar!$E$4*(1+Kirish!$B$38)^((P$4-1)/12),0)</f>
        <v>142632.98608217196</v>
      </c>
      <c r="Q16" s="46">
        <f>IF(AND(Q$4&gt;=1,Q$4&lt;=Parametrlar!$E$4),Parametrlar!$E$17/Parametrlar!$E$4*(1+Kirish!$B$38)^((Q$4-1)/12),0)</f>
        <v>143099.92936296298</v>
      </c>
      <c r="R16" s="46">
        <f>IF(AND(R$4&gt;=1,R$4&lt;=Parametrlar!$E$4),Parametrlar!$E$17/Parametrlar!$E$4*(1+Kirish!$B$38)^((R$4-1)/12),0)</f>
        <v>143568.40129454836</v>
      </c>
      <c r="S16" s="46">
        <f>IF(AND(S$4&gt;=1,S$4&lt;=Parametrlar!$E$4),Parametrlar!$E$17/Parametrlar!$E$4*(1+Kirish!$B$38)^((S$4-1)/12),0)</f>
        <v>144038.40688133301</v>
      </c>
      <c r="T16" s="46">
        <f>IF(AND(T$4&gt;=1,T$4&lt;=Parametrlar!$E$4),Parametrlar!$E$17/Parametrlar!$E$4*(1+Kirish!$B$38)^((T$4-1)/12),0)</f>
        <v>144509.95114410497</v>
      </c>
      <c r="U16" s="46">
        <f>IF(AND(U$4&gt;=1,U$4&lt;=Parametrlar!$E$4),Parametrlar!$E$17/Parametrlar!$E$4*(1+Kirish!$B$38)^((U$4-1)/12),0)</f>
        <v>144983.03912008906</v>
      </c>
      <c r="V16" s="46">
        <f>IF(AND(V$4&gt;=1,V$4&lt;=Parametrlar!$E$4),Parametrlar!$E$17/Parametrlar!$E$4*(1+Kirish!$B$38)^((V$4-1)/12),0)</f>
        <v>145457.67586300059</v>
      </c>
      <c r="W16" s="46">
        <f>IF(AND(W$4&gt;=1,W$4&lt;=Parametrlar!$E$4),Parametrlar!$E$17/Parametrlar!$E$4*(1+Kirish!$B$38)^((W$4-1)/12),0)</f>
        <v>145933.86644309948</v>
      </c>
      <c r="X16" s="46">
        <f>IF(AND(X$4&gt;=1,X$4&lt;=Parametrlar!$E$4),Parametrlar!$E$17/Parametrlar!$E$4*(1+Kirish!$B$38)^((X$4-1)/12),0)</f>
        <v>146411.61594724431</v>
      </c>
      <c r="Y16" s="46">
        <f>IF(AND(Y$4&gt;=1,Y$4&lt;=Parametrlar!$E$4),Parametrlar!$E$17/Parametrlar!$E$4*(1+Kirish!$B$38)^((Y$4-1)/12),0)</f>
        <v>146890.92947894684</v>
      </c>
      <c r="Z16" s="46">
        <f>IF(AND(Z$4&gt;=1,Z$4&lt;=Parametrlar!$E$4),Parametrlar!$E$17/Parametrlar!$E$4*(1+Kirish!$B$38)^((Z$4-1)/12),0)</f>
        <v>147371.81215842624</v>
      </c>
      <c r="AA16" s="46">
        <f>IF(AND(AA$4&gt;=1,AA$4&lt;=Parametrlar!$E$4),Parametrlar!$E$17/Parametrlar!$E$4*(1+Kirish!$B$38)^((AA$4-1)/12),0)</f>
        <v>147854.26912266403</v>
      </c>
      <c r="AB16" s="46">
        <f>IF(AND(AB$4&gt;=1,AB$4&lt;=Parametrlar!$E$4),Parametrlar!$E$17/Parametrlar!$E$4*(1+Kirish!$B$38)^((AB$4-1)/12),0)</f>
        <v>148338.30552545885</v>
      </c>
      <c r="AC16" s="46">
        <f>IF(AND(AC$4&gt;=1,AC$4&lt;=Parametrlar!$E$4),Parametrlar!$E$17/Parametrlar!$E$4*(1+Kirish!$B$38)^((AC$4-1)/12),0)</f>
        <v>148823.92653748151</v>
      </c>
      <c r="AD16" s="46">
        <f>IF(AND(AD$4&gt;=1,AD$4&lt;=Parametrlar!$E$4),Parametrlar!$E$17/Parametrlar!$E$4*(1+Kirish!$B$38)^((AD$4-1)/12),0)</f>
        <v>149311.13734633027</v>
      </c>
      <c r="AE16" s="46">
        <f>IF(AND(AE$4&gt;=1,AE$4&lt;=Parametrlar!$E$4),Parametrlar!$E$17/Parametrlar!$E$4*(1+Kirish!$B$38)^((AE$4-1)/12),0)</f>
        <v>149799.94315658632</v>
      </c>
      <c r="AF16" s="46">
        <f>IF(AND(AF$4&gt;=1,AF$4&lt;=Parametrlar!$E$4),Parametrlar!$E$17/Parametrlar!$E$4*(1+Kirish!$B$38)^((AF$4-1)/12),0)</f>
        <v>0</v>
      </c>
      <c r="AG16" s="46">
        <f>IF(AND(AG$4&gt;=1,AG$4&lt;=Parametrlar!$E$4),Parametrlar!$E$17/Parametrlar!$E$4*(1+Kirish!$B$38)^((AG$4-1)/12),0)</f>
        <v>0</v>
      </c>
      <c r="AH16" s="46">
        <f>IF(AND(AH$4&gt;=1,AH$4&lt;=Parametrlar!$E$4),Parametrlar!$E$17/Parametrlar!$E$4*(1+Kirish!$B$38)^((AH$4-1)/12),0)</f>
        <v>0</v>
      </c>
      <c r="AI16" s="46">
        <f>IF(AND(AI$4&gt;=1,AI$4&lt;=Parametrlar!$E$4),Parametrlar!$E$17/Parametrlar!$E$4*(1+Kirish!$B$38)^((AI$4-1)/12),0)</f>
        <v>0</v>
      </c>
      <c r="AJ16" s="46">
        <f>IF(AND(AJ$4&gt;=1,AJ$4&lt;=Parametrlar!$E$4),Parametrlar!$E$17/Parametrlar!$E$4*(1+Kirish!$B$38)^((AJ$4-1)/12),0)</f>
        <v>0</v>
      </c>
      <c r="AK16" s="46">
        <f>IF(AND(AK$4&gt;=1,AK$4&lt;=Parametrlar!$E$4),Parametrlar!$E$17/Parametrlar!$E$4*(1+Kirish!$B$38)^((AK$4-1)/12),0)</f>
        <v>0</v>
      </c>
      <c r="AL16" s="46">
        <f>IF(AND(AL$4&gt;=1,AL$4&lt;=Parametrlar!$E$4),Parametrlar!$E$17/Parametrlar!$E$4*(1+Kirish!$B$38)^((AL$4-1)/12),0)</f>
        <v>0</v>
      </c>
      <c r="AM16" s="46">
        <f>IF(AND(AM$4&gt;=1,AM$4&lt;=Parametrlar!$E$4),Parametrlar!$E$17/Parametrlar!$E$4*(1+Kirish!$B$38)^((AM$4-1)/12),0)</f>
        <v>0</v>
      </c>
      <c r="AN16" s="46">
        <f>IF(AND(AN$4&gt;=1,AN$4&lt;=Parametrlar!$E$4),Parametrlar!$E$17/Parametrlar!$E$4*(1+Kirish!$B$38)^((AN$4-1)/12),0)</f>
        <v>0</v>
      </c>
      <c r="AO16" s="46">
        <f>IF(AND(AO$4&gt;=1,AO$4&lt;=Parametrlar!$E$4),Parametrlar!$E$17/Parametrlar!$E$4*(1+Kirish!$B$38)^((AO$4-1)/12),0)</f>
        <v>0</v>
      </c>
      <c r="AP16" s="46">
        <f>IF(AND(AP$4&gt;=1,AP$4&lt;=Parametrlar!$E$4),Parametrlar!$E$17/Parametrlar!$E$4*(1+Kirish!$B$38)^((AP$4-1)/12),0)</f>
        <v>0</v>
      </c>
      <c r="AQ16" s="46">
        <f>IF(AND(AQ$4&gt;=1,AQ$4&lt;=Parametrlar!$E$4),Parametrlar!$E$17/Parametrlar!$E$4*(1+Kirish!$B$38)^((AQ$4-1)/12),0)</f>
        <v>0</v>
      </c>
      <c r="AR16" s="46">
        <f>IF(AND(AR$4&gt;=1,AR$4&lt;=Parametrlar!$E$4),Parametrlar!$E$17/Parametrlar!$E$4*(1+Kirish!$B$38)^((AR$4-1)/12),0)</f>
        <v>0</v>
      </c>
      <c r="AS16" s="46">
        <f>IF(AND(AS$4&gt;=1,AS$4&lt;=Parametrlar!$E$4),Parametrlar!$E$17/Parametrlar!$E$4*(1+Kirish!$B$38)^((AS$4-1)/12),0)</f>
        <v>0</v>
      </c>
      <c r="AT16" s="46">
        <f>IF(AND(AT$4&gt;=1,AT$4&lt;=Parametrlar!$E$4),Parametrlar!$E$17/Parametrlar!$E$4*(1+Kirish!$B$38)^((AT$4-1)/12),0)</f>
        <v>0</v>
      </c>
      <c r="AU16" s="46">
        <f>IF(AND(AU$4&gt;=1,AU$4&lt;=Parametrlar!$E$4),Parametrlar!$E$17/Parametrlar!$E$4*(1+Kirish!$B$38)^((AU$4-1)/12),0)</f>
        <v>0</v>
      </c>
      <c r="AV16" s="46">
        <f>IF(AND(AV$4&gt;=1,AV$4&lt;=Parametrlar!$E$4),Parametrlar!$E$17/Parametrlar!$E$4*(1+Kirish!$B$38)^((AV$4-1)/12),0)</f>
        <v>0</v>
      </c>
      <c r="AW16" s="46">
        <f>IF(AND(AW$4&gt;=1,AW$4&lt;=Parametrlar!$E$4),Parametrlar!$E$17/Parametrlar!$E$4*(1+Kirish!$B$38)^((AW$4-1)/12),0)</f>
        <v>0</v>
      </c>
      <c r="AX16" s="46">
        <f>IF(AND(AX$4&gt;=1,AX$4&lt;=Parametrlar!$E$4),Parametrlar!$E$17/Parametrlar!$E$4*(1+Kirish!$B$38)^((AX$4-1)/12),0)</f>
        <v>0</v>
      </c>
      <c r="AY16" s="46">
        <f>IF(AND(AY$4&gt;=1,AY$4&lt;=Parametrlar!$E$4),Parametrlar!$E$17/Parametrlar!$E$4*(1+Kirish!$B$38)^((AY$4-1)/12),0)</f>
        <v>0</v>
      </c>
      <c r="AZ16" s="46">
        <f>IF(AND(AZ$4&gt;=1,AZ$4&lt;=Parametrlar!$E$4),Parametrlar!$E$17/Parametrlar!$E$4*(1+Kirish!$B$38)^((AZ$4-1)/12),0)</f>
        <v>0</v>
      </c>
      <c r="BA16" s="46">
        <f>IF(AND(BA$4&gt;=1,BA$4&lt;=Parametrlar!$E$4),Parametrlar!$E$17/Parametrlar!$E$4*(1+Kirish!$B$38)^((BA$4-1)/12),0)</f>
        <v>0</v>
      </c>
      <c r="BB16" s="46">
        <f>IF(AND(BB$4&gt;=1,BB$4&lt;=Parametrlar!$E$4),Parametrlar!$E$17/Parametrlar!$E$4*(1+Kirish!$B$38)^((BB$4-1)/12),0)</f>
        <v>0</v>
      </c>
      <c r="BC16" s="46">
        <f>IF(AND(BC$4&gt;=1,BC$4&lt;=Parametrlar!$E$4),Parametrlar!$E$17/Parametrlar!$E$4*(1+Kirish!$B$38)^((BC$4-1)/12),0)</f>
        <v>0</v>
      </c>
      <c r="BD16" s="46">
        <f>IF(AND(BD$4&gt;=1,BD$4&lt;=Parametrlar!$E$4),Parametrlar!$E$17/Parametrlar!$E$4*(1+Kirish!$B$38)^((BD$4-1)/12),0)</f>
        <v>0</v>
      </c>
      <c r="BE16" s="46">
        <f>IF(AND(BE$4&gt;=1,BE$4&lt;=Parametrlar!$E$4),Parametrlar!$E$17/Parametrlar!$E$4*(1+Kirish!$B$38)^((BE$4-1)/12),0)</f>
        <v>0</v>
      </c>
      <c r="BF16" s="46">
        <f>IF(AND(BF$4&gt;=1,BF$4&lt;=Parametrlar!$E$4),Parametrlar!$E$17/Parametrlar!$E$4*(1+Kirish!$B$38)^((BF$4-1)/12),0)</f>
        <v>0</v>
      </c>
      <c r="BG16" s="46">
        <f>IF(AND(BG$4&gt;=1,BG$4&lt;=Parametrlar!$E$4),Parametrlar!$E$17/Parametrlar!$E$4*(1+Kirish!$B$38)^((BG$4-1)/12),0)</f>
        <v>0</v>
      </c>
      <c r="BH16" s="46">
        <f>IF(AND(BH$4&gt;=1,BH$4&lt;=Parametrlar!$E$4),Parametrlar!$E$17/Parametrlar!$E$4*(1+Kirish!$B$38)^((BH$4-1)/12),0)</f>
        <v>0</v>
      </c>
      <c r="BI16" s="46">
        <f>IF(AND(BI$4&gt;=1,BI$4&lt;=Parametrlar!$E$4),Parametrlar!$E$17/Parametrlar!$E$4*(1+Kirish!$B$38)^((BI$4-1)/12),0)</f>
        <v>0</v>
      </c>
      <c r="BJ16" s="46">
        <f>IF(AND(BJ$4&gt;=1,BJ$4&lt;=Parametrlar!$E$4),Parametrlar!$E$17/Parametrlar!$E$4*(1+Kirish!$B$38)^((BJ$4-1)/12),0)</f>
        <v>0</v>
      </c>
      <c r="BK16" s="46">
        <f>IF(AND(BK$4&gt;=1,BK$4&lt;=Parametrlar!$E$4),Parametrlar!$E$17/Parametrlar!$E$4*(1+Kirish!$B$38)^((BK$4-1)/12),0)</f>
        <v>0</v>
      </c>
      <c r="BL16" s="46">
        <f>IF(AND(BL$4&gt;=1,BL$4&lt;=Parametrlar!$E$4),Parametrlar!$E$17/Parametrlar!$E$4*(1+Kirish!$B$38)^((BL$4-1)/12),0)</f>
        <v>0</v>
      </c>
      <c r="BM16" s="46">
        <f>IF(AND(BM$4&gt;=1,BM$4&lt;=Parametrlar!$E$4),Parametrlar!$E$17/Parametrlar!$E$4*(1+Kirish!$B$38)^((BM$4-1)/12),0)</f>
        <v>0</v>
      </c>
      <c r="BN16" s="46">
        <f>IF(AND(BN$4&gt;=1,BN$4&lt;=Parametrlar!$E$4),Parametrlar!$E$17/Parametrlar!$E$4*(1+Kirish!$B$38)^((BN$4-1)/12),0)</f>
        <v>0</v>
      </c>
      <c r="BO16" s="46">
        <f>IF(AND(BO$4&gt;=1,BO$4&lt;=Parametrlar!$E$4),Parametrlar!$E$17/Parametrlar!$E$4*(1+Kirish!$B$38)^((BO$4-1)/12),0)</f>
        <v>0</v>
      </c>
      <c r="BP16" s="46">
        <f>IF(AND(BP$4&gt;=1,BP$4&lt;=Parametrlar!$E$4),Parametrlar!$E$17/Parametrlar!$E$4*(1+Kirish!$B$38)^((BP$4-1)/12),0)</f>
        <v>0</v>
      </c>
      <c r="BQ16" s="46">
        <f>IF(AND(BQ$4&gt;=1,BQ$4&lt;=Parametrlar!$E$4),Parametrlar!$E$17/Parametrlar!$E$4*(1+Kirish!$B$38)^((BQ$4-1)/12),0)</f>
        <v>0</v>
      </c>
      <c r="BR16" s="46">
        <f>IF(AND(BR$4&gt;=1,BR$4&lt;=Parametrlar!$E$4),Parametrlar!$E$17/Parametrlar!$E$4*(1+Kirish!$B$38)^((BR$4-1)/12),0)</f>
        <v>0</v>
      </c>
      <c r="BS16" s="46">
        <f>IF(AND(BS$4&gt;=1,BS$4&lt;=Parametrlar!$E$4),Parametrlar!$E$17/Parametrlar!$E$4*(1+Kirish!$B$38)^((BS$4-1)/12),0)</f>
        <v>0</v>
      </c>
      <c r="BT16" s="46">
        <f>IF(AND(BT$4&gt;=1,BT$4&lt;=Parametrlar!$E$4),Parametrlar!$E$17/Parametrlar!$E$4*(1+Kirish!$B$38)^((BT$4-1)/12),0)</f>
        <v>0</v>
      </c>
      <c r="BU16" s="46">
        <f>IF(AND(BU$4&gt;=1,BU$4&lt;=Parametrlar!$E$4),Parametrlar!$E$17/Parametrlar!$E$4*(1+Kirish!$B$38)^((BU$4-1)/12),0)</f>
        <v>0</v>
      </c>
      <c r="BV16" s="46">
        <f>IF(AND(BV$4&gt;=1,BV$4&lt;=Parametrlar!$E$4),Parametrlar!$E$17/Parametrlar!$E$4*(1+Kirish!$B$38)^((BV$4-1)/12),0)</f>
        <v>0</v>
      </c>
      <c r="BW16" s="46">
        <f>IF(AND(BW$4&gt;=1,BW$4&lt;=Parametrlar!$E$4),Parametrlar!$E$17/Parametrlar!$E$4*(1+Kirish!$B$38)^((BW$4-1)/12),0)</f>
        <v>0</v>
      </c>
      <c r="BX16" s="46">
        <f>IF(AND(BX$4&gt;=1,BX$4&lt;=Parametrlar!$E$4),Parametrlar!$E$17/Parametrlar!$E$4*(1+Kirish!$B$38)^((BX$4-1)/12),0)</f>
        <v>0</v>
      </c>
      <c r="BY16" s="46">
        <f>IF(AND(BY$4&gt;=1,BY$4&lt;=Parametrlar!$E$4),Parametrlar!$E$17/Parametrlar!$E$4*(1+Kirish!$B$38)^((BY$4-1)/12),0)</f>
        <v>0</v>
      </c>
      <c r="BZ16" s="46">
        <f>IF(AND(BZ$4&gt;=1,BZ$4&lt;=Parametrlar!$E$4),Parametrlar!$E$17/Parametrlar!$E$4*(1+Kirish!$B$38)^((BZ$4-1)/12),0)</f>
        <v>0</v>
      </c>
      <c r="CA16" s="46">
        <f>IF(AND(CA$4&gt;=1,CA$4&lt;=Parametrlar!$E$4),Parametrlar!$E$17/Parametrlar!$E$4*(1+Kirish!$B$38)^((CA$4-1)/12),0)</f>
        <v>0</v>
      </c>
      <c r="CB16" s="46">
        <f>IF(AND(CB$4&gt;=1,CB$4&lt;=Parametrlar!$E$4),Parametrlar!$E$17/Parametrlar!$E$4*(1+Kirish!$B$38)^((CB$4-1)/12),0)</f>
        <v>0</v>
      </c>
      <c r="CC16" s="46">
        <f>IF(AND(CC$4&gt;=1,CC$4&lt;=Parametrlar!$E$4),Parametrlar!$E$17/Parametrlar!$E$4*(1+Kirish!$B$38)^((CC$4-1)/12),0)</f>
        <v>0</v>
      </c>
      <c r="CD16" s="46">
        <f>IF(AND(CD$4&gt;=1,CD$4&lt;=Parametrlar!$E$4),Parametrlar!$E$17/Parametrlar!$E$4*(1+Kirish!$B$38)^((CD$4-1)/12),0)</f>
        <v>0</v>
      </c>
      <c r="CE16" s="46">
        <f>IF(AND(CE$4&gt;=1,CE$4&lt;=Parametrlar!$E$4),Parametrlar!$E$17/Parametrlar!$E$4*(1+Kirish!$B$38)^((CE$4-1)/12),0)</f>
        <v>0</v>
      </c>
      <c r="CF16" s="46">
        <f>IF(AND(CF$4&gt;=1,CF$4&lt;=Parametrlar!$E$4),Parametrlar!$E$17/Parametrlar!$E$4*(1+Kirish!$B$38)^((CF$4-1)/12),0)</f>
        <v>0</v>
      </c>
      <c r="CG16" s="46">
        <f>IF(AND(CG$4&gt;=1,CG$4&lt;=Parametrlar!$E$4),Parametrlar!$E$17/Parametrlar!$E$4*(1+Kirish!$B$38)^((CG$4-1)/12),0)</f>
        <v>0</v>
      </c>
      <c r="CH16" s="46">
        <f>IF(AND(CH$4&gt;=1,CH$4&lt;=Parametrlar!$E$4),Parametrlar!$E$17/Parametrlar!$E$4*(1+Kirish!$B$38)^((CH$4-1)/12),0)</f>
        <v>0</v>
      </c>
      <c r="CI16" s="46">
        <f>IF(AND(CI$4&gt;=1,CI$4&lt;=Parametrlar!$E$4),Parametrlar!$E$17/Parametrlar!$E$4*(1+Kirish!$B$38)^((CI$4-1)/12),0)</f>
        <v>0</v>
      </c>
      <c r="CJ16" s="46">
        <f>IF(AND(CJ$4&gt;=1,CJ$4&lt;=Parametrlar!$E$4),Parametrlar!$E$17/Parametrlar!$E$4*(1+Kirish!$B$38)^((CJ$4-1)/12),0)</f>
        <v>0</v>
      </c>
      <c r="CK16" s="46">
        <f>IF(AND(CK$4&gt;=1,CK$4&lt;=Parametrlar!$E$4),Parametrlar!$E$17/Parametrlar!$E$4*(1+Kirish!$B$38)^((CK$4-1)/12),0)</f>
        <v>0</v>
      </c>
      <c r="CL16" s="46">
        <f>IF(AND(CL$4&gt;=1,CL$4&lt;=Parametrlar!$E$4),Parametrlar!$E$17/Parametrlar!$E$4*(1+Kirish!$B$38)^((CL$4-1)/12),0)</f>
        <v>0</v>
      </c>
      <c r="CM16" s="46">
        <f>IF(AND(CM$4&gt;=1,CM$4&lt;=Parametrlar!$E$4),Parametrlar!$E$17/Parametrlar!$E$4*(1+Kirish!$B$38)^((CM$4-1)/12),0)</f>
        <v>0</v>
      </c>
      <c r="CN16" s="46">
        <f>IF(AND(CN$4&gt;=1,CN$4&lt;=Parametrlar!$E$4),Parametrlar!$E$17/Parametrlar!$E$4*(1+Kirish!$B$38)^((CN$4-1)/12),0)</f>
        <v>0</v>
      </c>
      <c r="CO16" s="46">
        <f>IF(AND(CO$4&gt;=1,CO$4&lt;=Parametrlar!$E$4),Parametrlar!$E$17/Parametrlar!$E$4*(1+Kirish!$B$38)^((CO$4-1)/12),0)</f>
        <v>0</v>
      </c>
      <c r="CP16" s="46">
        <f>IF(AND(CP$4&gt;=1,CP$4&lt;=Parametrlar!$E$4),Parametrlar!$E$17/Parametrlar!$E$4*(1+Kirish!$B$38)^((CP$4-1)/12),0)</f>
        <v>0</v>
      </c>
      <c r="CQ16" s="46">
        <f>IF(AND(CQ$4&gt;=1,CQ$4&lt;=Parametrlar!$E$4),Parametrlar!$E$17/Parametrlar!$E$4*(1+Kirish!$B$38)^((CQ$4-1)/12),0)</f>
        <v>0</v>
      </c>
      <c r="CR16" s="46">
        <f>IF(AND(CR$4&gt;=1,CR$4&lt;=Parametrlar!$E$4),Parametrlar!$E$17/Parametrlar!$E$4*(1+Kirish!$B$38)^((CR$4-1)/12),0)</f>
        <v>0</v>
      </c>
      <c r="CS16" s="46">
        <f>IF(AND(CS$4&gt;=1,CS$4&lt;=Parametrlar!$E$4),Parametrlar!$E$17/Parametrlar!$E$4*(1+Kirish!$B$38)^((CS$4-1)/12),0)</f>
        <v>0</v>
      </c>
      <c r="CT16" s="46">
        <f>IF(AND(CT$4&gt;=1,CT$4&lt;=Parametrlar!$E$4),Parametrlar!$E$17/Parametrlar!$E$4*(1+Kirish!$B$38)^((CT$4-1)/12),0)</f>
        <v>0</v>
      </c>
      <c r="CU16" s="46">
        <f>IF(AND(CU$4&gt;=1,CU$4&lt;=Parametrlar!$E$4),Parametrlar!$E$17/Parametrlar!$E$4*(1+Kirish!$B$38)^((CU$4-1)/12),0)</f>
        <v>0</v>
      </c>
      <c r="CV16" s="46">
        <f>IF(AND(CV$4&gt;=1,CV$4&lt;=Parametrlar!$E$4),Parametrlar!$E$17/Parametrlar!$E$4*(1+Kirish!$B$38)^((CV$4-1)/12),0)</f>
        <v>0</v>
      </c>
      <c r="CW16" s="46">
        <f>IF(AND(CW$4&gt;=1,CW$4&lt;=Parametrlar!$E$4),Parametrlar!$E$17/Parametrlar!$E$4*(1+Kirish!$B$38)^((CW$4-1)/12),0)</f>
        <v>0</v>
      </c>
      <c r="CX16" s="46">
        <f>IF(AND(CX$4&gt;=1,CX$4&lt;=Parametrlar!$E$4),Parametrlar!$E$17/Parametrlar!$E$4*(1+Kirish!$B$38)^((CX$4-1)/12),0)</f>
        <v>0</v>
      </c>
      <c r="CY16" s="46">
        <f>IF(AND(CY$4&gt;=1,CY$4&lt;=Parametrlar!$E$4),Parametrlar!$E$17/Parametrlar!$E$4*(1+Kirish!$B$38)^((CY$4-1)/12),0)</f>
        <v>0</v>
      </c>
      <c r="CZ16" s="46">
        <f>IF(AND(CZ$4&gt;=1,CZ$4&lt;=Parametrlar!$E$4),Parametrlar!$E$17/Parametrlar!$E$4*(1+Kirish!$B$38)^((CZ$4-1)/12),0)</f>
        <v>0</v>
      </c>
      <c r="DA16" s="46">
        <f>IF(AND(DA$4&gt;=1,DA$4&lt;=Parametrlar!$E$4),Parametrlar!$E$17/Parametrlar!$E$4*(1+Kirish!$B$38)^((DA$4-1)/12),0)</f>
        <v>0</v>
      </c>
      <c r="DB16" s="46">
        <f>IF(AND(DB$4&gt;=1,DB$4&lt;=Parametrlar!$E$4),Parametrlar!$E$17/Parametrlar!$E$4*(1+Kirish!$B$38)^((DB$4-1)/12),0)</f>
        <v>0</v>
      </c>
      <c r="DC16" s="46">
        <f>IF(AND(DC$4&gt;=1,DC$4&lt;=Parametrlar!$E$4),Parametrlar!$E$17/Parametrlar!$E$4*(1+Kirish!$B$38)^((DC$4-1)/12),0)</f>
        <v>0</v>
      </c>
      <c r="DD16" s="46">
        <f>IF(AND(DD$4&gt;=1,DD$4&lt;=Parametrlar!$E$4),Parametrlar!$E$17/Parametrlar!$E$4*(1+Kirish!$B$38)^((DD$4-1)/12),0)</f>
        <v>0</v>
      </c>
      <c r="DE16" s="46">
        <f>IF(AND(DE$4&gt;=1,DE$4&lt;=Parametrlar!$E$4),Parametrlar!$E$17/Parametrlar!$E$4*(1+Kirish!$B$38)^((DE$4-1)/12),0)</f>
        <v>0</v>
      </c>
      <c r="DF16" s="46">
        <f>IF(AND(DF$4&gt;=1,DF$4&lt;=Parametrlar!$E$4),Parametrlar!$E$17/Parametrlar!$E$4*(1+Kirish!$B$38)^((DF$4-1)/12),0)</f>
        <v>0</v>
      </c>
      <c r="DG16" s="46">
        <f>IF(AND(DG$4&gt;=1,DG$4&lt;=Parametrlar!$E$4),Parametrlar!$E$17/Parametrlar!$E$4*(1+Kirish!$B$38)^((DG$4-1)/12),0)</f>
        <v>0</v>
      </c>
      <c r="DH16" s="46">
        <f>IF(AND(DH$4&gt;=1,DH$4&lt;=Parametrlar!$E$4),Parametrlar!$E$17/Parametrlar!$E$4*(1+Kirish!$B$38)^((DH$4-1)/12),0)</f>
        <v>0</v>
      </c>
      <c r="DI16" s="46">
        <f>IF(AND(DI$4&gt;=1,DI$4&lt;=Parametrlar!$E$4),Parametrlar!$E$17/Parametrlar!$E$4*(1+Kirish!$B$38)^((DI$4-1)/12),0)</f>
        <v>0</v>
      </c>
      <c r="DJ16" s="46">
        <f>IF(AND(DJ$4&gt;=1,DJ$4&lt;=Parametrlar!$E$4),Parametrlar!$E$17/Parametrlar!$E$4*(1+Kirish!$B$38)^((DJ$4-1)/12),0)</f>
        <v>0</v>
      </c>
      <c r="DK16" s="46">
        <f>IF(AND(DK$4&gt;=1,DK$4&lt;=Parametrlar!$E$4),Parametrlar!$E$17/Parametrlar!$E$4*(1+Kirish!$B$38)^((DK$4-1)/12),0)</f>
        <v>0</v>
      </c>
      <c r="DL16" s="46">
        <f>IF(AND(DL$4&gt;=1,DL$4&lt;=Parametrlar!$E$4),Parametrlar!$E$17/Parametrlar!$E$4*(1+Kirish!$B$38)^((DL$4-1)/12),0)</f>
        <v>0</v>
      </c>
      <c r="DM16" s="46">
        <f>IF(AND(DM$4&gt;=1,DM$4&lt;=Parametrlar!$E$4),Parametrlar!$E$17/Parametrlar!$E$4*(1+Kirish!$B$38)^((DM$4-1)/12),0)</f>
        <v>0</v>
      </c>
      <c r="DN16" s="46">
        <f>IF(AND(DN$4&gt;=1,DN$4&lt;=Parametrlar!$E$4),Parametrlar!$E$17/Parametrlar!$E$4*(1+Kirish!$B$38)^((DN$4-1)/12),0)</f>
        <v>0</v>
      </c>
      <c r="DO16" s="46">
        <f>IF(AND(DO$4&gt;=1,DO$4&lt;=Parametrlar!$E$4),Parametrlar!$E$17/Parametrlar!$E$4*(1+Kirish!$B$38)^((DO$4-1)/12),0)</f>
        <v>0</v>
      </c>
      <c r="DP16" s="46">
        <f>IF(AND(DP$4&gt;=1,DP$4&lt;=Parametrlar!$E$4),Parametrlar!$E$17/Parametrlar!$E$4*(1+Kirish!$B$38)^((DP$4-1)/12),0)</f>
        <v>0</v>
      </c>
      <c r="DQ16" s="46">
        <f>IF(AND(DQ$4&gt;=1,DQ$4&lt;=Parametrlar!$E$4),Parametrlar!$E$17/Parametrlar!$E$4*(1+Kirish!$B$38)^((DQ$4-1)/12),0)</f>
        <v>0</v>
      </c>
      <c r="DR16" s="46">
        <f>IF(AND(DR$4&gt;=1,DR$4&lt;=Parametrlar!$E$4),Parametrlar!$E$17/Parametrlar!$E$4*(1+Kirish!$B$38)^((DR$4-1)/12),0)</f>
        <v>0</v>
      </c>
      <c r="DS16" s="46">
        <f>IF(AND(DS$4&gt;=1,DS$4&lt;=Parametrlar!$E$4),Parametrlar!$E$17/Parametrlar!$E$4*(1+Kirish!$B$38)^((DS$4-1)/12),0)</f>
        <v>0</v>
      </c>
      <c r="DT16" s="46">
        <f>IF(AND(DT$4&gt;=1,DT$4&lt;=Parametrlar!$E$4),Parametrlar!$E$17/Parametrlar!$E$4*(1+Kirish!$B$38)^((DT$4-1)/12),0)</f>
        <v>0</v>
      </c>
      <c r="DU16" s="46">
        <f>IF(AND(DU$4&gt;=1,DU$4&lt;=Parametrlar!$E$4),Parametrlar!$E$17/Parametrlar!$E$4*(1+Kirish!$B$38)^((DU$4-1)/12),0)</f>
        <v>0</v>
      </c>
      <c r="DV16" s="46">
        <f>IF(AND(DV$4&gt;=1,DV$4&lt;=Parametrlar!$E$4),Parametrlar!$E$17/Parametrlar!$E$4*(1+Kirish!$B$38)^((DV$4-1)/12),0)</f>
        <v>0</v>
      </c>
      <c r="DW16" s="46">
        <f>IF(AND(DW$4&gt;=1,DW$4&lt;=Parametrlar!$E$4),Parametrlar!$E$17/Parametrlar!$E$4*(1+Kirish!$B$38)^((DW$4-1)/12),0)</f>
        <v>0</v>
      </c>
      <c r="DX16" s="46">
        <f>IF(AND(DX$4&gt;=1,DX$4&lt;=Parametrlar!$E$4),Parametrlar!$E$17/Parametrlar!$E$4*(1+Kirish!$B$38)^((DX$4-1)/12),0)</f>
        <v>0</v>
      </c>
      <c r="DY16" s="46">
        <f>IF(AND(DY$4&gt;=1,DY$4&lt;=Parametrlar!$E$4),Parametrlar!$E$17/Parametrlar!$E$4*(1+Kirish!$B$38)^((DY$4-1)/12),0)</f>
        <v>0</v>
      </c>
      <c r="DZ16" s="46">
        <f>IF(AND(DZ$4&gt;=1,DZ$4&lt;=Parametrlar!$E$4),Parametrlar!$E$17/Parametrlar!$E$4*(1+Kirish!$B$38)^((DZ$4-1)/12),0)</f>
        <v>0</v>
      </c>
      <c r="EA16" s="46">
        <f>IF(AND(EA$4&gt;=1,EA$4&lt;=Parametrlar!$E$4),Parametrlar!$E$17/Parametrlar!$E$4*(1+Kirish!$B$38)^((EA$4-1)/12),0)</f>
        <v>0</v>
      </c>
      <c r="EB16" s="46">
        <f>IF(AND(EB$4&gt;=1,EB$4&lt;=Parametrlar!$E$4),Parametrlar!$E$17/Parametrlar!$E$4*(1+Kirish!$B$38)^((EB$4-1)/12),0)</f>
        <v>0</v>
      </c>
      <c r="EC16" s="46">
        <f>IF(AND(EC$4&gt;=1,EC$4&lt;=Parametrlar!$E$4),Parametrlar!$E$17/Parametrlar!$E$4*(1+Kirish!$B$38)^((EC$4-1)/12),0)</f>
        <v>0</v>
      </c>
      <c r="ED16" s="46">
        <f>IF(AND(ED$4&gt;=1,ED$4&lt;=Parametrlar!$E$4),Parametrlar!$E$17/Parametrlar!$E$4*(1+Kirish!$B$38)^((ED$4-1)/12),0)</f>
        <v>0</v>
      </c>
      <c r="EE16" s="46">
        <f>IF(AND(EE$4&gt;=1,EE$4&lt;=Parametrlar!$E$4),Parametrlar!$E$17/Parametrlar!$E$4*(1+Kirish!$B$38)^((EE$4-1)/12),0)</f>
        <v>0</v>
      </c>
      <c r="EF16" s="46">
        <f>IF(AND(EF$4&gt;=1,EF$4&lt;=Parametrlar!$E$4),Parametrlar!$E$17/Parametrlar!$E$4*(1+Kirish!$B$38)^((EF$4-1)/12),0)</f>
        <v>0</v>
      </c>
      <c r="EG16" s="46">
        <f>IF(AND(EG$4&gt;=1,EG$4&lt;=Parametrlar!$E$4),Parametrlar!$E$17/Parametrlar!$E$4*(1+Kirish!$B$38)^((EG$4-1)/12),0)</f>
        <v>0</v>
      </c>
      <c r="EH16" s="46">
        <f>IF(AND(EH$4&gt;=1,EH$4&lt;=Parametrlar!$E$4),Parametrlar!$E$17/Parametrlar!$E$4*(1+Kirish!$B$38)^((EH$4-1)/12),0)</f>
        <v>0</v>
      </c>
      <c r="EI16" s="46">
        <f>IF(AND(EI$4&gt;=1,EI$4&lt;=Parametrlar!$E$4),Parametrlar!$E$17/Parametrlar!$E$4*(1+Kirish!$B$38)^((EI$4-1)/12),0)</f>
        <v>0</v>
      </c>
      <c r="EJ16" s="46">
        <f>IF(AND(EJ$4&gt;=1,EJ$4&lt;=Parametrlar!$E$4),Parametrlar!$E$17/Parametrlar!$E$4*(1+Kirish!$B$38)^((EJ$4-1)/12),0)</f>
        <v>0</v>
      </c>
      <c r="EK16" s="46">
        <f>IF(AND(EK$4&gt;=1,EK$4&lt;=Parametrlar!$E$4),Parametrlar!$E$17/Parametrlar!$E$4*(1+Kirish!$B$38)^((EK$4-1)/12),0)</f>
        <v>0</v>
      </c>
      <c r="EL16" s="46">
        <f>IF(AND(EL$4&gt;=1,EL$4&lt;=Parametrlar!$E$4),Parametrlar!$E$17/Parametrlar!$E$4*(1+Kirish!$B$38)^((EL$4-1)/12),0)</f>
        <v>0</v>
      </c>
      <c r="EM16" s="46">
        <f>IF(AND(EM$4&gt;=1,EM$4&lt;=Parametrlar!$E$4),Parametrlar!$E$17/Parametrlar!$E$4*(1+Kirish!$B$38)^((EM$4-1)/12),0)</f>
        <v>0</v>
      </c>
      <c r="EN16" s="46">
        <f>IF(AND(EN$4&gt;=1,EN$4&lt;=Parametrlar!$E$4),Parametrlar!$E$17/Parametrlar!$E$4*(1+Kirish!$B$38)^((EN$4-1)/12),0)</f>
        <v>0</v>
      </c>
      <c r="EO16" s="46">
        <f>IF(AND(EO$4&gt;=1,EO$4&lt;=Parametrlar!$E$4),Parametrlar!$E$17/Parametrlar!$E$4*(1+Kirish!$B$38)^((EO$4-1)/12),0)</f>
        <v>0</v>
      </c>
      <c r="EP16" s="46">
        <f>IF(AND(EP$4&gt;=1,EP$4&lt;=Parametrlar!$E$4),Parametrlar!$E$17/Parametrlar!$E$4*(1+Kirish!$B$38)^((EP$4-1)/12),0)</f>
        <v>0</v>
      </c>
      <c r="EQ16" s="46">
        <f>IF(AND(EQ$4&gt;=1,EQ$4&lt;=Parametrlar!$E$4),Parametrlar!$E$17/Parametrlar!$E$4*(1+Kirish!$B$38)^((EQ$4-1)/12),0)</f>
        <v>0</v>
      </c>
      <c r="ER16" s="46">
        <f>IF(AND(ER$4&gt;=1,ER$4&lt;=Parametrlar!$E$4),Parametrlar!$E$17/Parametrlar!$E$4*(1+Kirish!$B$38)^((ER$4-1)/12),0)</f>
        <v>0</v>
      </c>
      <c r="ES16" s="46">
        <f>IF(AND(ES$4&gt;=1,ES$4&lt;=Parametrlar!$E$4),Parametrlar!$E$17/Parametrlar!$E$4*(1+Kirish!$B$38)^((ES$4-1)/12),0)</f>
        <v>0</v>
      </c>
      <c r="ET16" s="46">
        <f>IF(AND(ET$4&gt;=1,ET$4&lt;=Parametrlar!$E$4),Parametrlar!$E$17/Parametrlar!$E$4*(1+Kirish!$B$38)^((ET$4-1)/12),0)</f>
        <v>0</v>
      </c>
      <c r="EU16" s="46">
        <f>IF(AND(EU$4&gt;=1,EU$4&lt;=Parametrlar!$E$4),Parametrlar!$E$17/Parametrlar!$E$4*(1+Kirish!$B$38)^((EU$4-1)/12),0)</f>
        <v>0</v>
      </c>
      <c r="EV16" s="46">
        <f>IF(AND(EV$4&gt;=1,EV$4&lt;=Parametrlar!$E$4),Parametrlar!$E$17/Parametrlar!$E$4*(1+Kirish!$B$38)^((EV$4-1)/12),0)</f>
        <v>0</v>
      </c>
      <c r="EW16" s="46">
        <f>IF(AND(EW$4&gt;=1,EW$4&lt;=Parametrlar!$E$4),Parametrlar!$E$17/Parametrlar!$E$4*(1+Kirish!$B$38)^((EW$4-1)/12),0)</f>
        <v>0</v>
      </c>
      <c r="EX16" s="46">
        <f>IF(AND(EX$4&gt;=1,EX$4&lt;=Parametrlar!$E$4),Parametrlar!$E$17/Parametrlar!$E$4*(1+Kirish!$B$38)^((EX$4-1)/12),0)</f>
        <v>0</v>
      </c>
      <c r="EY16" s="46">
        <f>IF(AND(EY$4&gt;=1,EY$4&lt;=Parametrlar!$E$4),Parametrlar!$E$17/Parametrlar!$E$4*(1+Kirish!$B$38)^((EY$4-1)/12),0)</f>
        <v>0</v>
      </c>
      <c r="EZ16" s="46">
        <f>IF(AND(EZ$4&gt;=1,EZ$4&lt;=Parametrlar!$E$4),Parametrlar!$E$17/Parametrlar!$E$4*(1+Kirish!$B$38)^((EZ$4-1)/12),0)</f>
        <v>0</v>
      </c>
      <c r="FA16" s="46">
        <f>IF(AND(FA$4&gt;=1,FA$4&lt;=Parametrlar!$E$4),Parametrlar!$E$17/Parametrlar!$E$4*(1+Kirish!$B$38)^((FA$4-1)/12),0)</f>
        <v>0</v>
      </c>
      <c r="FB16" s="46">
        <f>IF(AND(FB$4&gt;=1,FB$4&lt;=Parametrlar!$E$4),Parametrlar!$E$17/Parametrlar!$E$4*(1+Kirish!$B$38)^((FB$4-1)/12),0)</f>
        <v>0</v>
      </c>
      <c r="FC16" s="46">
        <f>IF(AND(FC$4&gt;=1,FC$4&lt;=Parametrlar!$E$4),Parametrlar!$E$17/Parametrlar!$E$4*(1+Kirish!$B$38)^((FC$4-1)/12),0)</f>
        <v>0</v>
      </c>
      <c r="FD16" s="46">
        <f>IF(AND(FD$4&gt;=1,FD$4&lt;=Parametrlar!$E$4),Parametrlar!$E$17/Parametrlar!$E$4*(1+Kirish!$B$38)^((FD$4-1)/12),0)</f>
        <v>0</v>
      </c>
      <c r="FE16" s="46">
        <f>IF(AND(FE$4&gt;=1,FE$4&lt;=Parametrlar!$E$4),Parametrlar!$E$17/Parametrlar!$E$4*(1+Kirish!$B$38)^((FE$4-1)/12),0)</f>
        <v>0</v>
      </c>
      <c r="FF16" s="46">
        <f>IF(AND(FF$4&gt;=1,FF$4&lt;=Parametrlar!$E$4),Parametrlar!$E$17/Parametrlar!$E$4*(1+Kirish!$B$38)^((FF$4-1)/12),0)</f>
        <v>0</v>
      </c>
      <c r="FG16" s="46">
        <f>IF(AND(FG$4&gt;=1,FG$4&lt;=Parametrlar!$E$4),Parametrlar!$E$17/Parametrlar!$E$4*(1+Kirish!$B$38)^((FG$4-1)/12),0)</f>
        <v>0</v>
      </c>
      <c r="FH16" s="46">
        <f>IF(AND(FH$4&gt;=1,FH$4&lt;=Parametrlar!$E$4),Parametrlar!$E$17/Parametrlar!$E$4*(1+Kirish!$B$38)^((FH$4-1)/12),0)</f>
        <v>0</v>
      </c>
      <c r="FI16" s="46">
        <f>IF(AND(FI$4&gt;=1,FI$4&lt;=Parametrlar!$E$4),Parametrlar!$E$17/Parametrlar!$E$4*(1+Kirish!$B$38)^((FI$4-1)/12),0)</f>
        <v>0</v>
      </c>
      <c r="FJ16" s="46">
        <f>IF(AND(FJ$4&gt;=1,FJ$4&lt;=Parametrlar!$E$4),Parametrlar!$E$17/Parametrlar!$E$4*(1+Kirish!$B$38)^((FJ$4-1)/12),0)</f>
        <v>0</v>
      </c>
      <c r="FK16" s="46">
        <f>IF(AND(FK$4&gt;=1,FK$4&lt;=Parametrlar!$E$4),Parametrlar!$E$17/Parametrlar!$E$4*(1+Kirish!$B$38)^((FK$4-1)/12),0)</f>
        <v>0</v>
      </c>
      <c r="FL16" s="46">
        <f>IF(AND(FL$4&gt;=1,FL$4&lt;=Parametrlar!$E$4),Parametrlar!$E$17/Parametrlar!$E$4*(1+Kirish!$B$38)^((FL$4-1)/12),0)</f>
        <v>0</v>
      </c>
      <c r="FM16" s="46">
        <f>IF(AND(FM$4&gt;=1,FM$4&lt;=Parametrlar!$E$4),Parametrlar!$E$17/Parametrlar!$E$4*(1+Kirish!$B$38)^((FM$4-1)/12),0)</f>
        <v>0</v>
      </c>
      <c r="FN16" s="46">
        <f>IF(AND(FN$4&gt;=1,FN$4&lt;=Parametrlar!$E$4),Parametrlar!$E$17/Parametrlar!$E$4*(1+Kirish!$B$38)^((FN$4-1)/12),0)</f>
        <v>0</v>
      </c>
      <c r="FO16" s="46">
        <f>IF(AND(FO$4&gt;=1,FO$4&lt;=Parametrlar!$E$4),Parametrlar!$E$17/Parametrlar!$E$4*(1+Kirish!$B$38)^((FO$4-1)/12),0)</f>
        <v>0</v>
      </c>
      <c r="FP16" s="46">
        <f>IF(AND(FP$4&gt;=1,FP$4&lt;=Parametrlar!$E$4),Parametrlar!$E$17/Parametrlar!$E$4*(1+Kirish!$B$38)^((FP$4-1)/12),0)</f>
        <v>0</v>
      </c>
    </row>
    <row r="17" spans="1:172" x14ac:dyDescent="0.2">
      <c r="A17" s="42" t="s">
        <v>231</v>
      </c>
      <c r="C17" s="45">
        <f t="shared" si="12"/>
        <v>41839.90756819817</v>
      </c>
      <c r="D17" s="46">
        <f>0</f>
        <v>0</v>
      </c>
      <c r="E17" s="46">
        <f>IF(AND(E$4&gt;=1,E$4&lt;=Parametrlar!$E$4),Kirish!$B$26/12*IF(E$4&gt;Kirish!$B$30,2,1)+IF(E$4&gt;Kirish!$B$30,Kirish!$B$31*SUM($D16:D16)/12,0),0)</f>
        <v>500</v>
      </c>
      <c r="F17" s="46">
        <f>IF(AND(F$4&gt;=1,F$4&lt;=Parametrlar!$E$4),Kirish!$B$26/12*IF(F$4&gt;Kirish!$B$30,2,1)+IF(F$4&gt;Kirish!$B$30,Kirish!$B$31*SUM($D16:E16)/12,0),0)</f>
        <v>500</v>
      </c>
      <c r="G17" s="46">
        <f>IF(AND(G$4&gt;=1,G$4&lt;=Parametrlar!$E$4),Kirish!$B$26/12*IF(G$4&gt;Kirish!$B$30,2,1)+IF(G$4&gt;Kirish!$B$30,Kirish!$B$31*SUM($D16:F16)/12,0),0)</f>
        <v>500</v>
      </c>
      <c r="H17" s="46">
        <f>IF(AND(H$4&gt;=1,H$4&lt;=Parametrlar!$E$4),Kirish!$B$26/12*IF(H$4&gt;Kirish!$B$30,2,1)+IF(H$4&gt;Kirish!$B$30,Kirish!$B$31*SUM($D16:G16)/12,0),0)</f>
        <v>500</v>
      </c>
      <c r="I17" s="46">
        <f>IF(AND(I$4&gt;=1,I$4&lt;=Parametrlar!$E$4),Kirish!$B$26/12*IF(I$4&gt;Kirish!$B$30,2,1)+IF(I$4&gt;Kirish!$B$30,Kirish!$B$31*SUM($D16:H16)/12,0),0)</f>
        <v>500</v>
      </c>
      <c r="J17" s="46">
        <f>IF(AND(J$4&gt;=1,J$4&lt;=Parametrlar!$E$4),Kirish!$B$26/12*IF(J$4&gt;Kirish!$B$30,2,1)+IF(J$4&gt;Kirish!$B$30,Kirish!$B$31*SUM($D16:I16)/12,0),0)</f>
        <v>500</v>
      </c>
      <c r="K17" s="46">
        <f>IF(AND(K$4&gt;=1,K$4&lt;=Parametrlar!$E$4),Kirish!$B$26/12*IF(K$4&gt;Kirish!$B$30,2,1)+IF(K$4&gt;Kirish!$B$30,Kirish!$B$31*SUM($D16:J16)/12,0),0)</f>
        <v>500</v>
      </c>
      <c r="L17" s="46">
        <f>IF(AND(L$4&gt;=1,L$4&lt;=Parametrlar!$E$4),Kirish!$B$26/12*IF(L$4&gt;Kirish!$B$30,2,1)+IF(L$4&gt;Kirish!$B$30,Kirish!$B$31*SUM($D16:K16)/12,0),0)</f>
        <v>500</v>
      </c>
      <c r="M17" s="46">
        <f>IF(AND(M$4&gt;=1,M$4&lt;=Parametrlar!$E$4),Kirish!$B$26/12*IF(M$4&gt;Kirish!$B$30,2,1)+IF(M$4&gt;Kirish!$B$30,Kirish!$B$31*SUM($D16:L16)/12,0),0)</f>
        <v>500</v>
      </c>
      <c r="N17" s="46">
        <f>IF(AND(N$4&gt;=1,N$4&lt;=Parametrlar!$E$4),Kirish!$B$26/12*IF(N$4&gt;Kirish!$B$30,2,1)+IF(N$4&gt;Kirish!$B$30,Kirish!$B$31*SUM($D16:M16)/12,0),0)</f>
        <v>500</v>
      </c>
      <c r="O17" s="46">
        <f>IF(AND(O$4&gt;=1,O$4&lt;=Parametrlar!$E$4),Kirish!$B$26/12*IF(O$4&gt;Kirish!$B$30,2,1)+IF(O$4&gt;Kirish!$B$30,Kirish!$B$31*SUM($D16:N16)/12,0),0)</f>
        <v>500</v>
      </c>
      <c r="P17" s="46">
        <f>IF(AND(P$4&gt;=1,P$4&lt;=Parametrlar!$E$4),Kirish!$B$26/12*IF(P$4&gt;Kirish!$B$30,2,1)+IF(P$4&gt;Kirish!$B$30,Kirish!$B$31*SUM($D16:O16)/12,0),0)</f>
        <v>500</v>
      </c>
      <c r="Q17" s="46">
        <f>IF(AND(Q$4&gt;=1,Q$4&lt;=Parametrlar!$E$4),Kirish!$B$26/12*IF(Q$4&gt;Kirish!$B$30,2,1)+IF(Q$4&gt;Kirish!$B$30,Kirish!$B$31*SUM($D16:P16)/12,0),0)</f>
        <v>500</v>
      </c>
      <c r="R17" s="46">
        <f>IF(AND(R$4&gt;=1,R$4&lt;=Parametrlar!$E$4),Kirish!$B$26/12*IF(R$4&gt;Kirish!$B$30,2,1)+IF(R$4&gt;Kirish!$B$30,Kirish!$B$31*SUM($D16:Q16)/12,0),0)</f>
        <v>500</v>
      </c>
      <c r="S17" s="46">
        <f>IF(AND(S$4&gt;=1,S$4&lt;=Parametrlar!$E$4),Kirish!$B$26/12*IF(S$4&gt;Kirish!$B$30,2,1)+IF(S$4&gt;Kirish!$B$30,Kirish!$B$31*SUM($D16:R16)/12,0),0)</f>
        <v>500</v>
      </c>
      <c r="T17" s="46">
        <f>IF(AND(T$4&gt;=1,T$4&lt;=Parametrlar!$E$4),Kirish!$B$26/12*IF(T$4&gt;Kirish!$B$30,2,1)+IF(T$4&gt;Kirish!$B$30,Kirish!$B$31*SUM($D16:S16)/12,0),0)</f>
        <v>500</v>
      </c>
      <c r="U17" s="46">
        <f>IF(AND(U$4&gt;=1,U$4&lt;=Parametrlar!$E$4),Kirish!$B$26/12*IF(U$4&gt;Kirish!$B$30,2,1)+IF(U$4&gt;Kirish!$B$30,Kirish!$B$31*SUM($D16:T16)/12,0),0)</f>
        <v>500</v>
      </c>
      <c r="V17" s="46">
        <f>IF(AND(V$4&gt;=1,V$4&lt;=Parametrlar!$E$4),Kirish!$B$26/12*IF(V$4&gt;Kirish!$B$30,2,1)+IF(V$4&gt;Kirish!$B$30,Kirish!$B$31*SUM($D16:U16)/12,0),0)</f>
        <v>500</v>
      </c>
      <c r="W17" s="46">
        <f>IF(AND(W$4&gt;=1,W$4&lt;=Parametrlar!$E$4),Kirish!$B$26/12*IF(W$4&gt;Kirish!$B$30,2,1)+IF(W$4&gt;Kirish!$B$30,Kirish!$B$31*SUM($D16:V16)/12,0),0)</f>
        <v>500</v>
      </c>
      <c r="X17" s="46">
        <f>IF(AND(X$4&gt;=1,X$4&lt;=Parametrlar!$E$4),Kirish!$B$26/12*IF(X$4&gt;Kirish!$B$30,2,1)+IF(X$4&gt;Kirish!$B$30,Kirish!$B$31*SUM($D16:W16)/12,0),0)</f>
        <v>500</v>
      </c>
      <c r="Y17" s="46">
        <f>IF(AND(Y$4&gt;=1,Y$4&lt;=Parametrlar!$E$4),Kirish!$B$26/12*IF(Y$4&gt;Kirish!$B$30,2,1)+IF(Y$4&gt;Kirish!$B$30,Kirish!$B$31*SUM($D16:X16)/12,0),0)</f>
        <v>500</v>
      </c>
      <c r="Z17" s="46">
        <f>IF(AND(Z$4&gt;=1,Z$4&lt;=Parametrlar!$E$4),Kirish!$B$26/12*IF(Z$4&gt;Kirish!$B$30,2,1)+IF(Z$4&gt;Kirish!$B$30,Kirish!$B$31*SUM($D16:Y16)/12,0),0)</f>
        <v>500</v>
      </c>
      <c r="AA17" s="46">
        <f>IF(AND(AA$4&gt;=1,AA$4&lt;=Parametrlar!$E$4),Kirish!$B$26/12*IF(AA$4&gt;Kirish!$B$30,2,1)+IF(AA$4&gt;Kirish!$B$30,Kirish!$B$31*SUM($D16:Z16)/12,0),0)</f>
        <v>500</v>
      </c>
      <c r="AB17" s="46">
        <f>IF(AND(AB$4&gt;=1,AB$4&lt;=Parametrlar!$E$4),Kirish!$B$26/12*IF(AB$4&gt;Kirish!$B$30,2,1)+IF(AB$4&gt;Kirish!$B$30,Kirish!$B$31*SUM($D16:AA16)/12,0),0)</f>
        <v>500</v>
      </c>
      <c r="AC17" s="46">
        <f>IF(AND(AC$4&gt;=1,AC$4&lt;=Parametrlar!$E$4),Kirish!$B$26/12*IF(AC$4&gt;Kirish!$B$30,2,1)+IF(AC$4&gt;Kirish!$B$30,Kirish!$B$31*SUM($D16:AB16)/12,0),0)</f>
        <v>9574.1700307149786</v>
      </c>
      <c r="AD17" s="46">
        <f>IF(AND(AD$4&gt;=1,AD$4&lt;=Parametrlar!$E$4),Kirish!$B$26/12*IF(AD$4&gt;Kirish!$B$30,2,1)+IF(AD$4&gt;Kirish!$B$30,Kirish!$B$31*SUM($D16:AC16)/12,0),0)</f>
        <v>9946.2298470586848</v>
      </c>
      <c r="AE17" s="46">
        <f>IF(AND(AE$4&gt;=1,AE$4&lt;=Parametrlar!$E$4),Kirish!$B$26/12*IF(AE$4&gt;Kirish!$B$30,2,1)+IF(AE$4&gt;Kirish!$B$30,Kirish!$B$31*SUM($D16:AD16)/12,0),0)</f>
        <v>10319.507690424509</v>
      </c>
      <c r="AF17" s="46">
        <f>IF(AND(AF$4&gt;=1,AF$4&lt;=Parametrlar!$E$4),Kirish!$B$26/12*IF(AF$4&gt;Kirish!$B$30,2,1)+IF(AF$4&gt;Kirish!$B$30,Kirish!$B$31*SUM($D16:AE16)/12,0),0)</f>
        <v>0</v>
      </c>
      <c r="AG17" s="46">
        <f>IF(AND(AG$4&gt;=1,AG$4&lt;=Parametrlar!$E$4),Kirish!$B$26/12*IF(AG$4&gt;Kirish!$B$30,2,1)+IF(AG$4&gt;Kirish!$B$30,Kirish!$B$31*SUM($D16:AF16)/12,0),0)</f>
        <v>0</v>
      </c>
      <c r="AH17" s="46">
        <f>IF(AND(AH$4&gt;=1,AH$4&lt;=Parametrlar!$E$4),Kirish!$B$26/12*IF(AH$4&gt;Kirish!$B$30,2,1)+IF(AH$4&gt;Kirish!$B$30,Kirish!$B$31*SUM($D16:AG16)/12,0),0)</f>
        <v>0</v>
      </c>
      <c r="AI17" s="46">
        <f>IF(AND(AI$4&gt;=1,AI$4&lt;=Parametrlar!$E$4),Kirish!$B$26/12*IF(AI$4&gt;Kirish!$B$30,2,1)+IF(AI$4&gt;Kirish!$B$30,Kirish!$B$31*SUM($D16:AH16)/12,0),0)</f>
        <v>0</v>
      </c>
      <c r="AJ17" s="46">
        <f>IF(AND(AJ$4&gt;=1,AJ$4&lt;=Parametrlar!$E$4),Kirish!$B$26/12*IF(AJ$4&gt;Kirish!$B$30,2,1)+IF(AJ$4&gt;Kirish!$B$30,Kirish!$B$31*SUM($D16:AI16)/12,0),0)</f>
        <v>0</v>
      </c>
      <c r="AK17" s="46">
        <f>IF(AND(AK$4&gt;=1,AK$4&lt;=Parametrlar!$E$4),Kirish!$B$26/12*IF(AK$4&gt;Kirish!$B$30,2,1)+IF(AK$4&gt;Kirish!$B$30,Kirish!$B$31*SUM($D16:AJ16)/12,0),0)</f>
        <v>0</v>
      </c>
      <c r="AL17" s="46">
        <f>IF(AND(AL$4&gt;=1,AL$4&lt;=Parametrlar!$E$4),Kirish!$B$26/12*IF(AL$4&gt;Kirish!$B$30,2,1)+IF(AL$4&gt;Kirish!$B$30,Kirish!$B$31*SUM($D16:AK16)/12,0),0)</f>
        <v>0</v>
      </c>
      <c r="AM17" s="46">
        <f>IF(AND(AM$4&gt;=1,AM$4&lt;=Parametrlar!$E$4),Kirish!$B$26/12*IF(AM$4&gt;Kirish!$B$30,2,1)+IF(AM$4&gt;Kirish!$B$30,Kirish!$B$31*SUM($D16:AL16)/12,0),0)</f>
        <v>0</v>
      </c>
      <c r="AN17" s="46">
        <f>IF(AND(AN$4&gt;=1,AN$4&lt;=Parametrlar!$E$4),Kirish!$B$26/12*IF(AN$4&gt;Kirish!$B$30,2,1)+IF(AN$4&gt;Kirish!$B$30,Kirish!$B$31*SUM($D16:AM16)/12,0),0)</f>
        <v>0</v>
      </c>
      <c r="AO17" s="46">
        <f>IF(AND(AO$4&gt;=1,AO$4&lt;=Parametrlar!$E$4),Kirish!$B$26/12*IF(AO$4&gt;Kirish!$B$30,2,1)+IF(AO$4&gt;Kirish!$B$30,Kirish!$B$31*SUM($D16:AN16)/12,0),0)</f>
        <v>0</v>
      </c>
      <c r="AP17" s="46">
        <f>IF(AND(AP$4&gt;=1,AP$4&lt;=Parametrlar!$E$4),Kirish!$B$26/12*IF(AP$4&gt;Kirish!$B$30,2,1)+IF(AP$4&gt;Kirish!$B$30,Kirish!$B$31*SUM($D16:AO16)/12,0),0)</f>
        <v>0</v>
      </c>
      <c r="AQ17" s="46">
        <f>IF(AND(AQ$4&gt;=1,AQ$4&lt;=Parametrlar!$E$4),Kirish!$B$26/12*IF(AQ$4&gt;Kirish!$B$30,2,1)+IF(AQ$4&gt;Kirish!$B$30,Kirish!$B$31*SUM($D16:AP16)/12,0),0)</f>
        <v>0</v>
      </c>
      <c r="AR17" s="46">
        <f>IF(AND(AR$4&gt;=1,AR$4&lt;=Parametrlar!$E$4),Kirish!$B$26/12*IF(AR$4&gt;Kirish!$B$30,2,1)+IF(AR$4&gt;Kirish!$B$30,Kirish!$B$31*SUM($D16:AQ16)/12,0),0)</f>
        <v>0</v>
      </c>
      <c r="AS17" s="46">
        <f>IF(AND(AS$4&gt;=1,AS$4&lt;=Parametrlar!$E$4),Kirish!$B$26/12*IF(AS$4&gt;Kirish!$B$30,2,1)+IF(AS$4&gt;Kirish!$B$30,Kirish!$B$31*SUM($D16:AR16)/12,0),0)</f>
        <v>0</v>
      </c>
      <c r="AT17" s="46">
        <f>IF(AND(AT$4&gt;=1,AT$4&lt;=Parametrlar!$E$4),Kirish!$B$26/12*IF(AT$4&gt;Kirish!$B$30,2,1)+IF(AT$4&gt;Kirish!$B$30,Kirish!$B$31*SUM($D16:AS16)/12,0),0)</f>
        <v>0</v>
      </c>
      <c r="AU17" s="46">
        <f>IF(AND(AU$4&gt;=1,AU$4&lt;=Parametrlar!$E$4),Kirish!$B$26/12*IF(AU$4&gt;Kirish!$B$30,2,1)+IF(AU$4&gt;Kirish!$B$30,Kirish!$B$31*SUM($D16:AT16)/12,0),0)</f>
        <v>0</v>
      </c>
      <c r="AV17" s="46">
        <f>IF(AND(AV$4&gt;=1,AV$4&lt;=Parametrlar!$E$4),Kirish!$B$26/12*IF(AV$4&gt;Kirish!$B$30,2,1)+IF(AV$4&gt;Kirish!$B$30,Kirish!$B$31*SUM($D16:AU16)/12,0),0)</f>
        <v>0</v>
      </c>
      <c r="AW17" s="46">
        <f>IF(AND(AW$4&gt;=1,AW$4&lt;=Parametrlar!$E$4),Kirish!$B$26/12*IF(AW$4&gt;Kirish!$B$30,2,1)+IF(AW$4&gt;Kirish!$B$30,Kirish!$B$31*SUM($D16:AV16)/12,0),0)</f>
        <v>0</v>
      </c>
      <c r="AX17" s="46">
        <f>IF(AND(AX$4&gt;=1,AX$4&lt;=Parametrlar!$E$4),Kirish!$B$26/12*IF(AX$4&gt;Kirish!$B$30,2,1)+IF(AX$4&gt;Kirish!$B$30,Kirish!$B$31*SUM($D16:AW16)/12,0),0)</f>
        <v>0</v>
      </c>
      <c r="AY17" s="46">
        <f>IF(AND(AY$4&gt;=1,AY$4&lt;=Parametrlar!$E$4),Kirish!$B$26/12*IF(AY$4&gt;Kirish!$B$30,2,1)+IF(AY$4&gt;Kirish!$B$30,Kirish!$B$31*SUM($D16:AX16)/12,0),0)</f>
        <v>0</v>
      </c>
      <c r="AZ17" s="46">
        <f>IF(AND(AZ$4&gt;=1,AZ$4&lt;=Parametrlar!$E$4),Kirish!$B$26/12*IF(AZ$4&gt;Kirish!$B$30,2,1)+IF(AZ$4&gt;Kirish!$B$30,Kirish!$B$31*SUM($D16:AY16)/12,0),0)</f>
        <v>0</v>
      </c>
      <c r="BA17" s="46">
        <f>IF(AND(BA$4&gt;=1,BA$4&lt;=Parametrlar!$E$4),Kirish!$B$26/12*IF(BA$4&gt;Kirish!$B$30,2,1)+IF(BA$4&gt;Kirish!$B$30,Kirish!$B$31*SUM($D16:AZ16)/12,0),0)</f>
        <v>0</v>
      </c>
      <c r="BB17" s="46">
        <f>IF(AND(BB$4&gt;=1,BB$4&lt;=Parametrlar!$E$4),Kirish!$B$26/12*IF(BB$4&gt;Kirish!$B$30,2,1)+IF(BB$4&gt;Kirish!$B$30,Kirish!$B$31*SUM($D16:BA16)/12,0),0)</f>
        <v>0</v>
      </c>
      <c r="BC17" s="46">
        <f>IF(AND(BC$4&gt;=1,BC$4&lt;=Parametrlar!$E$4),Kirish!$B$26/12*IF(BC$4&gt;Kirish!$B$30,2,1)+IF(BC$4&gt;Kirish!$B$30,Kirish!$B$31*SUM($D16:BB16)/12,0),0)</f>
        <v>0</v>
      </c>
      <c r="BD17" s="46">
        <f>IF(AND(BD$4&gt;=1,BD$4&lt;=Parametrlar!$E$4),Kirish!$B$26/12*IF(BD$4&gt;Kirish!$B$30,2,1)+IF(BD$4&gt;Kirish!$B$30,Kirish!$B$31*SUM($D16:BC16)/12,0),0)</f>
        <v>0</v>
      </c>
      <c r="BE17" s="46">
        <f>IF(AND(BE$4&gt;=1,BE$4&lt;=Parametrlar!$E$4),Kirish!$B$26/12*IF(BE$4&gt;Kirish!$B$30,2,1)+IF(BE$4&gt;Kirish!$B$30,Kirish!$B$31*SUM($D16:BD16)/12,0),0)</f>
        <v>0</v>
      </c>
      <c r="BF17" s="46">
        <f>IF(AND(BF$4&gt;=1,BF$4&lt;=Parametrlar!$E$4),Kirish!$B$26/12*IF(BF$4&gt;Kirish!$B$30,2,1)+IF(BF$4&gt;Kirish!$B$30,Kirish!$B$31*SUM($D16:BE16)/12,0),0)</f>
        <v>0</v>
      </c>
      <c r="BG17" s="46">
        <f>IF(AND(BG$4&gt;=1,BG$4&lt;=Parametrlar!$E$4),Kirish!$B$26/12*IF(BG$4&gt;Kirish!$B$30,2,1)+IF(BG$4&gt;Kirish!$B$30,Kirish!$B$31*SUM($D16:BF16)/12,0),0)</f>
        <v>0</v>
      </c>
      <c r="BH17" s="46">
        <f>IF(AND(BH$4&gt;=1,BH$4&lt;=Parametrlar!$E$4),Kirish!$B$26/12*IF(BH$4&gt;Kirish!$B$30,2,1)+IF(BH$4&gt;Kirish!$B$30,Kirish!$B$31*SUM($D16:BG16)/12,0),0)</f>
        <v>0</v>
      </c>
      <c r="BI17" s="46">
        <f>IF(AND(BI$4&gt;=1,BI$4&lt;=Parametrlar!$E$4),Kirish!$B$26/12*IF(BI$4&gt;Kirish!$B$30,2,1)+IF(BI$4&gt;Kirish!$B$30,Kirish!$B$31*SUM($D16:BH16)/12,0),0)</f>
        <v>0</v>
      </c>
      <c r="BJ17" s="46">
        <f>IF(AND(BJ$4&gt;=1,BJ$4&lt;=Parametrlar!$E$4),Kirish!$B$26/12*IF(BJ$4&gt;Kirish!$B$30,2,1)+IF(BJ$4&gt;Kirish!$B$30,Kirish!$B$31*SUM($D16:BI16)/12,0),0)</f>
        <v>0</v>
      </c>
      <c r="BK17" s="46">
        <f>IF(AND(BK$4&gt;=1,BK$4&lt;=Parametrlar!$E$4),Kirish!$B$26/12*IF(BK$4&gt;Kirish!$B$30,2,1)+IF(BK$4&gt;Kirish!$B$30,Kirish!$B$31*SUM($D16:BJ16)/12,0),0)</f>
        <v>0</v>
      </c>
      <c r="BL17" s="46">
        <f>IF(AND(BL$4&gt;=1,BL$4&lt;=Parametrlar!$E$4),Kirish!$B$26/12*IF(BL$4&gt;Kirish!$B$30,2,1)+IF(BL$4&gt;Kirish!$B$30,Kirish!$B$31*SUM($D16:BK16)/12,0),0)</f>
        <v>0</v>
      </c>
      <c r="BM17" s="46">
        <f>IF(AND(BM$4&gt;=1,BM$4&lt;=Parametrlar!$E$4),Kirish!$B$26/12*IF(BM$4&gt;Kirish!$B$30,2,1)+IF(BM$4&gt;Kirish!$B$30,Kirish!$B$31*SUM($D16:BL16)/12,0),0)</f>
        <v>0</v>
      </c>
      <c r="BN17" s="46">
        <f>IF(AND(BN$4&gt;=1,BN$4&lt;=Parametrlar!$E$4),Kirish!$B$26/12*IF(BN$4&gt;Kirish!$B$30,2,1)+IF(BN$4&gt;Kirish!$B$30,Kirish!$B$31*SUM($D16:BM16)/12,0),0)</f>
        <v>0</v>
      </c>
      <c r="BO17" s="46">
        <f>IF(AND(BO$4&gt;=1,BO$4&lt;=Parametrlar!$E$4),Kirish!$B$26/12*IF(BO$4&gt;Kirish!$B$30,2,1)+IF(BO$4&gt;Kirish!$B$30,Kirish!$B$31*SUM($D16:BN16)/12,0),0)</f>
        <v>0</v>
      </c>
      <c r="BP17" s="46">
        <f>IF(AND(BP$4&gt;=1,BP$4&lt;=Parametrlar!$E$4),Kirish!$B$26/12*IF(BP$4&gt;Kirish!$B$30,2,1)+IF(BP$4&gt;Kirish!$B$30,Kirish!$B$31*SUM($D16:BO16)/12,0),0)</f>
        <v>0</v>
      </c>
      <c r="BQ17" s="46">
        <f>IF(AND(BQ$4&gt;=1,BQ$4&lt;=Parametrlar!$E$4),Kirish!$B$26/12*IF(BQ$4&gt;Kirish!$B$30,2,1)+IF(BQ$4&gt;Kirish!$B$30,Kirish!$B$31*SUM($D16:BP16)/12,0),0)</f>
        <v>0</v>
      </c>
      <c r="BR17" s="46">
        <f>IF(AND(BR$4&gt;=1,BR$4&lt;=Parametrlar!$E$4),Kirish!$B$26/12*IF(BR$4&gt;Kirish!$B$30,2,1)+IF(BR$4&gt;Kirish!$B$30,Kirish!$B$31*SUM($D16:BQ16)/12,0),0)</f>
        <v>0</v>
      </c>
      <c r="BS17" s="46">
        <f>IF(AND(BS$4&gt;=1,BS$4&lt;=Parametrlar!$E$4),Kirish!$B$26/12*IF(BS$4&gt;Kirish!$B$30,2,1)+IF(BS$4&gt;Kirish!$B$30,Kirish!$B$31*SUM($D16:BR16)/12,0),0)</f>
        <v>0</v>
      </c>
      <c r="BT17" s="46">
        <f>IF(AND(BT$4&gt;=1,BT$4&lt;=Parametrlar!$E$4),Kirish!$B$26/12*IF(BT$4&gt;Kirish!$B$30,2,1)+IF(BT$4&gt;Kirish!$B$30,Kirish!$B$31*SUM($D16:BS16)/12,0),0)</f>
        <v>0</v>
      </c>
      <c r="BU17" s="46">
        <f>IF(AND(BU$4&gt;=1,BU$4&lt;=Parametrlar!$E$4),Kirish!$B$26/12*IF(BU$4&gt;Kirish!$B$30,2,1)+IF(BU$4&gt;Kirish!$B$30,Kirish!$B$31*SUM($D16:BT16)/12,0),0)</f>
        <v>0</v>
      </c>
      <c r="BV17" s="46">
        <f>IF(AND(BV$4&gt;=1,BV$4&lt;=Parametrlar!$E$4),Kirish!$B$26/12*IF(BV$4&gt;Kirish!$B$30,2,1)+IF(BV$4&gt;Kirish!$B$30,Kirish!$B$31*SUM($D16:BU16)/12,0),0)</f>
        <v>0</v>
      </c>
      <c r="BW17" s="46">
        <f>IF(AND(BW$4&gt;=1,BW$4&lt;=Parametrlar!$E$4),Kirish!$B$26/12*IF(BW$4&gt;Kirish!$B$30,2,1)+IF(BW$4&gt;Kirish!$B$30,Kirish!$B$31*SUM($D16:BV16)/12,0),0)</f>
        <v>0</v>
      </c>
      <c r="BX17" s="46">
        <f>IF(AND(BX$4&gt;=1,BX$4&lt;=Parametrlar!$E$4),Kirish!$B$26/12*IF(BX$4&gt;Kirish!$B$30,2,1)+IF(BX$4&gt;Kirish!$B$30,Kirish!$B$31*SUM($D16:BW16)/12,0),0)</f>
        <v>0</v>
      </c>
      <c r="BY17" s="46">
        <f>IF(AND(BY$4&gt;=1,BY$4&lt;=Parametrlar!$E$4),Kirish!$B$26/12*IF(BY$4&gt;Kirish!$B$30,2,1)+IF(BY$4&gt;Kirish!$B$30,Kirish!$B$31*SUM($D16:BX16)/12,0),0)</f>
        <v>0</v>
      </c>
      <c r="BZ17" s="46">
        <f>IF(AND(BZ$4&gt;=1,BZ$4&lt;=Parametrlar!$E$4),Kirish!$B$26/12*IF(BZ$4&gt;Kirish!$B$30,2,1)+IF(BZ$4&gt;Kirish!$B$30,Kirish!$B$31*SUM($D16:BY16)/12,0),0)</f>
        <v>0</v>
      </c>
      <c r="CA17" s="46">
        <f>IF(AND(CA$4&gt;=1,CA$4&lt;=Parametrlar!$E$4),Kirish!$B$26/12*IF(CA$4&gt;Kirish!$B$30,2,1)+IF(CA$4&gt;Kirish!$B$30,Kirish!$B$31*SUM($D16:BZ16)/12,0),0)</f>
        <v>0</v>
      </c>
      <c r="CB17" s="46">
        <f>IF(AND(CB$4&gt;=1,CB$4&lt;=Parametrlar!$E$4),Kirish!$B$26/12*IF(CB$4&gt;Kirish!$B$30,2,1)+IF(CB$4&gt;Kirish!$B$30,Kirish!$B$31*SUM($D16:CA16)/12,0),0)</f>
        <v>0</v>
      </c>
      <c r="CC17" s="46">
        <f>IF(AND(CC$4&gt;=1,CC$4&lt;=Parametrlar!$E$4),Kirish!$B$26/12*IF(CC$4&gt;Kirish!$B$30,2,1)+IF(CC$4&gt;Kirish!$B$30,Kirish!$B$31*SUM($D16:CB16)/12,0),0)</f>
        <v>0</v>
      </c>
      <c r="CD17" s="46">
        <f>IF(AND(CD$4&gt;=1,CD$4&lt;=Parametrlar!$E$4),Kirish!$B$26/12*IF(CD$4&gt;Kirish!$B$30,2,1)+IF(CD$4&gt;Kirish!$B$30,Kirish!$B$31*SUM($D16:CC16)/12,0),0)</f>
        <v>0</v>
      </c>
      <c r="CE17" s="46">
        <f>IF(AND(CE$4&gt;=1,CE$4&lt;=Parametrlar!$E$4),Kirish!$B$26/12*IF(CE$4&gt;Kirish!$B$30,2,1)+IF(CE$4&gt;Kirish!$B$30,Kirish!$B$31*SUM($D16:CD16)/12,0),0)</f>
        <v>0</v>
      </c>
      <c r="CF17" s="46">
        <f>IF(AND(CF$4&gt;=1,CF$4&lt;=Parametrlar!$E$4),Kirish!$B$26/12*IF(CF$4&gt;Kirish!$B$30,2,1)+IF(CF$4&gt;Kirish!$B$30,Kirish!$B$31*SUM($D16:CE16)/12,0),0)</f>
        <v>0</v>
      </c>
      <c r="CG17" s="46">
        <f>IF(AND(CG$4&gt;=1,CG$4&lt;=Parametrlar!$E$4),Kirish!$B$26/12*IF(CG$4&gt;Kirish!$B$30,2,1)+IF(CG$4&gt;Kirish!$B$30,Kirish!$B$31*SUM($D16:CF16)/12,0),0)</f>
        <v>0</v>
      </c>
      <c r="CH17" s="46">
        <f>IF(AND(CH$4&gt;=1,CH$4&lt;=Parametrlar!$E$4),Kirish!$B$26/12*IF(CH$4&gt;Kirish!$B$30,2,1)+IF(CH$4&gt;Kirish!$B$30,Kirish!$B$31*SUM($D16:CG16)/12,0),0)</f>
        <v>0</v>
      </c>
      <c r="CI17" s="46">
        <f>IF(AND(CI$4&gt;=1,CI$4&lt;=Parametrlar!$E$4),Kirish!$B$26/12*IF(CI$4&gt;Kirish!$B$30,2,1)+IF(CI$4&gt;Kirish!$B$30,Kirish!$B$31*SUM($D16:CH16)/12,0),0)</f>
        <v>0</v>
      </c>
      <c r="CJ17" s="46">
        <f>IF(AND(CJ$4&gt;=1,CJ$4&lt;=Parametrlar!$E$4),Kirish!$B$26/12*IF(CJ$4&gt;Kirish!$B$30,2,1)+IF(CJ$4&gt;Kirish!$B$30,Kirish!$B$31*SUM($D16:CI16)/12,0),0)</f>
        <v>0</v>
      </c>
      <c r="CK17" s="46">
        <f>IF(AND(CK$4&gt;=1,CK$4&lt;=Parametrlar!$E$4),Kirish!$B$26/12*IF(CK$4&gt;Kirish!$B$30,2,1)+IF(CK$4&gt;Kirish!$B$30,Kirish!$B$31*SUM($D16:CJ16)/12,0),0)</f>
        <v>0</v>
      </c>
      <c r="CL17" s="46">
        <f>IF(AND(CL$4&gt;=1,CL$4&lt;=Parametrlar!$E$4),Kirish!$B$26/12*IF(CL$4&gt;Kirish!$B$30,2,1)+IF(CL$4&gt;Kirish!$B$30,Kirish!$B$31*SUM($D16:CK16)/12,0),0)</f>
        <v>0</v>
      </c>
      <c r="CM17" s="46">
        <f>IF(AND(CM$4&gt;=1,CM$4&lt;=Parametrlar!$E$4),Kirish!$B$26/12*IF(CM$4&gt;Kirish!$B$30,2,1)+IF(CM$4&gt;Kirish!$B$30,Kirish!$B$31*SUM($D16:CL16)/12,0),0)</f>
        <v>0</v>
      </c>
      <c r="CN17" s="46">
        <f>IF(AND(CN$4&gt;=1,CN$4&lt;=Parametrlar!$E$4),Kirish!$B$26/12*IF(CN$4&gt;Kirish!$B$30,2,1)+IF(CN$4&gt;Kirish!$B$30,Kirish!$B$31*SUM($D16:CM16)/12,0),0)</f>
        <v>0</v>
      </c>
      <c r="CO17" s="46">
        <f>IF(AND(CO$4&gt;=1,CO$4&lt;=Parametrlar!$E$4),Kirish!$B$26/12*IF(CO$4&gt;Kirish!$B$30,2,1)+IF(CO$4&gt;Kirish!$B$30,Kirish!$B$31*SUM($D16:CN16)/12,0),0)</f>
        <v>0</v>
      </c>
      <c r="CP17" s="46">
        <f>IF(AND(CP$4&gt;=1,CP$4&lt;=Parametrlar!$E$4),Kirish!$B$26/12*IF(CP$4&gt;Kirish!$B$30,2,1)+IF(CP$4&gt;Kirish!$B$30,Kirish!$B$31*SUM($D16:CO16)/12,0),0)</f>
        <v>0</v>
      </c>
      <c r="CQ17" s="46">
        <f>IF(AND(CQ$4&gt;=1,CQ$4&lt;=Parametrlar!$E$4),Kirish!$B$26/12*IF(CQ$4&gt;Kirish!$B$30,2,1)+IF(CQ$4&gt;Kirish!$B$30,Kirish!$B$31*SUM($D16:CP16)/12,0),0)</f>
        <v>0</v>
      </c>
      <c r="CR17" s="46">
        <f>IF(AND(CR$4&gt;=1,CR$4&lt;=Parametrlar!$E$4),Kirish!$B$26/12*IF(CR$4&gt;Kirish!$B$30,2,1)+IF(CR$4&gt;Kirish!$B$30,Kirish!$B$31*SUM($D16:CQ16)/12,0),0)</f>
        <v>0</v>
      </c>
      <c r="CS17" s="46">
        <f>IF(AND(CS$4&gt;=1,CS$4&lt;=Parametrlar!$E$4),Kirish!$B$26/12*IF(CS$4&gt;Kirish!$B$30,2,1)+IF(CS$4&gt;Kirish!$B$30,Kirish!$B$31*SUM($D16:CR16)/12,0),0)</f>
        <v>0</v>
      </c>
      <c r="CT17" s="46">
        <f>IF(AND(CT$4&gt;=1,CT$4&lt;=Parametrlar!$E$4),Kirish!$B$26/12*IF(CT$4&gt;Kirish!$B$30,2,1)+IF(CT$4&gt;Kirish!$B$30,Kirish!$B$31*SUM($D16:CS16)/12,0),0)</f>
        <v>0</v>
      </c>
      <c r="CU17" s="46">
        <f>IF(AND(CU$4&gt;=1,CU$4&lt;=Parametrlar!$E$4),Kirish!$B$26/12*IF(CU$4&gt;Kirish!$B$30,2,1)+IF(CU$4&gt;Kirish!$B$30,Kirish!$B$31*SUM($D16:CT16)/12,0),0)</f>
        <v>0</v>
      </c>
      <c r="CV17" s="46">
        <f>IF(AND(CV$4&gt;=1,CV$4&lt;=Parametrlar!$E$4),Kirish!$B$26/12*IF(CV$4&gt;Kirish!$B$30,2,1)+IF(CV$4&gt;Kirish!$B$30,Kirish!$B$31*SUM($D16:CU16)/12,0),0)</f>
        <v>0</v>
      </c>
      <c r="CW17" s="46">
        <f>IF(AND(CW$4&gt;=1,CW$4&lt;=Parametrlar!$E$4),Kirish!$B$26/12*IF(CW$4&gt;Kirish!$B$30,2,1)+IF(CW$4&gt;Kirish!$B$30,Kirish!$B$31*SUM($D16:CV16)/12,0),0)</f>
        <v>0</v>
      </c>
      <c r="CX17" s="46">
        <f>IF(AND(CX$4&gt;=1,CX$4&lt;=Parametrlar!$E$4),Kirish!$B$26/12*IF(CX$4&gt;Kirish!$B$30,2,1)+IF(CX$4&gt;Kirish!$B$30,Kirish!$B$31*SUM($D16:CW16)/12,0),0)</f>
        <v>0</v>
      </c>
      <c r="CY17" s="46">
        <f>IF(AND(CY$4&gt;=1,CY$4&lt;=Parametrlar!$E$4),Kirish!$B$26/12*IF(CY$4&gt;Kirish!$B$30,2,1)+IF(CY$4&gt;Kirish!$B$30,Kirish!$B$31*SUM($D16:CX16)/12,0),0)</f>
        <v>0</v>
      </c>
      <c r="CZ17" s="46">
        <f>IF(AND(CZ$4&gt;=1,CZ$4&lt;=Parametrlar!$E$4),Kirish!$B$26/12*IF(CZ$4&gt;Kirish!$B$30,2,1)+IF(CZ$4&gt;Kirish!$B$30,Kirish!$B$31*SUM($D16:CY16)/12,0),0)</f>
        <v>0</v>
      </c>
      <c r="DA17" s="46">
        <f>IF(AND(DA$4&gt;=1,DA$4&lt;=Parametrlar!$E$4),Kirish!$B$26/12*IF(DA$4&gt;Kirish!$B$30,2,1)+IF(DA$4&gt;Kirish!$B$30,Kirish!$B$31*SUM($D16:CZ16)/12,0),0)</f>
        <v>0</v>
      </c>
      <c r="DB17" s="46">
        <f>IF(AND(DB$4&gt;=1,DB$4&lt;=Parametrlar!$E$4),Kirish!$B$26/12*IF(DB$4&gt;Kirish!$B$30,2,1)+IF(DB$4&gt;Kirish!$B$30,Kirish!$B$31*SUM($D16:DA16)/12,0),0)</f>
        <v>0</v>
      </c>
      <c r="DC17" s="46">
        <f>IF(AND(DC$4&gt;=1,DC$4&lt;=Parametrlar!$E$4),Kirish!$B$26/12*IF(DC$4&gt;Kirish!$B$30,2,1)+IF(DC$4&gt;Kirish!$B$30,Kirish!$B$31*SUM($D16:DB16)/12,0),0)</f>
        <v>0</v>
      </c>
      <c r="DD17" s="46">
        <f>IF(AND(DD$4&gt;=1,DD$4&lt;=Parametrlar!$E$4),Kirish!$B$26/12*IF(DD$4&gt;Kirish!$B$30,2,1)+IF(DD$4&gt;Kirish!$B$30,Kirish!$B$31*SUM($D16:DC16)/12,0),0)</f>
        <v>0</v>
      </c>
      <c r="DE17" s="46">
        <f>IF(AND(DE$4&gt;=1,DE$4&lt;=Parametrlar!$E$4),Kirish!$B$26/12*IF(DE$4&gt;Kirish!$B$30,2,1)+IF(DE$4&gt;Kirish!$B$30,Kirish!$B$31*SUM($D16:DD16)/12,0),0)</f>
        <v>0</v>
      </c>
      <c r="DF17" s="46">
        <f>IF(AND(DF$4&gt;=1,DF$4&lt;=Parametrlar!$E$4),Kirish!$B$26/12*IF(DF$4&gt;Kirish!$B$30,2,1)+IF(DF$4&gt;Kirish!$B$30,Kirish!$B$31*SUM($D16:DE16)/12,0),0)</f>
        <v>0</v>
      </c>
      <c r="DG17" s="46">
        <f>IF(AND(DG$4&gt;=1,DG$4&lt;=Parametrlar!$E$4),Kirish!$B$26/12*IF(DG$4&gt;Kirish!$B$30,2,1)+IF(DG$4&gt;Kirish!$B$30,Kirish!$B$31*SUM($D16:DF16)/12,0),0)</f>
        <v>0</v>
      </c>
      <c r="DH17" s="46">
        <f>IF(AND(DH$4&gt;=1,DH$4&lt;=Parametrlar!$E$4),Kirish!$B$26/12*IF(DH$4&gt;Kirish!$B$30,2,1)+IF(DH$4&gt;Kirish!$B$30,Kirish!$B$31*SUM($D16:DG16)/12,0),0)</f>
        <v>0</v>
      </c>
      <c r="DI17" s="46">
        <f>IF(AND(DI$4&gt;=1,DI$4&lt;=Parametrlar!$E$4),Kirish!$B$26/12*IF(DI$4&gt;Kirish!$B$30,2,1)+IF(DI$4&gt;Kirish!$B$30,Kirish!$B$31*SUM($D16:DH16)/12,0),0)</f>
        <v>0</v>
      </c>
      <c r="DJ17" s="46">
        <f>IF(AND(DJ$4&gt;=1,DJ$4&lt;=Parametrlar!$E$4),Kirish!$B$26/12*IF(DJ$4&gt;Kirish!$B$30,2,1)+IF(DJ$4&gt;Kirish!$B$30,Kirish!$B$31*SUM($D16:DI16)/12,0),0)</f>
        <v>0</v>
      </c>
      <c r="DK17" s="46">
        <f>IF(AND(DK$4&gt;=1,DK$4&lt;=Parametrlar!$E$4),Kirish!$B$26/12*IF(DK$4&gt;Kirish!$B$30,2,1)+IF(DK$4&gt;Kirish!$B$30,Kirish!$B$31*SUM($D16:DJ16)/12,0),0)</f>
        <v>0</v>
      </c>
      <c r="DL17" s="46">
        <f>IF(AND(DL$4&gt;=1,DL$4&lt;=Parametrlar!$E$4),Kirish!$B$26/12*IF(DL$4&gt;Kirish!$B$30,2,1)+IF(DL$4&gt;Kirish!$B$30,Kirish!$B$31*SUM($D16:DK16)/12,0),0)</f>
        <v>0</v>
      </c>
      <c r="DM17" s="46">
        <f>IF(AND(DM$4&gt;=1,DM$4&lt;=Parametrlar!$E$4),Kirish!$B$26/12*IF(DM$4&gt;Kirish!$B$30,2,1)+IF(DM$4&gt;Kirish!$B$30,Kirish!$B$31*SUM($D16:DL16)/12,0),0)</f>
        <v>0</v>
      </c>
      <c r="DN17" s="46">
        <f>IF(AND(DN$4&gt;=1,DN$4&lt;=Parametrlar!$E$4),Kirish!$B$26/12*IF(DN$4&gt;Kirish!$B$30,2,1)+IF(DN$4&gt;Kirish!$B$30,Kirish!$B$31*SUM($D16:DM16)/12,0),0)</f>
        <v>0</v>
      </c>
      <c r="DO17" s="46">
        <f>IF(AND(DO$4&gt;=1,DO$4&lt;=Parametrlar!$E$4),Kirish!$B$26/12*IF(DO$4&gt;Kirish!$B$30,2,1)+IF(DO$4&gt;Kirish!$B$30,Kirish!$B$31*SUM($D16:DN16)/12,0),0)</f>
        <v>0</v>
      </c>
      <c r="DP17" s="46">
        <f>IF(AND(DP$4&gt;=1,DP$4&lt;=Parametrlar!$E$4),Kirish!$B$26/12*IF(DP$4&gt;Kirish!$B$30,2,1)+IF(DP$4&gt;Kirish!$B$30,Kirish!$B$31*SUM($D16:DO16)/12,0),0)</f>
        <v>0</v>
      </c>
      <c r="DQ17" s="46">
        <f>IF(AND(DQ$4&gt;=1,DQ$4&lt;=Parametrlar!$E$4),Kirish!$B$26/12*IF(DQ$4&gt;Kirish!$B$30,2,1)+IF(DQ$4&gt;Kirish!$B$30,Kirish!$B$31*SUM($D16:DP16)/12,0),0)</f>
        <v>0</v>
      </c>
      <c r="DR17" s="46">
        <f>IF(AND(DR$4&gt;=1,DR$4&lt;=Parametrlar!$E$4),Kirish!$B$26/12*IF(DR$4&gt;Kirish!$B$30,2,1)+IF(DR$4&gt;Kirish!$B$30,Kirish!$B$31*SUM($D16:DQ16)/12,0),0)</f>
        <v>0</v>
      </c>
      <c r="DS17" s="46">
        <f>IF(AND(DS$4&gt;=1,DS$4&lt;=Parametrlar!$E$4),Kirish!$B$26/12*IF(DS$4&gt;Kirish!$B$30,2,1)+IF(DS$4&gt;Kirish!$B$30,Kirish!$B$31*SUM($D16:DR16)/12,0),0)</f>
        <v>0</v>
      </c>
      <c r="DT17" s="46">
        <f>IF(AND(DT$4&gt;=1,DT$4&lt;=Parametrlar!$E$4),Kirish!$B$26/12*IF(DT$4&gt;Kirish!$B$30,2,1)+IF(DT$4&gt;Kirish!$B$30,Kirish!$B$31*SUM($D16:DS16)/12,0),0)</f>
        <v>0</v>
      </c>
      <c r="DU17" s="46">
        <f>IF(AND(DU$4&gt;=1,DU$4&lt;=Parametrlar!$E$4),Kirish!$B$26/12*IF(DU$4&gt;Kirish!$B$30,2,1)+IF(DU$4&gt;Kirish!$B$30,Kirish!$B$31*SUM($D16:DT16)/12,0),0)</f>
        <v>0</v>
      </c>
      <c r="DV17" s="46">
        <f>IF(AND(DV$4&gt;=1,DV$4&lt;=Parametrlar!$E$4),Kirish!$B$26/12*IF(DV$4&gt;Kirish!$B$30,2,1)+IF(DV$4&gt;Kirish!$B$30,Kirish!$B$31*SUM($D16:DU16)/12,0),0)</f>
        <v>0</v>
      </c>
      <c r="DW17" s="46">
        <f>IF(AND(DW$4&gt;=1,DW$4&lt;=Parametrlar!$E$4),Kirish!$B$26/12*IF(DW$4&gt;Kirish!$B$30,2,1)+IF(DW$4&gt;Kirish!$B$30,Kirish!$B$31*SUM($D16:DV16)/12,0),0)</f>
        <v>0</v>
      </c>
      <c r="DX17" s="46">
        <f>IF(AND(DX$4&gt;=1,DX$4&lt;=Parametrlar!$E$4),Kirish!$B$26/12*IF(DX$4&gt;Kirish!$B$30,2,1)+IF(DX$4&gt;Kirish!$B$30,Kirish!$B$31*SUM($D16:DW16)/12,0),0)</f>
        <v>0</v>
      </c>
      <c r="DY17" s="46">
        <f>IF(AND(DY$4&gt;=1,DY$4&lt;=Parametrlar!$E$4),Kirish!$B$26/12*IF(DY$4&gt;Kirish!$B$30,2,1)+IF(DY$4&gt;Kirish!$B$30,Kirish!$B$31*SUM($D16:DX16)/12,0),0)</f>
        <v>0</v>
      </c>
      <c r="DZ17" s="46">
        <f>IF(AND(DZ$4&gt;=1,DZ$4&lt;=Parametrlar!$E$4),Kirish!$B$26/12*IF(DZ$4&gt;Kirish!$B$30,2,1)+IF(DZ$4&gt;Kirish!$B$30,Kirish!$B$31*SUM($D16:DY16)/12,0),0)</f>
        <v>0</v>
      </c>
      <c r="EA17" s="46">
        <f>IF(AND(EA$4&gt;=1,EA$4&lt;=Parametrlar!$E$4),Kirish!$B$26/12*IF(EA$4&gt;Kirish!$B$30,2,1)+IF(EA$4&gt;Kirish!$B$30,Kirish!$B$31*SUM($D16:DZ16)/12,0),0)</f>
        <v>0</v>
      </c>
      <c r="EB17" s="46">
        <f>IF(AND(EB$4&gt;=1,EB$4&lt;=Parametrlar!$E$4),Kirish!$B$26/12*IF(EB$4&gt;Kirish!$B$30,2,1)+IF(EB$4&gt;Kirish!$B$30,Kirish!$B$31*SUM($D16:EA16)/12,0),0)</f>
        <v>0</v>
      </c>
      <c r="EC17" s="46">
        <f>IF(AND(EC$4&gt;=1,EC$4&lt;=Parametrlar!$E$4),Kirish!$B$26/12*IF(EC$4&gt;Kirish!$B$30,2,1)+IF(EC$4&gt;Kirish!$B$30,Kirish!$B$31*SUM($D16:EB16)/12,0),0)</f>
        <v>0</v>
      </c>
      <c r="ED17" s="46">
        <f>IF(AND(ED$4&gt;=1,ED$4&lt;=Parametrlar!$E$4),Kirish!$B$26/12*IF(ED$4&gt;Kirish!$B$30,2,1)+IF(ED$4&gt;Kirish!$B$30,Kirish!$B$31*SUM($D16:EC16)/12,0),0)</f>
        <v>0</v>
      </c>
      <c r="EE17" s="46">
        <f>IF(AND(EE$4&gt;=1,EE$4&lt;=Parametrlar!$E$4),Kirish!$B$26/12*IF(EE$4&gt;Kirish!$B$30,2,1)+IF(EE$4&gt;Kirish!$B$30,Kirish!$B$31*SUM($D16:ED16)/12,0),0)</f>
        <v>0</v>
      </c>
      <c r="EF17" s="46">
        <f>IF(AND(EF$4&gt;=1,EF$4&lt;=Parametrlar!$E$4),Kirish!$B$26/12*IF(EF$4&gt;Kirish!$B$30,2,1)+IF(EF$4&gt;Kirish!$B$30,Kirish!$B$31*SUM($D16:EE16)/12,0),0)</f>
        <v>0</v>
      </c>
      <c r="EG17" s="46">
        <f>IF(AND(EG$4&gt;=1,EG$4&lt;=Parametrlar!$E$4),Kirish!$B$26/12*IF(EG$4&gt;Kirish!$B$30,2,1)+IF(EG$4&gt;Kirish!$B$30,Kirish!$B$31*SUM($D16:EF16)/12,0),0)</f>
        <v>0</v>
      </c>
      <c r="EH17" s="46">
        <f>IF(AND(EH$4&gt;=1,EH$4&lt;=Parametrlar!$E$4),Kirish!$B$26/12*IF(EH$4&gt;Kirish!$B$30,2,1)+IF(EH$4&gt;Kirish!$B$30,Kirish!$B$31*SUM($D16:EG16)/12,0),0)</f>
        <v>0</v>
      </c>
      <c r="EI17" s="46">
        <f>IF(AND(EI$4&gt;=1,EI$4&lt;=Parametrlar!$E$4),Kirish!$B$26/12*IF(EI$4&gt;Kirish!$B$30,2,1)+IF(EI$4&gt;Kirish!$B$30,Kirish!$B$31*SUM($D16:EH16)/12,0),0)</f>
        <v>0</v>
      </c>
      <c r="EJ17" s="46">
        <f>IF(AND(EJ$4&gt;=1,EJ$4&lt;=Parametrlar!$E$4),Kirish!$B$26/12*IF(EJ$4&gt;Kirish!$B$30,2,1)+IF(EJ$4&gt;Kirish!$B$30,Kirish!$B$31*SUM($D16:EI16)/12,0),0)</f>
        <v>0</v>
      </c>
      <c r="EK17" s="46">
        <f>IF(AND(EK$4&gt;=1,EK$4&lt;=Parametrlar!$E$4),Kirish!$B$26/12*IF(EK$4&gt;Kirish!$B$30,2,1)+IF(EK$4&gt;Kirish!$B$30,Kirish!$B$31*SUM($D16:EJ16)/12,0),0)</f>
        <v>0</v>
      </c>
      <c r="EL17" s="46">
        <f>IF(AND(EL$4&gt;=1,EL$4&lt;=Parametrlar!$E$4),Kirish!$B$26/12*IF(EL$4&gt;Kirish!$B$30,2,1)+IF(EL$4&gt;Kirish!$B$30,Kirish!$B$31*SUM($D16:EK16)/12,0),0)</f>
        <v>0</v>
      </c>
      <c r="EM17" s="46">
        <f>IF(AND(EM$4&gt;=1,EM$4&lt;=Parametrlar!$E$4),Kirish!$B$26/12*IF(EM$4&gt;Kirish!$B$30,2,1)+IF(EM$4&gt;Kirish!$B$30,Kirish!$B$31*SUM($D16:EL16)/12,0),0)</f>
        <v>0</v>
      </c>
      <c r="EN17" s="46">
        <f>IF(AND(EN$4&gt;=1,EN$4&lt;=Parametrlar!$E$4),Kirish!$B$26/12*IF(EN$4&gt;Kirish!$B$30,2,1)+IF(EN$4&gt;Kirish!$B$30,Kirish!$B$31*SUM($D16:EM16)/12,0),0)</f>
        <v>0</v>
      </c>
      <c r="EO17" s="46">
        <f>IF(AND(EO$4&gt;=1,EO$4&lt;=Parametrlar!$E$4),Kirish!$B$26/12*IF(EO$4&gt;Kirish!$B$30,2,1)+IF(EO$4&gt;Kirish!$B$30,Kirish!$B$31*SUM($D16:EN16)/12,0),0)</f>
        <v>0</v>
      </c>
      <c r="EP17" s="46">
        <f>IF(AND(EP$4&gt;=1,EP$4&lt;=Parametrlar!$E$4),Kirish!$B$26/12*IF(EP$4&gt;Kirish!$B$30,2,1)+IF(EP$4&gt;Kirish!$B$30,Kirish!$B$31*SUM($D16:EO16)/12,0),0)</f>
        <v>0</v>
      </c>
      <c r="EQ17" s="46">
        <f>IF(AND(EQ$4&gt;=1,EQ$4&lt;=Parametrlar!$E$4),Kirish!$B$26/12*IF(EQ$4&gt;Kirish!$B$30,2,1)+IF(EQ$4&gt;Kirish!$B$30,Kirish!$B$31*SUM($D16:EP16)/12,0),0)</f>
        <v>0</v>
      </c>
      <c r="ER17" s="46">
        <f>IF(AND(ER$4&gt;=1,ER$4&lt;=Parametrlar!$E$4),Kirish!$B$26/12*IF(ER$4&gt;Kirish!$B$30,2,1)+IF(ER$4&gt;Kirish!$B$30,Kirish!$B$31*SUM($D16:EQ16)/12,0),0)</f>
        <v>0</v>
      </c>
      <c r="ES17" s="46">
        <f>IF(AND(ES$4&gt;=1,ES$4&lt;=Parametrlar!$E$4),Kirish!$B$26/12*IF(ES$4&gt;Kirish!$B$30,2,1)+IF(ES$4&gt;Kirish!$B$30,Kirish!$B$31*SUM($D16:ER16)/12,0),0)</f>
        <v>0</v>
      </c>
      <c r="ET17" s="46">
        <f>IF(AND(ET$4&gt;=1,ET$4&lt;=Parametrlar!$E$4),Kirish!$B$26/12*IF(ET$4&gt;Kirish!$B$30,2,1)+IF(ET$4&gt;Kirish!$B$30,Kirish!$B$31*SUM($D16:ES16)/12,0),0)</f>
        <v>0</v>
      </c>
      <c r="EU17" s="46">
        <f>IF(AND(EU$4&gt;=1,EU$4&lt;=Parametrlar!$E$4),Kirish!$B$26/12*IF(EU$4&gt;Kirish!$B$30,2,1)+IF(EU$4&gt;Kirish!$B$30,Kirish!$B$31*SUM($D16:ET16)/12,0),0)</f>
        <v>0</v>
      </c>
      <c r="EV17" s="46">
        <f>IF(AND(EV$4&gt;=1,EV$4&lt;=Parametrlar!$E$4),Kirish!$B$26/12*IF(EV$4&gt;Kirish!$B$30,2,1)+IF(EV$4&gt;Kirish!$B$30,Kirish!$B$31*SUM($D16:EU16)/12,0),0)</f>
        <v>0</v>
      </c>
      <c r="EW17" s="46">
        <f>IF(AND(EW$4&gt;=1,EW$4&lt;=Parametrlar!$E$4),Kirish!$B$26/12*IF(EW$4&gt;Kirish!$B$30,2,1)+IF(EW$4&gt;Kirish!$B$30,Kirish!$B$31*SUM($D16:EV16)/12,0),0)</f>
        <v>0</v>
      </c>
      <c r="EX17" s="46">
        <f>IF(AND(EX$4&gt;=1,EX$4&lt;=Parametrlar!$E$4),Kirish!$B$26/12*IF(EX$4&gt;Kirish!$B$30,2,1)+IF(EX$4&gt;Kirish!$B$30,Kirish!$B$31*SUM($D16:EW16)/12,0),0)</f>
        <v>0</v>
      </c>
      <c r="EY17" s="46">
        <f>IF(AND(EY$4&gt;=1,EY$4&lt;=Parametrlar!$E$4),Kirish!$B$26/12*IF(EY$4&gt;Kirish!$B$30,2,1)+IF(EY$4&gt;Kirish!$B$30,Kirish!$B$31*SUM($D16:EX16)/12,0),0)</f>
        <v>0</v>
      </c>
      <c r="EZ17" s="46">
        <f>IF(AND(EZ$4&gt;=1,EZ$4&lt;=Parametrlar!$E$4),Kirish!$B$26/12*IF(EZ$4&gt;Kirish!$B$30,2,1)+IF(EZ$4&gt;Kirish!$B$30,Kirish!$B$31*SUM($D16:EY16)/12,0),0)</f>
        <v>0</v>
      </c>
      <c r="FA17" s="46">
        <f>IF(AND(FA$4&gt;=1,FA$4&lt;=Parametrlar!$E$4),Kirish!$B$26/12*IF(FA$4&gt;Kirish!$B$30,2,1)+IF(FA$4&gt;Kirish!$B$30,Kirish!$B$31*SUM($D16:EZ16)/12,0),0)</f>
        <v>0</v>
      </c>
      <c r="FB17" s="46">
        <f>IF(AND(FB$4&gt;=1,FB$4&lt;=Parametrlar!$E$4),Kirish!$B$26/12*IF(FB$4&gt;Kirish!$B$30,2,1)+IF(FB$4&gt;Kirish!$B$30,Kirish!$B$31*SUM($D16:FA16)/12,0),0)</f>
        <v>0</v>
      </c>
      <c r="FC17" s="46">
        <f>IF(AND(FC$4&gt;=1,FC$4&lt;=Parametrlar!$E$4),Kirish!$B$26/12*IF(FC$4&gt;Kirish!$B$30,2,1)+IF(FC$4&gt;Kirish!$B$30,Kirish!$B$31*SUM($D16:FB16)/12,0),0)</f>
        <v>0</v>
      </c>
      <c r="FD17" s="46">
        <f>IF(AND(FD$4&gt;=1,FD$4&lt;=Parametrlar!$E$4),Kirish!$B$26/12*IF(FD$4&gt;Kirish!$B$30,2,1)+IF(FD$4&gt;Kirish!$B$30,Kirish!$B$31*SUM($D16:FC16)/12,0),0)</f>
        <v>0</v>
      </c>
      <c r="FE17" s="46">
        <f>IF(AND(FE$4&gt;=1,FE$4&lt;=Parametrlar!$E$4),Kirish!$B$26/12*IF(FE$4&gt;Kirish!$B$30,2,1)+IF(FE$4&gt;Kirish!$B$30,Kirish!$B$31*SUM($D16:FD16)/12,0),0)</f>
        <v>0</v>
      </c>
      <c r="FF17" s="46">
        <f>IF(AND(FF$4&gt;=1,FF$4&lt;=Parametrlar!$E$4),Kirish!$B$26/12*IF(FF$4&gt;Kirish!$B$30,2,1)+IF(FF$4&gt;Kirish!$B$30,Kirish!$B$31*SUM($D16:FE16)/12,0),0)</f>
        <v>0</v>
      </c>
      <c r="FG17" s="46">
        <f>IF(AND(FG$4&gt;=1,FG$4&lt;=Parametrlar!$E$4),Kirish!$B$26/12*IF(FG$4&gt;Kirish!$B$30,2,1)+IF(FG$4&gt;Kirish!$B$30,Kirish!$B$31*SUM($D16:FF16)/12,0),0)</f>
        <v>0</v>
      </c>
      <c r="FH17" s="46">
        <f>IF(AND(FH$4&gt;=1,FH$4&lt;=Parametrlar!$E$4),Kirish!$B$26/12*IF(FH$4&gt;Kirish!$B$30,2,1)+IF(FH$4&gt;Kirish!$B$30,Kirish!$B$31*SUM($D16:FG16)/12,0),0)</f>
        <v>0</v>
      </c>
      <c r="FI17" s="46">
        <f>IF(AND(FI$4&gt;=1,FI$4&lt;=Parametrlar!$E$4),Kirish!$B$26/12*IF(FI$4&gt;Kirish!$B$30,2,1)+IF(FI$4&gt;Kirish!$B$30,Kirish!$B$31*SUM($D16:FH16)/12,0),0)</f>
        <v>0</v>
      </c>
      <c r="FJ17" s="46">
        <f>IF(AND(FJ$4&gt;=1,FJ$4&lt;=Parametrlar!$E$4),Kirish!$B$26/12*IF(FJ$4&gt;Kirish!$B$30,2,1)+IF(FJ$4&gt;Kirish!$B$30,Kirish!$B$31*SUM($D16:FI16)/12,0),0)</f>
        <v>0</v>
      </c>
      <c r="FK17" s="46">
        <f>IF(AND(FK$4&gt;=1,FK$4&lt;=Parametrlar!$E$4),Kirish!$B$26/12*IF(FK$4&gt;Kirish!$B$30,2,1)+IF(FK$4&gt;Kirish!$B$30,Kirish!$B$31*SUM($D16:FJ16)/12,0),0)</f>
        <v>0</v>
      </c>
      <c r="FL17" s="46">
        <f>IF(AND(FL$4&gt;=1,FL$4&lt;=Parametrlar!$E$4),Kirish!$B$26/12*IF(FL$4&gt;Kirish!$B$30,2,1)+IF(FL$4&gt;Kirish!$B$30,Kirish!$B$31*SUM($D16:FK16)/12,0),0)</f>
        <v>0</v>
      </c>
      <c r="FM17" s="46">
        <f>IF(AND(FM$4&gt;=1,FM$4&lt;=Parametrlar!$E$4),Kirish!$B$26/12*IF(FM$4&gt;Kirish!$B$30,2,1)+IF(FM$4&gt;Kirish!$B$30,Kirish!$B$31*SUM($D16:FL16)/12,0),0)</f>
        <v>0</v>
      </c>
      <c r="FN17" s="46">
        <f>IF(AND(FN$4&gt;=1,FN$4&lt;=Parametrlar!$E$4),Kirish!$B$26/12*IF(FN$4&gt;Kirish!$B$30,2,1)+IF(FN$4&gt;Kirish!$B$30,Kirish!$B$31*SUM($D16:FM16)/12,0),0)</f>
        <v>0</v>
      </c>
      <c r="FO17" s="46">
        <f>IF(AND(FO$4&gt;=1,FO$4&lt;=Parametrlar!$E$4),Kirish!$B$26/12*IF(FO$4&gt;Kirish!$B$30,2,1)+IF(FO$4&gt;Kirish!$B$30,Kirish!$B$31*SUM($D16:FN16)/12,0),0)</f>
        <v>0</v>
      </c>
      <c r="FP17" s="46">
        <f>IF(AND(FP$4&gt;=1,FP$4&lt;=Parametrlar!$E$4),Kirish!$B$26/12*IF(FP$4&gt;Kirish!$B$30,2,1)+IF(FP$4&gt;Kirish!$B$30,Kirish!$B$31*SUM($D16:FO16)/12,0),0)</f>
        <v>0</v>
      </c>
    </row>
    <row r="18" spans="1:172" x14ac:dyDescent="0.2">
      <c r="A18" s="42" t="s">
        <v>232</v>
      </c>
      <c r="C18" s="45">
        <f t="shared" si="12"/>
        <v>386310</v>
      </c>
      <c r="D18" s="46">
        <f>IF(AND(D$4&gt;Parametrlar!$E$4-Parametrlar!$E$19,D$4&lt;=Parametrlar!$E$4),Parametrlar!$E$18/Parametrlar!$E$19,0)</f>
        <v>0</v>
      </c>
      <c r="E18" s="46">
        <f>IF(AND(E$4&gt;Parametrlar!$E$4-Parametrlar!$E$19,E$4&lt;=Parametrlar!$E$4),Parametrlar!$E$18/Parametrlar!$E$19,0)</f>
        <v>0</v>
      </c>
      <c r="F18" s="46">
        <f>IF(AND(F$4&gt;Parametrlar!$E$4-Parametrlar!$E$19,F$4&lt;=Parametrlar!$E$4),Parametrlar!$E$18/Parametrlar!$E$19,0)</f>
        <v>0</v>
      </c>
      <c r="G18" s="46">
        <f>IF(AND(G$4&gt;Parametrlar!$E$4-Parametrlar!$E$19,G$4&lt;=Parametrlar!$E$4),Parametrlar!$E$18/Parametrlar!$E$19,0)</f>
        <v>0</v>
      </c>
      <c r="H18" s="46">
        <f>IF(AND(H$4&gt;Parametrlar!$E$4-Parametrlar!$E$19,H$4&lt;=Parametrlar!$E$4),Parametrlar!$E$18/Parametrlar!$E$19,0)</f>
        <v>0</v>
      </c>
      <c r="I18" s="46">
        <f>IF(AND(I$4&gt;Parametrlar!$E$4-Parametrlar!$E$19,I$4&lt;=Parametrlar!$E$4),Parametrlar!$E$18/Parametrlar!$E$19,0)</f>
        <v>0</v>
      </c>
      <c r="J18" s="46">
        <f>IF(AND(J$4&gt;Parametrlar!$E$4-Parametrlar!$E$19,J$4&lt;=Parametrlar!$E$4),Parametrlar!$E$18/Parametrlar!$E$19,0)</f>
        <v>0</v>
      </c>
      <c r="K18" s="46">
        <f>IF(AND(K$4&gt;Parametrlar!$E$4-Parametrlar!$E$19,K$4&lt;=Parametrlar!$E$4),Parametrlar!$E$18/Parametrlar!$E$19,0)</f>
        <v>0</v>
      </c>
      <c r="L18" s="46">
        <f>IF(AND(L$4&gt;Parametrlar!$E$4-Parametrlar!$E$19,L$4&lt;=Parametrlar!$E$4),Parametrlar!$E$18/Parametrlar!$E$19,0)</f>
        <v>0</v>
      </c>
      <c r="M18" s="46">
        <f>IF(AND(M$4&gt;Parametrlar!$E$4-Parametrlar!$E$19,M$4&lt;=Parametrlar!$E$4),Parametrlar!$E$18/Parametrlar!$E$19,0)</f>
        <v>0</v>
      </c>
      <c r="N18" s="46">
        <f>IF(AND(N$4&gt;Parametrlar!$E$4-Parametrlar!$E$19,N$4&lt;=Parametrlar!$E$4),Parametrlar!$E$18/Parametrlar!$E$19,0)</f>
        <v>0</v>
      </c>
      <c r="O18" s="46">
        <f>IF(AND(O$4&gt;Parametrlar!$E$4-Parametrlar!$E$19,O$4&lt;=Parametrlar!$E$4),Parametrlar!$E$18/Parametrlar!$E$19,0)</f>
        <v>0</v>
      </c>
      <c r="P18" s="46">
        <f>IF(AND(P$4&gt;Parametrlar!$E$4-Parametrlar!$E$19,P$4&lt;=Parametrlar!$E$4),Parametrlar!$E$18/Parametrlar!$E$19,0)</f>
        <v>0</v>
      </c>
      <c r="Q18" s="46">
        <f>IF(AND(Q$4&gt;Parametrlar!$E$4-Parametrlar!$E$19,Q$4&lt;=Parametrlar!$E$4),Parametrlar!$E$18/Parametrlar!$E$19,0)</f>
        <v>0</v>
      </c>
      <c r="R18" s="46">
        <f>IF(AND(R$4&gt;Parametrlar!$E$4-Parametrlar!$E$19,R$4&lt;=Parametrlar!$E$4),Parametrlar!$E$18/Parametrlar!$E$19,0)</f>
        <v>0</v>
      </c>
      <c r="S18" s="46">
        <f>IF(AND(S$4&gt;Parametrlar!$E$4-Parametrlar!$E$19,S$4&lt;=Parametrlar!$E$4),Parametrlar!$E$18/Parametrlar!$E$19,0)</f>
        <v>0</v>
      </c>
      <c r="T18" s="46">
        <f>IF(AND(T$4&gt;Parametrlar!$E$4-Parametrlar!$E$19,T$4&lt;=Parametrlar!$E$4),Parametrlar!$E$18/Parametrlar!$E$19,0)</f>
        <v>0</v>
      </c>
      <c r="U18" s="46">
        <f>IF(AND(U$4&gt;Parametrlar!$E$4-Parametrlar!$E$19,U$4&lt;=Parametrlar!$E$4),Parametrlar!$E$18/Parametrlar!$E$19,0)</f>
        <v>0</v>
      </c>
      <c r="V18" s="46">
        <f>IF(AND(V$4&gt;Parametrlar!$E$4-Parametrlar!$E$19,V$4&lt;=Parametrlar!$E$4),Parametrlar!$E$18/Parametrlar!$E$19,0)</f>
        <v>0</v>
      </c>
      <c r="W18" s="46">
        <f>IF(AND(W$4&gt;Parametrlar!$E$4-Parametrlar!$E$19,W$4&lt;=Parametrlar!$E$4),Parametrlar!$E$18/Parametrlar!$E$19,0)</f>
        <v>0</v>
      </c>
      <c r="X18" s="46">
        <f>IF(AND(X$4&gt;Parametrlar!$E$4-Parametrlar!$E$19,X$4&lt;=Parametrlar!$E$4),Parametrlar!$E$18/Parametrlar!$E$19,0)</f>
        <v>0</v>
      </c>
      <c r="Y18" s="46">
        <f>IF(AND(Y$4&gt;Parametrlar!$E$4-Parametrlar!$E$19,Y$4&lt;=Parametrlar!$E$4),Parametrlar!$E$18/Parametrlar!$E$19,0)</f>
        <v>0</v>
      </c>
      <c r="Z18" s="46">
        <f>IF(AND(Z$4&gt;Parametrlar!$E$4-Parametrlar!$E$19,Z$4&lt;=Parametrlar!$E$4),Parametrlar!$E$18/Parametrlar!$E$19,0)</f>
        <v>0</v>
      </c>
      <c r="AA18" s="46">
        <f>IF(AND(AA$4&gt;Parametrlar!$E$4-Parametrlar!$E$19,AA$4&lt;=Parametrlar!$E$4),Parametrlar!$E$18/Parametrlar!$E$19,0)</f>
        <v>0</v>
      </c>
      <c r="AB18" s="46">
        <f>IF(AND(AB$4&gt;Parametrlar!$E$4-Parametrlar!$E$19,AB$4&lt;=Parametrlar!$E$4),Parametrlar!$E$18/Parametrlar!$E$19,0)</f>
        <v>0</v>
      </c>
      <c r="AC18" s="46">
        <f>IF(AND(AC$4&gt;Parametrlar!$E$4-Parametrlar!$E$19,AC$4&lt;=Parametrlar!$E$4),Parametrlar!$E$18/Parametrlar!$E$19,0)</f>
        <v>128770</v>
      </c>
      <c r="AD18" s="46">
        <f>IF(AND(AD$4&gt;Parametrlar!$E$4-Parametrlar!$E$19,AD$4&lt;=Parametrlar!$E$4),Parametrlar!$E$18/Parametrlar!$E$19,0)</f>
        <v>128770</v>
      </c>
      <c r="AE18" s="46">
        <f>IF(AND(AE$4&gt;Parametrlar!$E$4-Parametrlar!$E$19,AE$4&lt;=Parametrlar!$E$4),Parametrlar!$E$18/Parametrlar!$E$19,0)</f>
        <v>128770</v>
      </c>
      <c r="AF18" s="46">
        <f>IF(AND(AF$4&gt;Parametrlar!$E$4-Parametrlar!$E$19,AF$4&lt;=Parametrlar!$E$4),Parametrlar!$E$18/Parametrlar!$E$19,0)</f>
        <v>0</v>
      </c>
      <c r="AG18" s="46">
        <f>IF(AND(AG$4&gt;Parametrlar!$E$4-Parametrlar!$E$19,AG$4&lt;=Parametrlar!$E$4),Parametrlar!$E$18/Parametrlar!$E$19,0)</f>
        <v>0</v>
      </c>
      <c r="AH18" s="46">
        <f>IF(AND(AH$4&gt;Parametrlar!$E$4-Parametrlar!$E$19,AH$4&lt;=Parametrlar!$E$4),Parametrlar!$E$18/Parametrlar!$E$19,0)</f>
        <v>0</v>
      </c>
      <c r="AI18" s="46">
        <f>IF(AND(AI$4&gt;Parametrlar!$E$4-Parametrlar!$E$19,AI$4&lt;=Parametrlar!$E$4),Parametrlar!$E$18/Parametrlar!$E$19,0)</f>
        <v>0</v>
      </c>
      <c r="AJ18" s="46">
        <f>IF(AND(AJ$4&gt;Parametrlar!$E$4-Parametrlar!$E$19,AJ$4&lt;=Parametrlar!$E$4),Parametrlar!$E$18/Parametrlar!$E$19,0)</f>
        <v>0</v>
      </c>
      <c r="AK18" s="46">
        <f>IF(AND(AK$4&gt;Parametrlar!$E$4-Parametrlar!$E$19,AK$4&lt;=Parametrlar!$E$4),Parametrlar!$E$18/Parametrlar!$E$19,0)</f>
        <v>0</v>
      </c>
      <c r="AL18" s="46">
        <f>IF(AND(AL$4&gt;Parametrlar!$E$4-Parametrlar!$E$19,AL$4&lt;=Parametrlar!$E$4),Parametrlar!$E$18/Parametrlar!$E$19,0)</f>
        <v>0</v>
      </c>
      <c r="AM18" s="46">
        <f>IF(AND(AM$4&gt;Parametrlar!$E$4-Parametrlar!$E$19,AM$4&lt;=Parametrlar!$E$4),Parametrlar!$E$18/Parametrlar!$E$19,0)</f>
        <v>0</v>
      </c>
      <c r="AN18" s="46">
        <f>IF(AND(AN$4&gt;Parametrlar!$E$4-Parametrlar!$E$19,AN$4&lt;=Parametrlar!$E$4),Parametrlar!$E$18/Parametrlar!$E$19,0)</f>
        <v>0</v>
      </c>
      <c r="AO18" s="46">
        <f>IF(AND(AO$4&gt;Parametrlar!$E$4-Parametrlar!$E$19,AO$4&lt;=Parametrlar!$E$4),Parametrlar!$E$18/Parametrlar!$E$19,0)</f>
        <v>0</v>
      </c>
      <c r="AP18" s="46">
        <f>IF(AND(AP$4&gt;Parametrlar!$E$4-Parametrlar!$E$19,AP$4&lt;=Parametrlar!$E$4),Parametrlar!$E$18/Parametrlar!$E$19,0)</f>
        <v>0</v>
      </c>
      <c r="AQ18" s="46">
        <f>IF(AND(AQ$4&gt;Parametrlar!$E$4-Parametrlar!$E$19,AQ$4&lt;=Parametrlar!$E$4),Parametrlar!$E$18/Parametrlar!$E$19,0)</f>
        <v>0</v>
      </c>
      <c r="AR18" s="46">
        <f>IF(AND(AR$4&gt;Parametrlar!$E$4-Parametrlar!$E$19,AR$4&lt;=Parametrlar!$E$4),Parametrlar!$E$18/Parametrlar!$E$19,0)</f>
        <v>0</v>
      </c>
      <c r="AS18" s="46">
        <f>IF(AND(AS$4&gt;Parametrlar!$E$4-Parametrlar!$E$19,AS$4&lt;=Parametrlar!$E$4),Parametrlar!$E$18/Parametrlar!$E$19,0)</f>
        <v>0</v>
      </c>
      <c r="AT18" s="46">
        <f>IF(AND(AT$4&gt;Parametrlar!$E$4-Parametrlar!$E$19,AT$4&lt;=Parametrlar!$E$4),Parametrlar!$E$18/Parametrlar!$E$19,0)</f>
        <v>0</v>
      </c>
      <c r="AU18" s="46">
        <f>IF(AND(AU$4&gt;Parametrlar!$E$4-Parametrlar!$E$19,AU$4&lt;=Parametrlar!$E$4),Parametrlar!$E$18/Parametrlar!$E$19,0)</f>
        <v>0</v>
      </c>
      <c r="AV18" s="46">
        <f>IF(AND(AV$4&gt;Parametrlar!$E$4-Parametrlar!$E$19,AV$4&lt;=Parametrlar!$E$4),Parametrlar!$E$18/Parametrlar!$E$19,0)</f>
        <v>0</v>
      </c>
      <c r="AW18" s="46">
        <f>IF(AND(AW$4&gt;Parametrlar!$E$4-Parametrlar!$E$19,AW$4&lt;=Parametrlar!$E$4),Parametrlar!$E$18/Parametrlar!$E$19,0)</f>
        <v>0</v>
      </c>
      <c r="AX18" s="46">
        <f>IF(AND(AX$4&gt;Parametrlar!$E$4-Parametrlar!$E$19,AX$4&lt;=Parametrlar!$E$4),Parametrlar!$E$18/Parametrlar!$E$19,0)</f>
        <v>0</v>
      </c>
      <c r="AY18" s="46">
        <f>IF(AND(AY$4&gt;Parametrlar!$E$4-Parametrlar!$E$19,AY$4&lt;=Parametrlar!$E$4),Parametrlar!$E$18/Parametrlar!$E$19,0)</f>
        <v>0</v>
      </c>
      <c r="AZ18" s="46">
        <f>IF(AND(AZ$4&gt;Parametrlar!$E$4-Parametrlar!$E$19,AZ$4&lt;=Parametrlar!$E$4),Parametrlar!$E$18/Parametrlar!$E$19,0)</f>
        <v>0</v>
      </c>
      <c r="BA18" s="46">
        <f>IF(AND(BA$4&gt;Parametrlar!$E$4-Parametrlar!$E$19,BA$4&lt;=Parametrlar!$E$4),Parametrlar!$E$18/Parametrlar!$E$19,0)</f>
        <v>0</v>
      </c>
      <c r="BB18" s="46">
        <f>IF(AND(BB$4&gt;Parametrlar!$E$4-Parametrlar!$E$19,BB$4&lt;=Parametrlar!$E$4),Parametrlar!$E$18/Parametrlar!$E$19,0)</f>
        <v>0</v>
      </c>
      <c r="BC18" s="46">
        <f>IF(AND(BC$4&gt;Parametrlar!$E$4-Parametrlar!$E$19,BC$4&lt;=Parametrlar!$E$4),Parametrlar!$E$18/Parametrlar!$E$19,0)</f>
        <v>0</v>
      </c>
      <c r="BD18" s="46">
        <f>IF(AND(BD$4&gt;Parametrlar!$E$4-Parametrlar!$E$19,BD$4&lt;=Parametrlar!$E$4),Parametrlar!$E$18/Parametrlar!$E$19,0)</f>
        <v>0</v>
      </c>
      <c r="BE18" s="46">
        <f>IF(AND(BE$4&gt;Parametrlar!$E$4-Parametrlar!$E$19,BE$4&lt;=Parametrlar!$E$4),Parametrlar!$E$18/Parametrlar!$E$19,0)</f>
        <v>0</v>
      </c>
      <c r="BF18" s="46">
        <f>IF(AND(BF$4&gt;Parametrlar!$E$4-Parametrlar!$E$19,BF$4&lt;=Parametrlar!$E$4),Parametrlar!$E$18/Parametrlar!$E$19,0)</f>
        <v>0</v>
      </c>
      <c r="BG18" s="46">
        <f>IF(AND(BG$4&gt;Parametrlar!$E$4-Parametrlar!$E$19,BG$4&lt;=Parametrlar!$E$4),Parametrlar!$E$18/Parametrlar!$E$19,0)</f>
        <v>0</v>
      </c>
      <c r="BH18" s="46">
        <f>IF(AND(BH$4&gt;Parametrlar!$E$4-Parametrlar!$E$19,BH$4&lt;=Parametrlar!$E$4),Parametrlar!$E$18/Parametrlar!$E$19,0)</f>
        <v>0</v>
      </c>
      <c r="BI18" s="46">
        <f>IF(AND(BI$4&gt;Parametrlar!$E$4-Parametrlar!$E$19,BI$4&lt;=Parametrlar!$E$4),Parametrlar!$E$18/Parametrlar!$E$19,0)</f>
        <v>0</v>
      </c>
      <c r="BJ18" s="46">
        <f>IF(AND(BJ$4&gt;Parametrlar!$E$4-Parametrlar!$E$19,BJ$4&lt;=Parametrlar!$E$4),Parametrlar!$E$18/Parametrlar!$E$19,0)</f>
        <v>0</v>
      </c>
      <c r="BK18" s="46">
        <f>IF(AND(BK$4&gt;Parametrlar!$E$4-Parametrlar!$E$19,BK$4&lt;=Parametrlar!$E$4),Parametrlar!$E$18/Parametrlar!$E$19,0)</f>
        <v>0</v>
      </c>
      <c r="BL18" s="46">
        <f>IF(AND(BL$4&gt;Parametrlar!$E$4-Parametrlar!$E$19,BL$4&lt;=Parametrlar!$E$4),Parametrlar!$E$18/Parametrlar!$E$19,0)</f>
        <v>0</v>
      </c>
      <c r="BM18" s="46">
        <f>IF(AND(BM$4&gt;Parametrlar!$E$4-Parametrlar!$E$19,BM$4&lt;=Parametrlar!$E$4),Parametrlar!$E$18/Parametrlar!$E$19,0)</f>
        <v>0</v>
      </c>
      <c r="BN18" s="46">
        <f>IF(AND(BN$4&gt;Parametrlar!$E$4-Parametrlar!$E$19,BN$4&lt;=Parametrlar!$E$4),Parametrlar!$E$18/Parametrlar!$E$19,0)</f>
        <v>0</v>
      </c>
      <c r="BO18" s="46">
        <f>IF(AND(BO$4&gt;Parametrlar!$E$4-Parametrlar!$E$19,BO$4&lt;=Parametrlar!$E$4),Parametrlar!$E$18/Parametrlar!$E$19,0)</f>
        <v>0</v>
      </c>
      <c r="BP18" s="46">
        <f>IF(AND(BP$4&gt;Parametrlar!$E$4-Parametrlar!$E$19,BP$4&lt;=Parametrlar!$E$4),Parametrlar!$E$18/Parametrlar!$E$19,0)</f>
        <v>0</v>
      </c>
      <c r="BQ18" s="46">
        <f>IF(AND(BQ$4&gt;Parametrlar!$E$4-Parametrlar!$E$19,BQ$4&lt;=Parametrlar!$E$4),Parametrlar!$E$18/Parametrlar!$E$19,0)</f>
        <v>0</v>
      </c>
      <c r="BR18" s="46">
        <f>IF(AND(BR$4&gt;Parametrlar!$E$4-Parametrlar!$E$19,BR$4&lt;=Parametrlar!$E$4),Parametrlar!$E$18/Parametrlar!$E$19,0)</f>
        <v>0</v>
      </c>
      <c r="BS18" s="46">
        <f>IF(AND(BS$4&gt;Parametrlar!$E$4-Parametrlar!$E$19,BS$4&lt;=Parametrlar!$E$4),Parametrlar!$E$18/Parametrlar!$E$19,0)</f>
        <v>0</v>
      </c>
      <c r="BT18" s="46">
        <f>IF(AND(BT$4&gt;Parametrlar!$E$4-Parametrlar!$E$19,BT$4&lt;=Parametrlar!$E$4),Parametrlar!$E$18/Parametrlar!$E$19,0)</f>
        <v>0</v>
      </c>
      <c r="BU18" s="46">
        <f>IF(AND(BU$4&gt;Parametrlar!$E$4-Parametrlar!$E$19,BU$4&lt;=Parametrlar!$E$4),Parametrlar!$E$18/Parametrlar!$E$19,0)</f>
        <v>0</v>
      </c>
      <c r="BV18" s="46">
        <f>IF(AND(BV$4&gt;Parametrlar!$E$4-Parametrlar!$E$19,BV$4&lt;=Parametrlar!$E$4),Parametrlar!$E$18/Parametrlar!$E$19,0)</f>
        <v>0</v>
      </c>
      <c r="BW18" s="46">
        <f>IF(AND(BW$4&gt;Parametrlar!$E$4-Parametrlar!$E$19,BW$4&lt;=Parametrlar!$E$4),Parametrlar!$E$18/Parametrlar!$E$19,0)</f>
        <v>0</v>
      </c>
      <c r="BX18" s="46">
        <f>IF(AND(BX$4&gt;Parametrlar!$E$4-Parametrlar!$E$19,BX$4&lt;=Parametrlar!$E$4),Parametrlar!$E$18/Parametrlar!$E$19,0)</f>
        <v>0</v>
      </c>
      <c r="BY18" s="46">
        <f>IF(AND(BY$4&gt;Parametrlar!$E$4-Parametrlar!$E$19,BY$4&lt;=Parametrlar!$E$4),Parametrlar!$E$18/Parametrlar!$E$19,0)</f>
        <v>0</v>
      </c>
      <c r="BZ18" s="46">
        <f>IF(AND(BZ$4&gt;Parametrlar!$E$4-Parametrlar!$E$19,BZ$4&lt;=Parametrlar!$E$4),Parametrlar!$E$18/Parametrlar!$E$19,0)</f>
        <v>0</v>
      </c>
      <c r="CA18" s="46">
        <f>IF(AND(CA$4&gt;Parametrlar!$E$4-Parametrlar!$E$19,CA$4&lt;=Parametrlar!$E$4),Parametrlar!$E$18/Parametrlar!$E$19,0)</f>
        <v>0</v>
      </c>
      <c r="CB18" s="46">
        <f>IF(AND(CB$4&gt;Parametrlar!$E$4-Parametrlar!$E$19,CB$4&lt;=Parametrlar!$E$4),Parametrlar!$E$18/Parametrlar!$E$19,0)</f>
        <v>0</v>
      </c>
      <c r="CC18" s="46">
        <f>IF(AND(CC$4&gt;Parametrlar!$E$4-Parametrlar!$E$19,CC$4&lt;=Parametrlar!$E$4),Parametrlar!$E$18/Parametrlar!$E$19,0)</f>
        <v>0</v>
      </c>
      <c r="CD18" s="46">
        <f>IF(AND(CD$4&gt;Parametrlar!$E$4-Parametrlar!$E$19,CD$4&lt;=Parametrlar!$E$4),Parametrlar!$E$18/Parametrlar!$E$19,0)</f>
        <v>0</v>
      </c>
      <c r="CE18" s="46">
        <f>IF(AND(CE$4&gt;Parametrlar!$E$4-Parametrlar!$E$19,CE$4&lt;=Parametrlar!$E$4),Parametrlar!$E$18/Parametrlar!$E$19,0)</f>
        <v>0</v>
      </c>
      <c r="CF18" s="46">
        <f>IF(AND(CF$4&gt;Parametrlar!$E$4-Parametrlar!$E$19,CF$4&lt;=Parametrlar!$E$4),Parametrlar!$E$18/Parametrlar!$E$19,0)</f>
        <v>0</v>
      </c>
      <c r="CG18" s="46">
        <f>IF(AND(CG$4&gt;Parametrlar!$E$4-Parametrlar!$E$19,CG$4&lt;=Parametrlar!$E$4),Parametrlar!$E$18/Parametrlar!$E$19,0)</f>
        <v>0</v>
      </c>
      <c r="CH18" s="46">
        <f>IF(AND(CH$4&gt;Parametrlar!$E$4-Parametrlar!$E$19,CH$4&lt;=Parametrlar!$E$4),Parametrlar!$E$18/Parametrlar!$E$19,0)</f>
        <v>0</v>
      </c>
      <c r="CI18" s="46">
        <f>IF(AND(CI$4&gt;Parametrlar!$E$4-Parametrlar!$E$19,CI$4&lt;=Parametrlar!$E$4),Parametrlar!$E$18/Parametrlar!$E$19,0)</f>
        <v>0</v>
      </c>
      <c r="CJ18" s="46">
        <f>IF(AND(CJ$4&gt;Parametrlar!$E$4-Parametrlar!$E$19,CJ$4&lt;=Parametrlar!$E$4),Parametrlar!$E$18/Parametrlar!$E$19,0)</f>
        <v>0</v>
      </c>
      <c r="CK18" s="46">
        <f>IF(AND(CK$4&gt;Parametrlar!$E$4-Parametrlar!$E$19,CK$4&lt;=Parametrlar!$E$4),Parametrlar!$E$18/Parametrlar!$E$19,0)</f>
        <v>0</v>
      </c>
      <c r="CL18" s="46">
        <f>IF(AND(CL$4&gt;Parametrlar!$E$4-Parametrlar!$E$19,CL$4&lt;=Parametrlar!$E$4),Parametrlar!$E$18/Parametrlar!$E$19,0)</f>
        <v>0</v>
      </c>
      <c r="CM18" s="46">
        <f>IF(AND(CM$4&gt;Parametrlar!$E$4-Parametrlar!$E$19,CM$4&lt;=Parametrlar!$E$4),Parametrlar!$E$18/Parametrlar!$E$19,0)</f>
        <v>0</v>
      </c>
      <c r="CN18" s="46">
        <f>IF(AND(CN$4&gt;Parametrlar!$E$4-Parametrlar!$E$19,CN$4&lt;=Parametrlar!$E$4),Parametrlar!$E$18/Parametrlar!$E$19,0)</f>
        <v>0</v>
      </c>
      <c r="CO18" s="46">
        <f>IF(AND(CO$4&gt;Parametrlar!$E$4-Parametrlar!$E$19,CO$4&lt;=Parametrlar!$E$4),Parametrlar!$E$18/Parametrlar!$E$19,0)</f>
        <v>0</v>
      </c>
      <c r="CP18" s="46">
        <f>IF(AND(CP$4&gt;Parametrlar!$E$4-Parametrlar!$E$19,CP$4&lt;=Parametrlar!$E$4),Parametrlar!$E$18/Parametrlar!$E$19,0)</f>
        <v>0</v>
      </c>
      <c r="CQ18" s="46">
        <f>IF(AND(CQ$4&gt;Parametrlar!$E$4-Parametrlar!$E$19,CQ$4&lt;=Parametrlar!$E$4),Parametrlar!$E$18/Parametrlar!$E$19,0)</f>
        <v>0</v>
      </c>
      <c r="CR18" s="46">
        <f>IF(AND(CR$4&gt;Parametrlar!$E$4-Parametrlar!$E$19,CR$4&lt;=Parametrlar!$E$4),Parametrlar!$E$18/Parametrlar!$E$19,0)</f>
        <v>0</v>
      </c>
      <c r="CS18" s="46">
        <f>IF(AND(CS$4&gt;Parametrlar!$E$4-Parametrlar!$E$19,CS$4&lt;=Parametrlar!$E$4),Parametrlar!$E$18/Parametrlar!$E$19,0)</f>
        <v>0</v>
      </c>
      <c r="CT18" s="46">
        <f>IF(AND(CT$4&gt;Parametrlar!$E$4-Parametrlar!$E$19,CT$4&lt;=Parametrlar!$E$4),Parametrlar!$E$18/Parametrlar!$E$19,0)</f>
        <v>0</v>
      </c>
      <c r="CU18" s="46">
        <f>IF(AND(CU$4&gt;Parametrlar!$E$4-Parametrlar!$E$19,CU$4&lt;=Parametrlar!$E$4),Parametrlar!$E$18/Parametrlar!$E$19,0)</f>
        <v>0</v>
      </c>
      <c r="CV18" s="46">
        <f>IF(AND(CV$4&gt;Parametrlar!$E$4-Parametrlar!$E$19,CV$4&lt;=Parametrlar!$E$4),Parametrlar!$E$18/Parametrlar!$E$19,0)</f>
        <v>0</v>
      </c>
      <c r="CW18" s="46">
        <f>IF(AND(CW$4&gt;Parametrlar!$E$4-Parametrlar!$E$19,CW$4&lt;=Parametrlar!$E$4),Parametrlar!$E$18/Parametrlar!$E$19,0)</f>
        <v>0</v>
      </c>
      <c r="CX18" s="46">
        <f>IF(AND(CX$4&gt;Parametrlar!$E$4-Parametrlar!$E$19,CX$4&lt;=Parametrlar!$E$4),Parametrlar!$E$18/Parametrlar!$E$19,0)</f>
        <v>0</v>
      </c>
      <c r="CY18" s="46">
        <f>IF(AND(CY$4&gt;Parametrlar!$E$4-Parametrlar!$E$19,CY$4&lt;=Parametrlar!$E$4),Parametrlar!$E$18/Parametrlar!$E$19,0)</f>
        <v>0</v>
      </c>
      <c r="CZ18" s="46">
        <f>IF(AND(CZ$4&gt;Parametrlar!$E$4-Parametrlar!$E$19,CZ$4&lt;=Parametrlar!$E$4),Parametrlar!$E$18/Parametrlar!$E$19,0)</f>
        <v>0</v>
      </c>
      <c r="DA18" s="46">
        <f>IF(AND(DA$4&gt;Parametrlar!$E$4-Parametrlar!$E$19,DA$4&lt;=Parametrlar!$E$4),Parametrlar!$E$18/Parametrlar!$E$19,0)</f>
        <v>0</v>
      </c>
      <c r="DB18" s="46">
        <f>IF(AND(DB$4&gt;Parametrlar!$E$4-Parametrlar!$E$19,DB$4&lt;=Parametrlar!$E$4),Parametrlar!$E$18/Parametrlar!$E$19,0)</f>
        <v>0</v>
      </c>
      <c r="DC18" s="46">
        <f>IF(AND(DC$4&gt;Parametrlar!$E$4-Parametrlar!$E$19,DC$4&lt;=Parametrlar!$E$4),Parametrlar!$E$18/Parametrlar!$E$19,0)</f>
        <v>0</v>
      </c>
      <c r="DD18" s="46">
        <f>IF(AND(DD$4&gt;Parametrlar!$E$4-Parametrlar!$E$19,DD$4&lt;=Parametrlar!$E$4),Parametrlar!$E$18/Parametrlar!$E$19,0)</f>
        <v>0</v>
      </c>
      <c r="DE18" s="46">
        <f>IF(AND(DE$4&gt;Parametrlar!$E$4-Parametrlar!$E$19,DE$4&lt;=Parametrlar!$E$4),Parametrlar!$E$18/Parametrlar!$E$19,0)</f>
        <v>0</v>
      </c>
      <c r="DF18" s="46">
        <f>IF(AND(DF$4&gt;Parametrlar!$E$4-Parametrlar!$E$19,DF$4&lt;=Parametrlar!$E$4),Parametrlar!$E$18/Parametrlar!$E$19,0)</f>
        <v>0</v>
      </c>
      <c r="DG18" s="46">
        <f>IF(AND(DG$4&gt;Parametrlar!$E$4-Parametrlar!$E$19,DG$4&lt;=Parametrlar!$E$4),Parametrlar!$E$18/Parametrlar!$E$19,0)</f>
        <v>0</v>
      </c>
      <c r="DH18" s="46">
        <f>IF(AND(DH$4&gt;Parametrlar!$E$4-Parametrlar!$E$19,DH$4&lt;=Parametrlar!$E$4),Parametrlar!$E$18/Parametrlar!$E$19,0)</f>
        <v>0</v>
      </c>
      <c r="DI18" s="46">
        <f>IF(AND(DI$4&gt;Parametrlar!$E$4-Parametrlar!$E$19,DI$4&lt;=Parametrlar!$E$4),Parametrlar!$E$18/Parametrlar!$E$19,0)</f>
        <v>0</v>
      </c>
      <c r="DJ18" s="46">
        <f>IF(AND(DJ$4&gt;Parametrlar!$E$4-Parametrlar!$E$19,DJ$4&lt;=Parametrlar!$E$4),Parametrlar!$E$18/Parametrlar!$E$19,0)</f>
        <v>0</v>
      </c>
      <c r="DK18" s="46">
        <f>IF(AND(DK$4&gt;Parametrlar!$E$4-Parametrlar!$E$19,DK$4&lt;=Parametrlar!$E$4),Parametrlar!$E$18/Parametrlar!$E$19,0)</f>
        <v>0</v>
      </c>
      <c r="DL18" s="46">
        <f>IF(AND(DL$4&gt;Parametrlar!$E$4-Parametrlar!$E$19,DL$4&lt;=Parametrlar!$E$4),Parametrlar!$E$18/Parametrlar!$E$19,0)</f>
        <v>0</v>
      </c>
      <c r="DM18" s="46">
        <f>IF(AND(DM$4&gt;Parametrlar!$E$4-Parametrlar!$E$19,DM$4&lt;=Parametrlar!$E$4),Parametrlar!$E$18/Parametrlar!$E$19,0)</f>
        <v>0</v>
      </c>
      <c r="DN18" s="46">
        <f>IF(AND(DN$4&gt;Parametrlar!$E$4-Parametrlar!$E$19,DN$4&lt;=Parametrlar!$E$4),Parametrlar!$E$18/Parametrlar!$E$19,0)</f>
        <v>0</v>
      </c>
      <c r="DO18" s="46">
        <f>IF(AND(DO$4&gt;Parametrlar!$E$4-Parametrlar!$E$19,DO$4&lt;=Parametrlar!$E$4),Parametrlar!$E$18/Parametrlar!$E$19,0)</f>
        <v>0</v>
      </c>
      <c r="DP18" s="46">
        <f>IF(AND(DP$4&gt;Parametrlar!$E$4-Parametrlar!$E$19,DP$4&lt;=Parametrlar!$E$4),Parametrlar!$E$18/Parametrlar!$E$19,0)</f>
        <v>0</v>
      </c>
      <c r="DQ18" s="46">
        <f>IF(AND(DQ$4&gt;Parametrlar!$E$4-Parametrlar!$E$19,DQ$4&lt;=Parametrlar!$E$4),Parametrlar!$E$18/Parametrlar!$E$19,0)</f>
        <v>0</v>
      </c>
      <c r="DR18" s="46">
        <f>IF(AND(DR$4&gt;Parametrlar!$E$4-Parametrlar!$E$19,DR$4&lt;=Parametrlar!$E$4),Parametrlar!$E$18/Parametrlar!$E$19,0)</f>
        <v>0</v>
      </c>
      <c r="DS18" s="46">
        <f>IF(AND(DS$4&gt;Parametrlar!$E$4-Parametrlar!$E$19,DS$4&lt;=Parametrlar!$E$4),Parametrlar!$E$18/Parametrlar!$E$19,0)</f>
        <v>0</v>
      </c>
      <c r="DT18" s="46">
        <f>IF(AND(DT$4&gt;Parametrlar!$E$4-Parametrlar!$E$19,DT$4&lt;=Parametrlar!$E$4),Parametrlar!$E$18/Parametrlar!$E$19,0)</f>
        <v>0</v>
      </c>
      <c r="DU18" s="46">
        <f>IF(AND(DU$4&gt;Parametrlar!$E$4-Parametrlar!$E$19,DU$4&lt;=Parametrlar!$E$4),Parametrlar!$E$18/Parametrlar!$E$19,0)</f>
        <v>0</v>
      </c>
      <c r="DV18" s="46">
        <f>IF(AND(DV$4&gt;Parametrlar!$E$4-Parametrlar!$E$19,DV$4&lt;=Parametrlar!$E$4),Parametrlar!$E$18/Parametrlar!$E$19,0)</f>
        <v>0</v>
      </c>
      <c r="DW18" s="46">
        <f>IF(AND(DW$4&gt;Parametrlar!$E$4-Parametrlar!$E$19,DW$4&lt;=Parametrlar!$E$4),Parametrlar!$E$18/Parametrlar!$E$19,0)</f>
        <v>0</v>
      </c>
      <c r="DX18" s="46">
        <f>IF(AND(DX$4&gt;Parametrlar!$E$4-Parametrlar!$E$19,DX$4&lt;=Parametrlar!$E$4),Parametrlar!$E$18/Parametrlar!$E$19,0)</f>
        <v>0</v>
      </c>
      <c r="DY18" s="46">
        <f>IF(AND(DY$4&gt;Parametrlar!$E$4-Parametrlar!$E$19,DY$4&lt;=Parametrlar!$E$4),Parametrlar!$E$18/Parametrlar!$E$19,0)</f>
        <v>0</v>
      </c>
      <c r="DZ18" s="46">
        <f>IF(AND(DZ$4&gt;Parametrlar!$E$4-Parametrlar!$E$19,DZ$4&lt;=Parametrlar!$E$4),Parametrlar!$E$18/Parametrlar!$E$19,0)</f>
        <v>0</v>
      </c>
      <c r="EA18" s="46">
        <f>IF(AND(EA$4&gt;Parametrlar!$E$4-Parametrlar!$E$19,EA$4&lt;=Parametrlar!$E$4),Parametrlar!$E$18/Parametrlar!$E$19,0)</f>
        <v>0</v>
      </c>
      <c r="EB18" s="46">
        <f>IF(AND(EB$4&gt;Parametrlar!$E$4-Parametrlar!$E$19,EB$4&lt;=Parametrlar!$E$4),Parametrlar!$E$18/Parametrlar!$E$19,0)</f>
        <v>0</v>
      </c>
      <c r="EC18" s="46">
        <f>IF(AND(EC$4&gt;Parametrlar!$E$4-Parametrlar!$E$19,EC$4&lt;=Parametrlar!$E$4),Parametrlar!$E$18/Parametrlar!$E$19,0)</f>
        <v>0</v>
      </c>
      <c r="ED18" s="46">
        <f>IF(AND(ED$4&gt;Parametrlar!$E$4-Parametrlar!$E$19,ED$4&lt;=Parametrlar!$E$4),Parametrlar!$E$18/Parametrlar!$E$19,0)</f>
        <v>0</v>
      </c>
      <c r="EE18" s="46">
        <f>IF(AND(EE$4&gt;Parametrlar!$E$4-Parametrlar!$E$19,EE$4&lt;=Parametrlar!$E$4),Parametrlar!$E$18/Parametrlar!$E$19,0)</f>
        <v>0</v>
      </c>
      <c r="EF18" s="46">
        <f>IF(AND(EF$4&gt;Parametrlar!$E$4-Parametrlar!$E$19,EF$4&lt;=Parametrlar!$E$4),Parametrlar!$E$18/Parametrlar!$E$19,0)</f>
        <v>0</v>
      </c>
      <c r="EG18" s="46">
        <f>IF(AND(EG$4&gt;Parametrlar!$E$4-Parametrlar!$E$19,EG$4&lt;=Parametrlar!$E$4),Parametrlar!$E$18/Parametrlar!$E$19,0)</f>
        <v>0</v>
      </c>
      <c r="EH18" s="46">
        <f>IF(AND(EH$4&gt;Parametrlar!$E$4-Parametrlar!$E$19,EH$4&lt;=Parametrlar!$E$4),Parametrlar!$E$18/Parametrlar!$E$19,0)</f>
        <v>0</v>
      </c>
      <c r="EI18" s="46">
        <f>IF(AND(EI$4&gt;Parametrlar!$E$4-Parametrlar!$E$19,EI$4&lt;=Parametrlar!$E$4),Parametrlar!$E$18/Parametrlar!$E$19,0)</f>
        <v>0</v>
      </c>
      <c r="EJ18" s="46">
        <f>IF(AND(EJ$4&gt;Parametrlar!$E$4-Parametrlar!$E$19,EJ$4&lt;=Parametrlar!$E$4),Parametrlar!$E$18/Parametrlar!$E$19,0)</f>
        <v>0</v>
      </c>
      <c r="EK18" s="46">
        <f>IF(AND(EK$4&gt;Parametrlar!$E$4-Parametrlar!$E$19,EK$4&lt;=Parametrlar!$E$4),Parametrlar!$E$18/Parametrlar!$E$19,0)</f>
        <v>0</v>
      </c>
      <c r="EL18" s="46">
        <f>IF(AND(EL$4&gt;Parametrlar!$E$4-Parametrlar!$E$19,EL$4&lt;=Parametrlar!$E$4),Parametrlar!$E$18/Parametrlar!$E$19,0)</f>
        <v>0</v>
      </c>
      <c r="EM18" s="46">
        <f>IF(AND(EM$4&gt;Parametrlar!$E$4-Parametrlar!$E$19,EM$4&lt;=Parametrlar!$E$4),Parametrlar!$E$18/Parametrlar!$E$19,0)</f>
        <v>0</v>
      </c>
      <c r="EN18" s="46">
        <f>IF(AND(EN$4&gt;Parametrlar!$E$4-Parametrlar!$E$19,EN$4&lt;=Parametrlar!$E$4),Parametrlar!$E$18/Parametrlar!$E$19,0)</f>
        <v>0</v>
      </c>
      <c r="EO18" s="46">
        <f>IF(AND(EO$4&gt;Parametrlar!$E$4-Parametrlar!$E$19,EO$4&lt;=Parametrlar!$E$4),Parametrlar!$E$18/Parametrlar!$E$19,0)</f>
        <v>0</v>
      </c>
      <c r="EP18" s="46">
        <f>IF(AND(EP$4&gt;Parametrlar!$E$4-Parametrlar!$E$19,EP$4&lt;=Parametrlar!$E$4),Parametrlar!$E$18/Parametrlar!$E$19,0)</f>
        <v>0</v>
      </c>
      <c r="EQ18" s="46">
        <f>IF(AND(EQ$4&gt;Parametrlar!$E$4-Parametrlar!$E$19,EQ$4&lt;=Parametrlar!$E$4),Parametrlar!$E$18/Parametrlar!$E$19,0)</f>
        <v>0</v>
      </c>
      <c r="ER18" s="46">
        <f>IF(AND(ER$4&gt;Parametrlar!$E$4-Parametrlar!$E$19,ER$4&lt;=Parametrlar!$E$4),Parametrlar!$E$18/Parametrlar!$E$19,0)</f>
        <v>0</v>
      </c>
      <c r="ES18" s="46">
        <f>IF(AND(ES$4&gt;Parametrlar!$E$4-Parametrlar!$E$19,ES$4&lt;=Parametrlar!$E$4),Parametrlar!$E$18/Parametrlar!$E$19,0)</f>
        <v>0</v>
      </c>
      <c r="ET18" s="46">
        <f>IF(AND(ET$4&gt;Parametrlar!$E$4-Parametrlar!$E$19,ET$4&lt;=Parametrlar!$E$4),Parametrlar!$E$18/Parametrlar!$E$19,0)</f>
        <v>0</v>
      </c>
      <c r="EU18" s="46">
        <f>IF(AND(EU$4&gt;Parametrlar!$E$4-Parametrlar!$E$19,EU$4&lt;=Parametrlar!$E$4),Parametrlar!$E$18/Parametrlar!$E$19,0)</f>
        <v>0</v>
      </c>
      <c r="EV18" s="46">
        <f>IF(AND(EV$4&gt;Parametrlar!$E$4-Parametrlar!$E$19,EV$4&lt;=Parametrlar!$E$4),Parametrlar!$E$18/Parametrlar!$E$19,0)</f>
        <v>0</v>
      </c>
      <c r="EW18" s="46">
        <f>IF(AND(EW$4&gt;Parametrlar!$E$4-Parametrlar!$E$19,EW$4&lt;=Parametrlar!$E$4),Parametrlar!$E$18/Parametrlar!$E$19,0)</f>
        <v>0</v>
      </c>
      <c r="EX18" s="46">
        <f>IF(AND(EX$4&gt;Parametrlar!$E$4-Parametrlar!$E$19,EX$4&lt;=Parametrlar!$E$4),Parametrlar!$E$18/Parametrlar!$E$19,0)</f>
        <v>0</v>
      </c>
      <c r="EY18" s="46">
        <f>IF(AND(EY$4&gt;Parametrlar!$E$4-Parametrlar!$E$19,EY$4&lt;=Parametrlar!$E$4),Parametrlar!$E$18/Parametrlar!$E$19,0)</f>
        <v>0</v>
      </c>
      <c r="EZ18" s="46">
        <f>IF(AND(EZ$4&gt;Parametrlar!$E$4-Parametrlar!$E$19,EZ$4&lt;=Parametrlar!$E$4),Parametrlar!$E$18/Parametrlar!$E$19,0)</f>
        <v>0</v>
      </c>
      <c r="FA18" s="46">
        <f>IF(AND(FA$4&gt;Parametrlar!$E$4-Parametrlar!$E$19,FA$4&lt;=Parametrlar!$E$4),Parametrlar!$E$18/Parametrlar!$E$19,0)</f>
        <v>0</v>
      </c>
      <c r="FB18" s="46">
        <f>IF(AND(FB$4&gt;Parametrlar!$E$4-Parametrlar!$E$19,FB$4&lt;=Parametrlar!$E$4),Parametrlar!$E$18/Parametrlar!$E$19,0)</f>
        <v>0</v>
      </c>
      <c r="FC18" s="46">
        <f>IF(AND(FC$4&gt;Parametrlar!$E$4-Parametrlar!$E$19,FC$4&lt;=Parametrlar!$E$4),Parametrlar!$E$18/Parametrlar!$E$19,0)</f>
        <v>0</v>
      </c>
      <c r="FD18" s="46">
        <f>IF(AND(FD$4&gt;Parametrlar!$E$4-Parametrlar!$E$19,FD$4&lt;=Parametrlar!$E$4),Parametrlar!$E$18/Parametrlar!$E$19,0)</f>
        <v>0</v>
      </c>
      <c r="FE18" s="46">
        <f>IF(AND(FE$4&gt;Parametrlar!$E$4-Parametrlar!$E$19,FE$4&lt;=Parametrlar!$E$4),Parametrlar!$E$18/Parametrlar!$E$19,0)</f>
        <v>0</v>
      </c>
      <c r="FF18" s="46">
        <f>IF(AND(FF$4&gt;Parametrlar!$E$4-Parametrlar!$E$19,FF$4&lt;=Parametrlar!$E$4),Parametrlar!$E$18/Parametrlar!$E$19,0)</f>
        <v>0</v>
      </c>
      <c r="FG18" s="46">
        <f>IF(AND(FG$4&gt;Parametrlar!$E$4-Parametrlar!$E$19,FG$4&lt;=Parametrlar!$E$4),Parametrlar!$E$18/Parametrlar!$E$19,0)</f>
        <v>0</v>
      </c>
      <c r="FH18" s="46">
        <f>IF(AND(FH$4&gt;Parametrlar!$E$4-Parametrlar!$E$19,FH$4&lt;=Parametrlar!$E$4),Parametrlar!$E$18/Parametrlar!$E$19,0)</f>
        <v>0</v>
      </c>
      <c r="FI18" s="46">
        <f>IF(AND(FI$4&gt;Parametrlar!$E$4-Parametrlar!$E$19,FI$4&lt;=Parametrlar!$E$4),Parametrlar!$E$18/Parametrlar!$E$19,0)</f>
        <v>0</v>
      </c>
      <c r="FJ18" s="46">
        <f>IF(AND(FJ$4&gt;Parametrlar!$E$4-Parametrlar!$E$19,FJ$4&lt;=Parametrlar!$E$4),Parametrlar!$E$18/Parametrlar!$E$19,0)</f>
        <v>0</v>
      </c>
      <c r="FK18" s="46">
        <f>IF(AND(FK$4&gt;Parametrlar!$E$4-Parametrlar!$E$19,FK$4&lt;=Parametrlar!$E$4),Parametrlar!$E$18/Parametrlar!$E$19,0)</f>
        <v>0</v>
      </c>
      <c r="FL18" s="46">
        <f>IF(AND(FL$4&gt;Parametrlar!$E$4-Parametrlar!$E$19,FL$4&lt;=Parametrlar!$E$4),Parametrlar!$E$18/Parametrlar!$E$19,0)</f>
        <v>0</v>
      </c>
      <c r="FM18" s="46">
        <f>IF(AND(FM$4&gt;Parametrlar!$E$4-Parametrlar!$E$19,FM$4&lt;=Parametrlar!$E$4),Parametrlar!$E$18/Parametrlar!$E$19,0)</f>
        <v>0</v>
      </c>
      <c r="FN18" s="46">
        <f>IF(AND(FN$4&gt;Parametrlar!$E$4-Parametrlar!$E$19,FN$4&lt;=Parametrlar!$E$4),Parametrlar!$E$18/Parametrlar!$E$19,0)</f>
        <v>0</v>
      </c>
      <c r="FO18" s="46">
        <f>IF(AND(FO$4&gt;Parametrlar!$E$4-Parametrlar!$E$19,FO$4&lt;=Parametrlar!$E$4),Parametrlar!$E$18/Parametrlar!$E$19,0)</f>
        <v>0</v>
      </c>
      <c r="FP18" s="46">
        <f>IF(AND(FP$4&gt;Parametrlar!$E$4-Parametrlar!$E$19,FP$4&lt;=Parametrlar!$E$4),Parametrlar!$E$18/Parametrlar!$E$19,0)</f>
        <v>0</v>
      </c>
    </row>
    <row r="19" spans="1:172" x14ac:dyDescent="0.2">
      <c r="A19" s="42" t="s">
        <v>233</v>
      </c>
      <c r="C19" s="45">
        <f t="shared" si="12"/>
        <v>800000</v>
      </c>
      <c r="D19" s="46">
        <f>IF(AND(D$4=0,Kirish!$B$11=1),Kirish!$B$10,0)</f>
        <v>800000</v>
      </c>
      <c r="E19" s="46">
        <f>IF(AND(E$4=0,Kirish!$B$11=1),Kirish!$B$10,0)</f>
        <v>0</v>
      </c>
      <c r="F19" s="46">
        <f>IF(AND(F$4=0,Kirish!$B$11=1),Kirish!$B$10,0)</f>
        <v>0</v>
      </c>
      <c r="G19" s="46">
        <f>IF(AND(G$4=0,Kirish!$B$11=1),Kirish!$B$10,0)</f>
        <v>0</v>
      </c>
      <c r="H19" s="46">
        <f>IF(AND(H$4=0,Kirish!$B$11=1),Kirish!$B$10,0)</f>
        <v>0</v>
      </c>
      <c r="I19" s="46">
        <f>IF(AND(I$4=0,Kirish!$B$11=1),Kirish!$B$10,0)</f>
        <v>0</v>
      </c>
      <c r="J19" s="46">
        <f>IF(AND(J$4=0,Kirish!$B$11=1),Kirish!$B$10,0)</f>
        <v>0</v>
      </c>
      <c r="K19" s="46">
        <f>IF(AND(K$4=0,Kirish!$B$11=1),Kirish!$B$10,0)</f>
        <v>0</v>
      </c>
      <c r="L19" s="46">
        <f>IF(AND(L$4=0,Kirish!$B$11=1),Kirish!$B$10,0)</f>
        <v>0</v>
      </c>
      <c r="M19" s="46">
        <f>IF(AND(M$4=0,Kirish!$B$11=1),Kirish!$B$10,0)</f>
        <v>0</v>
      </c>
      <c r="N19" s="46">
        <f>IF(AND(N$4=0,Kirish!$B$11=1),Kirish!$B$10,0)</f>
        <v>0</v>
      </c>
      <c r="O19" s="46">
        <f>IF(AND(O$4=0,Kirish!$B$11=1),Kirish!$B$10,0)</f>
        <v>0</v>
      </c>
      <c r="P19" s="46">
        <f>IF(AND(P$4=0,Kirish!$B$11=1),Kirish!$B$10,0)</f>
        <v>0</v>
      </c>
      <c r="Q19" s="46">
        <f>IF(AND(Q$4=0,Kirish!$B$11=1),Kirish!$B$10,0)</f>
        <v>0</v>
      </c>
      <c r="R19" s="46">
        <f>IF(AND(R$4=0,Kirish!$B$11=1),Kirish!$B$10,0)</f>
        <v>0</v>
      </c>
      <c r="S19" s="46">
        <f>IF(AND(S$4=0,Kirish!$B$11=1),Kirish!$B$10,0)</f>
        <v>0</v>
      </c>
      <c r="T19" s="46">
        <f>IF(AND(T$4=0,Kirish!$B$11=1),Kirish!$B$10,0)</f>
        <v>0</v>
      </c>
      <c r="U19" s="46">
        <f>IF(AND(U$4=0,Kirish!$B$11=1),Kirish!$B$10,0)</f>
        <v>0</v>
      </c>
      <c r="V19" s="46">
        <f>IF(AND(V$4=0,Kirish!$B$11=1),Kirish!$B$10,0)</f>
        <v>0</v>
      </c>
      <c r="W19" s="46">
        <f>IF(AND(W$4=0,Kirish!$B$11=1),Kirish!$B$10,0)</f>
        <v>0</v>
      </c>
      <c r="X19" s="46">
        <f>IF(AND(X$4=0,Kirish!$B$11=1),Kirish!$B$10,0)</f>
        <v>0</v>
      </c>
      <c r="Y19" s="46">
        <f>IF(AND(Y$4=0,Kirish!$B$11=1),Kirish!$B$10,0)</f>
        <v>0</v>
      </c>
      <c r="Z19" s="46">
        <f>IF(AND(Z$4=0,Kirish!$B$11=1),Kirish!$B$10,0)</f>
        <v>0</v>
      </c>
      <c r="AA19" s="46">
        <f>IF(AND(AA$4=0,Kirish!$B$11=1),Kirish!$B$10,0)</f>
        <v>0</v>
      </c>
      <c r="AB19" s="46">
        <f>IF(AND(AB$4=0,Kirish!$B$11=1),Kirish!$B$10,0)</f>
        <v>0</v>
      </c>
      <c r="AC19" s="46">
        <f>IF(AND(AC$4=0,Kirish!$B$11=1),Kirish!$B$10,0)</f>
        <v>0</v>
      </c>
      <c r="AD19" s="46">
        <f>IF(AND(AD$4=0,Kirish!$B$11=1),Kirish!$B$10,0)</f>
        <v>0</v>
      </c>
      <c r="AE19" s="46">
        <f>IF(AND(AE$4=0,Kirish!$B$11=1),Kirish!$B$10,0)</f>
        <v>0</v>
      </c>
      <c r="AF19" s="46">
        <f>IF(AND(AF$4=0,Kirish!$B$11=1),Kirish!$B$10,0)</f>
        <v>0</v>
      </c>
      <c r="AG19" s="46">
        <f>IF(AND(AG$4=0,Kirish!$B$11=1),Kirish!$B$10,0)</f>
        <v>0</v>
      </c>
      <c r="AH19" s="46">
        <f>IF(AND(AH$4=0,Kirish!$B$11=1),Kirish!$B$10,0)</f>
        <v>0</v>
      </c>
      <c r="AI19" s="46">
        <f>IF(AND(AI$4=0,Kirish!$B$11=1),Kirish!$B$10,0)</f>
        <v>0</v>
      </c>
      <c r="AJ19" s="46">
        <f>IF(AND(AJ$4=0,Kirish!$B$11=1),Kirish!$B$10,0)</f>
        <v>0</v>
      </c>
      <c r="AK19" s="46">
        <f>IF(AND(AK$4=0,Kirish!$B$11=1),Kirish!$B$10,0)</f>
        <v>0</v>
      </c>
      <c r="AL19" s="46">
        <f>IF(AND(AL$4=0,Kirish!$B$11=1),Kirish!$B$10,0)</f>
        <v>0</v>
      </c>
      <c r="AM19" s="46">
        <f>IF(AND(AM$4=0,Kirish!$B$11=1),Kirish!$B$10,0)</f>
        <v>0</v>
      </c>
      <c r="AN19" s="46">
        <f>IF(AND(AN$4=0,Kirish!$B$11=1),Kirish!$B$10,0)</f>
        <v>0</v>
      </c>
      <c r="AO19" s="46">
        <f>IF(AND(AO$4=0,Kirish!$B$11=1),Kirish!$B$10,0)</f>
        <v>0</v>
      </c>
      <c r="AP19" s="46">
        <f>IF(AND(AP$4=0,Kirish!$B$11=1),Kirish!$B$10,0)</f>
        <v>0</v>
      </c>
      <c r="AQ19" s="46">
        <f>IF(AND(AQ$4=0,Kirish!$B$11=1),Kirish!$B$10,0)</f>
        <v>0</v>
      </c>
      <c r="AR19" s="46">
        <f>IF(AND(AR$4=0,Kirish!$B$11=1),Kirish!$B$10,0)</f>
        <v>0</v>
      </c>
      <c r="AS19" s="46">
        <f>IF(AND(AS$4=0,Kirish!$B$11=1),Kirish!$B$10,0)</f>
        <v>0</v>
      </c>
      <c r="AT19" s="46">
        <f>IF(AND(AT$4=0,Kirish!$B$11=1),Kirish!$B$10,0)</f>
        <v>0</v>
      </c>
      <c r="AU19" s="46">
        <f>IF(AND(AU$4=0,Kirish!$B$11=1),Kirish!$B$10,0)</f>
        <v>0</v>
      </c>
      <c r="AV19" s="46">
        <f>IF(AND(AV$4=0,Kirish!$B$11=1),Kirish!$B$10,0)</f>
        <v>0</v>
      </c>
      <c r="AW19" s="46">
        <f>IF(AND(AW$4=0,Kirish!$B$11=1),Kirish!$B$10,0)</f>
        <v>0</v>
      </c>
      <c r="AX19" s="46">
        <f>IF(AND(AX$4=0,Kirish!$B$11=1),Kirish!$B$10,0)</f>
        <v>0</v>
      </c>
      <c r="AY19" s="46">
        <f>IF(AND(AY$4=0,Kirish!$B$11=1),Kirish!$B$10,0)</f>
        <v>0</v>
      </c>
      <c r="AZ19" s="46">
        <f>IF(AND(AZ$4=0,Kirish!$B$11=1),Kirish!$B$10,0)</f>
        <v>0</v>
      </c>
      <c r="BA19" s="46">
        <f>IF(AND(BA$4=0,Kirish!$B$11=1),Kirish!$B$10,0)</f>
        <v>0</v>
      </c>
      <c r="BB19" s="46">
        <f>IF(AND(BB$4=0,Kirish!$B$11=1),Kirish!$B$10,0)</f>
        <v>0</v>
      </c>
      <c r="BC19" s="46">
        <f>IF(AND(BC$4=0,Kirish!$B$11=1),Kirish!$B$10,0)</f>
        <v>0</v>
      </c>
      <c r="BD19" s="46">
        <f>IF(AND(BD$4=0,Kirish!$B$11=1),Kirish!$B$10,0)</f>
        <v>0</v>
      </c>
      <c r="BE19" s="46">
        <f>IF(AND(BE$4=0,Kirish!$B$11=1),Kirish!$B$10,0)</f>
        <v>0</v>
      </c>
      <c r="BF19" s="46">
        <f>IF(AND(BF$4=0,Kirish!$B$11=1),Kirish!$B$10,0)</f>
        <v>0</v>
      </c>
      <c r="BG19" s="46">
        <f>IF(AND(BG$4=0,Kirish!$B$11=1),Kirish!$B$10,0)</f>
        <v>0</v>
      </c>
      <c r="BH19" s="46">
        <f>IF(AND(BH$4=0,Kirish!$B$11=1),Kirish!$B$10,0)</f>
        <v>0</v>
      </c>
      <c r="BI19" s="46">
        <f>IF(AND(BI$4=0,Kirish!$B$11=1),Kirish!$B$10,0)</f>
        <v>0</v>
      </c>
      <c r="BJ19" s="46">
        <f>IF(AND(BJ$4=0,Kirish!$B$11=1),Kirish!$B$10,0)</f>
        <v>0</v>
      </c>
      <c r="BK19" s="46">
        <f>IF(AND(BK$4=0,Kirish!$B$11=1),Kirish!$B$10,0)</f>
        <v>0</v>
      </c>
      <c r="BL19" s="46">
        <f>IF(AND(BL$4=0,Kirish!$B$11=1),Kirish!$B$10,0)</f>
        <v>0</v>
      </c>
      <c r="BM19" s="46">
        <f>IF(AND(BM$4=0,Kirish!$B$11=1),Kirish!$B$10,0)</f>
        <v>0</v>
      </c>
      <c r="BN19" s="46">
        <f>IF(AND(BN$4=0,Kirish!$B$11=1),Kirish!$B$10,0)</f>
        <v>0</v>
      </c>
      <c r="BO19" s="46">
        <f>IF(AND(BO$4=0,Kirish!$B$11=1),Kirish!$B$10,0)</f>
        <v>0</v>
      </c>
      <c r="BP19" s="46">
        <f>IF(AND(BP$4=0,Kirish!$B$11=1),Kirish!$B$10,0)</f>
        <v>0</v>
      </c>
      <c r="BQ19" s="46">
        <f>IF(AND(BQ$4=0,Kirish!$B$11=1),Kirish!$B$10,0)</f>
        <v>0</v>
      </c>
      <c r="BR19" s="46">
        <f>IF(AND(BR$4=0,Kirish!$B$11=1),Kirish!$B$10,0)</f>
        <v>0</v>
      </c>
      <c r="BS19" s="46">
        <f>IF(AND(BS$4=0,Kirish!$B$11=1),Kirish!$B$10,0)</f>
        <v>0</v>
      </c>
      <c r="BT19" s="46">
        <f>IF(AND(BT$4=0,Kirish!$B$11=1),Kirish!$B$10,0)</f>
        <v>0</v>
      </c>
      <c r="BU19" s="46">
        <f>IF(AND(BU$4=0,Kirish!$B$11=1),Kirish!$B$10,0)</f>
        <v>0</v>
      </c>
      <c r="BV19" s="46">
        <f>IF(AND(BV$4=0,Kirish!$B$11=1),Kirish!$B$10,0)</f>
        <v>0</v>
      </c>
      <c r="BW19" s="46">
        <f>IF(AND(BW$4=0,Kirish!$B$11=1),Kirish!$B$10,0)</f>
        <v>0</v>
      </c>
      <c r="BX19" s="46">
        <f>IF(AND(BX$4=0,Kirish!$B$11=1),Kirish!$B$10,0)</f>
        <v>0</v>
      </c>
      <c r="BY19" s="46">
        <f>IF(AND(BY$4=0,Kirish!$B$11=1),Kirish!$B$10,0)</f>
        <v>0</v>
      </c>
      <c r="BZ19" s="46">
        <f>IF(AND(BZ$4=0,Kirish!$B$11=1),Kirish!$B$10,0)</f>
        <v>0</v>
      </c>
      <c r="CA19" s="46">
        <f>IF(AND(CA$4=0,Kirish!$B$11=1),Kirish!$B$10,0)</f>
        <v>0</v>
      </c>
      <c r="CB19" s="46">
        <f>IF(AND(CB$4=0,Kirish!$B$11=1),Kirish!$B$10,0)</f>
        <v>0</v>
      </c>
      <c r="CC19" s="46">
        <f>IF(AND(CC$4=0,Kirish!$B$11=1),Kirish!$B$10,0)</f>
        <v>0</v>
      </c>
      <c r="CD19" s="46">
        <f>IF(AND(CD$4=0,Kirish!$B$11=1),Kirish!$B$10,0)</f>
        <v>0</v>
      </c>
      <c r="CE19" s="46">
        <f>IF(AND(CE$4=0,Kirish!$B$11=1),Kirish!$B$10,0)</f>
        <v>0</v>
      </c>
      <c r="CF19" s="46">
        <f>IF(AND(CF$4=0,Kirish!$B$11=1),Kirish!$B$10,0)</f>
        <v>0</v>
      </c>
      <c r="CG19" s="46">
        <f>IF(AND(CG$4=0,Kirish!$B$11=1),Kirish!$B$10,0)</f>
        <v>0</v>
      </c>
      <c r="CH19" s="46">
        <f>IF(AND(CH$4=0,Kirish!$B$11=1),Kirish!$B$10,0)</f>
        <v>0</v>
      </c>
      <c r="CI19" s="46">
        <f>IF(AND(CI$4=0,Kirish!$B$11=1),Kirish!$B$10,0)</f>
        <v>0</v>
      </c>
      <c r="CJ19" s="46">
        <f>IF(AND(CJ$4=0,Kirish!$B$11=1),Kirish!$B$10,0)</f>
        <v>0</v>
      </c>
      <c r="CK19" s="46">
        <f>IF(AND(CK$4=0,Kirish!$B$11=1),Kirish!$B$10,0)</f>
        <v>0</v>
      </c>
      <c r="CL19" s="46">
        <f>IF(AND(CL$4=0,Kirish!$B$11=1),Kirish!$B$10,0)</f>
        <v>0</v>
      </c>
      <c r="CM19" s="46">
        <f>IF(AND(CM$4=0,Kirish!$B$11=1),Kirish!$B$10,0)</f>
        <v>0</v>
      </c>
      <c r="CN19" s="46">
        <f>IF(AND(CN$4=0,Kirish!$B$11=1),Kirish!$B$10,0)</f>
        <v>0</v>
      </c>
      <c r="CO19" s="46">
        <f>IF(AND(CO$4=0,Kirish!$B$11=1),Kirish!$B$10,0)</f>
        <v>0</v>
      </c>
      <c r="CP19" s="46">
        <f>IF(AND(CP$4=0,Kirish!$B$11=1),Kirish!$B$10,0)</f>
        <v>0</v>
      </c>
      <c r="CQ19" s="46">
        <f>IF(AND(CQ$4=0,Kirish!$B$11=1),Kirish!$B$10,0)</f>
        <v>0</v>
      </c>
      <c r="CR19" s="46">
        <f>IF(AND(CR$4=0,Kirish!$B$11=1),Kirish!$B$10,0)</f>
        <v>0</v>
      </c>
      <c r="CS19" s="46">
        <f>IF(AND(CS$4=0,Kirish!$B$11=1),Kirish!$B$10,0)</f>
        <v>0</v>
      </c>
      <c r="CT19" s="46">
        <f>IF(AND(CT$4=0,Kirish!$B$11=1),Kirish!$B$10,0)</f>
        <v>0</v>
      </c>
      <c r="CU19" s="46">
        <f>IF(AND(CU$4=0,Kirish!$B$11=1),Kirish!$B$10,0)</f>
        <v>0</v>
      </c>
      <c r="CV19" s="46">
        <f>IF(AND(CV$4=0,Kirish!$B$11=1),Kirish!$B$10,0)</f>
        <v>0</v>
      </c>
      <c r="CW19" s="46">
        <f>IF(AND(CW$4=0,Kirish!$B$11=1),Kirish!$B$10,0)</f>
        <v>0</v>
      </c>
      <c r="CX19" s="46">
        <f>IF(AND(CX$4=0,Kirish!$B$11=1),Kirish!$B$10,0)</f>
        <v>0</v>
      </c>
      <c r="CY19" s="46">
        <f>IF(AND(CY$4=0,Kirish!$B$11=1),Kirish!$B$10,0)</f>
        <v>0</v>
      </c>
      <c r="CZ19" s="46">
        <f>IF(AND(CZ$4=0,Kirish!$B$11=1),Kirish!$B$10,0)</f>
        <v>0</v>
      </c>
      <c r="DA19" s="46">
        <f>IF(AND(DA$4=0,Kirish!$B$11=1),Kirish!$B$10,0)</f>
        <v>0</v>
      </c>
      <c r="DB19" s="46">
        <f>IF(AND(DB$4=0,Kirish!$B$11=1),Kirish!$B$10,0)</f>
        <v>0</v>
      </c>
      <c r="DC19" s="46">
        <f>IF(AND(DC$4=0,Kirish!$B$11=1),Kirish!$B$10,0)</f>
        <v>0</v>
      </c>
      <c r="DD19" s="46">
        <f>IF(AND(DD$4=0,Kirish!$B$11=1),Kirish!$B$10,0)</f>
        <v>0</v>
      </c>
      <c r="DE19" s="46">
        <f>IF(AND(DE$4=0,Kirish!$B$11=1),Kirish!$B$10,0)</f>
        <v>0</v>
      </c>
      <c r="DF19" s="46">
        <f>IF(AND(DF$4=0,Kirish!$B$11=1),Kirish!$B$10,0)</f>
        <v>0</v>
      </c>
      <c r="DG19" s="46">
        <f>IF(AND(DG$4=0,Kirish!$B$11=1),Kirish!$B$10,0)</f>
        <v>0</v>
      </c>
      <c r="DH19" s="46">
        <f>IF(AND(DH$4=0,Kirish!$B$11=1),Kirish!$B$10,0)</f>
        <v>0</v>
      </c>
      <c r="DI19" s="46">
        <f>IF(AND(DI$4=0,Kirish!$B$11=1),Kirish!$B$10,0)</f>
        <v>0</v>
      </c>
      <c r="DJ19" s="46">
        <f>IF(AND(DJ$4=0,Kirish!$B$11=1),Kirish!$B$10,0)</f>
        <v>0</v>
      </c>
      <c r="DK19" s="46">
        <f>IF(AND(DK$4=0,Kirish!$B$11=1),Kirish!$B$10,0)</f>
        <v>0</v>
      </c>
      <c r="DL19" s="46">
        <f>IF(AND(DL$4=0,Kirish!$B$11=1),Kirish!$B$10,0)</f>
        <v>0</v>
      </c>
      <c r="DM19" s="46">
        <f>IF(AND(DM$4=0,Kirish!$B$11=1),Kirish!$B$10,0)</f>
        <v>0</v>
      </c>
      <c r="DN19" s="46">
        <f>IF(AND(DN$4=0,Kirish!$B$11=1),Kirish!$B$10,0)</f>
        <v>0</v>
      </c>
      <c r="DO19" s="46">
        <f>IF(AND(DO$4=0,Kirish!$B$11=1),Kirish!$B$10,0)</f>
        <v>0</v>
      </c>
      <c r="DP19" s="46">
        <f>IF(AND(DP$4=0,Kirish!$B$11=1),Kirish!$B$10,0)</f>
        <v>0</v>
      </c>
      <c r="DQ19" s="46">
        <f>IF(AND(DQ$4=0,Kirish!$B$11=1),Kirish!$B$10,0)</f>
        <v>0</v>
      </c>
      <c r="DR19" s="46">
        <f>IF(AND(DR$4=0,Kirish!$B$11=1),Kirish!$B$10,0)</f>
        <v>0</v>
      </c>
      <c r="DS19" s="46">
        <f>IF(AND(DS$4=0,Kirish!$B$11=1),Kirish!$B$10,0)</f>
        <v>0</v>
      </c>
      <c r="DT19" s="46">
        <f>IF(AND(DT$4=0,Kirish!$B$11=1),Kirish!$B$10,0)</f>
        <v>0</v>
      </c>
      <c r="DU19" s="46">
        <f>IF(AND(DU$4=0,Kirish!$B$11=1),Kirish!$B$10,0)</f>
        <v>0</v>
      </c>
      <c r="DV19" s="46">
        <f>IF(AND(DV$4=0,Kirish!$B$11=1),Kirish!$B$10,0)</f>
        <v>0</v>
      </c>
      <c r="DW19" s="46">
        <f>IF(AND(DW$4=0,Kirish!$B$11=1),Kirish!$B$10,0)</f>
        <v>0</v>
      </c>
      <c r="DX19" s="46">
        <f>IF(AND(DX$4=0,Kirish!$B$11=1),Kirish!$B$10,0)</f>
        <v>0</v>
      </c>
      <c r="DY19" s="46">
        <f>IF(AND(DY$4=0,Kirish!$B$11=1),Kirish!$B$10,0)</f>
        <v>0</v>
      </c>
      <c r="DZ19" s="46">
        <f>IF(AND(DZ$4=0,Kirish!$B$11=1),Kirish!$B$10,0)</f>
        <v>0</v>
      </c>
      <c r="EA19" s="46">
        <f>IF(AND(EA$4=0,Kirish!$B$11=1),Kirish!$B$10,0)</f>
        <v>0</v>
      </c>
      <c r="EB19" s="46">
        <f>IF(AND(EB$4=0,Kirish!$B$11=1),Kirish!$B$10,0)</f>
        <v>0</v>
      </c>
      <c r="EC19" s="46">
        <f>IF(AND(EC$4=0,Kirish!$B$11=1),Kirish!$B$10,0)</f>
        <v>0</v>
      </c>
      <c r="ED19" s="46">
        <f>IF(AND(ED$4=0,Kirish!$B$11=1),Kirish!$B$10,0)</f>
        <v>0</v>
      </c>
      <c r="EE19" s="46">
        <f>IF(AND(EE$4=0,Kirish!$B$11=1),Kirish!$B$10,0)</f>
        <v>0</v>
      </c>
      <c r="EF19" s="46">
        <f>IF(AND(EF$4=0,Kirish!$B$11=1),Kirish!$B$10,0)</f>
        <v>0</v>
      </c>
      <c r="EG19" s="46">
        <f>IF(AND(EG$4=0,Kirish!$B$11=1),Kirish!$B$10,0)</f>
        <v>0</v>
      </c>
      <c r="EH19" s="46">
        <f>IF(AND(EH$4=0,Kirish!$B$11=1),Kirish!$B$10,0)</f>
        <v>0</v>
      </c>
      <c r="EI19" s="46">
        <f>IF(AND(EI$4=0,Kirish!$B$11=1),Kirish!$B$10,0)</f>
        <v>0</v>
      </c>
      <c r="EJ19" s="46">
        <f>IF(AND(EJ$4=0,Kirish!$B$11=1),Kirish!$B$10,0)</f>
        <v>0</v>
      </c>
      <c r="EK19" s="46">
        <f>IF(AND(EK$4=0,Kirish!$B$11=1),Kirish!$B$10,0)</f>
        <v>0</v>
      </c>
      <c r="EL19" s="46">
        <f>IF(AND(EL$4=0,Kirish!$B$11=1),Kirish!$B$10,0)</f>
        <v>0</v>
      </c>
      <c r="EM19" s="46">
        <f>IF(AND(EM$4=0,Kirish!$B$11=1),Kirish!$B$10,0)</f>
        <v>0</v>
      </c>
      <c r="EN19" s="46">
        <f>IF(AND(EN$4=0,Kirish!$B$11=1),Kirish!$B$10,0)</f>
        <v>0</v>
      </c>
      <c r="EO19" s="46">
        <f>IF(AND(EO$4=0,Kirish!$B$11=1),Kirish!$B$10,0)</f>
        <v>0</v>
      </c>
      <c r="EP19" s="46">
        <f>IF(AND(EP$4=0,Kirish!$B$11=1),Kirish!$B$10,0)</f>
        <v>0</v>
      </c>
      <c r="EQ19" s="46">
        <f>IF(AND(EQ$4=0,Kirish!$B$11=1),Kirish!$B$10,0)</f>
        <v>0</v>
      </c>
      <c r="ER19" s="46">
        <f>IF(AND(ER$4=0,Kirish!$B$11=1),Kirish!$B$10,0)</f>
        <v>0</v>
      </c>
      <c r="ES19" s="46">
        <f>IF(AND(ES$4=0,Kirish!$B$11=1),Kirish!$B$10,0)</f>
        <v>0</v>
      </c>
      <c r="ET19" s="46">
        <f>IF(AND(ET$4=0,Kirish!$B$11=1),Kirish!$B$10,0)</f>
        <v>0</v>
      </c>
      <c r="EU19" s="46">
        <f>IF(AND(EU$4=0,Kirish!$B$11=1),Kirish!$B$10,0)</f>
        <v>0</v>
      </c>
      <c r="EV19" s="46">
        <f>IF(AND(EV$4=0,Kirish!$B$11=1),Kirish!$B$10,0)</f>
        <v>0</v>
      </c>
      <c r="EW19" s="46">
        <f>IF(AND(EW$4=0,Kirish!$B$11=1),Kirish!$B$10,0)</f>
        <v>0</v>
      </c>
      <c r="EX19" s="46">
        <f>IF(AND(EX$4=0,Kirish!$B$11=1),Kirish!$B$10,0)</f>
        <v>0</v>
      </c>
      <c r="EY19" s="46">
        <f>IF(AND(EY$4=0,Kirish!$B$11=1),Kirish!$B$10,0)</f>
        <v>0</v>
      </c>
      <c r="EZ19" s="46">
        <f>IF(AND(EZ$4=0,Kirish!$B$11=1),Kirish!$B$10,0)</f>
        <v>0</v>
      </c>
      <c r="FA19" s="46">
        <f>IF(AND(FA$4=0,Kirish!$B$11=1),Kirish!$B$10,0)</f>
        <v>0</v>
      </c>
      <c r="FB19" s="46">
        <f>IF(AND(FB$4=0,Kirish!$B$11=1),Kirish!$B$10,0)</f>
        <v>0</v>
      </c>
      <c r="FC19" s="46">
        <f>IF(AND(FC$4=0,Kirish!$B$11=1),Kirish!$B$10,0)</f>
        <v>0</v>
      </c>
      <c r="FD19" s="46">
        <f>IF(AND(FD$4=0,Kirish!$B$11=1),Kirish!$B$10,0)</f>
        <v>0</v>
      </c>
      <c r="FE19" s="46">
        <f>IF(AND(FE$4=0,Kirish!$B$11=1),Kirish!$B$10,0)</f>
        <v>0</v>
      </c>
      <c r="FF19" s="46">
        <f>IF(AND(FF$4=0,Kirish!$B$11=1),Kirish!$B$10,0)</f>
        <v>0</v>
      </c>
      <c r="FG19" s="46">
        <f>IF(AND(FG$4=0,Kirish!$B$11=1),Kirish!$B$10,0)</f>
        <v>0</v>
      </c>
      <c r="FH19" s="46">
        <f>IF(AND(FH$4=0,Kirish!$B$11=1),Kirish!$B$10,0)</f>
        <v>0</v>
      </c>
      <c r="FI19" s="46">
        <f>IF(AND(FI$4=0,Kirish!$B$11=1),Kirish!$B$10,0)</f>
        <v>0</v>
      </c>
      <c r="FJ19" s="46">
        <f>IF(AND(FJ$4=0,Kirish!$B$11=1),Kirish!$B$10,0)</f>
        <v>0</v>
      </c>
      <c r="FK19" s="46">
        <f>IF(AND(FK$4=0,Kirish!$B$11=1),Kirish!$B$10,0)</f>
        <v>0</v>
      </c>
      <c r="FL19" s="46">
        <f>IF(AND(FL$4=0,Kirish!$B$11=1),Kirish!$B$10,0)</f>
        <v>0</v>
      </c>
      <c r="FM19" s="46">
        <f>IF(AND(FM$4=0,Kirish!$B$11=1),Kirish!$B$10,0)</f>
        <v>0</v>
      </c>
      <c r="FN19" s="46">
        <f>IF(AND(FN$4=0,Kirish!$B$11=1),Kirish!$B$10,0)</f>
        <v>0</v>
      </c>
      <c r="FO19" s="46">
        <f>IF(AND(FO$4=0,Kirish!$B$11=1),Kirish!$B$10,0)</f>
        <v>0</v>
      </c>
      <c r="FP19" s="46">
        <f>IF(AND(FP$4=0,Kirish!$B$11=1),Kirish!$B$10,0)</f>
        <v>0</v>
      </c>
    </row>
    <row r="20" spans="1:172" x14ac:dyDescent="0.2">
      <c r="A20" s="42" t="s">
        <v>234</v>
      </c>
      <c r="D20" s="47">
        <f>D$4-Parametrlar!$E$4</f>
        <v>-27</v>
      </c>
      <c r="E20" s="47">
        <f>E$4-Parametrlar!$E$4</f>
        <v>-26</v>
      </c>
      <c r="F20" s="47">
        <f>F$4-Parametrlar!$E$4</f>
        <v>-25</v>
      </c>
      <c r="G20" s="47">
        <f>G$4-Parametrlar!$E$4</f>
        <v>-24</v>
      </c>
      <c r="H20" s="47">
        <f>H$4-Parametrlar!$E$4</f>
        <v>-23</v>
      </c>
      <c r="I20" s="47">
        <f>I$4-Parametrlar!$E$4</f>
        <v>-22</v>
      </c>
      <c r="J20" s="47">
        <f>J$4-Parametrlar!$E$4</f>
        <v>-21</v>
      </c>
      <c r="K20" s="47">
        <f>K$4-Parametrlar!$E$4</f>
        <v>-20</v>
      </c>
      <c r="L20" s="47">
        <f>L$4-Parametrlar!$E$4</f>
        <v>-19</v>
      </c>
      <c r="M20" s="47">
        <f>M$4-Parametrlar!$E$4</f>
        <v>-18</v>
      </c>
      <c r="N20" s="47">
        <f>N$4-Parametrlar!$E$4</f>
        <v>-17</v>
      </c>
      <c r="O20" s="47">
        <f>O$4-Parametrlar!$E$4</f>
        <v>-16</v>
      </c>
      <c r="P20" s="47">
        <f>P$4-Parametrlar!$E$4</f>
        <v>-15</v>
      </c>
      <c r="Q20" s="47">
        <f>Q$4-Parametrlar!$E$4</f>
        <v>-14</v>
      </c>
      <c r="R20" s="47">
        <f>R$4-Parametrlar!$E$4</f>
        <v>-13</v>
      </c>
      <c r="S20" s="47">
        <f>S$4-Parametrlar!$E$4</f>
        <v>-12</v>
      </c>
      <c r="T20" s="47">
        <f>T$4-Parametrlar!$E$4</f>
        <v>-11</v>
      </c>
      <c r="U20" s="47">
        <f>U$4-Parametrlar!$E$4</f>
        <v>-10</v>
      </c>
      <c r="V20" s="47">
        <f>V$4-Parametrlar!$E$4</f>
        <v>-9</v>
      </c>
      <c r="W20" s="47">
        <f>W$4-Parametrlar!$E$4</f>
        <v>-8</v>
      </c>
      <c r="X20" s="47">
        <f>X$4-Parametrlar!$E$4</f>
        <v>-7</v>
      </c>
      <c r="Y20" s="47">
        <f>Y$4-Parametrlar!$E$4</f>
        <v>-6</v>
      </c>
      <c r="Z20" s="47">
        <f>Z$4-Parametrlar!$E$4</f>
        <v>-5</v>
      </c>
      <c r="AA20" s="47">
        <f>AA$4-Parametrlar!$E$4</f>
        <v>-4</v>
      </c>
      <c r="AB20" s="47">
        <f>AB$4-Parametrlar!$E$4</f>
        <v>-3</v>
      </c>
      <c r="AC20" s="47">
        <f>AC$4-Parametrlar!$E$4</f>
        <v>-2</v>
      </c>
      <c r="AD20" s="47">
        <f>AD$4-Parametrlar!$E$4</f>
        <v>-1</v>
      </c>
      <c r="AE20" s="47">
        <f>AE$4-Parametrlar!$E$4</f>
        <v>0</v>
      </c>
      <c r="AF20" s="47">
        <f>AF$4-Parametrlar!$E$4</f>
        <v>1</v>
      </c>
      <c r="AG20" s="47">
        <f>AG$4-Parametrlar!$E$4</f>
        <v>2</v>
      </c>
      <c r="AH20" s="47">
        <f>AH$4-Parametrlar!$E$4</f>
        <v>3</v>
      </c>
      <c r="AI20" s="47">
        <f>AI$4-Parametrlar!$E$4</f>
        <v>4</v>
      </c>
      <c r="AJ20" s="47">
        <f>AJ$4-Parametrlar!$E$4</f>
        <v>5</v>
      </c>
      <c r="AK20" s="47">
        <f>AK$4-Parametrlar!$E$4</f>
        <v>6</v>
      </c>
      <c r="AL20" s="47">
        <f>AL$4-Parametrlar!$E$4</f>
        <v>7</v>
      </c>
      <c r="AM20" s="47">
        <f>AM$4-Parametrlar!$E$4</f>
        <v>8</v>
      </c>
      <c r="AN20" s="47">
        <f>AN$4-Parametrlar!$E$4</f>
        <v>9</v>
      </c>
      <c r="AO20" s="47">
        <f>AO$4-Parametrlar!$E$4</f>
        <v>10</v>
      </c>
      <c r="AP20" s="47">
        <f>AP$4-Parametrlar!$E$4</f>
        <v>11</v>
      </c>
      <c r="AQ20" s="47">
        <f>AQ$4-Parametrlar!$E$4</f>
        <v>12</v>
      </c>
      <c r="AR20" s="47">
        <f>AR$4-Parametrlar!$E$4</f>
        <v>13</v>
      </c>
      <c r="AS20" s="47">
        <f>AS$4-Parametrlar!$E$4</f>
        <v>14</v>
      </c>
      <c r="AT20" s="47">
        <f>AT$4-Parametrlar!$E$4</f>
        <v>15</v>
      </c>
      <c r="AU20" s="47">
        <f>AU$4-Parametrlar!$E$4</f>
        <v>16</v>
      </c>
      <c r="AV20" s="47">
        <f>AV$4-Parametrlar!$E$4</f>
        <v>17</v>
      </c>
      <c r="AW20" s="47">
        <f>AW$4-Parametrlar!$E$4</f>
        <v>18</v>
      </c>
      <c r="AX20" s="47">
        <f>AX$4-Parametrlar!$E$4</f>
        <v>19</v>
      </c>
      <c r="AY20" s="47">
        <f>AY$4-Parametrlar!$E$4</f>
        <v>20</v>
      </c>
      <c r="AZ20" s="47">
        <f>AZ$4-Parametrlar!$E$4</f>
        <v>21</v>
      </c>
      <c r="BA20" s="47">
        <f>BA$4-Parametrlar!$E$4</f>
        <v>22</v>
      </c>
      <c r="BB20" s="47">
        <f>BB$4-Parametrlar!$E$4</f>
        <v>23</v>
      </c>
      <c r="BC20" s="47">
        <f>BC$4-Parametrlar!$E$4</f>
        <v>24</v>
      </c>
      <c r="BD20" s="47">
        <f>BD$4-Parametrlar!$E$4</f>
        <v>25</v>
      </c>
      <c r="BE20" s="47">
        <f>BE$4-Parametrlar!$E$4</f>
        <v>26</v>
      </c>
      <c r="BF20" s="47">
        <f>BF$4-Parametrlar!$E$4</f>
        <v>27</v>
      </c>
      <c r="BG20" s="47">
        <f>BG$4-Parametrlar!$E$4</f>
        <v>28</v>
      </c>
      <c r="BH20" s="47">
        <f>BH$4-Parametrlar!$E$4</f>
        <v>29</v>
      </c>
      <c r="BI20" s="47">
        <f>BI$4-Parametrlar!$E$4</f>
        <v>30</v>
      </c>
      <c r="BJ20" s="47">
        <f>BJ$4-Parametrlar!$E$4</f>
        <v>31</v>
      </c>
      <c r="BK20" s="47">
        <f>BK$4-Parametrlar!$E$4</f>
        <v>32</v>
      </c>
      <c r="BL20" s="47">
        <f>BL$4-Parametrlar!$E$4</f>
        <v>33</v>
      </c>
      <c r="BM20" s="47">
        <f>BM$4-Parametrlar!$E$4</f>
        <v>34</v>
      </c>
      <c r="BN20" s="47">
        <f>BN$4-Parametrlar!$E$4</f>
        <v>35</v>
      </c>
      <c r="BO20" s="47">
        <f>BO$4-Parametrlar!$E$4</f>
        <v>36</v>
      </c>
      <c r="BP20" s="47">
        <f>BP$4-Parametrlar!$E$4</f>
        <v>37</v>
      </c>
      <c r="BQ20" s="47">
        <f>BQ$4-Parametrlar!$E$4</f>
        <v>38</v>
      </c>
      <c r="BR20" s="47">
        <f>BR$4-Parametrlar!$E$4</f>
        <v>39</v>
      </c>
      <c r="BS20" s="47">
        <f>BS$4-Parametrlar!$E$4</f>
        <v>40</v>
      </c>
      <c r="BT20" s="47">
        <f>BT$4-Parametrlar!$E$4</f>
        <v>41</v>
      </c>
      <c r="BU20" s="47">
        <f>BU$4-Parametrlar!$E$4</f>
        <v>42</v>
      </c>
      <c r="BV20" s="47">
        <f>BV$4-Parametrlar!$E$4</f>
        <v>43</v>
      </c>
      <c r="BW20" s="47">
        <f>BW$4-Parametrlar!$E$4</f>
        <v>44</v>
      </c>
      <c r="BX20" s="47">
        <f>BX$4-Parametrlar!$E$4</f>
        <v>45</v>
      </c>
      <c r="BY20" s="47">
        <f>BY$4-Parametrlar!$E$4</f>
        <v>46</v>
      </c>
      <c r="BZ20" s="47">
        <f>BZ$4-Parametrlar!$E$4</f>
        <v>47</v>
      </c>
      <c r="CA20" s="47">
        <f>CA$4-Parametrlar!$E$4</f>
        <v>48</v>
      </c>
      <c r="CB20" s="47">
        <f>CB$4-Parametrlar!$E$4</f>
        <v>49</v>
      </c>
      <c r="CC20" s="47">
        <f>CC$4-Parametrlar!$E$4</f>
        <v>50</v>
      </c>
      <c r="CD20" s="47">
        <f>CD$4-Parametrlar!$E$4</f>
        <v>51</v>
      </c>
      <c r="CE20" s="47">
        <f>CE$4-Parametrlar!$E$4</f>
        <v>52</v>
      </c>
      <c r="CF20" s="47">
        <f>CF$4-Parametrlar!$E$4</f>
        <v>53</v>
      </c>
      <c r="CG20" s="47">
        <f>CG$4-Parametrlar!$E$4</f>
        <v>54</v>
      </c>
      <c r="CH20" s="47">
        <f>CH$4-Parametrlar!$E$4</f>
        <v>55</v>
      </c>
      <c r="CI20" s="47">
        <f>CI$4-Parametrlar!$E$4</f>
        <v>56</v>
      </c>
      <c r="CJ20" s="47">
        <f>CJ$4-Parametrlar!$E$4</f>
        <v>57</v>
      </c>
      <c r="CK20" s="47">
        <f>CK$4-Parametrlar!$E$4</f>
        <v>58</v>
      </c>
      <c r="CL20" s="47">
        <f>CL$4-Parametrlar!$E$4</f>
        <v>59</v>
      </c>
      <c r="CM20" s="47">
        <f>CM$4-Parametrlar!$E$4</f>
        <v>60</v>
      </c>
      <c r="CN20" s="47">
        <f>CN$4-Parametrlar!$E$4</f>
        <v>61</v>
      </c>
      <c r="CO20" s="47">
        <f>CO$4-Parametrlar!$E$4</f>
        <v>62</v>
      </c>
      <c r="CP20" s="47">
        <f>CP$4-Parametrlar!$E$4</f>
        <v>63</v>
      </c>
      <c r="CQ20" s="47">
        <f>CQ$4-Parametrlar!$E$4</f>
        <v>64</v>
      </c>
      <c r="CR20" s="47">
        <f>CR$4-Parametrlar!$E$4</f>
        <v>65</v>
      </c>
      <c r="CS20" s="47">
        <f>CS$4-Parametrlar!$E$4</f>
        <v>66</v>
      </c>
      <c r="CT20" s="47">
        <f>CT$4-Parametrlar!$E$4</f>
        <v>67</v>
      </c>
      <c r="CU20" s="47">
        <f>CU$4-Parametrlar!$E$4</f>
        <v>68</v>
      </c>
      <c r="CV20" s="47">
        <f>CV$4-Parametrlar!$E$4</f>
        <v>69</v>
      </c>
      <c r="CW20" s="47">
        <f>CW$4-Parametrlar!$E$4</f>
        <v>70</v>
      </c>
      <c r="CX20" s="47">
        <f>CX$4-Parametrlar!$E$4</f>
        <v>71</v>
      </c>
      <c r="CY20" s="47">
        <f>CY$4-Parametrlar!$E$4</f>
        <v>72</v>
      </c>
      <c r="CZ20" s="47">
        <f>CZ$4-Parametrlar!$E$4</f>
        <v>73</v>
      </c>
      <c r="DA20" s="47">
        <f>DA$4-Parametrlar!$E$4</f>
        <v>74</v>
      </c>
      <c r="DB20" s="47">
        <f>DB$4-Parametrlar!$E$4</f>
        <v>75</v>
      </c>
      <c r="DC20" s="47">
        <f>DC$4-Parametrlar!$E$4</f>
        <v>76</v>
      </c>
      <c r="DD20" s="47">
        <f>DD$4-Parametrlar!$E$4</f>
        <v>77</v>
      </c>
      <c r="DE20" s="47">
        <f>DE$4-Parametrlar!$E$4</f>
        <v>78</v>
      </c>
      <c r="DF20" s="47">
        <f>DF$4-Parametrlar!$E$4</f>
        <v>79</v>
      </c>
      <c r="DG20" s="47">
        <f>DG$4-Parametrlar!$E$4</f>
        <v>80</v>
      </c>
      <c r="DH20" s="47">
        <f>DH$4-Parametrlar!$E$4</f>
        <v>81</v>
      </c>
      <c r="DI20" s="47">
        <f>DI$4-Parametrlar!$E$4</f>
        <v>82</v>
      </c>
      <c r="DJ20" s="47">
        <f>DJ$4-Parametrlar!$E$4</f>
        <v>83</v>
      </c>
      <c r="DK20" s="47">
        <f>DK$4-Parametrlar!$E$4</f>
        <v>84</v>
      </c>
      <c r="DL20" s="47">
        <f>DL$4-Parametrlar!$E$4</f>
        <v>85</v>
      </c>
      <c r="DM20" s="47">
        <f>DM$4-Parametrlar!$E$4</f>
        <v>86</v>
      </c>
      <c r="DN20" s="47">
        <f>DN$4-Parametrlar!$E$4</f>
        <v>87</v>
      </c>
      <c r="DO20" s="47">
        <f>DO$4-Parametrlar!$E$4</f>
        <v>88</v>
      </c>
      <c r="DP20" s="47">
        <f>DP$4-Parametrlar!$E$4</f>
        <v>89</v>
      </c>
      <c r="DQ20" s="47">
        <f>DQ$4-Parametrlar!$E$4</f>
        <v>90</v>
      </c>
      <c r="DR20" s="47">
        <f>DR$4-Parametrlar!$E$4</f>
        <v>91</v>
      </c>
      <c r="DS20" s="47">
        <f>DS$4-Parametrlar!$E$4</f>
        <v>92</v>
      </c>
      <c r="DT20" s="47">
        <f>DT$4-Parametrlar!$E$4</f>
        <v>93</v>
      </c>
      <c r="DU20" s="47">
        <f>DU$4-Parametrlar!$E$4</f>
        <v>94</v>
      </c>
      <c r="DV20" s="47">
        <f>DV$4-Parametrlar!$E$4</f>
        <v>95</v>
      </c>
      <c r="DW20" s="47">
        <f>DW$4-Parametrlar!$E$4</f>
        <v>96</v>
      </c>
      <c r="DX20" s="47">
        <f>DX$4-Parametrlar!$E$4</f>
        <v>97</v>
      </c>
      <c r="DY20" s="47">
        <f>DY$4-Parametrlar!$E$4</f>
        <v>98</v>
      </c>
      <c r="DZ20" s="47">
        <f>DZ$4-Parametrlar!$E$4</f>
        <v>99</v>
      </c>
      <c r="EA20" s="47">
        <f>EA$4-Parametrlar!$E$4</f>
        <v>100</v>
      </c>
      <c r="EB20" s="47">
        <f>EB$4-Parametrlar!$E$4</f>
        <v>101</v>
      </c>
      <c r="EC20" s="47">
        <f>EC$4-Parametrlar!$E$4</f>
        <v>102</v>
      </c>
      <c r="ED20" s="47">
        <f>ED$4-Parametrlar!$E$4</f>
        <v>103</v>
      </c>
      <c r="EE20" s="47">
        <f>EE$4-Parametrlar!$E$4</f>
        <v>104</v>
      </c>
      <c r="EF20" s="47">
        <f>EF$4-Parametrlar!$E$4</f>
        <v>105</v>
      </c>
      <c r="EG20" s="47">
        <f>EG$4-Parametrlar!$E$4</f>
        <v>106</v>
      </c>
      <c r="EH20" s="47">
        <f>EH$4-Parametrlar!$E$4</f>
        <v>107</v>
      </c>
      <c r="EI20" s="47">
        <f>EI$4-Parametrlar!$E$4</f>
        <v>108</v>
      </c>
      <c r="EJ20" s="47">
        <f>EJ$4-Parametrlar!$E$4</f>
        <v>109</v>
      </c>
      <c r="EK20" s="47">
        <f>EK$4-Parametrlar!$E$4</f>
        <v>110</v>
      </c>
      <c r="EL20" s="47">
        <f>EL$4-Parametrlar!$E$4</f>
        <v>111</v>
      </c>
      <c r="EM20" s="47">
        <f>EM$4-Parametrlar!$E$4</f>
        <v>112</v>
      </c>
      <c r="EN20" s="47">
        <f>EN$4-Parametrlar!$E$4</f>
        <v>113</v>
      </c>
      <c r="EO20" s="47">
        <f>EO$4-Parametrlar!$E$4</f>
        <v>114</v>
      </c>
      <c r="EP20" s="47">
        <f>EP$4-Parametrlar!$E$4</f>
        <v>115</v>
      </c>
      <c r="EQ20" s="47">
        <f>EQ$4-Parametrlar!$E$4</f>
        <v>116</v>
      </c>
      <c r="ER20" s="47">
        <f>ER$4-Parametrlar!$E$4</f>
        <v>117</v>
      </c>
      <c r="ES20" s="47">
        <f>ES$4-Parametrlar!$E$4</f>
        <v>118</v>
      </c>
      <c r="ET20" s="47">
        <f>ET$4-Parametrlar!$E$4</f>
        <v>119</v>
      </c>
      <c r="EU20" s="47">
        <f>EU$4-Parametrlar!$E$4</f>
        <v>120</v>
      </c>
      <c r="EV20" s="47">
        <f>EV$4-Parametrlar!$E$4</f>
        <v>121</v>
      </c>
      <c r="EW20" s="47">
        <f>EW$4-Parametrlar!$E$4</f>
        <v>122</v>
      </c>
      <c r="EX20" s="47">
        <f>EX$4-Parametrlar!$E$4</f>
        <v>123</v>
      </c>
      <c r="EY20" s="47">
        <f>EY$4-Parametrlar!$E$4</f>
        <v>124</v>
      </c>
      <c r="EZ20" s="47">
        <f>EZ$4-Parametrlar!$E$4</f>
        <v>125</v>
      </c>
      <c r="FA20" s="47">
        <f>FA$4-Parametrlar!$E$4</f>
        <v>126</v>
      </c>
      <c r="FB20" s="47">
        <f>FB$4-Parametrlar!$E$4</f>
        <v>127</v>
      </c>
      <c r="FC20" s="47">
        <f>FC$4-Parametrlar!$E$4</f>
        <v>128</v>
      </c>
      <c r="FD20" s="47">
        <f>FD$4-Parametrlar!$E$4</f>
        <v>129</v>
      </c>
      <c r="FE20" s="47">
        <f>FE$4-Parametrlar!$E$4</f>
        <v>130</v>
      </c>
      <c r="FF20" s="47">
        <f>FF$4-Parametrlar!$E$4</f>
        <v>131</v>
      </c>
      <c r="FG20" s="47">
        <f>FG$4-Parametrlar!$E$4</f>
        <v>132</v>
      </c>
      <c r="FH20" s="47">
        <f>FH$4-Parametrlar!$E$4</f>
        <v>133</v>
      </c>
      <c r="FI20" s="47">
        <f>FI$4-Parametrlar!$E$4</f>
        <v>134</v>
      </c>
      <c r="FJ20" s="47">
        <f>FJ$4-Parametrlar!$E$4</f>
        <v>135</v>
      </c>
      <c r="FK20" s="47">
        <f>FK$4-Parametrlar!$E$4</f>
        <v>136</v>
      </c>
      <c r="FL20" s="47">
        <f>FL$4-Parametrlar!$E$4</f>
        <v>137</v>
      </c>
      <c r="FM20" s="47">
        <f>FM$4-Parametrlar!$E$4</f>
        <v>138</v>
      </c>
      <c r="FN20" s="47">
        <f>FN$4-Parametrlar!$E$4</f>
        <v>139</v>
      </c>
      <c r="FO20" s="47">
        <f>FO$4-Parametrlar!$E$4</f>
        <v>140</v>
      </c>
      <c r="FP20" s="47">
        <f>FP$4-Parametrlar!$E$4</f>
        <v>141</v>
      </c>
    </row>
    <row r="21" spans="1:172" x14ac:dyDescent="0.2">
      <c r="A21" s="42" t="s">
        <v>235</v>
      </c>
      <c r="D21" s="47">
        <f>IF(AND(D20&gt;=1,D$4&lt;=Parametrlar!$E$8,Parametrlar!$E$12&gt;0),1,0)</f>
        <v>0</v>
      </c>
      <c r="E21" s="47">
        <f>IF(AND(E20&gt;=1,E$4&lt;=Parametrlar!$E$8,Parametrlar!$E$12&gt;0),1,0)</f>
        <v>0</v>
      </c>
      <c r="F21" s="47">
        <f>IF(AND(F20&gt;=1,F$4&lt;=Parametrlar!$E$8,Parametrlar!$E$12&gt;0),1,0)</f>
        <v>0</v>
      </c>
      <c r="G21" s="47">
        <f>IF(AND(G20&gt;=1,G$4&lt;=Parametrlar!$E$8,Parametrlar!$E$12&gt;0),1,0)</f>
        <v>0</v>
      </c>
      <c r="H21" s="47">
        <f>IF(AND(H20&gt;=1,H$4&lt;=Parametrlar!$E$8,Parametrlar!$E$12&gt;0),1,0)</f>
        <v>0</v>
      </c>
      <c r="I21" s="47">
        <f>IF(AND(I20&gt;=1,I$4&lt;=Parametrlar!$E$8,Parametrlar!$E$12&gt;0),1,0)</f>
        <v>0</v>
      </c>
      <c r="J21" s="47">
        <f>IF(AND(J20&gt;=1,J$4&lt;=Parametrlar!$E$8,Parametrlar!$E$12&gt;0),1,0)</f>
        <v>0</v>
      </c>
      <c r="K21" s="47">
        <f>IF(AND(K20&gt;=1,K$4&lt;=Parametrlar!$E$8,Parametrlar!$E$12&gt;0),1,0)</f>
        <v>0</v>
      </c>
      <c r="L21" s="47">
        <f>IF(AND(L20&gt;=1,L$4&lt;=Parametrlar!$E$8,Parametrlar!$E$12&gt;0),1,0)</f>
        <v>0</v>
      </c>
      <c r="M21" s="47">
        <f>IF(AND(M20&gt;=1,M$4&lt;=Parametrlar!$E$8,Parametrlar!$E$12&gt;0),1,0)</f>
        <v>0</v>
      </c>
      <c r="N21" s="47">
        <f>IF(AND(N20&gt;=1,N$4&lt;=Parametrlar!$E$8,Parametrlar!$E$12&gt;0),1,0)</f>
        <v>0</v>
      </c>
      <c r="O21" s="47">
        <f>IF(AND(O20&gt;=1,O$4&lt;=Parametrlar!$E$8,Parametrlar!$E$12&gt;0),1,0)</f>
        <v>0</v>
      </c>
      <c r="P21" s="47">
        <f>IF(AND(P20&gt;=1,P$4&lt;=Parametrlar!$E$8,Parametrlar!$E$12&gt;0),1,0)</f>
        <v>0</v>
      </c>
      <c r="Q21" s="47">
        <f>IF(AND(Q20&gt;=1,Q$4&lt;=Parametrlar!$E$8,Parametrlar!$E$12&gt;0),1,0)</f>
        <v>0</v>
      </c>
      <c r="R21" s="47">
        <f>IF(AND(R20&gt;=1,R$4&lt;=Parametrlar!$E$8,Parametrlar!$E$12&gt;0),1,0)</f>
        <v>0</v>
      </c>
      <c r="S21" s="47">
        <f>IF(AND(S20&gt;=1,S$4&lt;=Parametrlar!$E$8,Parametrlar!$E$12&gt;0),1,0)</f>
        <v>0</v>
      </c>
      <c r="T21" s="47">
        <f>IF(AND(T20&gt;=1,T$4&lt;=Parametrlar!$E$8,Parametrlar!$E$12&gt;0),1,0)</f>
        <v>0</v>
      </c>
      <c r="U21" s="47">
        <f>IF(AND(U20&gt;=1,U$4&lt;=Parametrlar!$E$8,Parametrlar!$E$12&gt;0),1,0)</f>
        <v>0</v>
      </c>
      <c r="V21" s="47">
        <f>IF(AND(V20&gt;=1,V$4&lt;=Parametrlar!$E$8,Parametrlar!$E$12&gt;0),1,0)</f>
        <v>0</v>
      </c>
      <c r="W21" s="47">
        <f>IF(AND(W20&gt;=1,W$4&lt;=Parametrlar!$E$8,Parametrlar!$E$12&gt;0),1,0)</f>
        <v>0</v>
      </c>
      <c r="X21" s="47">
        <f>IF(AND(X20&gt;=1,X$4&lt;=Parametrlar!$E$8,Parametrlar!$E$12&gt;0),1,0)</f>
        <v>0</v>
      </c>
      <c r="Y21" s="47">
        <f>IF(AND(Y20&gt;=1,Y$4&lt;=Parametrlar!$E$8,Parametrlar!$E$12&gt;0),1,0)</f>
        <v>0</v>
      </c>
      <c r="Z21" s="47">
        <f>IF(AND(Z20&gt;=1,Z$4&lt;=Parametrlar!$E$8,Parametrlar!$E$12&gt;0),1,0)</f>
        <v>0</v>
      </c>
      <c r="AA21" s="47">
        <f>IF(AND(AA20&gt;=1,AA$4&lt;=Parametrlar!$E$8,Parametrlar!$E$12&gt;0),1,0)</f>
        <v>0</v>
      </c>
      <c r="AB21" s="47">
        <f>IF(AND(AB20&gt;=1,AB$4&lt;=Parametrlar!$E$8,Parametrlar!$E$12&gt;0),1,0)</f>
        <v>0</v>
      </c>
      <c r="AC21" s="47">
        <f>IF(AND(AC20&gt;=1,AC$4&lt;=Parametrlar!$E$8,Parametrlar!$E$12&gt;0),1,0)</f>
        <v>0</v>
      </c>
      <c r="AD21" s="47">
        <f>IF(AND(AD20&gt;=1,AD$4&lt;=Parametrlar!$E$8,Parametrlar!$E$12&gt;0),1,0)</f>
        <v>0</v>
      </c>
      <c r="AE21" s="47">
        <f>IF(AND(AE20&gt;=1,AE$4&lt;=Parametrlar!$E$8,Parametrlar!$E$12&gt;0),1,0)</f>
        <v>0</v>
      </c>
      <c r="AF21" s="47">
        <f>IF(AND(AF20&gt;=1,AF$4&lt;=Parametrlar!$E$8,Parametrlar!$E$12&gt;0),1,0)</f>
        <v>1</v>
      </c>
      <c r="AG21" s="47">
        <f>IF(AND(AG20&gt;=1,AG$4&lt;=Parametrlar!$E$8,Parametrlar!$E$12&gt;0),1,0)</f>
        <v>1</v>
      </c>
      <c r="AH21" s="47">
        <f>IF(AND(AH20&gt;=1,AH$4&lt;=Parametrlar!$E$8,Parametrlar!$E$12&gt;0),1,0)</f>
        <v>1</v>
      </c>
      <c r="AI21" s="47">
        <f>IF(AND(AI20&gt;=1,AI$4&lt;=Parametrlar!$E$8,Parametrlar!$E$12&gt;0),1,0)</f>
        <v>1</v>
      </c>
      <c r="AJ21" s="47">
        <f>IF(AND(AJ20&gt;=1,AJ$4&lt;=Parametrlar!$E$8,Parametrlar!$E$12&gt;0),1,0)</f>
        <v>1</v>
      </c>
      <c r="AK21" s="47">
        <f>IF(AND(AK20&gt;=1,AK$4&lt;=Parametrlar!$E$8,Parametrlar!$E$12&gt;0),1,0)</f>
        <v>1</v>
      </c>
      <c r="AL21" s="47">
        <f>IF(AND(AL20&gt;=1,AL$4&lt;=Parametrlar!$E$8,Parametrlar!$E$12&gt;0),1,0)</f>
        <v>1</v>
      </c>
      <c r="AM21" s="47">
        <f>IF(AND(AM20&gt;=1,AM$4&lt;=Parametrlar!$E$8,Parametrlar!$E$12&gt;0),1,0)</f>
        <v>1</v>
      </c>
      <c r="AN21" s="47">
        <f>IF(AND(AN20&gt;=1,AN$4&lt;=Parametrlar!$E$8,Parametrlar!$E$12&gt;0),1,0)</f>
        <v>1</v>
      </c>
      <c r="AO21" s="47">
        <f>IF(AND(AO20&gt;=1,AO$4&lt;=Parametrlar!$E$8,Parametrlar!$E$12&gt;0),1,0)</f>
        <v>1</v>
      </c>
      <c r="AP21" s="47">
        <f>IF(AND(AP20&gt;=1,AP$4&lt;=Parametrlar!$E$8,Parametrlar!$E$12&gt;0),1,0)</f>
        <v>1</v>
      </c>
      <c r="AQ21" s="47">
        <f>IF(AND(AQ20&gt;=1,AQ$4&lt;=Parametrlar!$E$8,Parametrlar!$E$12&gt;0),1,0)</f>
        <v>1</v>
      </c>
      <c r="AR21" s="47">
        <f>IF(AND(AR20&gt;=1,AR$4&lt;=Parametrlar!$E$8,Parametrlar!$E$12&gt;0),1,0)</f>
        <v>1</v>
      </c>
      <c r="AS21" s="47">
        <f>IF(AND(AS20&gt;=1,AS$4&lt;=Parametrlar!$E$8,Parametrlar!$E$12&gt;0),1,0)</f>
        <v>1</v>
      </c>
      <c r="AT21" s="47">
        <f>IF(AND(AT20&gt;=1,AT$4&lt;=Parametrlar!$E$8,Parametrlar!$E$12&gt;0),1,0)</f>
        <v>1</v>
      </c>
      <c r="AU21" s="47">
        <f>IF(AND(AU20&gt;=1,AU$4&lt;=Parametrlar!$E$8,Parametrlar!$E$12&gt;0),1,0)</f>
        <v>1</v>
      </c>
      <c r="AV21" s="47">
        <f>IF(AND(AV20&gt;=1,AV$4&lt;=Parametrlar!$E$8,Parametrlar!$E$12&gt;0),1,0)</f>
        <v>1</v>
      </c>
      <c r="AW21" s="47">
        <f>IF(AND(AW20&gt;=1,AW$4&lt;=Parametrlar!$E$8,Parametrlar!$E$12&gt;0),1,0)</f>
        <v>1</v>
      </c>
      <c r="AX21" s="47">
        <f>IF(AND(AX20&gt;=1,AX$4&lt;=Parametrlar!$E$8,Parametrlar!$E$12&gt;0),1,0)</f>
        <v>1</v>
      </c>
      <c r="AY21" s="47">
        <f>IF(AND(AY20&gt;=1,AY$4&lt;=Parametrlar!$E$8,Parametrlar!$E$12&gt;0),1,0)</f>
        <v>1</v>
      </c>
      <c r="AZ21" s="47">
        <f>IF(AND(AZ20&gt;=1,AZ$4&lt;=Parametrlar!$E$8,Parametrlar!$E$12&gt;0),1,0)</f>
        <v>1</v>
      </c>
      <c r="BA21" s="47">
        <f>IF(AND(BA20&gt;=1,BA$4&lt;=Parametrlar!$E$8,Parametrlar!$E$12&gt;0),1,0)</f>
        <v>1</v>
      </c>
      <c r="BB21" s="47">
        <f>IF(AND(BB20&gt;=1,BB$4&lt;=Parametrlar!$E$8,Parametrlar!$E$12&gt;0),1,0)</f>
        <v>1</v>
      </c>
      <c r="BC21" s="47">
        <f>IF(AND(BC20&gt;=1,BC$4&lt;=Parametrlar!$E$8,Parametrlar!$E$12&gt;0),1,0)</f>
        <v>1</v>
      </c>
      <c r="BD21" s="47">
        <f>IF(AND(BD20&gt;=1,BD$4&lt;=Parametrlar!$E$8,Parametrlar!$E$12&gt;0),1,0)</f>
        <v>1</v>
      </c>
      <c r="BE21" s="47">
        <f>IF(AND(BE20&gt;=1,BE$4&lt;=Parametrlar!$E$8,Parametrlar!$E$12&gt;0),1,0)</f>
        <v>1</v>
      </c>
      <c r="BF21" s="47">
        <f>IF(AND(BF20&gt;=1,BF$4&lt;=Parametrlar!$E$8,Parametrlar!$E$12&gt;0),1,0)</f>
        <v>1</v>
      </c>
      <c r="BG21" s="47">
        <f>IF(AND(BG20&gt;=1,BG$4&lt;=Parametrlar!$E$8,Parametrlar!$E$12&gt;0),1,0)</f>
        <v>1</v>
      </c>
      <c r="BH21" s="47">
        <f>IF(AND(BH20&gt;=1,BH$4&lt;=Parametrlar!$E$8,Parametrlar!$E$12&gt;0),1,0)</f>
        <v>1</v>
      </c>
      <c r="BI21" s="47">
        <f>IF(AND(BI20&gt;=1,BI$4&lt;=Parametrlar!$E$8,Parametrlar!$E$12&gt;0),1,0)</f>
        <v>1</v>
      </c>
      <c r="BJ21" s="47">
        <f>IF(AND(BJ20&gt;=1,BJ$4&lt;=Parametrlar!$E$8,Parametrlar!$E$12&gt;0),1,0)</f>
        <v>1</v>
      </c>
      <c r="BK21" s="47">
        <f>IF(AND(BK20&gt;=1,BK$4&lt;=Parametrlar!$E$8,Parametrlar!$E$12&gt;0),1,0)</f>
        <v>1</v>
      </c>
      <c r="BL21" s="47">
        <f>IF(AND(BL20&gt;=1,BL$4&lt;=Parametrlar!$E$8,Parametrlar!$E$12&gt;0),1,0)</f>
        <v>1</v>
      </c>
      <c r="BM21" s="47">
        <f>IF(AND(BM20&gt;=1,BM$4&lt;=Parametrlar!$E$8,Parametrlar!$E$12&gt;0),1,0)</f>
        <v>1</v>
      </c>
      <c r="BN21" s="47">
        <f>IF(AND(BN20&gt;=1,BN$4&lt;=Parametrlar!$E$8,Parametrlar!$E$12&gt;0),1,0)</f>
        <v>1</v>
      </c>
      <c r="BO21" s="47">
        <f>IF(AND(BO20&gt;=1,BO$4&lt;=Parametrlar!$E$8,Parametrlar!$E$12&gt;0),1,0)</f>
        <v>1</v>
      </c>
      <c r="BP21" s="47">
        <f>IF(AND(BP20&gt;=1,BP$4&lt;=Parametrlar!$E$8,Parametrlar!$E$12&gt;0),1,0)</f>
        <v>1</v>
      </c>
      <c r="BQ21" s="47">
        <f>IF(AND(BQ20&gt;=1,BQ$4&lt;=Parametrlar!$E$8,Parametrlar!$E$12&gt;0),1,0)</f>
        <v>1</v>
      </c>
      <c r="BR21" s="47">
        <f>IF(AND(BR20&gt;=1,BR$4&lt;=Parametrlar!$E$8,Parametrlar!$E$12&gt;0),1,0)</f>
        <v>1</v>
      </c>
      <c r="BS21" s="47">
        <f>IF(AND(BS20&gt;=1,BS$4&lt;=Parametrlar!$E$8,Parametrlar!$E$12&gt;0),1,0)</f>
        <v>1</v>
      </c>
      <c r="BT21" s="47">
        <f>IF(AND(BT20&gt;=1,BT$4&lt;=Parametrlar!$E$8,Parametrlar!$E$12&gt;0),1,0)</f>
        <v>1</v>
      </c>
      <c r="BU21" s="47">
        <f>IF(AND(BU20&gt;=1,BU$4&lt;=Parametrlar!$E$8,Parametrlar!$E$12&gt;0),1,0)</f>
        <v>1</v>
      </c>
      <c r="BV21" s="47">
        <f>IF(AND(BV20&gt;=1,BV$4&lt;=Parametrlar!$E$8,Parametrlar!$E$12&gt;0),1,0)</f>
        <v>1</v>
      </c>
      <c r="BW21" s="47">
        <f>IF(AND(BW20&gt;=1,BW$4&lt;=Parametrlar!$E$8,Parametrlar!$E$12&gt;0),1,0)</f>
        <v>1</v>
      </c>
      <c r="BX21" s="47">
        <f>IF(AND(BX20&gt;=1,BX$4&lt;=Parametrlar!$E$8,Parametrlar!$E$12&gt;0),1,0)</f>
        <v>1</v>
      </c>
      <c r="BY21" s="47">
        <f>IF(AND(BY20&gt;=1,BY$4&lt;=Parametrlar!$E$8,Parametrlar!$E$12&gt;0),1,0)</f>
        <v>1</v>
      </c>
      <c r="BZ21" s="47">
        <f>IF(AND(BZ20&gt;=1,BZ$4&lt;=Parametrlar!$E$8,Parametrlar!$E$12&gt;0),1,0)</f>
        <v>1</v>
      </c>
      <c r="CA21" s="47">
        <f>IF(AND(CA20&gt;=1,CA$4&lt;=Parametrlar!$E$8,Parametrlar!$E$12&gt;0),1,0)</f>
        <v>1</v>
      </c>
      <c r="CB21" s="47">
        <f>IF(AND(CB20&gt;=1,CB$4&lt;=Parametrlar!$E$8,Parametrlar!$E$12&gt;0),1,0)</f>
        <v>1</v>
      </c>
      <c r="CC21" s="47">
        <f>IF(AND(CC20&gt;=1,CC$4&lt;=Parametrlar!$E$8,Parametrlar!$E$12&gt;0),1,0)</f>
        <v>1</v>
      </c>
      <c r="CD21" s="47">
        <f>IF(AND(CD20&gt;=1,CD$4&lt;=Parametrlar!$E$8,Parametrlar!$E$12&gt;0),1,0)</f>
        <v>1</v>
      </c>
      <c r="CE21" s="47">
        <f>IF(AND(CE20&gt;=1,CE$4&lt;=Parametrlar!$E$8,Parametrlar!$E$12&gt;0),1,0)</f>
        <v>1</v>
      </c>
      <c r="CF21" s="47">
        <f>IF(AND(CF20&gt;=1,CF$4&lt;=Parametrlar!$E$8,Parametrlar!$E$12&gt;0),1,0)</f>
        <v>1</v>
      </c>
      <c r="CG21" s="47">
        <f>IF(AND(CG20&gt;=1,CG$4&lt;=Parametrlar!$E$8,Parametrlar!$E$12&gt;0),1,0)</f>
        <v>1</v>
      </c>
      <c r="CH21" s="47">
        <f>IF(AND(CH20&gt;=1,CH$4&lt;=Parametrlar!$E$8,Parametrlar!$E$12&gt;0),1,0)</f>
        <v>1</v>
      </c>
      <c r="CI21" s="47">
        <f>IF(AND(CI20&gt;=1,CI$4&lt;=Parametrlar!$E$8,Parametrlar!$E$12&gt;0),1,0)</f>
        <v>1</v>
      </c>
      <c r="CJ21" s="47">
        <f>IF(AND(CJ20&gt;=1,CJ$4&lt;=Parametrlar!$E$8,Parametrlar!$E$12&gt;0),1,0)</f>
        <v>1</v>
      </c>
      <c r="CK21" s="47">
        <f>IF(AND(CK20&gt;=1,CK$4&lt;=Parametrlar!$E$8,Parametrlar!$E$12&gt;0),1,0)</f>
        <v>1</v>
      </c>
      <c r="CL21" s="47">
        <f>IF(AND(CL20&gt;=1,CL$4&lt;=Parametrlar!$E$8,Parametrlar!$E$12&gt;0),1,0)</f>
        <v>1</v>
      </c>
      <c r="CM21" s="47">
        <f>IF(AND(CM20&gt;=1,CM$4&lt;=Parametrlar!$E$8,Parametrlar!$E$12&gt;0),1,0)</f>
        <v>1</v>
      </c>
      <c r="CN21" s="47">
        <f>IF(AND(CN20&gt;=1,CN$4&lt;=Parametrlar!$E$8,Parametrlar!$E$12&gt;0),1,0)</f>
        <v>1</v>
      </c>
      <c r="CO21" s="47">
        <f>IF(AND(CO20&gt;=1,CO$4&lt;=Parametrlar!$E$8,Parametrlar!$E$12&gt;0),1,0)</f>
        <v>1</v>
      </c>
      <c r="CP21" s="47">
        <f>IF(AND(CP20&gt;=1,CP$4&lt;=Parametrlar!$E$8,Parametrlar!$E$12&gt;0),1,0)</f>
        <v>1</v>
      </c>
      <c r="CQ21" s="47">
        <f>IF(AND(CQ20&gt;=1,CQ$4&lt;=Parametrlar!$E$8,Parametrlar!$E$12&gt;0),1,0)</f>
        <v>1</v>
      </c>
      <c r="CR21" s="47">
        <f>IF(AND(CR20&gt;=1,CR$4&lt;=Parametrlar!$E$8,Parametrlar!$E$12&gt;0),1,0)</f>
        <v>1</v>
      </c>
      <c r="CS21" s="47">
        <f>IF(AND(CS20&gt;=1,CS$4&lt;=Parametrlar!$E$8,Parametrlar!$E$12&gt;0),1,0)</f>
        <v>1</v>
      </c>
      <c r="CT21" s="47">
        <f>IF(AND(CT20&gt;=1,CT$4&lt;=Parametrlar!$E$8,Parametrlar!$E$12&gt;0),1,0)</f>
        <v>1</v>
      </c>
      <c r="CU21" s="47">
        <f>IF(AND(CU20&gt;=1,CU$4&lt;=Parametrlar!$E$8,Parametrlar!$E$12&gt;0),1,0)</f>
        <v>1</v>
      </c>
      <c r="CV21" s="47">
        <f>IF(AND(CV20&gt;=1,CV$4&lt;=Parametrlar!$E$8,Parametrlar!$E$12&gt;0),1,0)</f>
        <v>1</v>
      </c>
      <c r="CW21" s="47">
        <f>IF(AND(CW20&gt;=1,CW$4&lt;=Parametrlar!$E$8,Parametrlar!$E$12&gt;0),1,0)</f>
        <v>1</v>
      </c>
      <c r="CX21" s="47">
        <f>IF(AND(CX20&gt;=1,CX$4&lt;=Parametrlar!$E$8,Parametrlar!$E$12&gt;0),1,0)</f>
        <v>1</v>
      </c>
      <c r="CY21" s="47">
        <f>IF(AND(CY20&gt;=1,CY$4&lt;=Parametrlar!$E$8,Parametrlar!$E$12&gt;0),1,0)</f>
        <v>1</v>
      </c>
      <c r="CZ21" s="47">
        <f>IF(AND(CZ20&gt;=1,CZ$4&lt;=Parametrlar!$E$8,Parametrlar!$E$12&gt;0),1,0)</f>
        <v>1</v>
      </c>
      <c r="DA21" s="47">
        <f>IF(AND(DA20&gt;=1,DA$4&lt;=Parametrlar!$E$8,Parametrlar!$E$12&gt;0),1,0)</f>
        <v>1</v>
      </c>
      <c r="DB21" s="47">
        <f>IF(AND(DB20&gt;=1,DB$4&lt;=Parametrlar!$E$8,Parametrlar!$E$12&gt;0),1,0)</f>
        <v>1</v>
      </c>
      <c r="DC21" s="47">
        <f>IF(AND(DC20&gt;=1,DC$4&lt;=Parametrlar!$E$8,Parametrlar!$E$12&gt;0),1,0)</f>
        <v>1</v>
      </c>
      <c r="DD21" s="47">
        <f>IF(AND(DD20&gt;=1,DD$4&lt;=Parametrlar!$E$8,Parametrlar!$E$12&gt;0),1,0)</f>
        <v>1</v>
      </c>
      <c r="DE21" s="47">
        <f>IF(AND(DE20&gt;=1,DE$4&lt;=Parametrlar!$E$8,Parametrlar!$E$12&gt;0),1,0)</f>
        <v>1</v>
      </c>
      <c r="DF21" s="47">
        <f>IF(AND(DF20&gt;=1,DF$4&lt;=Parametrlar!$E$8,Parametrlar!$E$12&gt;0),1,0)</f>
        <v>1</v>
      </c>
      <c r="DG21" s="47">
        <f>IF(AND(DG20&gt;=1,DG$4&lt;=Parametrlar!$E$8,Parametrlar!$E$12&gt;0),1,0)</f>
        <v>1</v>
      </c>
      <c r="DH21" s="47">
        <f>IF(AND(DH20&gt;=1,DH$4&lt;=Parametrlar!$E$8,Parametrlar!$E$12&gt;0),1,0)</f>
        <v>1</v>
      </c>
      <c r="DI21" s="47">
        <f>IF(AND(DI20&gt;=1,DI$4&lt;=Parametrlar!$E$8,Parametrlar!$E$12&gt;0),1,0)</f>
        <v>1</v>
      </c>
      <c r="DJ21" s="47">
        <f>IF(AND(DJ20&gt;=1,DJ$4&lt;=Parametrlar!$E$8,Parametrlar!$E$12&gt;0),1,0)</f>
        <v>1</v>
      </c>
      <c r="DK21" s="47">
        <f>IF(AND(DK20&gt;=1,DK$4&lt;=Parametrlar!$E$8,Parametrlar!$E$12&gt;0),1,0)</f>
        <v>1</v>
      </c>
      <c r="DL21" s="47">
        <f>IF(AND(DL20&gt;=1,DL$4&lt;=Parametrlar!$E$8,Parametrlar!$E$12&gt;0),1,0)</f>
        <v>1</v>
      </c>
      <c r="DM21" s="47">
        <f>IF(AND(DM20&gt;=1,DM$4&lt;=Parametrlar!$E$8,Parametrlar!$E$12&gt;0),1,0)</f>
        <v>1</v>
      </c>
      <c r="DN21" s="47">
        <f>IF(AND(DN20&gt;=1,DN$4&lt;=Parametrlar!$E$8,Parametrlar!$E$12&gt;0),1,0)</f>
        <v>1</v>
      </c>
      <c r="DO21" s="47">
        <f>IF(AND(DO20&gt;=1,DO$4&lt;=Parametrlar!$E$8,Parametrlar!$E$12&gt;0),1,0)</f>
        <v>1</v>
      </c>
      <c r="DP21" s="47">
        <f>IF(AND(DP20&gt;=1,DP$4&lt;=Parametrlar!$E$8,Parametrlar!$E$12&gt;0),1,0)</f>
        <v>1</v>
      </c>
      <c r="DQ21" s="47">
        <f>IF(AND(DQ20&gt;=1,DQ$4&lt;=Parametrlar!$E$8,Parametrlar!$E$12&gt;0),1,0)</f>
        <v>1</v>
      </c>
      <c r="DR21" s="47">
        <f>IF(AND(DR20&gt;=1,DR$4&lt;=Parametrlar!$E$8,Parametrlar!$E$12&gt;0),1,0)</f>
        <v>1</v>
      </c>
      <c r="DS21" s="47">
        <f>IF(AND(DS20&gt;=1,DS$4&lt;=Parametrlar!$E$8,Parametrlar!$E$12&gt;0),1,0)</f>
        <v>1</v>
      </c>
      <c r="DT21" s="47">
        <f>IF(AND(DT20&gt;=1,DT$4&lt;=Parametrlar!$E$8,Parametrlar!$E$12&gt;0),1,0)</f>
        <v>1</v>
      </c>
      <c r="DU21" s="47">
        <f>IF(AND(DU20&gt;=1,DU$4&lt;=Parametrlar!$E$8,Parametrlar!$E$12&gt;0),1,0)</f>
        <v>1</v>
      </c>
      <c r="DV21" s="47">
        <f>IF(AND(DV20&gt;=1,DV$4&lt;=Parametrlar!$E$8,Parametrlar!$E$12&gt;0),1,0)</f>
        <v>1</v>
      </c>
      <c r="DW21" s="47">
        <f>IF(AND(DW20&gt;=1,DW$4&lt;=Parametrlar!$E$8,Parametrlar!$E$12&gt;0),1,0)</f>
        <v>1</v>
      </c>
      <c r="DX21" s="47">
        <f>IF(AND(DX20&gt;=1,DX$4&lt;=Parametrlar!$E$8,Parametrlar!$E$12&gt;0),1,0)</f>
        <v>1</v>
      </c>
      <c r="DY21" s="47">
        <f>IF(AND(DY20&gt;=1,DY$4&lt;=Parametrlar!$E$8,Parametrlar!$E$12&gt;0),1,0)</f>
        <v>1</v>
      </c>
      <c r="DZ21" s="47">
        <f>IF(AND(DZ20&gt;=1,DZ$4&lt;=Parametrlar!$E$8,Parametrlar!$E$12&gt;0),1,0)</f>
        <v>1</v>
      </c>
      <c r="EA21" s="47">
        <f>IF(AND(EA20&gt;=1,EA$4&lt;=Parametrlar!$E$8,Parametrlar!$E$12&gt;0),1,0)</f>
        <v>1</v>
      </c>
      <c r="EB21" s="47">
        <f>IF(AND(EB20&gt;=1,EB$4&lt;=Parametrlar!$E$8,Parametrlar!$E$12&gt;0),1,0)</f>
        <v>1</v>
      </c>
      <c r="EC21" s="47">
        <f>IF(AND(EC20&gt;=1,EC$4&lt;=Parametrlar!$E$8,Parametrlar!$E$12&gt;0),1,0)</f>
        <v>1</v>
      </c>
      <c r="ED21" s="47">
        <f>IF(AND(ED20&gt;=1,ED$4&lt;=Parametrlar!$E$8,Parametrlar!$E$12&gt;0),1,0)</f>
        <v>1</v>
      </c>
      <c r="EE21" s="47">
        <f>IF(AND(EE20&gt;=1,EE$4&lt;=Parametrlar!$E$8,Parametrlar!$E$12&gt;0),1,0)</f>
        <v>1</v>
      </c>
      <c r="EF21" s="47">
        <f>IF(AND(EF20&gt;=1,EF$4&lt;=Parametrlar!$E$8,Parametrlar!$E$12&gt;0),1,0)</f>
        <v>1</v>
      </c>
      <c r="EG21" s="47">
        <f>IF(AND(EG20&gt;=1,EG$4&lt;=Parametrlar!$E$8,Parametrlar!$E$12&gt;0),1,0)</f>
        <v>1</v>
      </c>
      <c r="EH21" s="47">
        <f>IF(AND(EH20&gt;=1,EH$4&lt;=Parametrlar!$E$8,Parametrlar!$E$12&gt;0),1,0)</f>
        <v>1</v>
      </c>
      <c r="EI21" s="47">
        <f>IF(AND(EI20&gt;=1,EI$4&lt;=Parametrlar!$E$8,Parametrlar!$E$12&gt;0),1,0)</f>
        <v>1</v>
      </c>
      <c r="EJ21" s="47">
        <f>IF(AND(EJ20&gt;=1,EJ$4&lt;=Parametrlar!$E$8,Parametrlar!$E$12&gt;0),1,0)</f>
        <v>1</v>
      </c>
      <c r="EK21" s="47">
        <f>IF(AND(EK20&gt;=1,EK$4&lt;=Parametrlar!$E$8,Parametrlar!$E$12&gt;0),1,0)</f>
        <v>1</v>
      </c>
      <c r="EL21" s="47">
        <f>IF(AND(EL20&gt;=1,EL$4&lt;=Parametrlar!$E$8,Parametrlar!$E$12&gt;0),1,0)</f>
        <v>1</v>
      </c>
      <c r="EM21" s="47">
        <f>IF(AND(EM20&gt;=1,EM$4&lt;=Parametrlar!$E$8,Parametrlar!$E$12&gt;0),1,0)</f>
        <v>1</v>
      </c>
      <c r="EN21" s="47">
        <f>IF(AND(EN20&gt;=1,EN$4&lt;=Parametrlar!$E$8,Parametrlar!$E$12&gt;0),1,0)</f>
        <v>1</v>
      </c>
      <c r="EO21" s="47">
        <f>IF(AND(EO20&gt;=1,EO$4&lt;=Parametrlar!$E$8,Parametrlar!$E$12&gt;0),1,0)</f>
        <v>1</v>
      </c>
      <c r="EP21" s="47">
        <f>IF(AND(EP20&gt;=1,EP$4&lt;=Parametrlar!$E$8,Parametrlar!$E$12&gt;0),1,0)</f>
        <v>1</v>
      </c>
      <c r="EQ21" s="47">
        <f>IF(AND(EQ20&gt;=1,EQ$4&lt;=Parametrlar!$E$8,Parametrlar!$E$12&gt;0),1,0)</f>
        <v>1</v>
      </c>
      <c r="ER21" s="47">
        <f>IF(AND(ER20&gt;=1,ER$4&lt;=Parametrlar!$E$8,Parametrlar!$E$12&gt;0),1,0)</f>
        <v>1</v>
      </c>
      <c r="ES21" s="47">
        <f>IF(AND(ES20&gt;=1,ES$4&lt;=Parametrlar!$E$8,Parametrlar!$E$12&gt;0),1,0)</f>
        <v>1</v>
      </c>
      <c r="ET21" s="47">
        <f>IF(AND(ET20&gt;=1,ET$4&lt;=Parametrlar!$E$8,Parametrlar!$E$12&gt;0),1,0)</f>
        <v>1</v>
      </c>
      <c r="EU21" s="47">
        <f>IF(AND(EU20&gt;=1,EU$4&lt;=Parametrlar!$E$8,Parametrlar!$E$12&gt;0),1,0)</f>
        <v>1</v>
      </c>
      <c r="EV21" s="47">
        <f>IF(AND(EV20&gt;=1,EV$4&lt;=Parametrlar!$E$8,Parametrlar!$E$12&gt;0),1,0)</f>
        <v>0</v>
      </c>
      <c r="EW21" s="47">
        <f>IF(AND(EW20&gt;=1,EW$4&lt;=Parametrlar!$E$8,Parametrlar!$E$12&gt;0),1,0)</f>
        <v>0</v>
      </c>
      <c r="EX21" s="47">
        <f>IF(AND(EX20&gt;=1,EX$4&lt;=Parametrlar!$E$8,Parametrlar!$E$12&gt;0),1,0)</f>
        <v>0</v>
      </c>
      <c r="EY21" s="47">
        <f>IF(AND(EY20&gt;=1,EY$4&lt;=Parametrlar!$E$8,Parametrlar!$E$12&gt;0),1,0)</f>
        <v>0</v>
      </c>
      <c r="EZ21" s="47">
        <f>IF(AND(EZ20&gt;=1,EZ$4&lt;=Parametrlar!$E$8,Parametrlar!$E$12&gt;0),1,0)</f>
        <v>0</v>
      </c>
      <c r="FA21" s="47">
        <f>IF(AND(FA20&gt;=1,FA$4&lt;=Parametrlar!$E$8,Parametrlar!$E$12&gt;0),1,0)</f>
        <v>0</v>
      </c>
      <c r="FB21" s="47">
        <f>IF(AND(FB20&gt;=1,FB$4&lt;=Parametrlar!$E$8,Parametrlar!$E$12&gt;0),1,0)</f>
        <v>0</v>
      </c>
      <c r="FC21" s="47">
        <f>IF(AND(FC20&gt;=1,FC$4&lt;=Parametrlar!$E$8,Parametrlar!$E$12&gt;0),1,0)</f>
        <v>0</v>
      </c>
      <c r="FD21" s="47">
        <f>IF(AND(FD20&gt;=1,FD$4&lt;=Parametrlar!$E$8,Parametrlar!$E$12&gt;0),1,0)</f>
        <v>0</v>
      </c>
      <c r="FE21" s="47">
        <f>IF(AND(FE20&gt;=1,FE$4&lt;=Parametrlar!$E$8,Parametrlar!$E$12&gt;0),1,0)</f>
        <v>0</v>
      </c>
      <c r="FF21" s="47">
        <f>IF(AND(FF20&gt;=1,FF$4&lt;=Parametrlar!$E$8,Parametrlar!$E$12&gt;0),1,0)</f>
        <v>0</v>
      </c>
      <c r="FG21" s="47">
        <f>IF(AND(FG20&gt;=1,FG$4&lt;=Parametrlar!$E$8,Parametrlar!$E$12&gt;0),1,0)</f>
        <v>0</v>
      </c>
      <c r="FH21" s="47">
        <f>IF(AND(FH20&gt;=1,FH$4&lt;=Parametrlar!$E$8,Parametrlar!$E$12&gt;0),1,0)</f>
        <v>0</v>
      </c>
      <c r="FI21" s="47">
        <f>IF(AND(FI20&gt;=1,FI$4&lt;=Parametrlar!$E$8,Parametrlar!$E$12&gt;0),1,0)</f>
        <v>0</v>
      </c>
      <c r="FJ21" s="47">
        <f>IF(AND(FJ20&gt;=1,FJ$4&lt;=Parametrlar!$E$8,Parametrlar!$E$12&gt;0),1,0)</f>
        <v>0</v>
      </c>
      <c r="FK21" s="47">
        <f>IF(AND(FK20&gt;=1,FK$4&lt;=Parametrlar!$E$8,Parametrlar!$E$12&gt;0),1,0)</f>
        <v>0</v>
      </c>
      <c r="FL21" s="47">
        <f>IF(AND(FL20&gt;=1,FL$4&lt;=Parametrlar!$E$8,Parametrlar!$E$12&gt;0),1,0)</f>
        <v>0</v>
      </c>
      <c r="FM21" s="47">
        <f>IF(AND(FM20&gt;=1,FM$4&lt;=Parametrlar!$E$8,Parametrlar!$E$12&gt;0),1,0)</f>
        <v>0</v>
      </c>
      <c r="FN21" s="47">
        <f>IF(AND(FN20&gt;=1,FN$4&lt;=Parametrlar!$E$8,Parametrlar!$E$12&gt;0),1,0)</f>
        <v>0</v>
      </c>
      <c r="FO21" s="47">
        <f>IF(AND(FO20&gt;=1,FO$4&lt;=Parametrlar!$E$8,Parametrlar!$E$12&gt;0),1,0)</f>
        <v>0</v>
      </c>
      <c r="FP21" s="47">
        <f>IF(AND(FP20&gt;=1,FP$4&lt;=Parametrlar!$E$8,Parametrlar!$E$12&gt;0),1,0)</f>
        <v>0</v>
      </c>
    </row>
    <row r="22" spans="1:172" x14ac:dyDescent="0.2">
      <c r="A22" s="42" t="s">
        <v>236</v>
      </c>
      <c r="D22" s="44">
        <f>IF(D21=1,MIN(Kirish!$B$50,Kirish!$B$19+(Kirish!$B$50-Kirish!$B$19)*IF(Kirish!$B$51&gt;0,MIN(1,(D20-1)/Kirish!$B$51),1)),0)</f>
        <v>0</v>
      </c>
      <c r="E22" s="44">
        <f>IF(E21=1,MIN(Kirish!$B$50,Kirish!$B$19+(Kirish!$B$50-Kirish!$B$19)*IF(Kirish!$B$51&gt;0,MIN(1,(E20-1)/Kirish!$B$51),1)),0)</f>
        <v>0</v>
      </c>
      <c r="F22" s="44">
        <f>IF(F21=1,MIN(Kirish!$B$50,Kirish!$B$19+(Kirish!$B$50-Kirish!$B$19)*IF(Kirish!$B$51&gt;0,MIN(1,(F20-1)/Kirish!$B$51),1)),0)</f>
        <v>0</v>
      </c>
      <c r="G22" s="44">
        <f>IF(G21=1,MIN(Kirish!$B$50,Kirish!$B$19+(Kirish!$B$50-Kirish!$B$19)*IF(Kirish!$B$51&gt;0,MIN(1,(G20-1)/Kirish!$B$51),1)),0)</f>
        <v>0</v>
      </c>
      <c r="H22" s="44">
        <f>IF(H21=1,MIN(Kirish!$B$50,Kirish!$B$19+(Kirish!$B$50-Kirish!$B$19)*IF(Kirish!$B$51&gt;0,MIN(1,(H20-1)/Kirish!$B$51),1)),0)</f>
        <v>0</v>
      </c>
      <c r="I22" s="44">
        <f>IF(I21=1,MIN(Kirish!$B$50,Kirish!$B$19+(Kirish!$B$50-Kirish!$B$19)*IF(Kirish!$B$51&gt;0,MIN(1,(I20-1)/Kirish!$B$51),1)),0)</f>
        <v>0</v>
      </c>
      <c r="J22" s="44">
        <f>IF(J21=1,MIN(Kirish!$B$50,Kirish!$B$19+(Kirish!$B$50-Kirish!$B$19)*IF(Kirish!$B$51&gt;0,MIN(1,(J20-1)/Kirish!$B$51),1)),0)</f>
        <v>0</v>
      </c>
      <c r="K22" s="44">
        <f>IF(K21=1,MIN(Kirish!$B$50,Kirish!$B$19+(Kirish!$B$50-Kirish!$B$19)*IF(Kirish!$B$51&gt;0,MIN(1,(K20-1)/Kirish!$B$51),1)),0)</f>
        <v>0</v>
      </c>
      <c r="L22" s="44">
        <f>IF(L21=1,MIN(Kirish!$B$50,Kirish!$B$19+(Kirish!$B$50-Kirish!$B$19)*IF(Kirish!$B$51&gt;0,MIN(1,(L20-1)/Kirish!$B$51),1)),0)</f>
        <v>0</v>
      </c>
      <c r="M22" s="44">
        <f>IF(M21=1,MIN(Kirish!$B$50,Kirish!$B$19+(Kirish!$B$50-Kirish!$B$19)*IF(Kirish!$B$51&gt;0,MIN(1,(M20-1)/Kirish!$B$51),1)),0)</f>
        <v>0</v>
      </c>
      <c r="N22" s="44">
        <f>IF(N21=1,MIN(Kirish!$B$50,Kirish!$B$19+(Kirish!$B$50-Kirish!$B$19)*IF(Kirish!$B$51&gt;0,MIN(1,(N20-1)/Kirish!$B$51),1)),0)</f>
        <v>0</v>
      </c>
      <c r="O22" s="44">
        <f>IF(O21=1,MIN(Kirish!$B$50,Kirish!$B$19+(Kirish!$B$50-Kirish!$B$19)*IF(Kirish!$B$51&gt;0,MIN(1,(O20-1)/Kirish!$B$51),1)),0)</f>
        <v>0</v>
      </c>
      <c r="P22" s="44">
        <f>IF(P21=1,MIN(Kirish!$B$50,Kirish!$B$19+(Kirish!$B$50-Kirish!$B$19)*IF(Kirish!$B$51&gt;0,MIN(1,(P20-1)/Kirish!$B$51),1)),0)</f>
        <v>0</v>
      </c>
      <c r="Q22" s="44">
        <f>IF(Q21=1,MIN(Kirish!$B$50,Kirish!$B$19+(Kirish!$B$50-Kirish!$B$19)*IF(Kirish!$B$51&gt;0,MIN(1,(Q20-1)/Kirish!$B$51),1)),0)</f>
        <v>0</v>
      </c>
      <c r="R22" s="44">
        <f>IF(R21=1,MIN(Kirish!$B$50,Kirish!$B$19+(Kirish!$B$50-Kirish!$B$19)*IF(Kirish!$B$51&gt;0,MIN(1,(R20-1)/Kirish!$B$51),1)),0)</f>
        <v>0</v>
      </c>
      <c r="S22" s="44">
        <f>IF(S21=1,MIN(Kirish!$B$50,Kirish!$B$19+(Kirish!$B$50-Kirish!$B$19)*IF(Kirish!$B$51&gt;0,MIN(1,(S20-1)/Kirish!$B$51),1)),0)</f>
        <v>0</v>
      </c>
      <c r="T22" s="44">
        <f>IF(T21=1,MIN(Kirish!$B$50,Kirish!$B$19+(Kirish!$B$50-Kirish!$B$19)*IF(Kirish!$B$51&gt;0,MIN(1,(T20-1)/Kirish!$B$51),1)),0)</f>
        <v>0</v>
      </c>
      <c r="U22" s="44">
        <f>IF(U21=1,MIN(Kirish!$B$50,Kirish!$B$19+(Kirish!$B$50-Kirish!$B$19)*IF(Kirish!$B$51&gt;0,MIN(1,(U20-1)/Kirish!$B$51),1)),0)</f>
        <v>0</v>
      </c>
      <c r="V22" s="44">
        <f>IF(V21=1,MIN(Kirish!$B$50,Kirish!$B$19+(Kirish!$B$50-Kirish!$B$19)*IF(Kirish!$B$51&gt;0,MIN(1,(V20-1)/Kirish!$B$51),1)),0)</f>
        <v>0</v>
      </c>
      <c r="W22" s="44">
        <f>IF(W21=1,MIN(Kirish!$B$50,Kirish!$B$19+(Kirish!$B$50-Kirish!$B$19)*IF(Kirish!$B$51&gt;0,MIN(1,(W20-1)/Kirish!$B$51),1)),0)</f>
        <v>0</v>
      </c>
      <c r="X22" s="44">
        <f>IF(X21=1,MIN(Kirish!$B$50,Kirish!$B$19+(Kirish!$B$50-Kirish!$B$19)*IF(Kirish!$B$51&gt;0,MIN(1,(X20-1)/Kirish!$B$51),1)),0)</f>
        <v>0</v>
      </c>
      <c r="Y22" s="44">
        <f>IF(Y21=1,MIN(Kirish!$B$50,Kirish!$B$19+(Kirish!$B$50-Kirish!$B$19)*IF(Kirish!$B$51&gt;0,MIN(1,(Y20-1)/Kirish!$B$51),1)),0)</f>
        <v>0</v>
      </c>
      <c r="Z22" s="44">
        <f>IF(Z21=1,MIN(Kirish!$B$50,Kirish!$B$19+(Kirish!$B$50-Kirish!$B$19)*IF(Kirish!$B$51&gt;0,MIN(1,(Z20-1)/Kirish!$B$51),1)),0)</f>
        <v>0</v>
      </c>
      <c r="AA22" s="44">
        <f>IF(AA21=1,MIN(Kirish!$B$50,Kirish!$B$19+(Kirish!$B$50-Kirish!$B$19)*IF(Kirish!$B$51&gt;0,MIN(1,(AA20-1)/Kirish!$B$51),1)),0)</f>
        <v>0</v>
      </c>
      <c r="AB22" s="44">
        <f>IF(AB21=1,MIN(Kirish!$B$50,Kirish!$B$19+(Kirish!$B$50-Kirish!$B$19)*IF(Kirish!$B$51&gt;0,MIN(1,(AB20-1)/Kirish!$B$51),1)),0)</f>
        <v>0</v>
      </c>
      <c r="AC22" s="44">
        <f>IF(AC21=1,MIN(Kirish!$B$50,Kirish!$B$19+(Kirish!$B$50-Kirish!$B$19)*IF(Kirish!$B$51&gt;0,MIN(1,(AC20-1)/Kirish!$B$51),1)),0)</f>
        <v>0</v>
      </c>
      <c r="AD22" s="44">
        <f>IF(AD21=1,MIN(Kirish!$B$50,Kirish!$B$19+(Kirish!$B$50-Kirish!$B$19)*IF(Kirish!$B$51&gt;0,MIN(1,(AD20-1)/Kirish!$B$51),1)),0)</f>
        <v>0</v>
      </c>
      <c r="AE22" s="44">
        <f>IF(AE21=1,MIN(Kirish!$B$50,Kirish!$B$19+(Kirish!$B$50-Kirish!$B$19)*IF(Kirish!$B$51&gt;0,MIN(1,(AE20-1)/Kirish!$B$51),1)),0)</f>
        <v>0</v>
      </c>
      <c r="AF22" s="44">
        <f>IF(AF21=1,MIN(Kirish!$B$50,Kirish!$B$19+(Kirish!$B$50-Kirish!$B$19)*IF(Kirish!$B$51&gt;0,MIN(1,(AF20-1)/Kirish!$B$51),1)),0)</f>
        <v>0.2</v>
      </c>
      <c r="AG22" s="44">
        <f>IF(AG21=1,MIN(Kirish!$B$50,Kirish!$B$19+(Kirish!$B$50-Kirish!$B$19)*IF(Kirish!$B$51&gt;0,MIN(1,(AG20-1)/Kirish!$B$51),1)),0)</f>
        <v>0.22708333333333333</v>
      </c>
      <c r="AH22" s="44">
        <f>IF(AH21=1,MIN(Kirish!$B$50,Kirish!$B$19+(Kirish!$B$50-Kirish!$B$19)*IF(Kirish!$B$51&gt;0,MIN(1,(AH20-1)/Kirish!$B$51),1)),0)</f>
        <v>0.25416666666666665</v>
      </c>
      <c r="AI22" s="44">
        <f>IF(AI21=1,MIN(Kirish!$B$50,Kirish!$B$19+(Kirish!$B$50-Kirish!$B$19)*IF(Kirish!$B$51&gt;0,MIN(1,(AI20-1)/Kirish!$B$51),1)),0)</f>
        <v>0.28125</v>
      </c>
      <c r="AJ22" s="44">
        <f>IF(AJ21=1,MIN(Kirish!$B$50,Kirish!$B$19+(Kirish!$B$50-Kirish!$B$19)*IF(Kirish!$B$51&gt;0,MIN(1,(AJ20-1)/Kirish!$B$51),1)),0)</f>
        <v>0.30833333333333335</v>
      </c>
      <c r="AK22" s="44">
        <f>IF(AK21=1,MIN(Kirish!$B$50,Kirish!$B$19+(Kirish!$B$50-Kirish!$B$19)*IF(Kirish!$B$51&gt;0,MIN(1,(AK20-1)/Kirish!$B$51),1)),0)</f>
        <v>0.3354166666666667</v>
      </c>
      <c r="AL22" s="44">
        <f>IF(AL21=1,MIN(Kirish!$B$50,Kirish!$B$19+(Kirish!$B$50-Kirish!$B$19)*IF(Kirish!$B$51&gt;0,MIN(1,(AL20-1)/Kirish!$B$51),1)),0)</f>
        <v>0.36249999999999999</v>
      </c>
      <c r="AM22" s="44">
        <f>IF(AM21=1,MIN(Kirish!$B$50,Kirish!$B$19+(Kirish!$B$50-Kirish!$B$19)*IF(Kirish!$B$51&gt;0,MIN(1,(AM20-1)/Kirish!$B$51),1)),0)</f>
        <v>0.38958333333333334</v>
      </c>
      <c r="AN22" s="44">
        <f>IF(AN21=1,MIN(Kirish!$B$50,Kirish!$B$19+(Kirish!$B$50-Kirish!$B$19)*IF(Kirish!$B$51&gt;0,MIN(1,(AN20-1)/Kirish!$B$51),1)),0)</f>
        <v>0.41666666666666663</v>
      </c>
      <c r="AO22" s="44">
        <f>IF(AO21=1,MIN(Kirish!$B$50,Kirish!$B$19+(Kirish!$B$50-Kirish!$B$19)*IF(Kirish!$B$51&gt;0,MIN(1,(AO20-1)/Kirish!$B$51),1)),0)</f>
        <v>0.44374999999999998</v>
      </c>
      <c r="AP22" s="44">
        <f>IF(AP21=1,MIN(Kirish!$B$50,Kirish!$B$19+(Kirish!$B$50-Kirish!$B$19)*IF(Kirish!$B$51&gt;0,MIN(1,(AP20-1)/Kirish!$B$51),1)),0)</f>
        <v>0.47083333333333333</v>
      </c>
      <c r="AQ22" s="44">
        <f>IF(AQ21=1,MIN(Kirish!$B$50,Kirish!$B$19+(Kirish!$B$50-Kirish!$B$19)*IF(Kirish!$B$51&gt;0,MIN(1,(AQ20-1)/Kirish!$B$51),1)),0)</f>
        <v>0.49791666666666662</v>
      </c>
      <c r="AR22" s="44">
        <f>IF(AR21=1,MIN(Kirish!$B$50,Kirish!$B$19+(Kirish!$B$50-Kirish!$B$19)*IF(Kirish!$B$51&gt;0,MIN(1,(AR20-1)/Kirish!$B$51),1)),0)</f>
        <v>0.52499999999999991</v>
      </c>
      <c r="AS22" s="44">
        <f>IF(AS21=1,MIN(Kirish!$B$50,Kirish!$B$19+(Kirish!$B$50-Kirish!$B$19)*IF(Kirish!$B$51&gt;0,MIN(1,(AS20-1)/Kirish!$B$51),1)),0)</f>
        <v>0.55208333333333326</v>
      </c>
      <c r="AT22" s="44">
        <f>IF(AT21=1,MIN(Kirish!$B$50,Kirish!$B$19+(Kirish!$B$50-Kirish!$B$19)*IF(Kirish!$B$51&gt;0,MIN(1,(AT20-1)/Kirish!$B$51),1)),0)</f>
        <v>0.57916666666666661</v>
      </c>
      <c r="AU22" s="44">
        <f>IF(AU21=1,MIN(Kirish!$B$50,Kirish!$B$19+(Kirish!$B$50-Kirish!$B$19)*IF(Kirish!$B$51&gt;0,MIN(1,(AU20-1)/Kirish!$B$51),1)),0)</f>
        <v>0.60624999999999996</v>
      </c>
      <c r="AV22" s="44">
        <f>IF(AV21=1,MIN(Kirish!$B$50,Kirish!$B$19+(Kirish!$B$50-Kirish!$B$19)*IF(Kirish!$B$51&gt;0,MIN(1,(AV20-1)/Kirish!$B$51),1)),0)</f>
        <v>0.6333333333333333</v>
      </c>
      <c r="AW22" s="44">
        <f>IF(AW21=1,MIN(Kirish!$B$50,Kirish!$B$19+(Kirish!$B$50-Kirish!$B$19)*IF(Kirish!$B$51&gt;0,MIN(1,(AW20-1)/Kirish!$B$51),1)),0)</f>
        <v>0.66041666666666665</v>
      </c>
      <c r="AX22" s="44">
        <f>IF(AX21=1,MIN(Kirish!$B$50,Kirish!$B$19+(Kirish!$B$50-Kirish!$B$19)*IF(Kirish!$B$51&gt;0,MIN(1,(AX20-1)/Kirish!$B$51),1)),0)</f>
        <v>0.6875</v>
      </c>
      <c r="AY22" s="44">
        <f>IF(AY21=1,MIN(Kirish!$B$50,Kirish!$B$19+(Kirish!$B$50-Kirish!$B$19)*IF(Kirish!$B$51&gt;0,MIN(1,(AY20-1)/Kirish!$B$51),1)),0)</f>
        <v>0.71458333333333335</v>
      </c>
      <c r="AZ22" s="44">
        <f>IF(AZ21=1,MIN(Kirish!$B$50,Kirish!$B$19+(Kirish!$B$50-Kirish!$B$19)*IF(Kirish!$B$51&gt;0,MIN(1,(AZ20-1)/Kirish!$B$51),1)),0)</f>
        <v>0.7416666666666667</v>
      </c>
      <c r="BA22" s="44">
        <f>IF(BA21=1,MIN(Kirish!$B$50,Kirish!$B$19+(Kirish!$B$50-Kirish!$B$19)*IF(Kirish!$B$51&gt;0,MIN(1,(BA20-1)/Kirish!$B$51),1)),0)</f>
        <v>0.76874999999999982</v>
      </c>
      <c r="BB22" s="44">
        <f>IF(BB21=1,MIN(Kirish!$B$50,Kirish!$B$19+(Kirish!$B$50-Kirish!$B$19)*IF(Kirish!$B$51&gt;0,MIN(1,(BB20-1)/Kirish!$B$51),1)),0)</f>
        <v>0.79583333333333317</v>
      </c>
      <c r="BC22" s="44">
        <f>IF(BC21=1,MIN(Kirish!$B$50,Kirish!$B$19+(Kirish!$B$50-Kirish!$B$19)*IF(Kirish!$B$51&gt;0,MIN(1,(BC20-1)/Kirish!$B$51),1)),0)</f>
        <v>0.82291666666666652</v>
      </c>
      <c r="BD22" s="44">
        <f>IF(BD21=1,MIN(Kirish!$B$50,Kirish!$B$19+(Kirish!$B$50-Kirish!$B$19)*IF(Kirish!$B$51&gt;0,MIN(1,(BD20-1)/Kirish!$B$51),1)),0)</f>
        <v>0.84999999999999987</v>
      </c>
      <c r="BE22" s="44">
        <f>IF(BE21=1,MIN(Kirish!$B$50,Kirish!$B$19+(Kirish!$B$50-Kirish!$B$19)*IF(Kirish!$B$51&gt;0,MIN(1,(BE20-1)/Kirish!$B$51),1)),0)</f>
        <v>0.84999999999999987</v>
      </c>
      <c r="BF22" s="44">
        <f>IF(BF21=1,MIN(Kirish!$B$50,Kirish!$B$19+(Kirish!$B$50-Kirish!$B$19)*IF(Kirish!$B$51&gt;0,MIN(1,(BF20-1)/Kirish!$B$51),1)),0)</f>
        <v>0.84999999999999987</v>
      </c>
      <c r="BG22" s="44">
        <f>IF(BG21=1,MIN(Kirish!$B$50,Kirish!$B$19+(Kirish!$B$50-Kirish!$B$19)*IF(Kirish!$B$51&gt;0,MIN(1,(BG20-1)/Kirish!$B$51),1)),0)</f>
        <v>0.84999999999999987</v>
      </c>
      <c r="BH22" s="44">
        <f>IF(BH21=1,MIN(Kirish!$B$50,Kirish!$B$19+(Kirish!$B$50-Kirish!$B$19)*IF(Kirish!$B$51&gt;0,MIN(1,(BH20-1)/Kirish!$B$51),1)),0)</f>
        <v>0.84999999999999987</v>
      </c>
      <c r="BI22" s="44">
        <f>IF(BI21=1,MIN(Kirish!$B$50,Kirish!$B$19+(Kirish!$B$50-Kirish!$B$19)*IF(Kirish!$B$51&gt;0,MIN(1,(BI20-1)/Kirish!$B$51),1)),0)</f>
        <v>0.84999999999999987</v>
      </c>
      <c r="BJ22" s="44">
        <f>IF(BJ21=1,MIN(Kirish!$B$50,Kirish!$B$19+(Kirish!$B$50-Kirish!$B$19)*IF(Kirish!$B$51&gt;0,MIN(1,(BJ20-1)/Kirish!$B$51),1)),0)</f>
        <v>0.84999999999999987</v>
      </c>
      <c r="BK22" s="44">
        <f>IF(BK21=1,MIN(Kirish!$B$50,Kirish!$B$19+(Kirish!$B$50-Kirish!$B$19)*IF(Kirish!$B$51&gt;0,MIN(1,(BK20-1)/Kirish!$B$51),1)),0)</f>
        <v>0.84999999999999987</v>
      </c>
      <c r="BL22" s="44">
        <f>IF(BL21=1,MIN(Kirish!$B$50,Kirish!$B$19+(Kirish!$B$50-Kirish!$B$19)*IF(Kirish!$B$51&gt;0,MIN(1,(BL20-1)/Kirish!$B$51),1)),0)</f>
        <v>0.84999999999999987</v>
      </c>
      <c r="BM22" s="44">
        <f>IF(BM21=1,MIN(Kirish!$B$50,Kirish!$B$19+(Kirish!$B$50-Kirish!$B$19)*IF(Kirish!$B$51&gt;0,MIN(1,(BM20-1)/Kirish!$B$51),1)),0)</f>
        <v>0.84999999999999987</v>
      </c>
      <c r="BN22" s="44">
        <f>IF(BN21=1,MIN(Kirish!$B$50,Kirish!$B$19+(Kirish!$B$50-Kirish!$B$19)*IF(Kirish!$B$51&gt;0,MIN(1,(BN20-1)/Kirish!$B$51),1)),0)</f>
        <v>0.84999999999999987</v>
      </c>
      <c r="BO22" s="44">
        <f>IF(BO21=1,MIN(Kirish!$B$50,Kirish!$B$19+(Kirish!$B$50-Kirish!$B$19)*IF(Kirish!$B$51&gt;0,MIN(1,(BO20-1)/Kirish!$B$51),1)),0)</f>
        <v>0.84999999999999987</v>
      </c>
      <c r="BP22" s="44">
        <f>IF(BP21=1,MIN(Kirish!$B$50,Kirish!$B$19+(Kirish!$B$50-Kirish!$B$19)*IF(Kirish!$B$51&gt;0,MIN(1,(BP20-1)/Kirish!$B$51),1)),0)</f>
        <v>0.84999999999999987</v>
      </c>
      <c r="BQ22" s="44">
        <f>IF(BQ21=1,MIN(Kirish!$B$50,Kirish!$B$19+(Kirish!$B$50-Kirish!$B$19)*IF(Kirish!$B$51&gt;0,MIN(1,(BQ20-1)/Kirish!$B$51),1)),0)</f>
        <v>0.84999999999999987</v>
      </c>
      <c r="BR22" s="44">
        <f>IF(BR21=1,MIN(Kirish!$B$50,Kirish!$B$19+(Kirish!$B$50-Kirish!$B$19)*IF(Kirish!$B$51&gt;0,MIN(1,(BR20-1)/Kirish!$B$51),1)),0)</f>
        <v>0.84999999999999987</v>
      </c>
      <c r="BS22" s="44">
        <f>IF(BS21=1,MIN(Kirish!$B$50,Kirish!$B$19+(Kirish!$B$50-Kirish!$B$19)*IF(Kirish!$B$51&gt;0,MIN(1,(BS20-1)/Kirish!$B$51),1)),0)</f>
        <v>0.84999999999999987</v>
      </c>
      <c r="BT22" s="44">
        <f>IF(BT21=1,MIN(Kirish!$B$50,Kirish!$B$19+(Kirish!$B$50-Kirish!$B$19)*IF(Kirish!$B$51&gt;0,MIN(1,(BT20-1)/Kirish!$B$51),1)),0)</f>
        <v>0.84999999999999987</v>
      </c>
      <c r="BU22" s="44">
        <f>IF(BU21=1,MIN(Kirish!$B$50,Kirish!$B$19+(Kirish!$B$50-Kirish!$B$19)*IF(Kirish!$B$51&gt;0,MIN(1,(BU20-1)/Kirish!$B$51),1)),0)</f>
        <v>0.84999999999999987</v>
      </c>
      <c r="BV22" s="44">
        <f>IF(BV21=1,MIN(Kirish!$B$50,Kirish!$B$19+(Kirish!$B$50-Kirish!$B$19)*IF(Kirish!$B$51&gt;0,MIN(1,(BV20-1)/Kirish!$B$51),1)),0)</f>
        <v>0.84999999999999987</v>
      </c>
      <c r="BW22" s="44">
        <f>IF(BW21=1,MIN(Kirish!$B$50,Kirish!$B$19+(Kirish!$B$50-Kirish!$B$19)*IF(Kirish!$B$51&gt;0,MIN(1,(BW20-1)/Kirish!$B$51),1)),0)</f>
        <v>0.84999999999999987</v>
      </c>
      <c r="BX22" s="44">
        <f>IF(BX21=1,MIN(Kirish!$B$50,Kirish!$B$19+(Kirish!$B$50-Kirish!$B$19)*IF(Kirish!$B$51&gt;0,MIN(1,(BX20-1)/Kirish!$B$51),1)),0)</f>
        <v>0.84999999999999987</v>
      </c>
      <c r="BY22" s="44">
        <f>IF(BY21=1,MIN(Kirish!$B$50,Kirish!$B$19+(Kirish!$B$50-Kirish!$B$19)*IF(Kirish!$B$51&gt;0,MIN(1,(BY20-1)/Kirish!$B$51),1)),0)</f>
        <v>0.84999999999999987</v>
      </c>
      <c r="BZ22" s="44">
        <f>IF(BZ21=1,MIN(Kirish!$B$50,Kirish!$B$19+(Kirish!$B$50-Kirish!$B$19)*IF(Kirish!$B$51&gt;0,MIN(1,(BZ20-1)/Kirish!$B$51),1)),0)</f>
        <v>0.84999999999999987</v>
      </c>
      <c r="CA22" s="44">
        <f>IF(CA21=1,MIN(Kirish!$B$50,Kirish!$B$19+(Kirish!$B$50-Kirish!$B$19)*IF(Kirish!$B$51&gt;0,MIN(1,(CA20-1)/Kirish!$B$51),1)),0)</f>
        <v>0.84999999999999987</v>
      </c>
      <c r="CB22" s="44">
        <f>IF(CB21=1,MIN(Kirish!$B$50,Kirish!$B$19+(Kirish!$B$50-Kirish!$B$19)*IF(Kirish!$B$51&gt;0,MIN(1,(CB20-1)/Kirish!$B$51),1)),0)</f>
        <v>0.84999999999999987</v>
      </c>
      <c r="CC22" s="44">
        <f>IF(CC21=1,MIN(Kirish!$B$50,Kirish!$B$19+(Kirish!$B$50-Kirish!$B$19)*IF(Kirish!$B$51&gt;0,MIN(1,(CC20-1)/Kirish!$B$51),1)),0)</f>
        <v>0.84999999999999987</v>
      </c>
      <c r="CD22" s="44">
        <f>IF(CD21=1,MIN(Kirish!$B$50,Kirish!$B$19+(Kirish!$B$50-Kirish!$B$19)*IF(Kirish!$B$51&gt;0,MIN(1,(CD20-1)/Kirish!$B$51),1)),0)</f>
        <v>0.84999999999999987</v>
      </c>
      <c r="CE22" s="44">
        <f>IF(CE21=1,MIN(Kirish!$B$50,Kirish!$B$19+(Kirish!$B$50-Kirish!$B$19)*IF(Kirish!$B$51&gt;0,MIN(1,(CE20-1)/Kirish!$B$51),1)),0)</f>
        <v>0.84999999999999987</v>
      </c>
      <c r="CF22" s="44">
        <f>IF(CF21=1,MIN(Kirish!$B$50,Kirish!$B$19+(Kirish!$B$50-Kirish!$B$19)*IF(Kirish!$B$51&gt;0,MIN(1,(CF20-1)/Kirish!$B$51),1)),0)</f>
        <v>0.84999999999999987</v>
      </c>
      <c r="CG22" s="44">
        <f>IF(CG21=1,MIN(Kirish!$B$50,Kirish!$B$19+(Kirish!$B$50-Kirish!$B$19)*IF(Kirish!$B$51&gt;0,MIN(1,(CG20-1)/Kirish!$B$51),1)),0)</f>
        <v>0.84999999999999987</v>
      </c>
      <c r="CH22" s="44">
        <f>IF(CH21=1,MIN(Kirish!$B$50,Kirish!$B$19+(Kirish!$B$50-Kirish!$B$19)*IF(Kirish!$B$51&gt;0,MIN(1,(CH20-1)/Kirish!$B$51),1)),0)</f>
        <v>0.84999999999999987</v>
      </c>
      <c r="CI22" s="44">
        <f>IF(CI21=1,MIN(Kirish!$B$50,Kirish!$B$19+(Kirish!$B$50-Kirish!$B$19)*IF(Kirish!$B$51&gt;0,MIN(1,(CI20-1)/Kirish!$B$51),1)),0)</f>
        <v>0.84999999999999987</v>
      </c>
      <c r="CJ22" s="44">
        <f>IF(CJ21=1,MIN(Kirish!$B$50,Kirish!$B$19+(Kirish!$B$50-Kirish!$B$19)*IF(Kirish!$B$51&gt;0,MIN(1,(CJ20-1)/Kirish!$B$51),1)),0)</f>
        <v>0.84999999999999987</v>
      </c>
      <c r="CK22" s="44">
        <f>IF(CK21=1,MIN(Kirish!$B$50,Kirish!$B$19+(Kirish!$B$50-Kirish!$B$19)*IF(Kirish!$B$51&gt;0,MIN(1,(CK20-1)/Kirish!$B$51),1)),0)</f>
        <v>0.84999999999999987</v>
      </c>
      <c r="CL22" s="44">
        <f>IF(CL21=1,MIN(Kirish!$B$50,Kirish!$B$19+(Kirish!$B$50-Kirish!$B$19)*IF(Kirish!$B$51&gt;0,MIN(1,(CL20-1)/Kirish!$B$51),1)),0)</f>
        <v>0.84999999999999987</v>
      </c>
      <c r="CM22" s="44">
        <f>IF(CM21=1,MIN(Kirish!$B$50,Kirish!$B$19+(Kirish!$B$50-Kirish!$B$19)*IF(Kirish!$B$51&gt;0,MIN(1,(CM20-1)/Kirish!$B$51),1)),0)</f>
        <v>0.84999999999999987</v>
      </c>
      <c r="CN22" s="44">
        <f>IF(CN21=1,MIN(Kirish!$B$50,Kirish!$B$19+(Kirish!$B$50-Kirish!$B$19)*IF(Kirish!$B$51&gt;0,MIN(1,(CN20-1)/Kirish!$B$51),1)),0)</f>
        <v>0.84999999999999987</v>
      </c>
      <c r="CO22" s="44">
        <f>IF(CO21=1,MIN(Kirish!$B$50,Kirish!$B$19+(Kirish!$B$50-Kirish!$B$19)*IF(Kirish!$B$51&gt;0,MIN(1,(CO20-1)/Kirish!$B$51),1)),0)</f>
        <v>0.84999999999999987</v>
      </c>
      <c r="CP22" s="44">
        <f>IF(CP21=1,MIN(Kirish!$B$50,Kirish!$B$19+(Kirish!$B$50-Kirish!$B$19)*IF(Kirish!$B$51&gt;0,MIN(1,(CP20-1)/Kirish!$B$51),1)),0)</f>
        <v>0.84999999999999987</v>
      </c>
      <c r="CQ22" s="44">
        <f>IF(CQ21=1,MIN(Kirish!$B$50,Kirish!$B$19+(Kirish!$B$50-Kirish!$B$19)*IF(Kirish!$B$51&gt;0,MIN(1,(CQ20-1)/Kirish!$B$51),1)),0)</f>
        <v>0.84999999999999987</v>
      </c>
      <c r="CR22" s="44">
        <f>IF(CR21=1,MIN(Kirish!$B$50,Kirish!$B$19+(Kirish!$B$50-Kirish!$B$19)*IF(Kirish!$B$51&gt;0,MIN(1,(CR20-1)/Kirish!$B$51),1)),0)</f>
        <v>0.84999999999999987</v>
      </c>
      <c r="CS22" s="44">
        <f>IF(CS21=1,MIN(Kirish!$B$50,Kirish!$B$19+(Kirish!$B$50-Kirish!$B$19)*IF(Kirish!$B$51&gt;0,MIN(1,(CS20-1)/Kirish!$B$51),1)),0)</f>
        <v>0.84999999999999987</v>
      </c>
      <c r="CT22" s="44">
        <f>IF(CT21=1,MIN(Kirish!$B$50,Kirish!$B$19+(Kirish!$B$50-Kirish!$B$19)*IF(Kirish!$B$51&gt;0,MIN(1,(CT20-1)/Kirish!$B$51),1)),0)</f>
        <v>0.84999999999999987</v>
      </c>
      <c r="CU22" s="44">
        <f>IF(CU21=1,MIN(Kirish!$B$50,Kirish!$B$19+(Kirish!$B$50-Kirish!$B$19)*IF(Kirish!$B$51&gt;0,MIN(1,(CU20-1)/Kirish!$B$51),1)),0)</f>
        <v>0.84999999999999987</v>
      </c>
      <c r="CV22" s="44">
        <f>IF(CV21=1,MIN(Kirish!$B$50,Kirish!$B$19+(Kirish!$B$50-Kirish!$B$19)*IF(Kirish!$B$51&gt;0,MIN(1,(CV20-1)/Kirish!$B$51),1)),0)</f>
        <v>0.84999999999999987</v>
      </c>
      <c r="CW22" s="44">
        <f>IF(CW21=1,MIN(Kirish!$B$50,Kirish!$B$19+(Kirish!$B$50-Kirish!$B$19)*IF(Kirish!$B$51&gt;0,MIN(1,(CW20-1)/Kirish!$B$51),1)),0)</f>
        <v>0.84999999999999987</v>
      </c>
      <c r="CX22" s="44">
        <f>IF(CX21=1,MIN(Kirish!$B$50,Kirish!$B$19+(Kirish!$B$50-Kirish!$B$19)*IF(Kirish!$B$51&gt;0,MIN(1,(CX20-1)/Kirish!$B$51),1)),0)</f>
        <v>0.84999999999999987</v>
      </c>
      <c r="CY22" s="44">
        <f>IF(CY21=1,MIN(Kirish!$B$50,Kirish!$B$19+(Kirish!$B$50-Kirish!$B$19)*IF(Kirish!$B$51&gt;0,MIN(1,(CY20-1)/Kirish!$B$51),1)),0)</f>
        <v>0.84999999999999987</v>
      </c>
      <c r="CZ22" s="44">
        <f>IF(CZ21=1,MIN(Kirish!$B$50,Kirish!$B$19+(Kirish!$B$50-Kirish!$B$19)*IF(Kirish!$B$51&gt;0,MIN(1,(CZ20-1)/Kirish!$B$51),1)),0)</f>
        <v>0.84999999999999987</v>
      </c>
      <c r="DA22" s="44">
        <f>IF(DA21=1,MIN(Kirish!$B$50,Kirish!$B$19+(Kirish!$B$50-Kirish!$B$19)*IF(Kirish!$B$51&gt;0,MIN(1,(DA20-1)/Kirish!$B$51),1)),0)</f>
        <v>0.84999999999999987</v>
      </c>
      <c r="DB22" s="44">
        <f>IF(DB21=1,MIN(Kirish!$B$50,Kirish!$B$19+(Kirish!$B$50-Kirish!$B$19)*IF(Kirish!$B$51&gt;0,MIN(1,(DB20-1)/Kirish!$B$51),1)),0)</f>
        <v>0.84999999999999987</v>
      </c>
      <c r="DC22" s="44">
        <f>IF(DC21=1,MIN(Kirish!$B$50,Kirish!$B$19+(Kirish!$B$50-Kirish!$B$19)*IF(Kirish!$B$51&gt;0,MIN(1,(DC20-1)/Kirish!$B$51),1)),0)</f>
        <v>0.84999999999999987</v>
      </c>
      <c r="DD22" s="44">
        <f>IF(DD21=1,MIN(Kirish!$B$50,Kirish!$B$19+(Kirish!$B$50-Kirish!$B$19)*IF(Kirish!$B$51&gt;0,MIN(1,(DD20-1)/Kirish!$B$51),1)),0)</f>
        <v>0.84999999999999987</v>
      </c>
      <c r="DE22" s="44">
        <f>IF(DE21=1,MIN(Kirish!$B$50,Kirish!$B$19+(Kirish!$B$50-Kirish!$B$19)*IF(Kirish!$B$51&gt;0,MIN(1,(DE20-1)/Kirish!$B$51),1)),0)</f>
        <v>0.84999999999999987</v>
      </c>
      <c r="DF22" s="44">
        <f>IF(DF21=1,MIN(Kirish!$B$50,Kirish!$B$19+(Kirish!$B$50-Kirish!$B$19)*IF(Kirish!$B$51&gt;0,MIN(1,(DF20-1)/Kirish!$B$51),1)),0)</f>
        <v>0.84999999999999987</v>
      </c>
      <c r="DG22" s="44">
        <f>IF(DG21=1,MIN(Kirish!$B$50,Kirish!$B$19+(Kirish!$B$50-Kirish!$B$19)*IF(Kirish!$B$51&gt;0,MIN(1,(DG20-1)/Kirish!$B$51),1)),0)</f>
        <v>0.84999999999999987</v>
      </c>
      <c r="DH22" s="44">
        <f>IF(DH21=1,MIN(Kirish!$B$50,Kirish!$B$19+(Kirish!$B$50-Kirish!$B$19)*IF(Kirish!$B$51&gt;0,MIN(1,(DH20-1)/Kirish!$B$51),1)),0)</f>
        <v>0.84999999999999987</v>
      </c>
      <c r="DI22" s="44">
        <f>IF(DI21=1,MIN(Kirish!$B$50,Kirish!$B$19+(Kirish!$B$50-Kirish!$B$19)*IF(Kirish!$B$51&gt;0,MIN(1,(DI20-1)/Kirish!$B$51),1)),0)</f>
        <v>0.84999999999999987</v>
      </c>
      <c r="DJ22" s="44">
        <f>IF(DJ21=1,MIN(Kirish!$B$50,Kirish!$B$19+(Kirish!$B$50-Kirish!$B$19)*IF(Kirish!$B$51&gt;0,MIN(1,(DJ20-1)/Kirish!$B$51),1)),0)</f>
        <v>0.84999999999999987</v>
      </c>
      <c r="DK22" s="44">
        <f>IF(DK21=1,MIN(Kirish!$B$50,Kirish!$B$19+(Kirish!$B$50-Kirish!$B$19)*IF(Kirish!$B$51&gt;0,MIN(1,(DK20-1)/Kirish!$B$51),1)),0)</f>
        <v>0.84999999999999987</v>
      </c>
      <c r="DL22" s="44">
        <f>IF(DL21=1,MIN(Kirish!$B$50,Kirish!$B$19+(Kirish!$B$50-Kirish!$B$19)*IF(Kirish!$B$51&gt;0,MIN(1,(DL20-1)/Kirish!$B$51),1)),0)</f>
        <v>0.84999999999999987</v>
      </c>
      <c r="DM22" s="44">
        <f>IF(DM21=1,MIN(Kirish!$B$50,Kirish!$B$19+(Kirish!$B$50-Kirish!$B$19)*IF(Kirish!$B$51&gt;0,MIN(1,(DM20-1)/Kirish!$B$51),1)),0)</f>
        <v>0.84999999999999987</v>
      </c>
      <c r="DN22" s="44">
        <f>IF(DN21=1,MIN(Kirish!$B$50,Kirish!$B$19+(Kirish!$B$50-Kirish!$B$19)*IF(Kirish!$B$51&gt;0,MIN(1,(DN20-1)/Kirish!$B$51),1)),0)</f>
        <v>0.84999999999999987</v>
      </c>
      <c r="DO22" s="44">
        <f>IF(DO21=1,MIN(Kirish!$B$50,Kirish!$B$19+(Kirish!$B$50-Kirish!$B$19)*IF(Kirish!$B$51&gt;0,MIN(1,(DO20-1)/Kirish!$B$51),1)),0)</f>
        <v>0.84999999999999987</v>
      </c>
      <c r="DP22" s="44">
        <f>IF(DP21=1,MIN(Kirish!$B$50,Kirish!$B$19+(Kirish!$B$50-Kirish!$B$19)*IF(Kirish!$B$51&gt;0,MIN(1,(DP20-1)/Kirish!$B$51),1)),0)</f>
        <v>0.84999999999999987</v>
      </c>
      <c r="DQ22" s="44">
        <f>IF(DQ21=1,MIN(Kirish!$B$50,Kirish!$B$19+(Kirish!$B$50-Kirish!$B$19)*IF(Kirish!$B$51&gt;0,MIN(1,(DQ20-1)/Kirish!$B$51),1)),0)</f>
        <v>0.84999999999999987</v>
      </c>
      <c r="DR22" s="44">
        <f>IF(DR21=1,MIN(Kirish!$B$50,Kirish!$B$19+(Kirish!$B$50-Kirish!$B$19)*IF(Kirish!$B$51&gt;0,MIN(1,(DR20-1)/Kirish!$B$51),1)),0)</f>
        <v>0.84999999999999987</v>
      </c>
      <c r="DS22" s="44">
        <f>IF(DS21=1,MIN(Kirish!$B$50,Kirish!$B$19+(Kirish!$B$50-Kirish!$B$19)*IF(Kirish!$B$51&gt;0,MIN(1,(DS20-1)/Kirish!$B$51),1)),0)</f>
        <v>0.84999999999999987</v>
      </c>
      <c r="DT22" s="44">
        <f>IF(DT21=1,MIN(Kirish!$B$50,Kirish!$B$19+(Kirish!$B$50-Kirish!$B$19)*IF(Kirish!$B$51&gt;0,MIN(1,(DT20-1)/Kirish!$B$51),1)),0)</f>
        <v>0.84999999999999987</v>
      </c>
      <c r="DU22" s="44">
        <f>IF(DU21=1,MIN(Kirish!$B$50,Kirish!$B$19+(Kirish!$B$50-Kirish!$B$19)*IF(Kirish!$B$51&gt;0,MIN(1,(DU20-1)/Kirish!$B$51),1)),0)</f>
        <v>0.84999999999999987</v>
      </c>
      <c r="DV22" s="44">
        <f>IF(DV21=1,MIN(Kirish!$B$50,Kirish!$B$19+(Kirish!$B$50-Kirish!$B$19)*IF(Kirish!$B$51&gt;0,MIN(1,(DV20-1)/Kirish!$B$51),1)),0)</f>
        <v>0.84999999999999987</v>
      </c>
      <c r="DW22" s="44">
        <f>IF(DW21=1,MIN(Kirish!$B$50,Kirish!$B$19+(Kirish!$B$50-Kirish!$B$19)*IF(Kirish!$B$51&gt;0,MIN(1,(DW20-1)/Kirish!$B$51),1)),0)</f>
        <v>0.84999999999999987</v>
      </c>
      <c r="DX22" s="44">
        <f>IF(DX21=1,MIN(Kirish!$B$50,Kirish!$B$19+(Kirish!$B$50-Kirish!$B$19)*IF(Kirish!$B$51&gt;0,MIN(1,(DX20-1)/Kirish!$B$51),1)),0)</f>
        <v>0.84999999999999987</v>
      </c>
      <c r="DY22" s="44">
        <f>IF(DY21=1,MIN(Kirish!$B$50,Kirish!$B$19+(Kirish!$B$50-Kirish!$B$19)*IF(Kirish!$B$51&gt;0,MIN(1,(DY20-1)/Kirish!$B$51),1)),0)</f>
        <v>0.84999999999999987</v>
      </c>
      <c r="DZ22" s="44">
        <f>IF(DZ21=1,MIN(Kirish!$B$50,Kirish!$B$19+(Kirish!$B$50-Kirish!$B$19)*IF(Kirish!$B$51&gt;0,MIN(1,(DZ20-1)/Kirish!$B$51),1)),0)</f>
        <v>0.84999999999999987</v>
      </c>
      <c r="EA22" s="44">
        <f>IF(EA21=1,MIN(Kirish!$B$50,Kirish!$B$19+(Kirish!$B$50-Kirish!$B$19)*IF(Kirish!$B$51&gt;0,MIN(1,(EA20-1)/Kirish!$B$51),1)),0)</f>
        <v>0.84999999999999987</v>
      </c>
      <c r="EB22" s="44">
        <f>IF(EB21=1,MIN(Kirish!$B$50,Kirish!$B$19+(Kirish!$B$50-Kirish!$B$19)*IF(Kirish!$B$51&gt;0,MIN(1,(EB20-1)/Kirish!$B$51),1)),0)</f>
        <v>0.84999999999999987</v>
      </c>
      <c r="EC22" s="44">
        <f>IF(EC21=1,MIN(Kirish!$B$50,Kirish!$B$19+(Kirish!$B$50-Kirish!$B$19)*IF(Kirish!$B$51&gt;0,MIN(1,(EC20-1)/Kirish!$B$51),1)),0)</f>
        <v>0.84999999999999987</v>
      </c>
      <c r="ED22" s="44">
        <f>IF(ED21=1,MIN(Kirish!$B$50,Kirish!$B$19+(Kirish!$B$50-Kirish!$B$19)*IF(Kirish!$B$51&gt;0,MIN(1,(ED20-1)/Kirish!$B$51),1)),0)</f>
        <v>0.84999999999999987</v>
      </c>
      <c r="EE22" s="44">
        <f>IF(EE21=1,MIN(Kirish!$B$50,Kirish!$B$19+(Kirish!$B$50-Kirish!$B$19)*IF(Kirish!$B$51&gt;0,MIN(1,(EE20-1)/Kirish!$B$51),1)),0)</f>
        <v>0.84999999999999987</v>
      </c>
      <c r="EF22" s="44">
        <f>IF(EF21=1,MIN(Kirish!$B$50,Kirish!$B$19+(Kirish!$B$50-Kirish!$B$19)*IF(Kirish!$B$51&gt;0,MIN(1,(EF20-1)/Kirish!$B$51),1)),0)</f>
        <v>0.84999999999999987</v>
      </c>
      <c r="EG22" s="44">
        <f>IF(EG21=1,MIN(Kirish!$B$50,Kirish!$B$19+(Kirish!$B$50-Kirish!$B$19)*IF(Kirish!$B$51&gt;0,MIN(1,(EG20-1)/Kirish!$B$51),1)),0)</f>
        <v>0.84999999999999987</v>
      </c>
      <c r="EH22" s="44">
        <f>IF(EH21=1,MIN(Kirish!$B$50,Kirish!$B$19+(Kirish!$B$50-Kirish!$B$19)*IF(Kirish!$B$51&gt;0,MIN(1,(EH20-1)/Kirish!$B$51),1)),0)</f>
        <v>0.84999999999999987</v>
      </c>
      <c r="EI22" s="44">
        <f>IF(EI21=1,MIN(Kirish!$B$50,Kirish!$B$19+(Kirish!$B$50-Kirish!$B$19)*IF(Kirish!$B$51&gt;0,MIN(1,(EI20-1)/Kirish!$B$51),1)),0)</f>
        <v>0.84999999999999987</v>
      </c>
      <c r="EJ22" s="44">
        <f>IF(EJ21=1,MIN(Kirish!$B$50,Kirish!$B$19+(Kirish!$B$50-Kirish!$B$19)*IF(Kirish!$B$51&gt;0,MIN(1,(EJ20-1)/Kirish!$B$51),1)),0)</f>
        <v>0.84999999999999987</v>
      </c>
      <c r="EK22" s="44">
        <f>IF(EK21=1,MIN(Kirish!$B$50,Kirish!$B$19+(Kirish!$B$50-Kirish!$B$19)*IF(Kirish!$B$51&gt;0,MIN(1,(EK20-1)/Kirish!$B$51),1)),0)</f>
        <v>0.84999999999999987</v>
      </c>
      <c r="EL22" s="44">
        <f>IF(EL21=1,MIN(Kirish!$B$50,Kirish!$B$19+(Kirish!$B$50-Kirish!$B$19)*IF(Kirish!$B$51&gt;0,MIN(1,(EL20-1)/Kirish!$B$51),1)),0)</f>
        <v>0.84999999999999987</v>
      </c>
      <c r="EM22" s="44">
        <f>IF(EM21=1,MIN(Kirish!$B$50,Kirish!$B$19+(Kirish!$B$50-Kirish!$B$19)*IF(Kirish!$B$51&gt;0,MIN(1,(EM20-1)/Kirish!$B$51),1)),0)</f>
        <v>0.84999999999999987</v>
      </c>
      <c r="EN22" s="44">
        <f>IF(EN21=1,MIN(Kirish!$B$50,Kirish!$B$19+(Kirish!$B$50-Kirish!$B$19)*IF(Kirish!$B$51&gt;0,MIN(1,(EN20-1)/Kirish!$B$51),1)),0)</f>
        <v>0.84999999999999987</v>
      </c>
      <c r="EO22" s="44">
        <f>IF(EO21=1,MIN(Kirish!$B$50,Kirish!$B$19+(Kirish!$B$50-Kirish!$B$19)*IF(Kirish!$B$51&gt;0,MIN(1,(EO20-1)/Kirish!$B$51),1)),0)</f>
        <v>0.84999999999999987</v>
      </c>
      <c r="EP22" s="44">
        <f>IF(EP21=1,MIN(Kirish!$B$50,Kirish!$B$19+(Kirish!$B$50-Kirish!$B$19)*IF(Kirish!$B$51&gt;0,MIN(1,(EP20-1)/Kirish!$B$51),1)),0)</f>
        <v>0.84999999999999987</v>
      </c>
      <c r="EQ22" s="44">
        <f>IF(EQ21=1,MIN(Kirish!$B$50,Kirish!$B$19+(Kirish!$B$50-Kirish!$B$19)*IF(Kirish!$B$51&gt;0,MIN(1,(EQ20-1)/Kirish!$B$51),1)),0)</f>
        <v>0.84999999999999987</v>
      </c>
      <c r="ER22" s="44">
        <f>IF(ER21=1,MIN(Kirish!$B$50,Kirish!$B$19+(Kirish!$B$50-Kirish!$B$19)*IF(Kirish!$B$51&gt;0,MIN(1,(ER20-1)/Kirish!$B$51),1)),0)</f>
        <v>0.84999999999999987</v>
      </c>
      <c r="ES22" s="44">
        <f>IF(ES21=1,MIN(Kirish!$B$50,Kirish!$B$19+(Kirish!$B$50-Kirish!$B$19)*IF(Kirish!$B$51&gt;0,MIN(1,(ES20-1)/Kirish!$B$51),1)),0)</f>
        <v>0.84999999999999987</v>
      </c>
      <c r="ET22" s="44">
        <f>IF(ET21=1,MIN(Kirish!$B$50,Kirish!$B$19+(Kirish!$B$50-Kirish!$B$19)*IF(Kirish!$B$51&gt;0,MIN(1,(ET20-1)/Kirish!$B$51),1)),0)</f>
        <v>0.84999999999999987</v>
      </c>
      <c r="EU22" s="44">
        <f>IF(EU21=1,MIN(Kirish!$B$50,Kirish!$B$19+(Kirish!$B$50-Kirish!$B$19)*IF(Kirish!$B$51&gt;0,MIN(1,(EU20-1)/Kirish!$B$51),1)),0)</f>
        <v>0.84999999999999987</v>
      </c>
      <c r="EV22" s="44">
        <f>IF(EV21=1,MIN(Kirish!$B$50,Kirish!$B$19+(Kirish!$B$50-Kirish!$B$19)*IF(Kirish!$B$51&gt;0,MIN(1,(EV20-1)/Kirish!$B$51),1)),0)</f>
        <v>0</v>
      </c>
      <c r="EW22" s="44">
        <f>IF(EW21=1,MIN(Kirish!$B$50,Kirish!$B$19+(Kirish!$B$50-Kirish!$B$19)*IF(Kirish!$B$51&gt;0,MIN(1,(EW20-1)/Kirish!$B$51),1)),0)</f>
        <v>0</v>
      </c>
      <c r="EX22" s="44">
        <f>IF(EX21=1,MIN(Kirish!$B$50,Kirish!$B$19+(Kirish!$B$50-Kirish!$B$19)*IF(Kirish!$B$51&gt;0,MIN(1,(EX20-1)/Kirish!$B$51),1)),0)</f>
        <v>0</v>
      </c>
      <c r="EY22" s="44">
        <f>IF(EY21=1,MIN(Kirish!$B$50,Kirish!$B$19+(Kirish!$B$50-Kirish!$B$19)*IF(Kirish!$B$51&gt;0,MIN(1,(EY20-1)/Kirish!$B$51),1)),0)</f>
        <v>0</v>
      </c>
      <c r="EZ22" s="44">
        <f>IF(EZ21=1,MIN(Kirish!$B$50,Kirish!$B$19+(Kirish!$B$50-Kirish!$B$19)*IF(Kirish!$B$51&gt;0,MIN(1,(EZ20-1)/Kirish!$B$51),1)),0)</f>
        <v>0</v>
      </c>
      <c r="FA22" s="44">
        <f>IF(FA21=1,MIN(Kirish!$B$50,Kirish!$B$19+(Kirish!$B$50-Kirish!$B$19)*IF(Kirish!$B$51&gt;0,MIN(1,(FA20-1)/Kirish!$B$51),1)),0)</f>
        <v>0</v>
      </c>
      <c r="FB22" s="44">
        <f>IF(FB21=1,MIN(Kirish!$B$50,Kirish!$B$19+(Kirish!$B$50-Kirish!$B$19)*IF(Kirish!$B$51&gt;0,MIN(1,(FB20-1)/Kirish!$B$51),1)),0)</f>
        <v>0</v>
      </c>
      <c r="FC22" s="44">
        <f>IF(FC21=1,MIN(Kirish!$B$50,Kirish!$B$19+(Kirish!$B$50-Kirish!$B$19)*IF(Kirish!$B$51&gt;0,MIN(1,(FC20-1)/Kirish!$B$51),1)),0)</f>
        <v>0</v>
      </c>
      <c r="FD22" s="44">
        <f>IF(FD21=1,MIN(Kirish!$B$50,Kirish!$B$19+(Kirish!$B$50-Kirish!$B$19)*IF(Kirish!$B$51&gt;0,MIN(1,(FD20-1)/Kirish!$B$51),1)),0)</f>
        <v>0</v>
      </c>
      <c r="FE22" s="44">
        <f>IF(FE21=1,MIN(Kirish!$B$50,Kirish!$B$19+(Kirish!$B$50-Kirish!$B$19)*IF(Kirish!$B$51&gt;0,MIN(1,(FE20-1)/Kirish!$B$51),1)),0)</f>
        <v>0</v>
      </c>
      <c r="FF22" s="44">
        <f>IF(FF21=1,MIN(Kirish!$B$50,Kirish!$B$19+(Kirish!$B$50-Kirish!$B$19)*IF(Kirish!$B$51&gt;0,MIN(1,(FF20-1)/Kirish!$B$51),1)),0)</f>
        <v>0</v>
      </c>
      <c r="FG22" s="44">
        <f>IF(FG21=1,MIN(Kirish!$B$50,Kirish!$B$19+(Kirish!$B$50-Kirish!$B$19)*IF(Kirish!$B$51&gt;0,MIN(1,(FG20-1)/Kirish!$B$51),1)),0)</f>
        <v>0</v>
      </c>
      <c r="FH22" s="44">
        <f>IF(FH21=1,MIN(Kirish!$B$50,Kirish!$B$19+(Kirish!$B$50-Kirish!$B$19)*IF(Kirish!$B$51&gt;0,MIN(1,(FH20-1)/Kirish!$B$51),1)),0)</f>
        <v>0</v>
      </c>
      <c r="FI22" s="44">
        <f>IF(FI21=1,MIN(Kirish!$B$50,Kirish!$B$19+(Kirish!$B$50-Kirish!$B$19)*IF(Kirish!$B$51&gt;0,MIN(1,(FI20-1)/Kirish!$B$51),1)),0)</f>
        <v>0</v>
      </c>
      <c r="FJ22" s="44">
        <f>IF(FJ21=1,MIN(Kirish!$B$50,Kirish!$B$19+(Kirish!$B$50-Kirish!$B$19)*IF(Kirish!$B$51&gt;0,MIN(1,(FJ20-1)/Kirish!$B$51),1)),0)</f>
        <v>0</v>
      </c>
      <c r="FK22" s="44">
        <f>IF(FK21=1,MIN(Kirish!$B$50,Kirish!$B$19+(Kirish!$B$50-Kirish!$B$19)*IF(Kirish!$B$51&gt;0,MIN(1,(FK20-1)/Kirish!$B$51),1)),0)</f>
        <v>0</v>
      </c>
      <c r="FL22" s="44">
        <f>IF(FL21=1,MIN(Kirish!$B$50,Kirish!$B$19+(Kirish!$B$50-Kirish!$B$19)*IF(Kirish!$B$51&gt;0,MIN(1,(FL20-1)/Kirish!$B$51),1)),0)</f>
        <v>0</v>
      </c>
      <c r="FM22" s="44">
        <f>IF(FM21=1,MIN(Kirish!$B$50,Kirish!$B$19+(Kirish!$B$50-Kirish!$B$19)*IF(Kirish!$B$51&gt;0,MIN(1,(FM20-1)/Kirish!$B$51),1)),0)</f>
        <v>0</v>
      </c>
      <c r="FN22" s="44">
        <f>IF(FN21=1,MIN(Kirish!$B$50,Kirish!$B$19+(Kirish!$B$50-Kirish!$B$19)*IF(Kirish!$B$51&gt;0,MIN(1,(FN20-1)/Kirish!$B$51),1)),0)</f>
        <v>0</v>
      </c>
      <c r="FO22" s="44">
        <f>IF(FO21=1,MIN(Kirish!$B$50,Kirish!$B$19+(Kirish!$B$50-Kirish!$B$19)*IF(Kirish!$B$51&gt;0,MIN(1,(FO20-1)/Kirish!$B$51),1)),0)</f>
        <v>0</v>
      </c>
      <c r="FP22" s="44">
        <f>IF(FP21=1,MIN(Kirish!$B$50,Kirish!$B$19+(Kirish!$B$50-Kirish!$B$19)*IF(Kirish!$B$51&gt;0,MIN(1,(FP20-1)/Kirish!$B$51),1)),0)</f>
        <v>0</v>
      </c>
    </row>
    <row r="23" spans="1:172" x14ac:dyDescent="0.2">
      <c r="A23" s="42" t="s">
        <v>237</v>
      </c>
      <c r="D23" s="43">
        <f>IF(D21=1,(1+Kirish!$B$53)^INT((D20-1)/12),1)</f>
        <v>1</v>
      </c>
      <c r="E23" s="43">
        <f>IF(E21=1,(1+Kirish!$B$53)^INT((E20-1)/12),1)</f>
        <v>1</v>
      </c>
      <c r="F23" s="43">
        <f>IF(F21=1,(1+Kirish!$B$53)^INT((F20-1)/12),1)</f>
        <v>1</v>
      </c>
      <c r="G23" s="43">
        <f>IF(G21=1,(1+Kirish!$B$53)^INT((G20-1)/12),1)</f>
        <v>1</v>
      </c>
      <c r="H23" s="43">
        <f>IF(H21=1,(1+Kirish!$B$53)^INT((H20-1)/12),1)</f>
        <v>1</v>
      </c>
      <c r="I23" s="43">
        <f>IF(I21=1,(1+Kirish!$B$53)^INT((I20-1)/12),1)</f>
        <v>1</v>
      </c>
      <c r="J23" s="43">
        <f>IF(J21=1,(1+Kirish!$B$53)^INT((J20-1)/12),1)</f>
        <v>1</v>
      </c>
      <c r="K23" s="43">
        <f>IF(K21=1,(1+Kirish!$B$53)^INT((K20-1)/12),1)</f>
        <v>1</v>
      </c>
      <c r="L23" s="43">
        <f>IF(L21=1,(1+Kirish!$B$53)^INT((L20-1)/12),1)</f>
        <v>1</v>
      </c>
      <c r="M23" s="43">
        <f>IF(M21=1,(1+Kirish!$B$53)^INT((M20-1)/12),1)</f>
        <v>1</v>
      </c>
      <c r="N23" s="43">
        <f>IF(N21=1,(1+Kirish!$B$53)^INT((N20-1)/12),1)</f>
        <v>1</v>
      </c>
      <c r="O23" s="43">
        <f>IF(O21=1,(1+Kirish!$B$53)^INT((O20-1)/12),1)</f>
        <v>1</v>
      </c>
      <c r="P23" s="43">
        <f>IF(P21=1,(1+Kirish!$B$53)^INT((P20-1)/12),1)</f>
        <v>1</v>
      </c>
      <c r="Q23" s="43">
        <f>IF(Q21=1,(1+Kirish!$B$53)^INT((Q20-1)/12),1)</f>
        <v>1</v>
      </c>
      <c r="R23" s="43">
        <f>IF(R21=1,(1+Kirish!$B$53)^INT((R20-1)/12),1)</f>
        <v>1</v>
      </c>
      <c r="S23" s="43">
        <f>IF(S21=1,(1+Kirish!$B$53)^INT((S20-1)/12),1)</f>
        <v>1</v>
      </c>
      <c r="T23" s="43">
        <f>IF(T21=1,(1+Kirish!$B$53)^INT((T20-1)/12),1)</f>
        <v>1</v>
      </c>
      <c r="U23" s="43">
        <f>IF(U21=1,(1+Kirish!$B$53)^INT((U20-1)/12),1)</f>
        <v>1</v>
      </c>
      <c r="V23" s="43">
        <f>IF(V21=1,(1+Kirish!$B$53)^INT((V20-1)/12),1)</f>
        <v>1</v>
      </c>
      <c r="W23" s="43">
        <f>IF(W21=1,(1+Kirish!$B$53)^INT((W20-1)/12),1)</f>
        <v>1</v>
      </c>
      <c r="X23" s="43">
        <f>IF(X21=1,(1+Kirish!$B$53)^INT((X20-1)/12),1)</f>
        <v>1</v>
      </c>
      <c r="Y23" s="43">
        <f>IF(Y21=1,(1+Kirish!$B$53)^INT((Y20-1)/12),1)</f>
        <v>1</v>
      </c>
      <c r="Z23" s="43">
        <f>IF(Z21=1,(1+Kirish!$B$53)^INT((Z20-1)/12),1)</f>
        <v>1</v>
      </c>
      <c r="AA23" s="43">
        <f>IF(AA21=1,(1+Kirish!$B$53)^INT((AA20-1)/12),1)</f>
        <v>1</v>
      </c>
      <c r="AB23" s="43">
        <f>IF(AB21=1,(1+Kirish!$B$53)^INT((AB20-1)/12),1)</f>
        <v>1</v>
      </c>
      <c r="AC23" s="43">
        <f>IF(AC21=1,(1+Kirish!$B$53)^INT((AC20-1)/12),1)</f>
        <v>1</v>
      </c>
      <c r="AD23" s="43">
        <f>IF(AD21=1,(1+Kirish!$B$53)^INT((AD20-1)/12),1)</f>
        <v>1</v>
      </c>
      <c r="AE23" s="43">
        <f>IF(AE21=1,(1+Kirish!$B$53)^INT((AE20-1)/12),1)</f>
        <v>1</v>
      </c>
      <c r="AF23" s="43">
        <f>IF(AF21=1,(1+Kirish!$B$53)^INT((AF20-1)/12),1)</f>
        <v>1</v>
      </c>
      <c r="AG23" s="43">
        <f>IF(AG21=1,(1+Kirish!$B$53)^INT((AG20-1)/12),1)</f>
        <v>1</v>
      </c>
      <c r="AH23" s="43">
        <f>IF(AH21=1,(1+Kirish!$B$53)^INT((AH20-1)/12),1)</f>
        <v>1</v>
      </c>
      <c r="AI23" s="43">
        <f>IF(AI21=1,(1+Kirish!$B$53)^INT((AI20-1)/12),1)</f>
        <v>1</v>
      </c>
      <c r="AJ23" s="43">
        <f>IF(AJ21=1,(1+Kirish!$B$53)^INT((AJ20-1)/12),1)</f>
        <v>1</v>
      </c>
      <c r="AK23" s="43">
        <f>IF(AK21=1,(1+Kirish!$B$53)^INT((AK20-1)/12),1)</f>
        <v>1</v>
      </c>
      <c r="AL23" s="43">
        <f>IF(AL21=1,(1+Kirish!$B$53)^INT((AL20-1)/12),1)</f>
        <v>1</v>
      </c>
      <c r="AM23" s="43">
        <f>IF(AM21=1,(1+Kirish!$B$53)^INT((AM20-1)/12),1)</f>
        <v>1</v>
      </c>
      <c r="AN23" s="43">
        <f>IF(AN21=1,(1+Kirish!$B$53)^INT((AN20-1)/12),1)</f>
        <v>1</v>
      </c>
      <c r="AO23" s="43">
        <f>IF(AO21=1,(1+Kirish!$B$53)^INT((AO20-1)/12),1)</f>
        <v>1</v>
      </c>
      <c r="AP23" s="43">
        <f>IF(AP21=1,(1+Kirish!$B$53)^INT((AP20-1)/12),1)</f>
        <v>1</v>
      </c>
      <c r="AQ23" s="43">
        <f>IF(AQ21=1,(1+Kirish!$B$53)^INT((AQ20-1)/12),1)</f>
        <v>1</v>
      </c>
      <c r="AR23" s="43">
        <f>IF(AR21=1,(1+Kirish!$B$53)^INT((AR20-1)/12),1)</f>
        <v>1</v>
      </c>
      <c r="AS23" s="43">
        <f>IF(AS21=1,(1+Kirish!$B$53)^INT((AS20-1)/12),1)</f>
        <v>1</v>
      </c>
      <c r="AT23" s="43">
        <f>IF(AT21=1,(1+Kirish!$B$53)^INT((AT20-1)/12),1)</f>
        <v>1</v>
      </c>
      <c r="AU23" s="43">
        <f>IF(AU21=1,(1+Kirish!$B$53)^INT((AU20-1)/12),1)</f>
        <v>1</v>
      </c>
      <c r="AV23" s="43">
        <f>IF(AV21=1,(1+Kirish!$B$53)^INT((AV20-1)/12),1)</f>
        <v>1</v>
      </c>
      <c r="AW23" s="43">
        <f>IF(AW21=1,(1+Kirish!$B$53)^INT((AW20-1)/12),1)</f>
        <v>1</v>
      </c>
      <c r="AX23" s="43">
        <f>IF(AX21=1,(1+Kirish!$B$53)^INT((AX20-1)/12),1)</f>
        <v>1</v>
      </c>
      <c r="AY23" s="43">
        <f>IF(AY21=1,(1+Kirish!$B$53)^INT((AY20-1)/12),1)</f>
        <v>1</v>
      </c>
      <c r="AZ23" s="43">
        <f>IF(AZ21=1,(1+Kirish!$B$53)^INT((AZ20-1)/12),1)</f>
        <v>1</v>
      </c>
      <c r="BA23" s="43">
        <f>IF(BA21=1,(1+Kirish!$B$53)^INT((BA20-1)/12),1)</f>
        <v>1</v>
      </c>
      <c r="BB23" s="43">
        <f>IF(BB21=1,(1+Kirish!$B$53)^INT((BB20-1)/12),1)</f>
        <v>1</v>
      </c>
      <c r="BC23" s="43">
        <f>IF(BC21=1,(1+Kirish!$B$53)^INT((BC20-1)/12),1)</f>
        <v>1</v>
      </c>
      <c r="BD23" s="43">
        <f>IF(BD21=1,(1+Kirish!$B$53)^INT((BD20-1)/12),1)</f>
        <v>1</v>
      </c>
      <c r="BE23" s="43">
        <f>IF(BE21=1,(1+Kirish!$B$53)^INT((BE20-1)/12),1)</f>
        <v>1</v>
      </c>
      <c r="BF23" s="43">
        <f>IF(BF21=1,(1+Kirish!$B$53)^INT((BF20-1)/12),1)</f>
        <v>1</v>
      </c>
      <c r="BG23" s="43">
        <f>IF(BG21=1,(1+Kirish!$B$53)^INT((BG20-1)/12),1)</f>
        <v>1</v>
      </c>
      <c r="BH23" s="43">
        <f>IF(BH21=1,(1+Kirish!$B$53)^INT((BH20-1)/12),1)</f>
        <v>1</v>
      </c>
      <c r="BI23" s="43">
        <f>IF(BI21=1,(1+Kirish!$B$53)^INT((BI20-1)/12),1)</f>
        <v>1</v>
      </c>
      <c r="BJ23" s="43">
        <f>IF(BJ21=1,(1+Kirish!$B$53)^INT((BJ20-1)/12),1)</f>
        <v>1</v>
      </c>
      <c r="BK23" s="43">
        <f>IF(BK21=1,(1+Kirish!$B$53)^INT((BK20-1)/12),1)</f>
        <v>1</v>
      </c>
      <c r="BL23" s="43">
        <f>IF(BL21=1,(1+Kirish!$B$53)^INT((BL20-1)/12),1)</f>
        <v>1</v>
      </c>
      <c r="BM23" s="43">
        <f>IF(BM21=1,(1+Kirish!$B$53)^INT((BM20-1)/12),1)</f>
        <v>1</v>
      </c>
      <c r="BN23" s="43">
        <f>IF(BN21=1,(1+Kirish!$B$53)^INT((BN20-1)/12),1)</f>
        <v>1</v>
      </c>
      <c r="BO23" s="43">
        <f>IF(BO21=1,(1+Kirish!$B$53)^INT((BO20-1)/12),1)</f>
        <v>1</v>
      </c>
      <c r="BP23" s="43">
        <f>IF(BP21=1,(1+Kirish!$B$53)^INT((BP20-1)/12),1)</f>
        <v>1</v>
      </c>
      <c r="BQ23" s="43">
        <f>IF(BQ21=1,(1+Kirish!$B$53)^INT((BQ20-1)/12),1)</f>
        <v>1</v>
      </c>
      <c r="BR23" s="43">
        <f>IF(BR21=1,(1+Kirish!$B$53)^INT((BR20-1)/12),1)</f>
        <v>1</v>
      </c>
      <c r="BS23" s="43">
        <f>IF(BS21=1,(1+Kirish!$B$53)^INT((BS20-1)/12),1)</f>
        <v>1</v>
      </c>
      <c r="BT23" s="43">
        <f>IF(BT21=1,(1+Kirish!$B$53)^INT((BT20-1)/12),1)</f>
        <v>1</v>
      </c>
      <c r="BU23" s="43">
        <f>IF(BU21=1,(1+Kirish!$B$53)^INT((BU20-1)/12),1)</f>
        <v>1</v>
      </c>
      <c r="BV23" s="43">
        <f>IF(BV21=1,(1+Kirish!$B$53)^INT((BV20-1)/12),1)</f>
        <v>1</v>
      </c>
      <c r="BW23" s="43">
        <f>IF(BW21=1,(1+Kirish!$B$53)^INT((BW20-1)/12),1)</f>
        <v>1</v>
      </c>
      <c r="BX23" s="43">
        <f>IF(BX21=1,(1+Kirish!$B$53)^INT((BX20-1)/12),1)</f>
        <v>1</v>
      </c>
      <c r="BY23" s="43">
        <f>IF(BY21=1,(1+Kirish!$B$53)^INT((BY20-1)/12),1)</f>
        <v>1</v>
      </c>
      <c r="BZ23" s="43">
        <f>IF(BZ21=1,(1+Kirish!$B$53)^INT((BZ20-1)/12),1)</f>
        <v>1</v>
      </c>
      <c r="CA23" s="43">
        <f>IF(CA21=1,(1+Kirish!$B$53)^INT((CA20-1)/12),1)</f>
        <v>1</v>
      </c>
      <c r="CB23" s="43">
        <f>IF(CB21=1,(1+Kirish!$B$53)^INT((CB20-1)/12),1)</f>
        <v>1</v>
      </c>
      <c r="CC23" s="43">
        <f>IF(CC21=1,(1+Kirish!$B$53)^INT((CC20-1)/12),1)</f>
        <v>1</v>
      </c>
      <c r="CD23" s="43">
        <f>IF(CD21=1,(1+Kirish!$B$53)^INT((CD20-1)/12),1)</f>
        <v>1</v>
      </c>
      <c r="CE23" s="43">
        <f>IF(CE21=1,(1+Kirish!$B$53)^INT((CE20-1)/12),1)</f>
        <v>1</v>
      </c>
      <c r="CF23" s="43">
        <f>IF(CF21=1,(1+Kirish!$B$53)^INT((CF20-1)/12),1)</f>
        <v>1</v>
      </c>
      <c r="CG23" s="43">
        <f>IF(CG21=1,(1+Kirish!$B$53)^INT((CG20-1)/12),1)</f>
        <v>1</v>
      </c>
      <c r="CH23" s="43">
        <f>IF(CH21=1,(1+Kirish!$B$53)^INT((CH20-1)/12),1)</f>
        <v>1</v>
      </c>
      <c r="CI23" s="43">
        <f>IF(CI21=1,(1+Kirish!$B$53)^INT((CI20-1)/12),1)</f>
        <v>1</v>
      </c>
      <c r="CJ23" s="43">
        <f>IF(CJ21=1,(1+Kirish!$B$53)^INT((CJ20-1)/12),1)</f>
        <v>1</v>
      </c>
      <c r="CK23" s="43">
        <f>IF(CK21=1,(1+Kirish!$B$53)^INT((CK20-1)/12),1)</f>
        <v>1</v>
      </c>
      <c r="CL23" s="43">
        <f>IF(CL21=1,(1+Kirish!$B$53)^INT((CL20-1)/12),1)</f>
        <v>1</v>
      </c>
      <c r="CM23" s="43">
        <f>IF(CM21=1,(1+Kirish!$B$53)^INT((CM20-1)/12),1)</f>
        <v>1</v>
      </c>
      <c r="CN23" s="43">
        <f>IF(CN21=1,(1+Kirish!$B$53)^INT((CN20-1)/12),1)</f>
        <v>1</v>
      </c>
      <c r="CO23" s="43">
        <f>IF(CO21=1,(1+Kirish!$B$53)^INT((CO20-1)/12),1)</f>
        <v>1</v>
      </c>
      <c r="CP23" s="43">
        <f>IF(CP21=1,(1+Kirish!$B$53)^INT((CP20-1)/12),1)</f>
        <v>1</v>
      </c>
      <c r="CQ23" s="43">
        <f>IF(CQ21=1,(1+Kirish!$B$53)^INT((CQ20-1)/12),1)</f>
        <v>1</v>
      </c>
      <c r="CR23" s="43">
        <f>IF(CR21=1,(1+Kirish!$B$53)^INT((CR20-1)/12),1)</f>
        <v>1</v>
      </c>
      <c r="CS23" s="43">
        <f>IF(CS21=1,(1+Kirish!$B$53)^INT((CS20-1)/12),1)</f>
        <v>1</v>
      </c>
      <c r="CT23" s="43">
        <f>IF(CT21=1,(1+Kirish!$B$53)^INT((CT20-1)/12),1)</f>
        <v>1</v>
      </c>
      <c r="CU23" s="43">
        <f>IF(CU21=1,(1+Kirish!$B$53)^INT((CU20-1)/12),1)</f>
        <v>1</v>
      </c>
      <c r="CV23" s="43">
        <f>IF(CV21=1,(1+Kirish!$B$53)^INT((CV20-1)/12),1)</f>
        <v>1</v>
      </c>
      <c r="CW23" s="43">
        <f>IF(CW21=1,(1+Kirish!$B$53)^INT((CW20-1)/12),1)</f>
        <v>1</v>
      </c>
      <c r="CX23" s="43">
        <f>IF(CX21=1,(1+Kirish!$B$53)^INT((CX20-1)/12),1)</f>
        <v>1</v>
      </c>
      <c r="CY23" s="43">
        <f>IF(CY21=1,(1+Kirish!$B$53)^INT((CY20-1)/12),1)</f>
        <v>1</v>
      </c>
      <c r="CZ23" s="43">
        <f>IF(CZ21=1,(1+Kirish!$B$53)^INT((CZ20-1)/12),1)</f>
        <v>1</v>
      </c>
      <c r="DA23" s="43">
        <f>IF(DA21=1,(1+Kirish!$B$53)^INT((DA20-1)/12),1)</f>
        <v>1</v>
      </c>
      <c r="DB23" s="43">
        <f>IF(DB21=1,(1+Kirish!$B$53)^INT((DB20-1)/12),1)</f>
        <v>1</v>
      </c>
      <c r="DC23" s="43">
        <f>IF(DC21=1,(1+Kirish!$B$53)^INT((DC20-1)/12),1)</f>
        <v>1</v>
      </c>
      <c r="DD23" s="43">
        <f>IF(DD21=1,(1+Kirish!$B$53)^INT((DD20-1)/12),1)</f>
        <v>1</v>
      </c>
      <c r="DE23" s="43">
        <f>IF(DE21=1,(1+Kirish!$B$53)^INT((DE20-1)/12),1)</f>
        <v>1</v>
      </c>
      <c r="DF23" s="43">
        <f>IF(DF21=1,(1+Kirish!$B$53)^INT((DF20-1)/12),1)</f>
        <v>1</v>
      </c>
      <c r="DG23" s="43">
        <f>IF(DG21=1,(1+Kirish!$B$53)^INT((DG20-1)/12),1)</f>
        <v>1</v>
      </c>
      <c r="DH23" s="43">
        <f>IF(DH21=1,(1+Kirish!$B$53)^INT((DH20-1)/12),1)</f>
        <v>1</v>
      </c>
      <c r="DI23" s="43">
        <f>IF(DI21=1,(1+Kirish!$B$53)^INT((DI20-1)/12),1)</f>
        <v>1</v>
      </c>
      <c r="DJ23" s="43">
        <f>IF(DJ21=1,(1+Kirish!$B$53)^INT((DJ20-1)/12),1)</f>
        <v>1</v>
      </c>
      <c r="DK23" s="43">
        <f>IF(DK21=1,(1+Kirish!$B$53)^INT((DK20-1)/12),1)</f>
        <v>1</v>
      </c>
      <c r="DL23" s="43">
        <f>IF(DL21=1,(1+Kirish!$B$53)^INT((DL20-1)/12),1)</f>
        <v>1</v>
      </c>
      <c r="DM23" s="43">
        <f>IF(DM21=1,(1+Kirish!$B$53)^INT((DM20-1)/12),1)</f>
        <v>1</v>
      </c>
      <c r="DN23" s="43">
        <f>IF(DN21=1,(1+Kirish!$B$53)^INT((DN20-1)/12),1)</f>
        <v>1</v>
      </c>
      <c r="DO23" s="43">
        <f>IF(DO21=1,(1+Kirish!$B$53)^INT((DO20-1)/12),1)</f>
        <v>1</v>
      </c>
      <c r="DP23" s="43">
        <f>IF(DP21=1,(1+Kirish!$B$53)^INT((DP20-1)/12),1)</f>
        <v>1</v>
      </c>
      <c r="DQ23" s="43">
        <f>IF(DQ21=1,(1+Kirish!$B$53)^INT((DQ20-1)/12),1)</f>
        <v>1</v>
      </c>
      <c r="DR23" s="43">
        <f>IF(DR21=1,(1+Kirish!$B$53)^INT((DR20-1)/12),1)</f>
        <v>1</v>
      </c>
      <c r="DS23" s="43">
        <f>IF(DS21=1,(1+Kirish!$B$53)^INT((DS20-1)/12),1)</f>
        <v>1</v>
      </c>
      <c r="DT23" s="43">
        <f>IF(DT21=1,(1+Kirish!$B$53)^INT((DT20-1)/12),1)</f>
        <v>1</v>
      </c>
      <c r="DU23" s="43">
        <f>IF(DU21=1,(1+Kirish!$B$53)^INT((DU20-1)/12),1)</f>
        <v>1</v>
      </c>
      <c r="DV23" s="43">
        <f>IF(DV21=1,(1+Kirish!$B$53)^INT((DV20-1)/12),1)</f>
        <v>1</v>
      </c>
      <c r="DW23" s="43">
        <f>IF(DW21=1,(1+Kirish!$B$53)^INT((DW20-1)/12),1)</f>
        <v>1</v>
      </c>
      <c r="DX23" s="43">
        <f>IF(DX21=1,(1+Kirish!$B$53)^INT((DX20-1)/12),1)</f>
        <v>1</v>
      </c>
      <c r="DY23" s="43">
        <f>IF(DY21=1,(1+Kirish!$B$53)^INT((DY20-1)/12),1)</f>
        <v>1</v>
      </c>
      <c r="DZ23" s="43">
        <f>IF(DZ21=1,(1+Kirish!$B$53)^INT((DZ20-1)/12),1)</f>
        <v>1</v>
      </c>
      <c r="EA23" s="43">
        <f>IF(EA21=1,(1+Kirish!$B$53)^INT((EA20-1)/12),1)</f>
        <v>1</v>
      </c>
      <c r="EB23" s="43">
        <f>IF(EB21=1,(1+Kirish!$B$53)^INT((EB20-1)/12),1)</f>
        <v>1</v>
      </c>
      <c r="EC23" s="43">
        <f>IF(EC21=1,(1+Kirish!$B$53)^INT((EC20-1)/12),1)</f>
        <v>1</v>
      </c>
      <c r="ED23" s="43">
        <f>IF(ED21=1,(1+Kirish!$B$53)^INT((ED20-1)/12),1)</f>
        <v>1</v>
      </c>
      <c r="EE23" s="43">
        <f>IF(EE21=1,(1+Kirish!$B$53)^INT((EE20-1)/12),1)</f>
        <v>1</v>
      </c>
      <c r="EF23" s="43">
        <f>IF(EF21=1,(1+Kirish!$B$53)^INT((EF20-1)/12),1)</f>
        <v>1</v>
      </c>
      <c r="EG23" s="43">
        <f>IF(EG21=1,(1+Kirish!$B$53)^INT((EG20-1)/12),1)</f>
        <v>1</v>
      </c>
      <c r="EH23" s="43">
        <f>IF(EH21=1,(1+Kirish!$B$53)^INT((EH20-1)/12),1)</f>
        <v>1</v>
      </c>
      <c r="EI23" s="43">
        <f>IF(EI21=1,(1+Kirish!$B$53)^INT((EI20-1)/12),1)</f>
        <v>1</v>
      </c>
      <c r="EJ23" s="43">
        <f>IF(EJ21=1,(1+Kirish!$B$53)^INT((EJ20-1)/12),1)</f>
        <v>1</v>
      </c>
      <c r="EK23" s="43">
        <f>IF(EK21=1,(1+Kirish!$B$53)^INT((EK20-1)/12),1)</f>
        <v>1</v>
      </c>
      <c r="EL23" s="43">
        <f>IF(EL21=1,(1+Kirish!$B$53)^INT((EL20-1)/12),1)</f>
        <v>1</v>
      </c>
      <c r="EM23" s="43">
        <f>IF(EM21=1,(1+Kirish!$B$53)^INT((EM20-1)/12),1)</f>
        <v>1</v>
      </c>
      <c r="EN23" s="43">
        <f>IF(EN21=1,(1+Kirish!$B$53)^INT((EN20-1)/12),1)</f>
        <v>1</v>
      </c>
      <c r="EO23" s="43">
        <f>IF(EO21=1,(1+Kirish!$B$53)^INT((EO20-1)/12),1)</f>
        <v>1</v>
      </c>
      <c r="EP23" s="43">
        <f>IF(EP21=1,(1+Kirish!$B$53)^INT((EP20-1)/12),1)</f>
        <v>1</v>
      </c>
      <c r="EQ23" s="43">
        <f>IF(EQ21=1,(1+Kirish!$B$53)^INT((EQ20-1)/12),1)</f>
        <v>1</v>
      </c>
      <c r="ER23" s="43">
        <f>IF(ER21=1,(1+Kirish!$B$53)^INT((ER20-1)/12),1)</f>
        <v>1</v>
      </c>
      <c r="ES23" s="43">
        <f>IF(ES21=1,(1+Kirish!$B$53)^INT((ES20-1)/12),1)</f>
        <v>1</v>
      </c>
      <c r="ET23" s="43">
        <f>IF(ET21=1,(1+Kirish!$B$53)^INT((ET20-1)/12),1)</f>
        <v>1</v>
      </c>
      <c r="EU23" s="43">
        <f>IF(EU21=1,(1+Kirish!$B$53)^INT((EU20-1)/12),1)</f>
        <v>1</v>
      </c>
      <c r="EV23" s="43">
        <f>IF(EV21=1,(1+Kirish!$B$53)^INT((EV20-1)/12),1)</f>
        <v>1</v>
      </c>
      <c r="EW23" s="43">
        <f>IF(EW21=1,(1+Kirish!$B$53)^INT((EW20-1)/12),1)</f>
        <v>1</v>
      </c>
      <c r="EX23" s="43">
        <f>IF(EX21=1,(1+Kirish!$B$53)^INT((EX20-1)/12),1)</f>
        <v>1</v>
      </c>
      <c r="EY23" s="43">
        <f>IF(EY21=1,(1+Kirish!$B$53)^INT((EY20-1)/12),1)</f>
        <v>1</v>
      </c>
      <c r="EZ23" s="43">
        <f>IF(EZ21=1,(1+Kirish!$B$53)^INT((EZ20-1)/12),1)</f>
        <v>1</v>
      </c>
      <c r="FA23" s="43">
        <f>IF(FA21=1,(1+Kirish!$B$53)^INT((FA20-1)/12),1)</f>
        <v>1</v>
      </c>
      <c r="FB23" s="43">
        <f>IF(FB21=1,(1+Kirish!$B$53)^INT((FB20-1)/12),1)</f>
        <v>1</v>
      </c>
      <c r="FC23" s="43">
        <f>IF(FC21=1,(1+Kirish!$B$53)^INT((FC20-1)/12),1)</f>
        <v>1</v>
      </c>
      <c r="FD23" s="43">
        <f>IF(FD21=1,(1+Kirish!$B$53)^INT((FD20-1)/12),1)</f>
        <v>1</v>
      </c>
      <c r="FE23" s="43">
        <f>IF(FE21=1,(1+Kirish!$B$53)^INT((FE20-1)/12),1)</f>
        <v>1</v>
      </c>
      <c r="FF23" s="43">
        <f>IF(FF21=1,(1+Kirish!$B$53)^INT((FF20-1)/12),1)</f>
        <v>1</v>
      </c>
      <c r="FG23" s="43">
        <f>IF(FG21=1,(1+Kirish!$B$53)^INT((FG20-1)/12),1)</f>
        <v>1</v>
      </c>
      <c r="FH23" s="43">
        <f>IF(FH21=1,(1+Kirish!$B$53)^INT((FH20-1)/12),1)</f>
        <v>1</v>
      </c>
      <c r="FI23" s="43">
        <f>IF(FI21=1,(1+Kirish!$B$53)^INT((FI20-1)/12),1)</f>
        <v>1</v>
      </c>
      <c r="FJ23" s="43">
        <f>IF(FJ21=1,(1+Kirish!$B$53)^INT((FJ20-1)/12),1)</f>
        <v>1</v>
      </c>
      <c r="FK23" s="43">
        <f>IF(FK21=1,(1+Kirish!$B$53)^INT((FK20-1)/12),1)</f>
        <v>1</v>
      </c>
      <c r="FL23" s="43">
        <f>IF(FL21=1,(1+Kirish!$B$53)^INT((FL20-1)/12),1)</f>
        <v>1</v>
      </c>
      <c r="FM23" s="43">
        <f>IF(FM21=1,(1+Kirish!$B$53)^INT((FM20-1)/12),1)</f>
        <v>1</v>
      </c>
      <c r="FN23" s="43">
        <f>IF(FN21=1,(1+Kirish!$B$53)^INT((FN20-1)/12),1)</f>
        <v>1</v>
      </c>
      <c r="FO23" s="43">
        <f>IF(FO21=1,(1+Kirish!$B$53)^INT((FO20-1)/12),1)</f>
        <v>1</v>
      </c>
      <c r="FP23" s="43">
        <f>IF(FP21=1,(1+Kirish!$B$53)^INT((FP20-1)/12),1)</f>
        <v>1</v>
      </c>
    </row>
    <row r="24" spans="1:172" x14ac:dyDescent="0.2">
      <c r="A24" s="42" t="s">
        <v>238</v>
      </c>
      <c r="C24" s="45">
        <f t="shared" ref="C24:C33" si="13">SUM(D24:FP24)</f>
        <v>3273092.6874999935</v>
      </c>
      <c r="D24" s="46">
        <f>Parametrlar!$E$16*D22*D23</f>
        <v>0</v>
      </c>
      <c r="E24" s="46">
        <f>Parametrlar!$E$16*E22*E23</f>
        <v>0</v>
      </c>
      <c r="F24" s="46">
        <f>Parametrlar!$E$16*F22*F23</f>
        <v>0</v>
      </c>
      <c r="G24" s="46">
        <f>Parametrlar!$E$16*G22*G23</f>
        <v>0</v>
      </c>
      <c r="H24" s="46">
        <f>Parametrlar!$E$16*H22*H23</f>
        <v>0</v>
      </c>
      <c r="I24" s="46">
        <f>Parametrlar!$E$16*I22*I23</f>
        <v>0</v>
      </c>
      <c r="J24" s="46">
        <f>Parametrlar!$E$16*J22*J23</f>
        <v>0</v>
      </c>
      <c r="K24" s="46">
        <f>Parametrlar!$E$16*K22*K23</f>
        <v>0</v>
      </c>
      <c r="L24" s="46">
        <f>Parametrlar!$E$16*L22*L23</f>
        <v>0</v>
      </c>
      <c r="M24" s="46">
        <f>Parametrlar!$E$16*M22*M23</f>
        <v>0</v>
      </c>
      <c r="N24" s="46">
        <f>Parametrlar!$E$16*N22*N23</f>
        <v>0</v>
      </c>
      <c r="O24" s="46">
        <f>Parametrlar!$E$16*O22*O23</f>
        <v>0</v>
      </c>
      <c r="P24" s="46">
        <f>Parametrlar!$E$16*P22*P23</f>
        <v>0</v>
      </c>
      <c r="Q24" s="46">
        <f>Parametrlar!$E$16*Q22*Q23</f>
        <v>0</v>
      </c>
      <c r="R24" s="46">
        <f>Parametrlar!$E$16*R22*R23</f>
        <v>0</v>
      </c>
      <c r="S24" s="46">
        <f>Parametrlar!$E$16*S22*S23</f>
        <v>0</v>
      </c>
      <c r="T24" s="46">
        <f>Parametrlar!$E$16*T22*T23</f>
        <v>0</v>
      </c>
      <c r="U24" s="46">
        <f>Parametrlar!$E$16*U22*U23</f>
        <v>0</v>
      </c>
      <c r="V24" s="46">
        <f>Parametrlar!$E$16*V22*V23</f>
        <v>0</v>
      </c>
      <c r="W24" s="46">
        <f>Parametrlar!$E$16*W22*W23</f>
        <v>0</v>
      </c>
      <c r="X24" s="46">
        <f>Parametrlar!$E$16*X22*X23</f>
        <v>0</v>
      </c>
      <c r="Y24" s="46">
        <f>Parametrlar!$E$16*Y22*Y23</f>
        <v>0</v>
      </c>
      <c r="Z24" s="46">
        <f>Parametrlar!$E$16*Z22*Z23</f>
        <v>0</v>
      </c>
      <c r="AA24" s="46">
        <f>Parametrlar!$E$16*AA22*AA23</f>
        <v>0</v>
      </c>
      <c r="AB24" s="46">
        <f>Parametrlar!$E$16*AB22*AB23</f>
        <v>0</v>
      </c>
      <c r="AC24" s="46">
        <f>Parametrlar!$E$16*AC22*AC23</f>
        <v>0</v>
      </c>
      <c r="AD24" s="46">
        <f>Parametrlar!$E$16*AD22*AD23</f>
        <v>0</v>
      </c>
      <c r="AE24" s="46">
        <f>Parametrlar!$E$16*AE22*AE23</f>
        <v>0</v>
      </c>
      <c r="AF24" s="46">
        <f>Parametrlar!$E$16*AF22*AF23</f>
        <v>6973.3</v>
      </c>
      <c r="AG24" s="46">
        <f>Parametrlar!$E$16*AG22*AG23</f>
        <v>7917.6010416666668</v>
      </c>
      <c r="AH24" s="46">
        <f>Parametrlar!$E$16*AH22*AH23</f>
        <v>8861.9020833333325</v>
      </c>
      <c r="AI24" s="46">
        <f>Parametrlar!$E$16*AI22*AI23</f>
        <v>9806.203125</v>
      </c>
      <c r="AJ24" s="46">
        <f>Parametrlar!$E$16*AJ22*AJ23</f>
        <v>10750.504166666668</v>
      </c>
      <c r="AK24" s="46">
        <f>Parametrlar!$E$16*AK22*AK23</f>
        <v>11694.805208333335</v>
      </c>
      <c r="AL24" s="46">
        <f>Parametrlar!$E$16*AL22*AL23</f>
        <v>12639.106249999999</v>
      </c>
      <c r="AM24" s="46">
        <f>Parametrlar!$E$16*AM22*AM23</f>
        <v>13583.407291666666</v>
      </c>
      <c r="AN24" s="46">
        <f>Parametrlar!$E$16*AN22*AN23</f>
        <v>14527.708333333332</v>
      </c>
      <c r="AO24" s="46">
        <f>Parametrlar!$E$16*AO22*AO23</f>
        <v>15472.009375</v>
      </c>
      <c r="AP24" s="46">
        <f>Parametrlar!$E$16*AP22*AP23</f>
        <v>16416.310416666667</v>
      </c>
      <c r="AQ24" s="46">
        <f>Parametrlar!$E$16*AQ22*AQ23</f>
        <v>17360.611458333333</v>
      </c>
      <c r="AR24" s="46">
        <f>Parametrlar!$E$16*AR22*AR23</f>
        <v>18304.912499999999</v>
      </c>
      <c r="AS24" s="46">
        <f>Parametrlar!$E$16*AS22*AS23</f>
        <v>19249.213541666664</v>
      </c>
      <c r="AT24" s="46">
        <f>Parametrlar!$E$16*AT22*AT23</f>
        <v>20193.51458333333</v>
      </c>
      <c r="AU24" s="46">
        <f>Parametrlar!$E$16*AU22*AU23</f>
        <v>21137.815624999999</v>
      </c>
      <c r="AV24" s="46">
        <f>Parametrlar!$E$16*AV22*AV23</f>
        <v>22082.116666666665</v>
      </c>
      <c r="AW24" s="46">
        <f>Parametrlar!$E$16*AW22*AW23</f>
        <v>23026.417708333334</v>
      </c>
      <c r="AX24" s="46">
        <f>Parametrlar!$E$16*AX22*AX23</f>
        <v>23970.71875</v>
      </c>
      <c r="AY24" s="46">
        <f>Parametrlar!$E$16*AY22*AY23</f>
        <v>24915.019791666666</v>
      </c>
      <c r="AZ24" s="46">
        <f>Parametrlar!$E$16*AZ22*AZ23</f>
        <v>25859.320833333335</v>
      </c>
      <c r="BA24" s="46">
        <f>Parametrlar!$E$16*BA22*BA23</f>
        <v>26803.621874999993</v>
      </c>
      <c r="BB24" s="46">
        <f>Parametrlar!$E$16*BB22*BB23</f>
        <v>27747.922916666663</v>
      </c>
      <c r="BC24" s="46">
        <f>Parametrlar!$E$16*BC22*BC23</f>
        <v>28692.223958333328</v>
      </c>
      <c r="BD24" s="46">
        <f>Parametrlar!$E$16*BD22*BD23</f>
        <v>29636.524999999994</v>
      </c>
      <c r="BE24" s="46">
        <f>Parametrlar!$E$16*BE22*BE23</f>
        <v>29636.524999999994</v>
      </c>
      <c r="BF24" s="46">
        <f>Parametrlar!$E$16*BF22*BF23</f>
        <v>29636.524999999994</v>
      </c>
      <c r="BG24" s="46">
        <f>Parametrlar!$E$16*BG22*BG23</f>
        <v>29636.524999999994</v>
      </c>
      <c r="BH24" s="46">
        <f>Parametrlar!$E$16*BH22*BH23</f>
        <v>29636.524999999994</v>
      </c>
      <c r="BI24" s="46">
        <f>Parametrlar!$E$16*BI22*BI23</f>
        <v>29636.524999999994</v>
      </c>
      <c r="BJ24" s="46">
        <f>Parametrlar!$E$16*BJ22*BJ23</f>
        <v>29636.524999999994</v>
      </c>
      <c r="BK24" s="46">
        <f>Parametrlar!$E$16*BK22*BK23</f>
        <v>29636.524999999994</v>
      </c>
      <c r="BL24" s="46">
        <f>Parametrlar!$E$16*BL22*BL23</f>
        <v>29636.524999999994</v>
      </c>
      <c r="BM24" s="46">
        <f>Parametrlar!$E$16*BM22*BM23</f>
        <v>29636.524999999994</v>
      </c>
      <c r="BN24" s="46">
        <f>Parametrlar!$E$16*BN22*BN23</f>
        <v>29636.524999999994</v>
      </c>
      <c r="BO24" s="46">
        <f>Parametrlar!$E$16*BO22*BO23</f>
        <v>29636.524999999994</v>
      </c>
      <c r="BP24" s="46">
        <f>Parametrlar!$E$16*BP22*BP23</f>
        <v>29636.524999999994</v>
      </c>
      <c r="BQ24" s="46">
        <f>Parametrlar!$E$16*BQ22*BQ23</f>
        <v>29636.524999999994</v>
      </c>
      <c r="BR24" s="46">
        <f>Parametrlar!$E$16*BR22*BR23</f>
        <v>29636.524999999994</v>
      </c>
      <c r="BS24" s="46">
        <f>Parametrlar!$E$16*BS22*BS23</f>
        <v>29636.524999999994</v>
      </c>
      <c r="BT24" s="46">
        <f>Parametrlar!$E$16*BT22*BT23</f>
        <v>29636.524999999994</v>
      </c>
      <c r="BU24" s="46">
        <f>Parametrlar!$E$16*BU22*BU23</f>
        <v>29636.524999999994</v>
      </c>
      <c r="BV24" s="46">
        <f>Parametrlar!$E$16*BV22*BV23</f>
        <v>29636.524999999994</v>
      </c>
      <c r="BW24" s="46">
        <f>Parametrlar!$E$16*BW22*BW23</f>
        <v>29636.524999999994</v>
      </c>
      <c r="BX24" s="46">
        <f>Parametrlar!$E$16*BX22*BX23</f>
        <v>29636.524999999994</v>
      </c>
      <c r="BY24" s="46">
        <f>Parametrlar!$E$16*BY22*BY23</f>
        <v>29636.524999999994</v>
      </c>
      <c r="BZ24" s="46">
        <f>Parametrlar!$E$16*BZ22*BZ23</f>
        <v>29636.524999999994</v>
      </c>
      <c r="CA24" s="46">
        <f>Parametrlar!$E$16*CA22*CA23</f>
        <v>29636.524999999994</v>
      </c>
      <c r="CB24" s="46">
        <f>Parametrlar!$E$16*CB22*CB23</f>
        <v>29636.524999999994</v>
      </c>
      <c r="CC24" s="46">
        <f>Parametrlar!$E$16*CC22*CC23</f>
        <v>29636.524999999994</v>
      </c>
      <c r="CD24" s="46">
        <f>Parametrlar!$E$16*CD22*CD23</f>
        <v>29636.524999999994</v>
      </c>
      <c r="CE24" s="46">
        <f>Parametrlar!$E$16*CE22*CE23</f>
        <v>29636.524999999994</v>
      </c>
      <c r="CF24" s="46">
        <f>Parametrlar!$E$16*CF22*CF23</f>
        <v>29636.524999999994</v>
      </c>
      <c r="CG24" s="46">
        <f>Parametrlar!$E$16*CG22*CG23</f>
        <v>29636.524999999994</v>
      </c>
      <c r="CH24" s="46">
        <f>Parametrlar!$E$16*CH22*CH23</f>
        <v>29636.524999999994</v>
      </c>
      <c r="CI24" s="46">
        <f>Parametrlar!$E$16*CI22*CI23</f>
        <v>29636.524999999994</v>
      </c>
      <c r="CJ24" s="46">
        <f>Parametrlar!$E$16*CJ22*CJ23</f>
        <v>29636.524999999994</v>
      </c>
      <c r="CK24" s="46">
        <f>Parametrlar!$E$16*CK22*CK23</f>
        <v>29636.524999999994</v>
      </c>
      <c r="CL24" s="46">
        <f>Parametrlar!$E$16*CL22*CL23</f>
        <v>29636.524999999994</v>
      </c>
      <c r="CM24" s="46">
        <f>Parametrlar!$E$16*CM22*CM23</f>
        <v>29636.524999999994</v>
      </c>
      <c r="CN24" s="46">
        <f>Parametrlar!$E$16*CN22*CN23</f>
        <v>29636.524999999994</v>
      </c>
      <c r="CO24" s="46">
        <f>Parametrlar!$E$16*CO22*CO23</f>
        <v>29636.524999999994</v>
      </c>
      <c r="CP24" s="46">
        <f>Parametrlar!$E$16*CP22*CP23</f>
        <v>29636.524999999994</v>
      </c>
      <c r="CQ24" s="46">
        <f>Parametrlar!$E$16*CQ22*CQ23</f>
        <v>29636.524999999994</v>
      </c>
      <c r="CR24" s="46">
        <f>Parametrlar!$E$16*CR22*CR23</f>
        <v>29636.524999999994</v>
      </c>
      <c r="CS24" s="46">
        <f>Parametrlar!$E$16*CS22*CS23</f>
        <v>29636.524999999994</v>
      </c>
      <c r="CT24" s="46">
        <f>Parametrlar!$E$16*CT22*CT23</f>
        <v>29636.524999999994</v>
      </c>
      <c r="CU24" s="46">
        <f>Parametrlar!$E$16*CU22*CU23</f>
        <v>29636.524999999994</v>
      </c>
      <c r="CV24" s="46">
        <f>Parametrlar!$E$16*CV22*CV23</f>
        <v>29636.524999999994</v>
      </c>
      <c r="CW24" s="46">
        <f>Parametrlar!$E$16*CW22*CW23</f>
        <v>29636.524999999994</v>
      </c>
      <c r="CX24" s="46">
        <f>Parametrlar!$E$16*CX22*CX23</f>
        <v>29636.524999999994</v>
      </c>
      <c r="CY24" s="46">
        <f>Parametrlar!$E$16*CY22*CY23</f>
        <v>29636.524999999994</v>
      </c>
      <c r="CZ24" s="46">
        <f>Parametrlar!$E$16*CZ22*CZ23</f>
        <v>29636.524999999994</v>
      </c>
      <c r="DA24" s="46">
        <f>Parametrlar!$E$16*DA22*DA23</f>
        <v>29636.524999999994</v>
      </c>
      <c r="DB24" s="46">
        <f>Parametrlar!$E$16*DB22*DB23</f>
        <v>29636.524999999994</v>
      </c>
      <c r="DC24" s="46">
        <f>Parametrlar!$E$16*DC22*DC23</f>
        <v>29636.524999999994</v>
      </c>
      <c r="DD24" s="46">
        <f>Parametrlar!$E$16*DD22*DD23</f>
        <v>29636.524999999994</v>
      </c>
      <c r="DE24" s="46">
        <f>Parametrlar!$E$16*DE22*DE23</f>
        <v>29636.524999999994</v>
      </c>
      <c r="DF24" s="46">
        <f>Parametrlar!$E$16*DF22*DF23</f>
        <v>29636.524999999994</v>
      </c>
      <c r="DG24" s="46">
        <f>Parametrlar!$E$16*DG22*DG23</f>
        <v>29636.524999999994</v>
      </c>
      <c r="DH24" s="46">
        <f>Parametrlar!$E$16*DH22*DH23</f>
        <v>29636.524999999994</v>
      </c>
      <c r="DI24" s="46">
        <f>Parametrlar!$E$16*DI22*DI23</f>
        <v>29636.524999999994</v>
      </c>
      <c r="DJ24" s="46">
        <f>Parametrlar!$E$16*DJ22*DJ23</f>
        <v>29636.524999999994</v>
      </c>
      <c r="DK24" s="46">
        <f>Parametrlar!$E$16*DK22*DK23</f>
        <v>29636.524999999994</v>
      </c>
      <c r="DL24" s="46">
        <f>Parametrlar!$E$16*DL22*DL23</f>
        <v>29636.524999999994</v>
      </c>
      <c r="DM24" s="46">
        <f>Parametrlar!$E$16*DM22*DM23</f>
        <v>29636.524999999994</v>
      </c>
      <c r="DN24" s="46">
        <f>Parametrlar!$E$16*DN22*DN23</f>
        <v>29636.524999999994</v>
      </c>
      <c r="DO24" s="46">
        <f>Parametrlar!$E$16*DO22*DO23</f>
        <v>29636.524999999994</v>
      </c>
      <c r="DP24" s="46">
        <f>Parametrlar!$E$16*DP22*DP23</f>
        <v>29636.524999999994</v>
      </c>
      <c r="DQ24" s="46">
        <f>Parametrlar!$E$16*DQ22*DQ23</f>
        <v>29636.524999999994</v>
      </c>
      <c r="DR24" s="46">
        <f>Parametrlar!$E$16*DR22*DR23</f>
        <v>29636.524999999994</v>
      </c>
      <c r="DS24" s="46">
        <f>Parametrlar!$E$16*DS22*DS23</f>
        <v>29636.524999999994</v>
      </c>
      <c r="DT24" s="46">
        <f>Parametrlar!$E$16*DT22*DT23</f>
        <v>29636.524999999994</v>
      </c>
      <c r="DU24" s="46">
        <f>Parametrlar!$E$16*DU22*DU23</f>
        <v>29636.524999999994</v>
      </c>
      <c r="DV24" s="46">
        <f>Parametrlar!$E$16*DV22*DV23</f>
        <v>29636.524999999994</v>
      </c>
      <c r="DW24" s="46">
        <f>Parametrlar!$E$16*DW22*DW23</f>
        <v>29636.524999999994</v>
      </c>
      <c r="DX24" s="46">
        <f>Parametrlar!$E$16*DX22*DX23</f>
        <v>29636.524999999994</v>
      </c>
      <c r="DY24" s="46">
        <f>Parametrlar!$E$16*DY22*DY23</f>
        <v>29636.524999999994</v>
      </c>
      <c r="DZ24" s="46">
        <f>Parametrlar!$E$16*DZ22*DZ23</f>
        <v>29636.524999999994</v>
      </c>
      <c r="EA24" s="46">
        <f>Parametrlar!$E$16*EA22*EA23</f>
        <v>29636.524999999994</v>
      </c>
      <c r="EB24" s="46">
        <f>Parametrlar!$E$16*EB22*EB23</f>
        <v>29636.524999999994</v>
      </c>
      <c r="EC24" s="46">
        <f>Parametrlar!$E$16*EC22*EC23</f>
        <v>29636.524999999994</v>
      </c>
      <c r="ED24" s="46">
        <f>Parametrlar!$E$16*ED22*ED23</f>
        <v>29636.524999999994</v>
      </c>
      <c r="EE24" s="46">
        <f>Parametrlar!$E$16*EE22*EE23</f>
        <v>29636.524999999994</v>
      </c>
      <c r="EF24" s="46">
        <f>Parametrlar!$E$16*EF22*EF23</f>
        <v>29636.524999999994</v>
      </c>
      <c r="EG24" s="46">
        <f>Parametrlar!$E$16*EG22*EG23</f>
        <v>29636.524999999994</v>
      </c>
      <c r="EH24" s="46">
        <f>Parametrlar!$E$16*EH22*EH23</f>
        <v>29636.524999999994</v>
      </c>
      <c r="EI24" s="46">
        <f>Parametrlar!$E$16*EI22*EI23</f>
        <v>29636.524999999994</v>
      </c>
      <c r="EJ24" s="46">
        <f>Parametrlar!$E$16*EJ22*EJ23</f>
        <v>29636.524999999994</v>
      </c>
      <c r="EK24" s="46">
        <f>Parametrlar!$E$16*EK22*EK23</f>
        <v>29636.524999999994</v>
      </c>
      <c r="EL24" s="46">
        <f>Parametrlar!$E$16*EL22*EL23</f>
        <v>29636.524999999994</v>
      </c>
      <c r="EM24" s="46">
        <f>Parametrlar!$E$16*EM22*EM23</f>
        <v>29636.524999999994</v>
      </c>
      <c r="EN24" s="46">
        <f>Parametrlar!$E$16*EN22*EN23</f>
        <v>29636.524999999994</v>
      </c>
      <c r="EO24" s="46">
        <f>Parametrlar!$E$16*EO22*EO23</f>
        <v>29636.524999999994</v>
      </c>
      <c r="EP24" s="46">
        <f>Parametrlar!$E$16*EP22*EP23</f>
        <v>29636.524999999994</v>
      </c>
      <c r="EQ24" s="46">
        <f>Parametrlar!$E$16*EQ22*EQ23</f>
        <v>29636.524999999994</v>
      </c>
      <c r="ER24" s="46">
        <f>Parametrlar!$E$16*ER22*ER23</f>
        <v>29636.524999999994</v>
      </c>
      <c r="ES24" s="46">
        <f>Parametrlar!$E$16*ES22*ES23</f>
        <v>29636.524999999994</v>
      </c>
      <c r="ET24" s="46">
        <f>Parametrlar!$E$16*ET22*ET23</f>
        <v>29636.524999999994</v>
      </c>
      <c r="EU24" s="46">
        <f>Parametrlar!$E$16*EU22*EU23</f>
        <v>29636.524999999994</v>
      </c>
      <c r="EV24" s="46">
        <f>Parametrlar!$E$16*EV22*EV23</f>
        <v>0</v>
      </c>
      <c r="EW24" s="46">
        <f>Parametrlar!$E$16*EW22*EW23</f>
        <v>0</v>
      </c>
      <c r="EX24" s="46">
        <f>Parametrlar!$E$16*EX22*EX23</f>
        <v>0</v>
      </c>
      <c r="EY24" s="46">
        <f>Parametrlar!$E$16*EY22*EY23</f>
        <v>0</v>
      </c>
      <c r="EZ24" s="46">
        <f>Parametrlar!$E$16*EZ22*EZ23</f>
        <v>0</v>
      </c>
      <c r="FA24" s="46">
        <f>Parametrlar!$E$16*FA22*FA23</f>
        <v>0</v>
      </c>
      <c r="FB24" s="46">
        <f>Parametrlar!$E$16*FB22*FB23</f>
        <v>0</v>
      </c>
      <c r="FC24" s="46">
        <f>Parametrlar!$E$16*FC22*FC23</f>
        <v>0</v>
      </c>
      <c r="FD24" s="46">
        <f>Parametrlar!$E$16*FD22*FD23</f>
        <v>0</v>
      </c>
      <c r="FE24" s="46">
        <f>Parametrlar!$E$16*FE22*FE23</f>
        <v>0</v>
      </c>
      <c r="FF24" s="46">
        <f>Parametrlar!$E$16*FF22*FF23</f>
        <v>0</v>
      </c>
      <c r="FG24" s="46">
        <f>Parametrlar!$E$16*FG22*FG23</f>
        <v>0</v>
      </c>
      <c r="FH24" s="46">
        <f>Parametrlar!$E$16*FH22*FH23</f>
        <v>0</v>
      </c>
      <c r="FI24" s="46">
        <f>Parametrlar!$E$16*FI22*FI23</f>
        <v>0</v>
      </c>
      <c r="FJ24" s="46">
        <f>Parametrlar!$E$16*FJ22*FJ23</f>
        <v>0</v>
      </c>
      <c r="FK24" s="46">
        <f>Parametrlar!$E$16*FK22*FK23</f>
        <v>0</v>
      </c>
      <c r="FL24" s="46">
        <f>Parametrlar!$E$16*FL22*FL23</f>
        <v>0</v>
      </c>
      <c r="FM24" s="46">
        <f>Parametrlar!$E$16*FM22*FM23</f>
        <v>0</v>
      </c>
      <c r="FN24" s="46">
        <f>Parametrlar!$E$16*FN22*FN23</f>
        <v>0</v>
      </c>
      <c r="FO24" s="46">
        <f>Parametrlar!$E$16*FO22*FO23</f>
        <v>0</v>
      </c>
      <c r="FP24" s="46">
        <f>Parametrlar!$E$16*FP22*FP23</f>
        <v>0</v>
      </c>
    </row>
    <row r="25" spans="1:172" x14ac:dyDescent="0.2">
      <c r="A25" s="42" t="s">
        <v>239</v>
      </c>
      <c r="C25" s="45">
        <f t="shared" si="13"/>
        <v>140812.5</v>
      </c>
      <c r="D25" s="46">
        <f>Kirish!$B$21*Parametrlar!$E$14*D22*D23</f>
        <v>0</v>
      </c>
      <c r="E25" s="46">
        <f>Kirish!$B$21*Parametrlar!$E$14*E22*E23</f>
        <v>0</v>
      </c>
      <c r="F25" s="46">
        <f>Kirish!$B$21*Parametrlar!$E$14*F22*F23</f>
        <v>0</v>
      </c>
      <c r="G25" s="46">
        <f>Kirish!$B$21*Parametrlar!$E$14*G22*G23</f>
        <v>0</v>
      </c>
      <c r="H25" s="46">
        <f>Kirish!$B$21*Parametrlar!$E$14*H22*H23</f>
        <v>0</v>
      </c>
      <c r="I25" s="46">
        <f>Kirish!$B$21*Parametrlar!$E$14*I22*I23</f>
        <v>0</v>
      </c>
      <c r="J25" s="46">
        <f>Kirish!$B$21*Parametrlar!$E$14*J22*J23</f>
        <v>0</v>
      </c>
      <c r="K25" s="46">
        <f>Kirish!$B$21*Parametrlar!$E$14*K22*K23</f>
        <v>0</v>
      </c>
      <c r="L25" s="46">
        <f>Kirish!$B$21*Parametrlar!$E$14*L22*L23</f>
        <v>0</v>
      </c>
      <c r="M25" s="46">
        <f>Kirish!$B$21*Parametrlar!$E$14*M22*M23</f>
        <v>0</v>
      </c>
      <c r="N25" s="46">
        <f>Kirish!$B$21*Parametrlar!$E$14*N22*N23</f>
        <v>0</v>
      </c>
      <c r="O25" s="46">
        <f>Kirish!$B$21*Parametrlar!$E$14*O22*O23</f>
        <v>0</v>
      </c>
      <c r="P25" s="46">
        <f>Kirish!$B$21*Parametrlar!$E$14*P22*P23</f>
        <v>0</v>
      </c>
      <c r="Q25" s="46">
        <f>Kirish!$B$21*Parametrlar!$E$14*Q22*Q23</f>
        <v>0</v>
      </c>
      <c r="R25" s="46">
        <f>Kirish!$B$21*Parametrlar!$E$14*R22*R23</f>
        <v>0</v>
      </c>
      <c r="S25" s="46">
        <f>Kirish!$B$21*Parametrlar!$E$14*S22*S23</f>
        <v>0</v>
      </c>
      <c r="T25" s="46">
        <f>Kirish!$B$21*Parametrlar!$E$14*T22*T23</f>
        <v>0</v>
      </c>
      <c r="U25" s="46">
        <f>Kirish!$B$21*Parametrlar!$E$14*U22*U23</f>
        <v>0</v>
      </c>
      <c r="V25" s="46">
        <f>Kirish!$B$21*Parametrlar!$E$14*V22*V23</f>
        <v>0</v>
      </c>
      <c r="W25" s="46">
        <f>Kirish!$B$21*Parametrlar!$E$14*W22*W23</f>
        <v>0</v>
      </c>
      <c r="X25" s="46">
        <f>Kirish!$B$21*Parametrlar!$E$14*X22*X23</f>
        <v>0</v>
      </c>
      <c r="Y25" s="46">
        <f>Kirish!$B$21*Parametrlar!$E$14*Y22*Y23</f>
        <v>0</v>
      </c>
      <c r="Z25" s="46">
        <f>Kirish!$B$21*Parametrlar!$E$14*Z22*Z23</f>
        <v>0</v>
      </c>
      <c r="AA25" s="46">
        <f>Kirish!$B$21*Parametrlar!$E$14*AA22*AA23</f>
        <v>0</v>
      </c>
      <c r="AB25" s="46">
        <f>Kirish!$B$21*Parametrlar!$E$14*AB22*AB23</f>
        <v>0</v>
      </c>
      <c r="AC25" s="46">
        <f>Kirish!$B$21*Parametrlar!$E$14*AC22*AC23</f>
        <v>0</v>
      </c>
      <c r="AD25" s="46">
        <f>Kirish!$B$21*Parametrlar!$E$14*AD22*AD23</f>
        <v>0</v>
      </c>
      <c r="AE25" s="46">
        <f>Kirish!$B$21*Parametrlar!$E$14*AE22*AE23</f>
        <v>0</v>
      </c>
      <c r="AF25" s="46">
        <f>Kirish!$B$21*Parametrlar!$E$14*AF22*AF23</f>
        <v>300</v>
      </c>
      <c r="AG25" s="46">
        <f>Kirish!$B$21*Parametrlar!$E$14*AG22*AG23</f>
        <v>340.625</v>
      </c>
      <c r="AH25" s="46">
        <f>Kirish!$B$21*Parametrlar!$E$14*AH22*AH23</f>
        <v>381.25</v>
      </c>
      <c r="AI25" s="46">
        <f>Kirish!$B$21*Parametrlar!$E$14*AI22*AI23</f>
        <v>421.875</v>
      </c>
      <c r="AJ25" s="46">
        <f>Kirish!$B$21*Parametrlar!$E$14*AJ22*AJ23</f>
        <v>462.5</v>
      </c>
      <c r="AK25" s="46">
        <f>Kirish!$B$21*Parametrlar!$E$14*AK22*AK23</f>
        <v>503.12500000000006</v>
      </c>
      <c r="AL25" s="46">
        <f>Kirish!$B$21*Parametrlar!$E$14*AL22*AL23</f>
        <v>543.75</v>
      </c>
      <c r="AM25" s="46">
        <f>Kirish!$B$21*Parametrlar!$E$14*AM22*AM23</f>
        <v>584.375</v>
      </c>
      <c r="AN25" s="46">
        <f>Kirish!$B$21*Parametrlar!$E$14*AN22*AN23</f>
        <v>625</v>
      </c>
      <c r="AO25" s="46">
        <f>Kirish!$B$21*Parametrlar!$E$14*AO22*AO23</f>
        <v>665.625</v>
      </c>
      <c r="AP25" s="46">
        <f>Kirish!$B$21*Parametrlar!$E$14*AP22*AP23</f>
        <v>706.25</v>
      </c>
      <c r="AQ25" s="46">
        <f>Kirish!$B$21*Parametrlar!$E$14*AQ22*AQ23</f>
        <v>746.87499999999989</v>
      </c>
      <c r="AR25" s="46">
        <f>Kirish!$B$21*Parametrlar!$E$14*AR22*AR23</f>
        <v>787.49999999999989</v>
      </c>
      <c r="AS25" s="46">
        <f>Kirish!$B$21*Parametrlar!$E$14*AS22*AS23</f>
        <v>828.12499999999989</v>
      </c>
      <c r="AT25" s="46">
        <f>Kirish!$B$21*Parametrlar!$E$14*AT22*AT23</f>
        <v>868.74999999999989</v>
      </c>
      <c r="AU25" s="46">
        <f>Kirish!$B$21*Parametrlar!$E$14*AU22*AU23</f>
        <v>909.37499999999989</v>
      </c>
      <c r="AV25" s="46">
        <f>Kirish!$B$21*Parametrlar!$E$14*AV22*AV23</f>
        <v>950</v>
      </c>
      <c r="AW25" s="46">
        <f>Kirish!$B$21*Parametrlar!$E$14*AW22*AW23</f>
        <v>990.625</v>
      </c>
      <c r="AX25" s="46">
        <f>Kirish!$B$21*Parametrlar!$E$14*AX22*AX23</f>
        <v>1031.25</v>
      </c>
      <c r="AY25" s="46">
        <f>Kirish!$B$21*Parametrlar!$E$14*AY22*AY23</f>
        <v>1071.875</v>
      </c>
      <c r="AZ25" s="46">
        <f>Kirish!$B$21*Parametrlar!$E$14*AZ22*AZ23</f>
        <v>1112.5</v>
      </c>
      <c r="BA25" s="46">
        <f>Kirish!$B$21*Parametrlar!$E$14*BA22*BA23</f>
        <v>1153.1249999999998</v>
      </c>
      <c r="BB25" s="46">
        <f>Kirish!$B$21*Parametrlar!$E$14*BB22*BB23</f>
        <v>1193.7499999999998</v>
      </c>
      <c r="BC25" s="46">
        <f>Kirish!$B$21*Parametrlar!$E$14*BC22*BC23</f>
        <v>1234.3749999999998</v>
      </c>
      <c r="BD25" s="46">
        <f>Kirish!$B$21*Parametrlar!$E$14*BD22*BD23</f>
        <v>1274.9999999999998</v>
      </c>
      <c r="BE25" s="46">
        <f>Kirish!$B$21*Parametrlar!$E$14*BE22*BE23</f>
        <v>1274.9999999999998</v>
      </c>
      <c r="BF25" s="46">
        <f>Kirish!$B$21*Parametrlar!$E$14*BF22*BF23</f>
        <v>1274.9999999999998</v>
      </c>
      <c r="BG25" s="46">
        <f>Kirish!$B$21*Parametrlar!$E$14*BG22*BG23</f>
        <v>1274.9999999999998</v>
      </c>
      <c r="BH25" s="46">
        <f>Kirish!$B$21*Parametrlar!$E$14*BH22*BH23</f>
        <v>1274.9999999999998</v>
      </c>
      <c r="BI25" s="46">
        <f>Kirish!$B$21*Parametrlar!$E$14*BI22*BI23</f>
        <v>1274.9999999999998</v>
      </c>
      <c r="BJ25" s="46">
        <f>Kirish!$B$21*Parametrlar!$E$14*BJ22*BJ23</f>
        <v>1274.9999999999998</v>
      </c>
      <c r="BK25" s="46">
        <f>Kirish!$B$21*Parametrlar!$E$14*BK22*BK23</f>
        <v>1274.9999999999998</v>
      </c>
      <c r="BL25" s="46">
        <f>Kirish!$B$21*Parametrlar!$E$14*BL22*BL23</f>
        <v>1274.9999999999998</v>
      </c>
      <c r="BM25" s="46">
        <f>Kirish!$B$21*Parametrlar!$E$14*BM22*BM23</f>
        <v>1274.9999999999998</v>
      </c>
      <c r="BN25" s="46">
        <f>Kirish!$B$21*Parametrlar!$E$14*BN22*BN23</f>
        <v>1274.9999999999998</v>
      </c>
      <c r="BO25" s="46">
        <f>Kirish!$B$21*Parametrlar!$E$14*BO22*BO23</f>
        <v>1274.9999999999998</v>
      </c>
      <c r="BP25" s="46">
        <f>Kirish!$B$21*Parametrlar!$E$14*BP22*BP23</f>
        <v>1274.9999999999998</v>
      </c>
      <c r="BQ25" s="46">
        <f>Kirish!$B$21*Parametrlar!$E$14*BQ22*BQ23</f>
        <v>1274.9999999999998</v>
      </c>
      <c r="BR25" s="46">
        <f>Kirish!$B$21*Parametrlar!$E$14*BR22*BR23</f>
        <v>1274.9999999999998</v>
      </c>
      <c r="BS25" s="46">
        <f>Kirish!$B$21*Parametrlar!$E$14*BS22*BS23</f>
        <v>1274.9999999999998</v>
      </c>
      <c r="BT25" s="46">
        <f>Kirish!$B$21*Parametrlar!$E$14*BT22*BT23</f>
        <v>1274.9999999999998</v>
      </c>
      <c r="BU25" s="46">
        <f>Kirish!$B$21*Parametrlar!$E$14*BU22*BU23</f>
        <v>1274.9999999999998</v>
      </c>
      <c r="BV25" s="46">
        <f>Kirish!$B$21*Parametrlar!$E$14*BV22*BV23</f>
        <v>1274.9999999999998</v>
      </c>
      <c r="BW25" s="46">
        <f>Kirish!$B$21*Parametrlar!$E$14*BW22*BW23</f>
        <v>1274.9999999999998</v>
      </c>
      <c r="BX25" s="46">
        <f>Kirish!$B$21*Parametrlar!$E$14*BX22*BX23</f>
        <v>1274.9999999999998</v>
      </c>
      <c r="BY25" s="46">
        <f>Kirish!$B$21*Parametrlar!$E$14*BY22*BY23</f>
        <v>1274.9999999999998</v>
      </c>
      <c r="BZ25" s="46">
        <f>Kirish!$B$21*Parametrlar!$E$14*BZ22*BZ23</f>
        <v>1274.9999999999998</v>
      </c>
      <c r="CA25" s="46">
        <f>Kirish!$B$21*Parametrlar!$E$14*CA22*CA23</f>
        <v>1274.9999999999998</v>
      </c>
      <c r="CB25" s="46">
        <f>Kirish!$B$21*Parametrlar!$E$14*CB22*CB23</f>
        <v>1274.9999999999998</v>
      </c>
      <c r="CC25" s="46">
        <f>Kirish!$B$21*Parametrlar!$E$14*CC22*CC23</f>
        <v>1274.9999999999998</v>
      </c>
      <c r="CD25" s="46">
        <f>Kirish!$B$21*Parametrlar!$E$14*CD22*CD23</f>
        <v>1274.9999999999998</v>
      </c>
      <c r="CE25" s="46">
        <f>Kirish!$B$21*Parametrlar!$E$14*CE22*CE23</f>
        <v>1274.9999999999998</v>
      </c>
      <c r="CF25" s="46">
        <f>Kirish!$B$21*Parametrlar!$E$14*CF22*CF23</f>
        <v>1274.9999999999998</v>
      </c>
      <c r="CG25" s="46">
        <f>Kirish!$B$21*Parametrlar!$E$14*CG22*CG23</f>
        <v>1274.9999999999998</v>
      </c>
      <c r="CH25" s="46">
        <f>Kirish!$B$21*Parametrlar!$E$14*CH22*CH23</f>
        <v>1274.9999999999998</v>
      </c>
      <c r="CI25" s="46">
        <f>Kirish!$B$21*Parametrlar!$E$14*CI22*CI23</f>
        <v>1274.9999999999998</v>
      </c>
      <c r="CJ25" s="46">
        <f>Kirish!$B$21*Parametrlar!$E$14*CJ22*CJ23</f>
        <v>1274.9999999999998</v>
      </c>
      <c r="CK25" s="46">
        <f>Kirish!$B$21*Parametrlar!$E$14*CK22*CK23</f>
        <v>1274.9999999999998</v>
      </c>
      <c r="CL25" s="46">
        <f>Kirish!$B$21*Parametrlar!$E$14*CL22*CL23</f>
        <v>1274.9999999999998</v>
      </c>
      <c r="CM25" s="46">
        <f>Kirish!$B$21*Parametrlar!$E$14*CM22*CM23</f>
        <v>1274.9999999999998</v>
      </c>
      <c r="CN25" s="46">
        <f>Kirish!$B$21*Parametrlar!$E$14*CN22*CN23</f>
        <v>1274.9999999999998</v>
      </c>
      <c r="CO25" s="46">
        <f>Kirish!$B$21*Parametrlar!$E$14*CO22*CO23</f>
        <v>1274.9999999999998</v>
      </c>
      <c r="CP25" s="46">
        <f>Kirish!$B$21*Parametrlar!$E$14*CP22*CP23</f>
        <v>1274.9999999999998</v>
      </c>
      <c r="CQ25" s="46">
        <f>Kirish!$B$21*Parametrlar!$E$14*CQ22*CQ23</f>
        <v>1274.9999999999998</v>
      </c>
      <c r="CR25" s="46">
        <f>Kirish!$B$21*Parametrlar!$E$14*CR22*CR23</f>
        <v>1274.9999999999998</v>
      </c>
      <c r="CS25" s="46">
        <f>Kirish!$B$21*Parametrlar!$E$14*CS22*CS23</f>
        <v>1274.9999999999998</v>
      </c>
      <c r="CT25" s="46">
        <f>Kirish!$B$21*Parametrlar!$E$14*CT22*CT23</f>
        <v>1274.9999999999998</v>
      </c>
      <c r="CU25" s="46">
        <f>Kirish!$B$21*Parametrlar!$E$14*CU22*CU23</f>
        <v>1274.9999999999998</v>
      </c>
      <c r="CV25" s="46">
        <f>Kirish!$B$21*Parametrlar!$E$14*CV22*CV23</f>
        <v>1274.9999999999998</v>
      </c>
      <c r="CW25" s="46">
        <f>Kirish!$B$21*Parametrlar!$E$14*CW22*CW23</f>
        <v>1274.9999999999998</v>
      </c>
      <c r="CX25" s="46">
        <f>Kirish!$B$21*Parametrlar!$E$14*CX22*CX23</f>
        <v>1274.9999999999998</v>
      </c>
      <c r="CY25" s="46">
        <f>Kirish!$B$21*Parametrlar!$E$14*CY22*CY23</f>
        <v>1274.9999999999998</v>
      </c>
      <c r="CZ25" s="46">
        <f>Kirish!$B$21*Parametrlar!$E$14*CZ22*CZ23</f>
        <v>1274.9999999999998</v>
      </c>
      <c r="DA25" s="46">
        <f>Kirish!$B$21*Parametrlar!$E$14*DA22*DA23</f>
        <v>1274.9999999999998</v>
      </c>
      <c r="DB25" s="46">
        <f>Kirish!$B$21*Parametrlar!$E$14*DB22*DB23</f>
        <v>1274.9999999999998</v>
      </c>
      <c r="DC25" s="46">
        <f>Kirish!$B$21*Parametrlar!$E$14*DC22*DC23</f>
        <v>1274.9999999999998</v>
      </c>
      <c r="DD25" s="46">
        <f>Kirish!$B$21*Parametrlar!$E$14*DD22*DD23</f>
        <v>1274.9999999999998</v>
      </c>
      <c r="DE25" s="46">
        <f>Kirish!$B$21*Parametrlar!$E$14*DE22*DE23</f>
        <v>1274.9999999999998</v>
      </c>
      <c r="DF25" s="46">
        <f>Kirish!$B$21*Parametrlar!$E$14*DF22*DF23</f>
        <v>1274.9999999999998</v>
      </c>
      <c r="DG25" s="46">
        <f>Kirish!$B$21*Parametrlar!$E$14*DG22*DG23</f>
        <v>1274.9999999999998</v>
      </c>
      <c r="DH25" s="46">
        <f>Kirish!$B$21*Parametrlar!$E$14*DH22*DH23</f>
        <v>1274.9999999999998</v>
      </c>
      <c r="DI25" s="46">
        <f>Kirish!$B$21*Parametrlar!$E$14*DI22*DI23</f>
        <v>1274.9999999999998</v>
      </c>
      <c r="DJ25" s="46">
        <f>Kirish!$B$21*Parametrlar!$E$14*DJ22*DJ23</f>
        <v>1274.9999999999998</v>
      </c>
      <c r="DK25" s="46">
        <f>Kirish!$B$21*Parametrlar!$E$14*DK22*DK23</f>
        <v>1274.9999999999998</v>
      </c>
      <c r="DL25" s="46">
        <f>Kirish!$B$21*Parametrlar!$E$14*DL22*DL23</f>
        <v>1274.9999999999998</v>
      </c>
      <c r="DM25" s="46">
        <f>Kirish!$B$21*Parametrlar!$E$14*DM22*DM23</f>
        <v>1274.9999999999998</v>
      </c>
      <c r="DN25" s="46">
        <f>Kirish!$B$21*Parametrlar!$E$14*DN22*DN23</f>
        <v>1274.9999999999998</v>
      </c>
      <c r="DO25" s="46">
        <f>Kirish!$B$21*Parametrlar!$E$14*DO22*DO23</f>
        <v>1274.9999999999998</v>
      </c>
      <c r="DP25" s="46">
        <f>Kirish!$B$21*Parametrlar!$E$14*DP22*DP23</f>
        <v>1274.9999999999998</v>
      </c>
      <c r="DQ25" s="46">
        <f>Kirish!$B$21*Parametrlar!$E$14*DQ22*DQ23</f>
        <v>1274.9999999999998</v>
      </c>
      <c r="DR25" s="46">
        <f>Kirish!$B$21*Parametrlar!$E$14*DR22*DR23</f>
        <v>1274.9999999999998</v>
      </c>
      <c r="DS25" s="46">
        <f>Kirish!$B$21*Parametrlar!$E$14*DS22*DS23</f>
        <v>1274.9999999999998</v>
      </c>
      <c r="DT25" s="46">
        <f>Kirish!$B$21*Parametrlar!$E$14*DT22*DT23</f>
        <v>1274.9999999999998</v>
      </c>
      <c r="DU25" s="46">
        <f>Kirish!$B$21*Parametrlar!$E$14*DU22*DU23</f>
        <v>1274.9999999999998</v>
      </c>
      <c r="DV25" s="46">
        <f>Kirish!$B$21*Parametrlar!$E$14*DV22*DV23</f>
        <v>1274.9999999999998</v>
      </c>
      <c r="DW25" s="46">
        <f>Kirish!$B$21*Parametrlar!$E$14*DW22*DW23</f>
        <v>1274.9999999999998</v>
      </c>
      <c r="DX25" s="46">
        <f>Kirish!$B$21*Parametrlar!$E$14*DX22*DX23</f>
        <v>1274.9999999999998</v>
      </c>
      <c r="DY25" s="46">
        <f>Kirish!$B$21*Parametrlar!$E$14*DY22*DY23</f>
        <v>1274.9999999999998</v>
      </c>
      <c r="DZ25" s="46">
        <f>Kirish!$B$21*Parametrlar!$E$14*DZ22*DZ23</f>
        <v>1274.9999999999998</v>
      </c>
      <c r="EA25" s="46">
        <f>Kirish!$B$21*Parametrlar!$E$14*EA22*EA23</f>
        <v>1274.9999999999998</v>
      </c>
      <c r="EB25" s="46">
        <f>Kirish!$B$21*Parametrlar!$E$14*EB22*EB23</f>
        <v>1274.9999999999998</v>
      </c>
      <c r="EC25" s="46">
        <f>Kirish!$B$21*Parametrlar!$E$14*EC22*EC23</f>
        <v>1274.9999999999998</v>
      </c>
      <c r="ED25" s="46">
        <f>Kirish!$B$21*Parametrlar!$E$14*ED22*ED23</f>
        <v>1274.9999999999998</v>
      </c>
      <c r="EE25" s="46">
        <f>Kirish!$B$21*Parametrlar!$E$14*EE22*EE23</f>
        <v>1274.9999999999998</v>
      </c>
      <c r="EF25" s="46">
        <f>Kirish!$B$21*Parametrlar!$E$14*EF22*EF23</f>
        <v>1274.9999999999998</v>
      </c>
      <c r="EG25" s="46">
        <f>Kirish!$B$21*Parametrlar!$E$14*EG22*EG23</f>
        <v>1274.9999999999998</v>
      </c>
      <c r="EH25" s="46">
        <f>Kirish!$B$21*Parametrlar!$E$14*EH22*EH23</f>
        <v>1274.9999999999998</v>
      </c>
      <c r="EI25" s="46">
        <f>Kirish!$B$21*Parametrlar!$E$14*EI22*EI23</f>
        <v>1274.9999999999998</v>
      </c>
      <c r="EJ25" s="46">
        <f>Kirish!$B$21*Parametrlar!$E$14*EJ22*EJ23</f>
        <v>1274.9999999999998</v>
      </c>
      <c r="EK25" s="46">
        <f>Kirish!$B$21*Parametrlar!$E$14*EK22*EK23</f>
        <v>1274.9999999999998</v>
      </c>
      <c r="EL25" s="46">
        <f>Kirish!$B$21*Parametrlar!$E$14*EL22*EL23</f>
        <v>1274.9999999999998</v>
      </c>
      <c r="EM25" s="46">
        <f>Kirish!$B$21*Parametrlar!$E$14*EM22*EM23</f>
        <v>1274.9999999999998</v>
      </c>
      <c r="EN25" s="46">
        <f>Kirish!$B$21*Parametrlar!$E$14*EN22*EN23</f>
        <v>1274.9999999999998</v>
      </c>
      <c r="EO25" s="46">
        <f>Kirish!$B$21*Parametrlar!$E$14*EO22*EO23</f>
        <v>1274.9999999999998</v>
      </c>
      <c r="EP25" s="46">
        <f>Kirish!$B$21*Parametrlar!$E$14*EP22*EP23</f>
        <v>1274.9999999999998</v>
      </c>
      <c r="EQ25" s="46">
        <f>Kirish!$B$21*Parametrlar!$E$14*EQ22*EQ23</f>
        <v>1274.9999999999998</v>
      </c>
      <c r="ER25" s="46">
        <f>Kirish!$B$21*Parametrlar!$E$14*ER22*ER23</f>
        <v>1274.9999999999998</v>
      </c>
      <c r="ES25" s="46">
        <f>Kirish!$B$21*Parametrlar!$E$14*ES22*ES23</f>
        <v>1274.9999999999998</v>
      </c>
      <c r="ET25" s="46">
        <f>Kirish!$B$21*Parametrlar!$E$14*ET22*ET23</f>
        <v>1274.9999999999998</v>
      </c>
      <c r="EU25" s="46">
        <f>Kirish!$B$21*Parametrlar!$E$14*EU22*EU23</f>
        <v>1274.9999999999998</v>
      </c>
      <c r="EV25" s="46">
        <f>Kirish!$B$21*Parametrlar!$E$14*EV22*EV23</f>
        <v>0</v>
      </c>
      <c r="EW25" s="46">
        <f>Kirish!$B$21*Parametrlar!$E$14*EW22*EW23</f>
        <v>0</v>
      </c>
      <c r="EX25" s="46">
        <f>Kirish!$B$21*Parametrlar!$E$14*EX22*EX23</f>
        <v>0</v>
      </c>
      <c r="EY25" s="46">
        <f>Kirish!$B$21*Parametrlar!$E$14*EY22*EY23</f>
        <v>0</v>
      </c>
      <c r="EZ25" s="46">
        <f>Kirish!$B$21*Parametrlar!$E$14*EZ22*EZ23</f>
        <v>0</v>
      </c>
      <c r="FA25" s="46">
        <f>Kirish!$B$21*Parametrlar!$E$14*FA22*FA23</f>
        <v>0</v>
      </c>
      <c r="FB25" s="46">
        <f>Kirish!$B$21*Parametrlar!$E$14*FB22*FB23</f>
        <v>0</v>
      </c>
      <c r="FC25" s="46">
        <f>Kirish!$B$21*Parametrlar!$E$14*FC22*FC23</f>
        <v>0</v>
      </c>
      <c r="FD25" s="46">
        <f>Kirish!$B$21*Parametrlar!$E$14*FD22*FD23</f>
        <v>0</v>
      </c>
      <c r="FE25" s="46">
        <f>Kirish!$B$21*Parametrlar!$E$14*FE22*FE23</f>
        <v>0</v>
      </c>
      <c r="FF25" s="46">
        <f>Kirish!$B$21*Parametrlar!$E$14*FF22*FF23</f>
        <v>0</v>
      </c>
      <c r="FG25" s="46">
        <f>Kirish!$B$21*Parametrlar!$E$14*FG22*FG23</f>
        <v>0</v>
      </c>
      <c r="FH25" s="46">
        <f>Kirish!$B$21*Parametrlar!$E$14*FH22*FH23</f>
        <v>0</v>
      </c>
      <c r="FI25" s="46">
        <f>Kirish!$B$21*Parametrlar!$E$14*FI22*FI23</f>
        <v>0</v>
      </c>
      <c r="FJ25" s="46">
        <f>Kirish!$B$21*Parametrlar!$E$14*FJ22*FJ23</f>
        <v>0</v>
      </c>
      <c r="FK25" s="46">
        <f>Kirish!$B$21*Parametrlar!$E$14*FK22*FK23</f>
        <v>0</v>
      </c>
      <c r="FL25" s="46">
        <f>Kirish!$B$21*Parametrlar!$E$14*FL22*FL23</f>
        <v>0</v>
      </c>
      <c r="FM25" s="46">
        <f>Kirish!$B$21*Parametrlar!$E$14*FM22*FM23</f>
        <v>0</v>
      </c>
      <c r="FN25" s="46">
        <f>Kirish!$B$21*Parametrlar!$E$14*FN22*FN23</f>
        <v>0</v>
      </c>
      <c r="FO25" s="46">
        <f>Kirish!$B$21*Parametrlar!$E$14*FO22*FO23</f>
        <v>0</v>
      </c>
      <c r="FP25" s="46">
        <f>Kirish!$B$21*Parametrlar!$E$14*FP22*FP23</f>
        <v>0</v>
      </c>
    </row>
    <row r="26" spans="1:172" x14ac:dyDescent="0.2">
      <c r="A26" s="42" t="s">
        <v>240</v>
      </c>
      <c r="C26" s="45">
        <f t="shared" si="13"/>
        <v>3413905.1874999935</v>
      </c>
      <c r="D26" s="46">
        <f t="shared" ref="D26:AI26" si="14">D24+D25</f>
        <v>0</v>
      </c>
      <c r="E26" s="46">
        <f t="shared" si="14"/>
        <v>0</v>
      </c>
      <c r="F26" s="46">
        <f t="shared" si="14"/>
        <v>0</v>
      </c>
      <c r="G26" s="46">
        <f t="shared" si="14"/>
        <v>0</v>
      </c>
      <c r="H26" s="46">
        <f t="shared" si="14"/>
        <v>0</v>
      </c>
      <c r="I26" s="46">
        <f t="shared" si="14"/>
        <v>0</v>
      </c>
      <c r="J26" s="46">
        <f t="shared" si="14"/>
        <v>0</v>
      </c>
      <c r="K26" s="46">
        <f t="shared" si="14"/>
        <v>0</v>
      </c>
      <c r="L26" s="46">
        <f t="shared" si="14"/>
        <v>0</v>
      </c>
      <c r="M26" s="46">
        <f t="shared" si="14"/>
        <v>0</v>
      </c>
      <c r="N26" s="46">
        <f t="shared" si="14"/>
        <v>0</v>
      </c>
      <c r="O26" s="46">
        <f t="shared" si="14"/>
        <v>0</v>
      </c>
      <c r="P26" s="46">
        <f t="shared" si="14"/>
        <v>0</v>
      </c>
      <c r="Q26" s="46">
        <f t="shared" si="14"/>
        <v>0</v>
      </c>
      <c r="R26" s="46">
        <f t="shared" si="14"/>
        <v>0</v>
      </c>
      <c r="S26" s="46">
        <f t="shared" si="14"/>
        <v>0</v>
      </c>
      <c r="T26" s="46">
        <f t="shared" si="14"/>
        <v>0</v>
      </c>
      <c r="U26" s="46">
        <f t="shared" si="14"/>
        <v>0</v>
      </c>
      <c r="V26" s="46">
        <f t="shared" si="14"/>
        <v>0</v>
      </c>
      <c r="W26" s="46">
        <f t="shared" si="14"/>
        <v>0</v>
      </c>
      <c r="X26" s="46">
        <f t="shared" si="14"/>
        <v>0</v>
      </c>
      <c r="Y26" s="46">
        <f t="shared" si="14"/>
        <v>0</v>
      </c>
      <c r="Z26" s="46">
        <f t="shared" si="14"/>
        <v>0</v>
      </c>
      <c r="AA26" s="46">
        <f t="shared" si="14"/>
        <v>0</v>
      </c>
      <c r="AB26" s="46">
        <f t="shared" si="14"/>
        <v>0</v>
      </c>
      <c r="AC26" s="46">
        <f t="shared" si="14"/>
        <v>0</v>
      </c>
      <c r="AD26" s="46">
        <f t="shared" si="14"/>
        <v>0</v>
      </c>
      <c r="AE26" s="46">
        <f t="shared" si="14"/>
        <v>0</v>
      </c>
      <c r="AF26" s="46">
        <f t="shared" si="14"/>
        <v>7273.3</v>
      </c>
      <c r="AG26" s="46">
        <f t="shared" si="14"/>
        <v>8258.2260416666668</v>
      </c>
      <c r="AH26" s="46">
        <f t="shared" si="14"/>
        <v>9243.1520833333325</v>
      </c>
      <c r="AI26" s="46">
        <f t="shared" si="14"/>
        <v>10228.078125</v>
      </c>
      <c r="AJ26" s="46">
        <f t="shared" ref="AJ26:BO26" si="15">AJ24+AJ25</f>
        <v>11213.004166666668</v>
      </c>
      <c r="AK26" s="46">
        <f t="shared" si="15"/>
        <v>12197.930208333335</v>
      </c>
      <c r="AL26" s="46">
        <f t="shared" si="15"/>
        <v>13182.856249999999</v>
      </c>
      <c r="AM26" s="46">
        <f t="shared" si="15"/>
        <v>14167.782291666666</v>
      </c>
      <c r="AN26" s="46">
        <f t="shared" si="15"/>
        <v>15152.708333333332</v>
      </c>
      <c r="AO26" s="46">
        <f t="shared" si="15"/>
        <v>16137.634375</v>
      </c>
      <c r="AP26" s="46">
        <f t="shared" si="15"/>
        <v>17122.560416666667</v>
      </c>
      <c r="AQ26" s="46">
        <f t="shared" si="15"/>
        <v>18107.486458333333</v>
      </c>
      <c r="AR26" s="46">
        <f t="shared" si="15"/>
        <v>19092.412499999999</v>
      </c>
      <c r="AS26" s="46">
        <f t="shared" si="15"/>
        <v>20077.338541666664</v>
      </c>
      <c r="AT26" s="46">
        <f t="shared" si="15"/>
        <v>21062.26458333333</v>
      </c>
      <c r="AU26" s="46">
        <f t="shared" si="15"/>
        <v>22047.190624999999</v>
      </c>
      <c r="AV26" s="46">
        <f t="shared" si="15"/>
        <v>23032.116666666665</v>
      </c>
      <c r="AW26" s="46">
        <f t="shared" si="15"/>
        <v>24017.042708333334</v>
      </c>
      <c r="AX26" s="46">
        <f t="shared" si="15"/>
        <v>25001.96875</v>
      </c>
      <c r="AY26" s="46">
        <f t="shared" si="15"/>
        <v>25986.894791666666</v>
      </c>
      <c r="AZ26" s="46">
        <f t="shared" si="15"/>
        <v>26971.820833333335</v>
      </c>
      <c r="BA26" s="46">
        <f t="shared" si="15"/>
        <v>27956.746874999993</v>
      </c>
      <c r="BB26" s="46">
        <f t="shared" si="15"/>
        <v>28941.672916666663</v>
      </c>
      <c r="BC26" s="46">
        <f t="shared" si="15"/>
        <v>29926.598958333328</v>
      </c>
      <c r="BD26" s="46">
        <f t="shared" si="15"/>
        <v>30911.524999999994</v>
      </c>
      <c r="BE26" s="46">
        <f t="shared" si="15"/>
        <v>30911.524999999994</v>
      </c>
      <c r="BF26" s="46">
        <f t="shared" si="15"/>
        <v>30911.524999999994</v>
      </c>
      <c r="BG26" s="46">
        <f t="shared" si="15"/>
        <v>30911.524999999994</v>
      </c>
      <c r="BH26" s="46">
        <f t="shared" si="15"/>
        <v>30911.524999999994</v>
      </c>
      <c r="BI26" s="46">
        <f t="shared" si="15"/>
        <v>30911.524999999994</v>
      </c>
      <c r="BJ26" s="46">
        <f t="shared" si="15"/>
        <v>30911.524999999994</v>
      </c>
      <c r="BK26" s="46">
        <f t="shared" si="15"/>
        <v>30911.524999999994</v>
      </c>
      <c r="BL26" s="46">
        <f t="shared" si="15"/>
        <v>30911.524999999994</v>
      </c>
      <c r="BM26" s="46">
        <f t="shared" si="15"/>
        <v>30911.524999999994</v>
      </c>
      <c r="BN26" s="46">
        <f t="shared" si="15"/>
        <v>30911.524999999994</v>
      </c>
      <c r="BO26" s="46">
        <f t="shared" si="15"/>
        <v>30911.524999999994</v>
      </c>
      <c r="BP26" s="46">
        <f t="shared" ref="BP26:CU26" si="16">BP24+BP25</f>
        <v>30911.524999999994</v>
      </c>
      <c r="BQ26" s="46">
        <f t="shared" si="16"/>
        <v>30911.524999999994</v>
      </c>
      <c r="BR26" s="46">
        <f t="shared" si="16"/>
        <v>30911.524999999994</v>
      </c>
      <c r="BS26" s="46">
        <f t="shared" si="16"/>
        <v>30911.524999999994</v>
      </c>
      <c r="BT26" s="46">
        <f t="shared" si="16"/>
        <v>30911.524999999994</v>
      </c>
      <c r="BU26" s="46">
        <f t="shared" si="16"/>
        <v>30911.524999999994</v>
      </c>
      <c r="BV26" s="46">
        <f t="shared" si="16"/>
        <v>30911.524999999994</v>
      </c>
      <c r="BW26" s="46">
        <f t="shared" si="16"/>
        <v>30911.524999999994</v>
      </c>
      <c r="BX26" s="46">
        <f t="shared" si="16"/>
        <v>30911.524999999994</v>
      </c>
      <c r="BY26" s="46">
        <f t="shared" si="16"/>
        <v>30911.524999999994</v>
      </c>
      <c r="BZ26" s="46">
        <f t="shared" si="16"/>
        <v>30911.524999999994</v>
      </c>
      <c r="CA26" s="46">
        <f t="shared" si="16"/>
        <v>30911.524999999994</v>
      </c>
      <c r="CB26" s="46">
        <f t="shared" si="16"/>
        <v>30911.524999999994</v>
      </c>
      <c r="CC26" s="46">
        <f t="shared" si="16"/>
        <v>30911.524999999994</v>
      </c>
      <c r="CD26" s="46">
        <f t="shared" si="16"/>
        <v>30911.524999999994</v>
      </c>
      <c r="CE26" s="46">
        <f t="shared" si="16"/>
        <v>30911.524999999994</v>
      </c>
      <c r="CF26" s="46">
        <f t="shared" si="16"/>
        <v>30911.524999999994</v>
      </c>
      <c r="CG26" s="46">
        <f t="shared" si="16"/>
        <v>30911.524999999994</v>
      </c>
      <c r="CH26" s="46">
        <f t="shared" si="16"/>
        <v>30911.524999999994</v>
      </c>
      <c r="CI26" s="46">
        <f t="shared" si="16"/>
        <v>30911.524999999994</v>
      </c>
      <c r="CJ26" s="46">
        <f t="shared" si="16"/>
        <v>30911.524999999994</v>
      </c>
      <c r="CK26" s="46">
        <f t="shared" si="16"/>
        <v>30911.524999999994</v>
      </c>
      <c r="CL26" s="46">
        <f t="shared" si="16"/>
        <v>30911.524999999994</v>
      </c>
      <c r="CM26" s="46">
        <f t="shared" si="16"/>
        <v>30911.524999999994</v>
      </c>
      <c r="CN26" s="46">
        <f t="shared" si="16"/>
        <v>30911.524999999994</v>
      </c>
      <c r="CO26" s="46">
        <f t="shared" si="16"/>
        <v>30911.524999999994</v>
      </c>
      <c r="CP26" s="46">
        <f t="shared" si="16"/>
        <v>30911.524999999994</v>
      </c>
      <c r="CQ26" s="46">
        <f t="shared" si="16"/>
        <v>30911.524999999994</v>
      </c>
      <c r="CR26" s="46">
        <f t="shared" si="16"/>
        <v>30911.524999999994</v>
      </c>
      <c r="CS26" s="46">
        <f t="shared" si="16"/>
        <v>30911.524999999994</v>
      </c>
      <c r="CT26" s="46">
        <f t="shared" si="16"/>
        <v>30911.524999999994</v>
      </c>
      <c r="CU26" s="46">
        <f t="shared" si="16"/>
        <v>30911.524999999994</v>
      </c>
      <c r="CV26" s="46">
        <f t="shared" ref="CV26:EA26" si="17">CV24+CV25</f>
        <v>30911.524999999994</v>
      </c>
      <c r="CW26" s="46">
        <f t="shared" si="17"/>
        <v>30911.524999999994</v>
      </c>
      <c r="CX26" s="46">
        <f t="shared" si="17"/>
        <v>30911.524999999994</v>
      </c>
      <c r="CY26" s="46">
        <f t="shared" si="17"/>
        <v>30911.524999999994</v>
      </c>
      <c r="CZ26" s="46">
        <f t="shared" si="17"/>
        <v>30911.524999999994</v>
      </c>
      <c r="DA26" s="46">
        <f t="shared" si="17"/>
        <v>30911.524999999994</v>
      </c>
      <c r="DB26" s="46">
        <f t="shared" si="17"/>
        <v>30911.524999999994</v>
      </c>
      <c r="DC26" s="46">
        <f t="shared" si="17"/>
        <v>30911.524999999994</v>
      </c>
      <c r="DD26" s="46">
        <f t="shared" si="17"/>
        <v>30911.524999999994</v>
      </c>
      <c r="DE26" s="46">
        <f t="shared" si="17"/>
        <v>30911.524999999994</v>
      </c>
      <c r="DF26" s="46">
        <f t="shared" si="17"/>
        <v>30911.524999999994</v>
      </c>
      <c r="DG26" s="46">
        <f t="shared" si="17"/>
        <v>30911.524999999994</v>
      </c>
      <c r="DH26" s="46">
        <f t="shared" si="17"/>
        <v>30911.524999999994</v>
      </c>
      <c r="DI26" s="46">
        <f t="shared" si="17"/>
        <v>30911.524999999994</v>
      </c>
      <c r="DJ26" s="46">
        <f t="shared" si="17"/>
        <v>30911.524999999994</v>
      </c>
      <c r="DK26" s="46">
        <f t="shared" si="17"/>
        <v>30911.524999999994</v>
      </c>
      <c r="DL26" s="46">
        <f t="shared" si="17"/>
        <v>30911.524999999994</v>
      </c>
      <c r="DM26" s="46">
        <f t="shared" si="17"/>
        <v>30911.524999999994</v>
      </c>
      <c r="DN26" s="46">
        <f t="shared" si="17"/>
        <v>30911.524999999994</v>
      </c>
      <c r="DO26" s="46">
        <f t="shared" si="17"/>
        <v>30911.524999999994</v>
      </c>
      <c r="DP26" s="46">
        <f t="shared" si="17"/>
        <v>30911.524999999994</v>
      </c>
      <c r="DQ26" s="46">
        <f t="shared" si="17"/>
        <v>30911.524999999994</v>
      </c>
      <c r="DR26" s="46">
        <f t="shared" si="17"/>
        <v>30911.524999999994</v>
      </c>
      <c r="DS26" s="46">
        <f t="shared" si="17"/>
        <v>30911.524999999994</v>
      </c>
      <c r="DT26" s="46">
        <f t="shared" si="17"/>
        <v>30911.524999999994</v>
      </c>
      <c r="DU26" s="46">
        <f t="shared" si="17"/>
        <v>30911.524999999994</v>
      </c>
      <c r="DV26" s="46">
        <f t="shared" si="17"/>
        <v>30911.524999999994</v>
      </c>
      <c r="DW26" s="46">
        <f t="shared" si="17"/>
        <v>30911.524999999994</v>
      </c>
      <c r="DX26" s="46">
        <f t="shared" si="17"/>
        <v>30911.524999999994</v>
      </c>
      <c r="DY26" s="46">
        <f t="shared" si="17"/>
        <v>30911.524999999994</v>
      </c>
      <c r="DZ26" s="46">
        <f t="shared" si="17"/>
        <v>30911.524999999994</v>
      </c>
      <c r="EA26" s="46">
        <f t="shared" si="17"/>
        <v>30911.524999999994</v>
      </c>
      <c r="EB26" s="46">
        <f t="shared" ref="EB26:FG26" si="18">EB24+EB25</f>
        <v>30911.524999999994</v>
      </c>
      <c r="EC26" s="46">
        <f t="shared" si="18"/>
        <v>30911.524999999994</v>
      </c>
      <c r="ED26" s="46">
        <f t="shared" si="18"/>
        <v>30911.524999999994</v>
      </c>
      <c r="EE26" s="46">
        <f t="shared" si="18"/>
        <v>30911.524999999994</v>
      </c>
      <c r="EF26" s="46">
        <f t="shared" si="18"/>
        <v>30911.524999999994</v>
      </c>
      <c r="EG26" s="46">
        <f t="shared" si="18"/>
        <v>30911.524999999994</v>
      </c>
      <c r="EH26" s="46">
        <f t="shared" si="18"/>
        <v>30911.524999999994</v>
      </c>
      <c r="EI26" s="46">
        <f t="shared" si="18"/>
        <v>30911.524999999994</v>
      </c>
      <c r="EJ26" s="46">
        <f t="shared" si="18"/>
        <v>30911.524999999994</v>
      </c>
      <c r="EK26" s="46">
        <f t="shared" si="18"/>
        <v>30911.524999999994</v>
      </c>
      <c r="EL26" s="46">
        <f t="shared" si="18"/>
        <v>30911.524999999994</v>
      </c>
      <c r="EM26" s="46">
        <f t="shared" si="18"/>
        <v>30911.524999999994</v>
      </c>
      <c r="EN26" s="46">
        <f t="shared" si="18"/>
        <v>30911.524999999994</v>
      </c>
      <c r="EO26" s="46">
        <f t="shared" si="18"/>
        <v>30911.524999999994</v>
      </c>
      <c r="EP26" s="46">
        <f t="shared" si="18"/>
        <v>30911.524999999994</v>
      </c>
      <c r="EQ26" s="46">
        <f t="shared" si="18"/>
        <v>30911.524999999994</v>
      </c>
      <c r="ER26" s="46">
        <f t="shared" si="18"/>
        <v>30911.524999999994</v>
      </c>
      <c r="ES26" s="46">
        <f t="shared" si="18"/>
        <v>30911.524999999994</v>
      </c>
      <c r="ET26" s="46">
        <f t="shared" si="18"/>
        <v>30911.524999999994</v>
      </c>
      <c r="EU26" s="46">
        <f t="shared" si="18"/>
        <v>30911.524999999994</v>
      </c>
      <c r="EV26" s="46">
        <f t="shared" si="18"/>
        <v>0</v>
      </c>
      <c r="EW26" s="46">
        <f t="shared" si="18"/>
        <v>0</v>
      </c>
      <c r="EX26" s="46">
        <f t="shared" si="18"/>
        <v>0</v>
      </c>
      <c r="EY26" s="46">
        <f t="shared" si="18"/>
        <v>0</v>
      </c>
      <c r="EZ26" s="46">
        <f t="shared" si="18"/>
        <v>0</v>
      </c>
      <c r="FA26" s="46">
        <f t="shared" si="18"/>
        <v>0</v>
      </c>
      <c r="FB26" s="46">
        <f t="shared" si="18"/>
        <v>0</v>
      </c>
      <c r="FC26" s="46">
        <f t="shared" si="18"/>
        <v>0</v>
      </c>
      <c r="FD26" s="46">
        <f t="shared" si="18"/>
        <v>0</v>
      </c>
      <c r="FE26" s="46">
        <f t="shared" si="18"/>
        <v>0</v>
      </c>
      <c r="FF26" s="46">
        <f t="shared" si="18"/>
        <v>0</v>
      </c>
      <c r="FG26" s="46">
        <f t="shared" si="18"/>
        <v>0</v>
      </c>
      <c r="FH26" s="46">
        <f t="shared" ref="FH26:GM26" si="19">FH24+FH25</f>
        <v>0</v>
      </c>
      <c r="FI26" s="46">
        <f t="shared" si="19"/>
        <v>0</v>
      </c>
      <c r="FJ26" s="46">
        <f t="shared" si="19"/>
        <v>0</v>
      </c>
      <c r="FK26" s="46">
        <f t="shared" si="19"/>
        <v>0</v>
      </c>
      <c r="FL26" s="46">
        <f t="shared" si="19"/>
        <v>0</v>
      </c>
      <c r="FM26" s="46">
        <f t="shared" si="19"/>
        <v>0</v>
      </c>
      <c r="FN26" s="46">
        <f t="shared" si="19"/>
        <v>0</v>
      </c>
      <c r="FO26" s="46">
        <f t="shared" si="19"/>
        <v>0</v>
      </c>
      <c r="FP26" s="46">
        <f t="shared" si="19"/>
        <v>0</v>
      </c>
    </row>
    <row r="27" spans="1:172" x14ac:dyDescent="0.2">
      <c r="A27" s="42" t="s">
        <v>241</v>
      </c>
      <c r="C27" s="45">
        <f t="shared" si="13"/>
        <v>111136.96874999994</v>
      </c>
      <c r="D27" s="46">
        <f>MAX(0,D22-0)*Parametrlar!$E$16*D23*(Kirish!$B$52+12*Kirish!$B$20)</f>
        <v>0</v>
      </c>
      <c r="E27" s="46">
        <f>MAX(0,E22-D22)*Parametrlar!$E$16*E23*(Kirish!$B$52+12*Kirish!$B$20)</f>
        <v>0</v>
      </c>
      <c r="F27" s="46">
        <f>MAX(0,F22-E22)*Parametrlar!$E$16*F23*(Kirish!$B$52+12*Kirish!$B$20)</f>
        <v>0</v>
      </c>
      <c r="G27" s="46">
        <f>MAX(0,G22-F22)*Parametrlar!$E$16*G23*(Kirish!$B$52+12*Kirish!$B$20)</f>
        <v>0</v>
      </c>
      <c r="H27" s="46">
        <f>MAX(0,H22-G22)*Parametrlar!$E$16*H23*(Kirish!$B$52+12*Kirish!$B$20)</f>
        <v>0</v>
      </c>
      <c r="I27" s="46">
        <f>MAX(0,I22-H22)*Parametrlar!$E$16*I23*(Kirish!$B$52+12*Kirish!$B$20)</f>
        <v>0</v>
      </c>
      <c r="J27" s="46">
        <f>MAX(0,J22-I22)*Parametrlar!$E$16*J23*(Kirish!$B$52+12*Kirish!$B$20)</f>
        <v>0</v>
      </c>
      <c r="K27" s="46">
        <f>MAX(0,K22-J22)*Parametrlar!$E$16*K23*(Kirish!$B$52+12*Kirish!$B$20)</f>
        <v>0</v>
      </c>
      <c r="L27" s="46">
        <f>MAX(0,L22-K22)*Parametrlar!$E$16*L23*(Kirish!$B$52+12*Kirish!$B$20)</f>
        <v>0</v>
      </c>
      <c r="M27" s="46">
        <f>MAX(0,M22-L22)*Parametrlar!$E$16*M23*(Kirish!$B$52+12*Kirish!$B$20)</f>
        <v>0</v>
      </c>
      <c r="N27" s="46">
        <f>MAX(0,N22-M22)*Parametrlar!$E$16*N23*(Kirish!$B$52+12*Kirish!$B$20)</f>
        <v>0</v>
      </c>
      <c r="O27" s="46">
        <f>MAX(0,O22-N22)*Parametrlar!$E$16*O23*(Kirish!$B$52+12*Kirish!$B$20)</f>
        <v>0</v>
      </c>
      <c r="P27" s="46">
        <f>MAX(0,P22-O22)*Parametrlar!$E$16*P23*(Kirish!$B$52+12*Kirish!$B$20)</f>
        <v>0</v>
      </c>
      <c r="Q27" s="46">
        <f>MAX(0,Q22-P22)*Parametrlar!$E$16*Q23*(Kirish!$B$52+12*Kirish!$B$20)</f>
        <v>0</v>
      </c>
      <c r="R27" s="46">
        <f>MAX(0,R22-Q22)*Parametrlar!$E$16*R23*(Kirish!$B$52+12*Kirish!$B$20)</f>
        <v>0</v>
      </c>
      <c r="S27" s="46">
        <f>MAX(0,S22-R22)*Parametrlar!$E$16*S23*(Kirish!$B$52+12*Kirish!$B$20)</f>
        <v>0</v>
      </c>
      <c r="T27" s="46">
        <f>MAX(0,T22-S22)*Parametrlar!$E$16*T23*(Kirish!$B$52+12*Kirish!$B$20)</f>
        <v>0</v>
      </c>
      <c r="U27" s="46">
        <f>MAX(0,U22-T22)*Parametrlar!$E$16*U23*(Kirish!$B$52+12*Kirish!$B$20)</f>
        <v>0</v>
      </c>
      <c r="V27" s="46">
        <f>MAX(0,V22-U22)*Parametrlar!$E$16*V23*(Kirish!$B$52+12*Kirish!$B$20)</f>
        <v>0</v>
      </c>
      <c r="W27" s="46">
        <f>MAX(0,W22-V22)*Parametrlar!$E$16*W23*(Kirish!$B$52+12*Kirish!$B$20)</f>
        <v>0</v>
      </c>
      <c r="X27" s="46">
        <f>MAX(0,X22-W22)*Parametrlar!$E$16*X23*(Kirish!$B$52+12*Kirish!$B$20)</f>
        <v>0</v>
      </c>
      <c r="Y27" s="46">
        <f>MAX(0,Y22-X22)*Parametrlar!$E$16*Y23*(Kirish!$B$52+12*Kirish!$B$20)</f>
        <v>0</v>
      </c>
      <c r="Z27" s="46">
        <f>MAX(0,Z22-Y22)*Parametrlar!$E$16*Z23*(Kirish!$B$52+12*Kirish!$B$20)</f>
        <v>0</v>
      </c>
      <c r="AA27" s="46">
        <f>MAX(0,AA22-Z22)*Parametrlar!$E$16*AA23*(Kirish!$B$52+12*Kirish!$B$20)</f>
        <v>0</v>
      </c>
      <c r="AB27" s="46">
        <f>MAX(0,AB22-AA22)*Parametrlar!$E$16*AB23*(Kirish!$B$52+12*Kirish!$B$20)</f>
        <v>0</v>
      </c>
      <c r="AC27" s="46">
        <f>MAX(0,AC22-AB22)*Parametrlar!$E$16*AC23*(Kirish!$B$52+12*Kirish!$B$20)</f>
        <v>0</v>
      </c>
      <c r="AD27" s="46">
        <f>MAX(0,AD22-AC22)*Parametrlar!$E$16*AD23*(Kirish!$B$52+12*Kirish!$B$20)</f>
        <v>0</v>
      </c>
      <c r="AE27" s="46">
        <f>MAX(0,AE22-AD22)*Parametrlar!$E$16*AE23*(Kirish!$B$52+12*Kirish!$B$20)</f>
        <v>0</v>
      </c>
      <c r="AF27" s="46">
        <f>MAX(0,AF22-AE22)*Parametrlar!$E$16*AF23*(Kirish!$B$52+12*Kirish!$B$20)</f>
        <v>26149.875</v>
      </c>
      <c r="AG27" s="46">
        <f>MAX(0,AG22-AF22)*Parametrlar!$E$16*AG23*(Kirish!$B$52+12*Kirish!$B$20)</f>
        <v>3541.1289062499986</v>
      </c>
      <c r="AH27" s="46">
        <f>MAX(0,AH22-AG22)*Parametrlar!$E$16*AH23*(Kirish!$B$52+12*Kirish!$B$20)</f>
        <v>3541.1289062499986</v>
      </c>
      <c r="AI27" s="46">
        <f>MAX(0,AI22-AH22)*Parametrlar!$E$16*AI23*(Kirish!$B$52+12*Kirish!$B$20)</f>
        <v>3541.1289062500018</v>
      </c>
      <c r="AJ27" s="46">
        <f>MAX(0,AJ22-AI22)*Parametrlar!$E$16*AJ23*(Kirish!$B$52+12*Kirish!$B$20)</f>
        <v>3541.1289062500018</v>
      </c>
      <c r="AK27" s="46">
        <f>MAX(0,AK22-AJ22)*Parametrlar!$E$16*AK23*(Kirish!$B$52+12*Kirish!$B$20)</f>
        <v>3541.1289062500018</v>
      </c>
      <c r="AL27" s="46">
        <f>MAX(0,AL22-AK22)*Parametrlar!$E$16*AL23*(Kirish!$B$52+12*Kirish!$B$20)</f>
        <v>3541.1289062499945</v>
      </c>
      <c r="AM27" s="46">
        <f>MAX(0,AM22-AL22)*Parametrlar!$E$16*AM23*(Kirish!$B$52+12*Kirish!$B$20)</f>
        <v>3541.1289062500018</v>
      </c>
      <c r="AN27" s="46">
        <f>MAX(0,AN22-AM22)*Parametrlar!$E$16*AN23*(Kirish!$B$52+12*Kirish!$B$20)</f>
        <v>3541.1289062499945</v>
      </c>
      <c r="AO27" s="46">
        <f>MAX(0,AO22-AN22)*Parametrlar!$E$16*AO23*(Kirish!$B$52+12*Kirish!$B$20)</f>
        <v>3541.1289062500018</v>
      </c>
      <c r="AP27" s="46">
        <f>MAX(0,AP22-AO22)*Parametrlar!$E$16*AP23*(Kirish!$B$52+12*Kirish!$B$20)</f>
        <v>3541.1289062500018</v>
      </c>
      <c r="AQ27" s="46">
        <f>MAX(0,AQ22-AP22)*Parametrlar!$E$16*AQ23*(Kirish!$B$52+12*Kirish!$B$20)</f>
        <v>3541.1289062499945</v>
      </c>
      <c r="AR27" s="46">
        <f>MAX(0,AR22-AQ22)*Parametrlar!$E$16*AR23*(Kirish!$B$52+12*Kirish!$B$20)</f>
        <v>3541.1289062499945</v>
      </c>
      <c r="AS27" s="46">
        <f>MAX(0,AS22-AR22)*Parametrlar!$E$16*AS23*(Kirish!$B$52+12*Kirish!$B$20)</f>
        <v>3541.1289062500018</v>
      </c>
      <c r="AT27" s="46">
        <f>MAX(0,AT22-AS22)*Parametrlar!$E$16*AT23*(Kirish!$B$52+12*Kirish!$B$20)</f>
        <v>3541.1289062500018</v>
      </c>
      <c r="AU27" s="46">
        <f>MAX(0,AU22-AT22)*Parametrlar!$E$16*AU23*(Kirish!$B$52+12*Kirish!$B$20)</f>
        <v>3541.1289062500018</v>
      </c>
      <c r="AV27" s="46">
        <f>MAX(0,AV22-AU22)*Parametrlar!$E$16*AV23*(Kirish!$B$52+12*Kirish!$B$20)</f>
        <v>3541.1289062500018</v>
      </c>
      <c r="AW27" s="46">
        <f>MAX(0,AW22-AV22)*Parametrlar!$E$16*AW23*(Kirish!$B$52+12*Kirish!$B$20)</f>
        <v>3541.1289062500018</v>
      </c>
      <c r="AX27" s="46">
        <f>MAX(0,AX22-AW22)*Parametrlar!$E$16*AX23*(Kirish!$B$52+12*Kirish!$B$20)</f>
        <v>3541.1289062500018</v>
      </c>
      <c r="AY27" s="46">
        <f>MAX(0,AY22-AX22)*Parametrlar!$E$16*AY23*(Kirish!$B$52+12*Kirish!$B$20)</f>
        <v>3541.1289062500018</v>
      </c>
      <c r="AZ27" s="46">
        <f>MAX(0,AZ22-AY22)*Parametrlar!$E$16*AZ23*(Kirish!$B$52+12*Kirish!$B$20)</f>
        <v>3541.1289062500018</v>
      </c>
      <c r="BA27" s="46">
        <f>MAX(0,BA22-AZ22)*Parametrlar!$E$16*BA23*(Kirish!$B$52+12*Kirish!$B$20)</f>
        <v>3541.1289062499727</v>
      </c>
      <c r="BB27" s="46">
        <f>MAX(0,BB22-BA22)*Parametrlar!$E$16*BB23*(Kirish!$B$52+12*Kirish!$B$20)</f>
        <v>3541.1289062500018</v>
      </c>
      <c r="BC27" s="46">
        <f>MAX(0,BC22-BB22)*Parametrlar!$E$16*BC23*(Kirish!$B$52+12*Kirish!$B$20)</f>
        <v>3541.1289062500018</v>
      </c>
      <c r="BD27" s="46">
        <f>MAX(0,BD22-BC22)*Parametrlar!$E$16*BD23*(Kirish!$B$52+12*Kirish!$B$20)</f>
        <v>3541.1289062500018</v>
      </c>
      <c r="BE27" s="46">
        <f>MAX(0,BE22-BD22)*Parametrlar!$E$16*BE23*(Kirish!$B$52+12*Kirish!$B$20)</f>
        <v>0</v>
      </c>
      <c r="BF27" s="46">
        <f>MAX(0,BF22-BE22)*Parametrlar!$E$16*BF23*(Kirish!$B$52+12*Kirish!$B$20)</f>
        <v>0</v>
      </c>
      <c r="BG27" s="46">
        <f>MAX(0,BG22-BF22)*Parametrlar!$E$16*BG23*(Kirish!$B$52+12*Kirish!$B$20)</f>
        <v>0</v>
      </c>
      <c r="BH27" s="46">
        <f>MAX(0,BH22-BG22)*Parametrlar!$E$16*BH23*(Kirish!$B$52+12*Kirish!$B$20)</f>
        <v>0</v>
      </c>
      <c r="BI27" s="46">
        <f>MAX(0,BI22-BH22)*Parametrlar!$E$16*BI23*(Kirish!$B$52+12*Kirish!$B$20)</f>
        <v>0</v>
      </c>
      <c r="BJ27" s="46">
        <f>MAX(0,BJ22-BI22)*Parametrlar!$E$16*BJ23*(Kirish!$B$52+12*Kirish!$B$20)</f>
        <v>0</v>
      </c>
      <c r="BK27" s="46">
        <f>MAX(0,BK22-BJ22)*Parametrlar!$E$16*BK23*(Kirish!$B$52+12*Kirish!$B$20)</f>
        <v>0</v>
      </c>
      <c r="BL27" s="46">
        <f>MAX(0,BL22-BK22)*Parametrlar!$E$16*BL23*(Kirish!$B$52+12*Kirish!$B$20)</f>
        <v>0</v>
      </c>
      <c r="BM27" s="46">
        <f>MAX(0,BM22-BL22)*Parametrlar!$E$16*BM23*(Kirish!$B$52+12*Kirish!$B$20)</f>
        <v>0</v>
      </c>
      <c r="BN27" s="46">
        <f>MAX(0,BN22-BM22)*Parametrlar!$E$16*BN23*(Kirish!$B$52+12*Kirish!$B$20)</f>
        <v>0</v>
      </c>
      <c r="BO27" s="46">
        <f>MAX(0,BO22-BN22)*Parametrlar!$E$16*BO23*(Kirish!$B$52+12*Kirish!$B$20)</f>
        <v>0</v>
      </c>
      <c r="BP27" s="46">
        <f>MAX(0,BP22-BO22)*Parametrlar!$E$16*BP23*(Kirish!$B$52+12*Kirish!$B$20)</f>
        <v>0</v>
      </c>
      <c r="BQ27" s="46">
        <f>MAX(0,BQ22-BP22)*Parametrlar!$E$16*BQ23*(Kirish!$B$52+12*Kirish!$B$20)</f>
        <v>0</v>
      </c>
      <c r="BR27" s="46">
        <f>MAX(0,BR22-BQ22)*Parametrlar!$E$16*BR23*(Kirish!$B$52+12*Kirish!$B$20)</f>
        <v>0</v>
      </c>
      <c r="BS27" s="46">
        <f>MAX(0,BS22-BR22)*Parametrlar!$E$16*BS23*(Kirish!$B$52+12*Kirish!$B$20)</f>
        <v>0</v>
      </c>
      <c r="BT27" s="46">
        <f>MAX(0,BT22-BS22)*Parametrlar!$E$16*BT23*(Kirish!$B$52+12*Kirish!$B$20)</f>
        <v>0</v>
      </c>
      <c r="BU27" s="46">
        <f>MAX(0,BU22-BT22)*Parametrlar!$E$16*BU23*(Kirish!$B$52+12*Kirish!$B$20)</f>
        <v>0</v>
      </c>
      <c r="BV27" s="46">
        <f>MAX(0,BV22-BU22)*Parametrlar!$E$16*BV23*(Kirish!$B$52+12*Kirish!$B$20)</f>
        <v>0</v>
      </c>
      <c r="BW27" s="46">
        <f>MAX(0,BW22-BV22)*Parametrlar!$E$16*BW23*(Kirish!$B$52+12*Kirish!$B$20)</f>
        <v>0</v>
      </c>
      <c r="BX27" s="46">
        <f>MAX(0,BX22-BW22)*Parametrlar!$E$16*BX23*(Kirish!$B$52+12*Kirish!$B$20)</f>
        <v>0</v>
      </c>
      <c r="BY27" s="46">
        <f>MAX(0,BY22-BX22)*Parametrlar!$E$16*BY23*(Kirish!$B$52+12*Kirish!$B$20)</f>
        <v>0</v>
      </c>
      <c r="BZ27" s="46">
        <f>MAX(0,BZ22-BY22)*Parametrlar!$E$16*BZ23*(Kirish!$B$52+12*Kirish!$B$20)</f>
        <v>0</v>
      </c>
      <c r="CA27" s="46">
        <f>MAX(0,CA22-BZ22)*Parametrlar!$E$16*CA23*(Kirish!$B$52+12*Kirish!$B$20)</f>
        <v>0</v>
      </c>
      <c r="CB27" s="46">
        <f>MAX(0,CB22-CA22)*Parametrlar!$E$16*CB23*(Kirish!$B$52+12*Kirish!$B$20)</f>
        <v>0</v>
      </c>
      <c r="CC27" s="46">
        <f>MAX(0,CC22-CB22)*Parametrlar!$E$16*CC23*(Kirish!$B$52+12*Kirish!$B$20)</f>
        <v>0</v>
      </c>
      <c r="CD27" s="46">
        <f>MAX(0,CD22-CC22)*Parametrlar!$E$16*CD23*(Kirish!$B$52+12*Kirish!$B$20)</f>
        <v>0</v>
      </c>
      <c r="CE27" s="46">
        <f>MAX(0,CE22-CD22)*Parametrlar!$E$16*CE23*(Kirish!$B$52+12*Kirish!$B$20)</f>
        <v>0</v>
      </c>
      <c r="CF27" s="46">
        <f>MAX(0,CF22-CE22)*Parametrlar!$E$16*CF23*(Kirish!$B$52+12*Kirish!$B$20)</f>
        <v>0</v>
      </c>
      <c r="CG27" s="46">
        <f>MAX(0,CG22-CF22)*Parametrlar!$E$16*CG23*(Kirish!$B$52+12*Kirish!$B$20)</f>
        <v>0</v>
      </c>
      <c r="CH27" s="46">
        <f>MAX(0,CH22-CG22)*Parametrlar!$E$16*CH23*(Kirish!$B$52+12*Kirish!$B$20)</f>
        <v>0</v>
      </c>
      <c r="CI27" s="46">
        <f>MAX(0,CI22-CH22)*Parametrlar!$E$16*CI23*(Kirish!$B$52+12*Kirish!$B$20)</f>
        <v>0</v>
      </c>
      <c r="CJ27" s="46">
        <f>MAX(0,CJ22-CI22)*Parametrlar!$E$16*CJ23*(Kirish!$B$52+12*Kirish!$B$20)</f>
        <v>0</v>
      </c>
      <c r="CK27" s="46">
        <f>MAX(0,CK22-CJ22)*Parametrlar!$E$16*CK23*(Kirish!$B$52+12*Kirish!$B$20)</f>
        <v>0</v>
      </c>
      <c r="CL27" s="46">
        <f>MAX(0,CL22-CK22)*Parametrlar!$E$16*CL23*(Kirish!$B$52+12*Kirish!$B$20)</f>
        <v>0</v>
      </c>
      <c r="CM27" s="46">
        <f>MAX(0,CM22-CL22)*Parametrlar!$E$16*CM23*(Kirish!$B$52+12*Kirish!$B$20)</f>
        <v>0</v>
      </c>
      <c r="CN27" s="46">
        <f>MAX(0,CN22-CM22)*Parametrlar!$E$16*CN23*(Kirish!$B$52+12*Kirish!$B$20)</f>
        <v>0</v>
      </c>
      <c r="CO27" s="46">
        <f>MAX(0,CO22-CN22)*Parametrlar!$E$16*CO23*(Kirish!$B$52+12*Kirish!$B$20)</f>
        <v>0</v>
      </c>
      <c r="CP27" s="46">
        <f>MAX(0,CP22-CO22)*Parametrlar!$E$16*CP23*(Kirish!$B$52+12*Kirish!$B$20)</f>
        <v>0</v>
      </c>
      <c r="CQ27" s="46">
        <f>MAX(0,CQ22-CP22)*Parametrlar!$E$16*CQ23*(Kirish!$B$52+12*Kirish!$B$20)</f>
        <v>0</v>
      </c>
      <c r="CR27" s="46">
        <f>MAX(0,CR22-CQ22)*Parametrlar!$E$16*CR23*(Kirish!$B$52+12*Kirish!$B$20)</f>
        <v>0</v>
      </c>
      <c r="CS27" s="46">
        <f>MAX(0,CS22-CR22)*Parametrlar!$E$16*CS23*(Kirish!$B$52+12*Kirish!$B$20)</f>
        <v>0</v>
      </c>
      <c r="CT27" s="46">
        <f>MAX(0,CT22-CS22)*Parametrlar!$E$16*CT23*(Kirish!$B$52+12*Kirish!$B$20)</f>
        <v>0</v>
      </c>
      <c r="CU27" s="46">
        <f>MAX(0,CU22-CT22)*Parametrlar!$E$16*CU23*(Kirish!$B$52+12*Kirish!$B$20)</f>
        <v>0</v>
      </c>
      <c r="CV27" s="46">
        <f>MAX(0,CV22-CU22)*Parametrlar!$E$16*CV23*(Kirish!$B$52+12*Kirish!$B$20)</f>
        <v>0</v>
      </c>
      <c r="CW27" s="46">
        <f>MAX(0,CW22-CV22)*Parametrlar!$E$16*CW23*(Kirish!$B$52+12*Kirish!$B$20)</f>
        <v>0</v>
      </c>
      <c r="CX27" s="46">
        <f>MAX(0,CX22-CW22)*Parametrlar!$E$16*CX23*(Kirish!$B$52+12*Kirish!$B$20)</f>
        <v>0</v>
      </c>
      <c r="CY27" s="46">
        <f>MAX(0,CY22-CX22)*Parametrlar!$E$16*CY23*(Kirish!$B$52+12*Kirish!$B$20)</f>
        <v>0</v>
      </c>
      <c r="CZ27" s="46">
        <f>MAX(0,CZ22-CY22)*Parametrlar!$E$16*CZ23*(Kirish!$B$52+12*Kirish!$B$20)</f>
        <v>0</v>
      </c>
      <c r="DA27" s="46">
        <f>MAX(0,DA22-CZ22)*Parametrlar!$E$16*DA23*(Kirish!$B$52+12*Kirish!$B$20)</f>
        <v>0</v>
      </c>
      <c r="DB27" s="46">
        <f>MAX(0,DB22-DA22)*Parametrlar!$E$16*DB23*(Kirish!$B$52+12*Kirish!$B$20)</f>
        <v>0</v>
      </c>
      <c r="DC27" s="46">
        <f>MAX(0,DC22-DB22)*Parametrlar!$E$16*DC23*(Kirish!$B$52+12*Kirish!$B$20)</f>
        <v>0</v>
      </c>
      <c r="DD27" s="46">
        <f>MAX(0,DD22-DC22)*Parametrlar!$E$16*DD23*(Kirish!$B$52+12*Kirish!$B$20)</f>
        <v>0</v>
      </c>
      <c r="DE27" s="46">
        <f>MAX(0,DE22-DD22)*Parametrlar!$E$16*DE23*(Kirish!$B$52+12*Kirish!$B$20)</f>
        <v>0</v>
      </c>
      <c r="DF27" s="46">
        <f>MAX(0,DF22-DE22)*Parametrlar!$E$16*DF23*(Kirish!$B$52+12*Kirish!$B$20)</f>
        <v>0</v>
      </c>
      <c r="DG27" s="46">
        <f>MAX(0,DG22-DF22)*Parametrlar!$E$16*DG23*(Kirish!$B$52+12*Kirish!$B$20)</f>
        <v>0</v>
      </c>
      <c r="DH27" s="46">
        <f>MAX(0,DH22-DG22)*Parametrlar!$E$16*DH23*(Kirish!$B$52+12*Kirish!$B$20)</f>
        <v>0</v>
      </c>
      <c r="DI27" s="46">
        <f>MAX(0,DI22-DH22)*Parametrlar!$E$16*DI23*(Kirish!$B$52+12*Kirish!$B$20)</f>
        <v>0</v>
      </c>
      <c r="DJ27" s="46">
        <f>MAX(0,DJ22-DI22)*Parametrlar!$E$16*DJ23*(Kirish!$B$52+12*Kirish!$B$20)</f>
        <v>0</v>
      </c>
      <c r="DK27" s="46">
        <f>MAX(0,DK22-DJ22)*Parametrlar!$E$16*DK23*(Kirish!$B$52+12*Kirish!$B$20)</f>
        <v>0</v>
      </c>
      <c r="DL27" s="46">
        <f>MAX(0,DL22-DK22)*Parametrlar!$E$16*DL23*(Kirish!$B$52+12*Kirish!$B$20)</f>
        <v>0</v>
      </c>
      <c r="DM27" s="46">
        <f>MAX(0,DM22-DL22)*Parametrlar!$E$16*DM23*(Kirish!$B$52+12*Kirish!$B$20)</f>
        <v>0</v>
      </c>
      <c r="DN27" s="46">
        <f>MAX(0,DN22-DM22)*Parametrlar!$E$16*DN23*(Kirish!$B$52+12*Kirish!$B$20)</f>
        <v>0</v>
      </c>
      <c r="DO27" s="46">
        <f>MAX(0,DO22-DN22)*Parametrlar!$E$16*DO23*(Kirish!$B$52+12*Kirish!$B$20)</f>
        <v>0</v>
      </c>
      <c r="DP27" s="46">
        <f>MAX(0,DP22-DO22)*Parametrlar!$E$16*DP23*(Kirish!$B$52+12*Kirish!$B$20)</f>
        <v>0</v>
      </c>
      <c r="DQ27" s="46">
        <f>MAX(0,DQ22-DP22)*Parametrlar!$E$16*DQ23*(Kirish!$B$52+12*Kirish!$B$20)</f>
        <v>0</v>
      </c>
      <c r="DR27" s="46">
        <f>MAX(0,DR22-DQ22)*Parametrlar!$E$16*DR23*(Kirish!$B$52+12*Kirish!$B$20)</f>
        <v>0</v>
      </c>
      <c r="DS27" s="46">
        <f>MAX(0,DS22-DR22)*Parametrlar!$E$16*DS23*(Kirish!$B$52+12*Kirish!$B$20)</f>
        <v>0</v>
      </c>
      <c r="DT27" s="46">
        <f>MAX(0,DT22-DS22)*Parametrlar!$E$16*DT23*(Kirish!$B$52+12*Kirish!$B$20)</f>
        <v>0</v>
      </c>
      <c r="DU27" s="46">
        <f>MAX(0,DU22-DT22)*Parametrlar!$E$16*DU23*(Kirish!$B$52+12*Kirish!$B$20)</f>
        <v>0</v>
      </c>
      <c r="DV27" s="46">
        <f>MAX(0,DV22-DU22)*Parametrlar!$E$16*DV23*(Kirish!$B$52+12*Kirish!$B$20)</f>
        <v>0</v>
      </c>
      <c r="DW27" s="46">
        <f>MAX(0,DW22-DV22)*Parametrlar!$E$16*DW23*(Kirish!$B$52+12*Kirish!$B$20)</f>
        <v>0</v>
      </c>
      <c r="DX27" s="46">
        <f>MAX(0,DX22-DW22)*Parametrlar!$E$16*DX23*(Kirish!$B$52+12*Kirish!$B$20)</f>
        <v>0</v>
      </c>
      <c r="DY27" s="46">
        <f>MAX(0,DY22-DX22)*Parametrlar!$E$16*DY23*(Kirish!$B$52+12*Kirish!$B$20)</f>
        <v>0</v>
      </c>
      <c r="DZ27" s="46">
        <f>MAX(0,DZ22-DY22)*Parametrlar!$E$16*DZ23*(Kirish!$B$52+12*Kirish!$B$20)</f>
        <v>0</v>
      </c>
      <c r="EA27" s="46">
        <f>MAX(0,EA22-DZ22)*Parametrlar!$E$16*EA23*(Kirish!$B$52+12*Kirish!$B$20)</f>
        <v>0</v>
      </c>
      <c r="EB27" s="46">
        <f>MAX(0,EB22-EA22)*Parametrlar!$E$16*EB23*(Kirish!$B$52+12*Kirish!$B$20)</f>
        <v>0</v>
      </c>
      <c r="EC27" s="46">
        <f>MAX(0,EC22-EB22)*Parametrlar!$E$16*EC23*(Kirish!$B$52+12*Kirish!$B$20)</f>
        <v>0</v>
      </c>
      <c r="ED27" s="46">
        <f>MAX(0,ED22-EC22)*Parametrlar!$E$16*ED23*(Kirish!$B$52+12*Kirish!$B$20)</f>
        <v>0</v>
      </c>
      <c r="EE27" s="46">
        <f>MAX(0,EE22-ED22)*Parametrlar!$E$16*EE23*(Kirish!$B$52+12*Kirish!$B$20)</f>
        <v>0</v>
      </c>
      <c r="EF27" s="46">
        <f>MAX(0,EF22-EE22)*Parametrlar!$E$16*EF23*(Kirish!$B$52+12*Kirish!$B$20)</f>
        <v>0</v>
      </c>
      <c r="EG27" s="46">
        <f>MAX(0,EG22-EF22)*Parametrlar!$E$16*EG23*(Kirish!$B$52+12*Kirish!$B$20)</f>
        <v>0</v>
      </c>
      <c r="EH27" s="46">
        <f>MAX(0,EH22-EG22)*Parametrlar!$E$16*EH23*(Kirish!$B$52+12*Kirish!$B$20)</f>
        <v>0</v>
      </c>
      <c r="EI27" s="46">
        <f>MAX(0,EI22-EH22)*Parametrlar!$E$16*EI23*(Kirish!$B$52+12*Kirish!$B$20)</f>
        <v>0</v>
      </c>
      <c r="EJ27" s="46">
        <f>MAX(0,EJ22-EI22)*Parametrlar!$E$16*EJ23*(Kirish!$B$52+12*Kirish!$B$20)</f>
        <v>0</v>
      </c>
      <c r="EK27" s="46">
        <f>MAX(0,EK22-EJ22)*Parametrlar!$E$16*EK23*(Kirish!$B$52+12*Kirish!$B$20)</f>
        <v>0</v>
      </c>
      <c r="EL27" s="46">
        <f>MAX(0,EL22-EK22)*Parametrlar!$E$16*EL23*(Kirish!$B$52+12*Kirish!$B$20)</f>
        <v>0</v>
      </c>
      <c r="EM27" s="46">
        <f>MAX(0,EM22-EL22)*Parametrlar!$E$16*EM23*(Kirish!$B$52+12*Kirish!$B$20)</f>
        <v>0</v>
      </c>
      <c r="EN27" s="46">
        <f>MAX(0,EN22-EM22)*Parametrlar!$E$16*EN23*(Kirish!$B$52+12*Kirish!$B$20)</f>
        <v>0</v>
      </c>
      <c r="EO27" s="46">
        <f>MAX(0,EO22-EN22)*Parametrlar!$E$16*EO23*(Kirish!$B$52+12*Kirish!$B$20)</f>
        <v>0</v>
      </c>
      <c r="EP27" s="46">
        <f>MAX(0,EP22-EO22)*Parametrlar!$E$16*EP23*(Kirish!$B$52+12*Kirish!$B$20)</f>
        <v>0</v>
      </c>
      <c r="EQ27" s="46">
        <f>MAX(0,EQ22-EP22)*Parametrlar!$E$16*EQ23*(Kirish!$B$52+12*Kirish!$B$20)</f>
        <v>0</v>
      </c>
      <c r="ER27" s="46">
        <f>MAX(0,ER22-EQ22)*Parametrlar!$E$16*ER23*(Kirish!$B$52+12*Kirish!$B$20)</f>
        <v>0</v>
      </c>
      <c r="ES27" s="46">
        <f>MAX(0,ES22-ER22)*Parametrlar!$E$16*ES23*(Kirish!$B$52+12*Kirish!$B$20)</f>
        <v>0</v>
      </c>
      <c r="ET27" s="46">
        <f>MAX(0,ET22-ES22)*Parametrlar!$E$16*ET23*(Kirish!$B$52+12*Kirish!$B$20)</f>
        <v>0</v>
      </c>
      <c r="EU27" s="46">
        <f>MAX(0,EU22-ET22)*Parametrlar!$E$16*EU23*(Kirish!$B$52+12*Kirish!$B$20)</f>
        <v>0</v>
      </c>
      <c r="EV27" s="46">
        <f>MAX(0,EV22-EU22)*Parametrlar!$E$16*EV23*(Kirish!$B$52+12*Kirish!$B$20)</f>
        <v>0</v>
      </c>
      <c r="EW27" s="46">
        <f>MAX(0,EW22-EV22)*Parametrlar!$E$16*EW23*(Kirish!$B$52+12*Kirish!$B$20)</f>
        <v>0</v>
      </c>
      <c r="EX27" s="46">
        <f>MAX(0,EX22-EW22)*Parametrlar!$E$16*EX23*(Kirish!$B$52+12*Kirish!$B$20)</f>
        <v>0</v>
      </c>
      <c r="EY27" s="46">
        <f>MAX(0,EY22-EX22)*Parametrlar!$E$16*EY23*(Kirish!$B$52+12*Kirish!$B$20)</f>
        <v>0</v>
      </c>
      <c r="EZ27" s="46">
        <f>MAX(0,EZ22-EY22)*Parametrlar!$E$16*EZ23*(Kirish!$B$52+12*Kirish!$B$20)</f>
        <v>0</v>
      </c>
      <c r="FA27" s="46">
        <f>MAX(0,FA22-EZ22)*Parametrlar!$E$16*FA23*(Kirish!$B$52+12*Kirish!$B$20)</f>
        <v>0</v>
      </c>
      <c r="FB27" s="46">
        <f>MAX(0,FB22-FA22)*Parametrlar!$E$16*FB23*(Kirish!$B$52+12*Kirish!$B$20)</f>
        <v>0</v>
      </c>
      <c r="FC27" s="46">
        <f>MAX(0,FC22-FB22)*Parametrlar!$E$16*FC23*(Kirish!$B$52+12*Kirish!$B$20)</f>
        <v>0</v>
      </c>
      <c r="FD27" s="46">
        <f>MAX(0,FD22-FC22)*Parametrlar!$E$16*FD23*(Kirish!$B$52+12*Kirish!$B$20)</f>
        <v>0</v>
      </c>
      <c r="FE27" s="46">
        <f>MAX(0,FE22-FD22)*Parametrlar!$E$16*FE23*(Kirish!$B$52+12*Kirish!$B$20)</f>
        <v>0</v>
      </c>
      <c r="FF27" s="46">
        <f>MAX(0,FF22-FE22)*Parametrlar!$E$16*FF23*(Kirish!$B$52+12*Kirish!$B$20)</f>
        <v>0</v>
      </c>
      <c r="FG27" s="46">
        <f>MAX(0,FG22-FF22)*Parametrlar!$E$16*FG23*(Kirish!$B$52+12*Kirish!$B$20)</f>
        <v>0</v>
      </c>
      <c r="FH27" s="46">
        <f>MAX(0,FH22-FG22)*Parametrlar!$E$16*FH23*(Kirish!$B$52+12*Kirish!$B$20)</f>
        <v>0</v>
      </c>
      <c r="FI27" s="46">
        <f>MAX(0,FI22-FH22)*Parametrlar!$E$16*FI23*(Kirish!$B$52+12*Kirish!$B$20)</f>
        <v>0</v>
      </c>
      <c r="FJ27" s="46">
        <f>MAX(0,FJ22-FI22)*Parametrlar!$E$16*FJ23*(Kirish!$B$52+12*Kirish!$B$20)</f>
        <v>0</v>
      </c>
      <c r="FK27" s="46">
        <f>MAX(0,FK22-FJ22)*Parametrlar!$E$16*FK23*(Kirish!$B$52+12*Kirish!$B$20)</f>
        <v>0</v>
      </c>
      <c r="FL27" s="46">
        <f>MAX(0,FL22-FK22)*Parametrlar!$E$16*FL23*(Kirish!$B$52+12*Kirish!$B$20)</f>
        <v>0</v>
      </c>
      <c r="FM27" s="46">
        <f>MAX(0,FM22-FL22)*Parametrlar!$E$16*FM23*(Kirish!$B$52+12*Kirish!$B$20)</f>
        <v>0</v>
      </c>
      <c r="FN27" s="46">
        <f>MAX(0,FN22-FM22)*Parametrlar!$E$16*FN23*(Kirish!$B$52+12*Kirish!$B$20)</f>
        <v>0</v>
      </c>
      <c r="FO27" s="46">
        <f>MAX(0,FO22-FN22)*Parametrlar!$E$16*FO23*(Kirish!$B$52+12*Kirish!$B$20)</f>
        <v>0</v>
      </c>
      <c r="FP27" s="46">
        <f>MAX(0,FP22-FO22)*Parametrlar!$E$16*FP23*(Kirish!$B$52+12*Kirish!$B$20)</f>
        <v>0</v>
      </c>
    </row>
    <row r="28" spans="1:172" x14ac:dyDescent="0.2">
      <c r="A28" s="42" t="s">
        <v>242</v>
      </c>
      <c r="C28" s="45">
        <f t="shared" si="13"/>
        <v>2164169.997572077</v>
      </c>
      <c r="D28" s="46">
        <f>IF(D21=1,Kirish!$B$55*Parametrlar!$E$12*D23+Parametrlar!$E$23*(Kirish!$B$24+Kirish!$B$25)/12+Kirish!$B$26/12*Parametrlar!$E$14,0)</f>
        <v>0</v>
      </c>
      <c r="E28" s="46">
        <f>IF(E21=1,Kirish!$B$55*Parametrlar!$E$12*E23+Parametrlar!$E$23*(Kirish!$B$24+Kirish!$B$25)/12+Kirish!$B$26/12*Parametrlar!$E$14,0)</f>
        <v>0</v>
      </c>
      <c r="F28" s="46">
        <f>IF(F21=1,Kirish!$B$55*Parametrlar!$E$12*F23+Parametrlar!$E$23*(Kirish!$B$24+Kirish!$B$25)/12+Kirish!$B$26/12*Parametrlar!$E$14,0)</f>
        <v>0</v>
      </c>
      <c r="G28" s="46">
        <f>IF(G21=1,Kirish!$B$55*Parametrlar!$E$12*G23+Parametrlar!$E$23*(Kirish!$B$24+Kirish!$B$25)/12+Kirish!$B$26/12*Parametrlar!$E$14,0)</f>
        <v>0</v>
      </c>
      <c r="H28" s="46">
        <f>IF(H21=1,Kirish!$B$55*Parametrlar!$E$12*H23+Parametrlar!$E$23*(Kirish!$B$24+Kirish!$B$25)/12+Kirish!$B$26/12*Parametrlar!$E$14,0)</f>
        <v>0</v>
      </c>
      <c r="I28" s="46">
        <f>IF(I21=1,Kirish!$B$55*Parametrlar!$E$12*I23+Parametrlar!$E$23*(Kirish!$B$24+Kirish!$B$25)/12+Kirish!$B$26/12*Parametrlar!$E$14,0)</f>
        <v>0</v>
      </c>
      <c r="J28" s="46">
        <f>IF(J21=1,Kirish!$B$55*Parametrlar!$E$12*J23+Parametrlar!$E$23*(Kirish!$B$24+Kirish!$B$25)/12+Kirish!$B$26/12*Parametrlar!$E$14,0)</f>
        <v>0</v>
      </c>
      <c r="K28" s="46">
        <f>IF(K21=1,Kirish!$B$55*Parametrlar!$E$12*K23+Parametrlar!$E$23*(Kirish!$B$24+Kirish!$B$25)/12+Kirish!$B$26/12*Parametrlar!$E$14,0)</f>
        <v>0</v>
      </c>
      <c r="L28" s="46">
        <f>IF(L21=1,Kirish!$B$55*Parametrlar!$E$12*L23+Parametrlar!$E$23*(Kirish!$B$24+Kirish!$B$25)/12+Kirish!$B$26/12*Parametrlar!$E$14,0)</f>
        <v>0</v>
      </c>
      <c r="M28" s="46">
        <f>IF(M21=1,Kirish!$B$55*Parametrlar!$E$12*M23+Parametrlar!$E$23*(Kirish!$B$24+Kirish!$B$25)/12+Kirish!$B$26/12*Parametrlar!$E$14,0)</f>
        <v>0</v>
      </c>
      <c r="N28" s="46">
        <f>IF(N21=1,Kirish!$B$55*Parametrlar!$E$12*N23+Parametrlar!$E$23*(Kirish!$B$24+Kirish!$B$25)/12+Kirish!$B$26/12*Parametrlar!$E$14,0)</f>
        <v>0</v>
      </c>
      <c r="O28" s="46">
        <f>IF(O21=1,Kirish!$B$55*Parametrlar!$E$12*O23+Parametrlar!$E$23*(Kirish!$B$24+Kirish!$B$25)/12+Kirish!$B$26/12*Parametrlar!$E$14,0)</f>
        <v>0</v>
      </c>
      <c r="P28" s="46">
        <f>IF(P21=1,Kirish!$B$55*Parametrlar!$E$12*P23+Parametrlar!$E$23*(Kirish!$B$24+Kirish!$B$25)/12+Kirish!$B$26/12*Parametrlar!$E$14,0)</f>
        <v>0</v>
      </c>
      <c r="Q28" s="46">
        <f>IF(Q21=1,Kirish!$B$55*Parametrlar!$E$12*Q23+Parametrlar!$E$23*(Kirish!$B$24+Kirish!$B$25)/12+Kirish!$B$26/12*Parametrlar!$E$14,0)</f>
        <v>0</v>
      </c>
      <c r="R28" s="46">
        <f>IF(R21=1,Kirish!$B$55*Parametrlar!$E$12*R23+Parametrlar!$E$23*(Kirish!$B$24+Kirish!$B$25)/12+Kirish!$B$26/12*Parametrlar!$E$14,0)</f>
        <v>0</v>
      </c>
      <c r="S28" s="46">
        <f>IF(S21=1,Kirish!$B$55*Parametrlar!$E$12*S23+Parametrlar!$E$23*(Kirish!$B$24+Kirish!$B$25)/12+Kirish!$B$26/12*Parametrlar!$E$14,0)</f>
        <v>0</v>
      </c>
      <c r="T28" s="46">
        <f>IF(T21=1,Kirish!$B$55*Parametrlar!$E$12*T23+Parametrlar!$E$23*(Kirish!$B$24+Kirish!$B$25)/12+Kirish!$B$26/12*Parametrlar!$E$14,0)</f>
        <v>0</v>
      </c>
      <c r="U28" s="46">
        <f>IF(U21=1,Kirish!$B$55*Parametrlar!$E$12*U23+Parametrlar!$E$23*(Kirish!$B$24+Kirish!$B$25)/12+Kirish!$B$26/12*Parametrlar!$E$14,0)</f>
        <v>0</v>
      </c>
      <c r="V28" s="46">
        <f>IF(V21=1,Kirish!$B$55*Parametrlar!$E$12*V23+Parametrlar!$E$23*(Kirish!$B$24+Kirish!$B$25)/12+Kirish!$B$26/12*Parametrlar!$E$14,0)</f>
        <v>0</v>
      </c>
      <c r="W28" s="46">
        <f>IF(W21=1,Kirish!$B$55*Parametrlar!$E$12*W23+Parametrlar!$E$23*(Kirish!$B$24+Kirish!$B$25)/12+Kirish!$B$26/12*Parametrlar!$E$14,0)</f>
        <v>0</v>
      </c>
      <c r="X28" s="46">
        <f>IF(X21=1,Kirish!$B$55*Parametrlar!$E$12*X23+Parametrlar!$E$23*(Kirish!$B$24+Kirish!$B$25)/12+Kirish!$B$26/12*Parametrlar!$E$14,0)</f>
        <v>0</v>
      </c>
      <c r="Y28" s="46">
        <f>IF(Y21=1,Kirish!$B$55*Parametrlar!$E$12*Y23+Parametrlar!$E$23*(Kirish!$B$24+Kirish!$B$25)/12+Kirish!$B$26/12*Parametrlar!$E$14,0)</f>
        <v>0</v>
      </c>
      <c r="Z28" s="46">
        <f>IF(Z21=1,Kirish!$B$55*Parametrlar!$E$12*Z23+Parametrlar!$E$23*(Kirish!$B$24+Kirish!$B$25)/12+Kirish!$B$26/12*Parametrlar!$E$14,0)</f>
        <v>0</v>
      </c>
      <c r="AA28" s="46">
        <f>IF(AA21=1,Kirish!$B$55*Parametrlar!$E$12*AA23+Parametrlar!$E$23*(Kirish!$B$24+Kirish!$B$25)/12+Kirish!$B$26/12*Parametrlar!$E$14,0)</f>
        <v>0</v>
      </c>
      <c r="AB28" s="46">
        <f>IF(AB21=1,Kirish!$B$55*Parametrlar!$E$12*AB23+Parametrlar!$E$23*(Kirish!$B$24+Kirish!$B$25)/12+Kirish!$B$26/12*Parametrlar!$E$14,0)</f>
        <v>0</v>
      </c>
      <c r="AC28" s="46">
        <f>IF(AC21=1,Kirish!$B$55*Parametrlar!$E$12*AC23+Parametrlar!$E$23*(Kirish!$B$24+Kirish!$B$25)/12+Kirish!$B$26/12*Parametrlar!$E$14,0)</f>
        <v>0</v>
      </c>
      <c r="AD28" s="46">
        <f>IF(AD21=1,Kirish!$B$55*Parametrlar!$E$12*AD23+Parametrlar!$E$23*(Kirish!$B$24+Kirish!$B$25)/12+Kirish!$B$26/12*Parametrlar!$E$14,0)</f>
        <v>0</v>
      </c>
      <c r="AE28" s="46">
        <f>IF(AE21=1,Kirish!$B$55*Parametrlar!$E$12*AE23+Parametrlar!$E$23*(Kirish!$B$24+Kirish!$B$25)/12+Kirish!$B$26/12*Parametrlar!$E$14,0)</f>
        <v>0</v>
      </c>
      <c r="AF28" s="46">
        <f>IF(AF21=1,Kirish!$B$55*Parametrlar!$E$12*AF23+Parametrlar!$E$23*(Kirish!$B$24+Kirish!$B$25)/12+Kirish!$B$26/12*Parametrlar!$E$14,0)</f>
        <v>18034.749979767337</v>
      </c>
      <c r="AG28" s="46">
        <f>IF(AG21=1,Kirish!$B$55*Parametrlar!$E$12*AG23+Parametrlar!$E$23*(Kirish!$B$24+Kirish!$B$25)/12+Kirish!$B$26/12*Parametrlar!$E$14,0)</f>
        <v>18034.749979767337</v>
      </c>
      <c r="AH28" s="46">
        <f>IF(AH21=1,Kirish!$B$55*Parametrlar!$E$12*AH23+Parametrlar!$E$23*(Kirish!$B$24+Kirish!$B$25)/12+Kirish!$B$26/12*Parametrlar!$E$14,0)</f>
        <v>18034.749979767337</v>
      </c>
      <c r="AI28" s="46">
        <f>IF(AI21=1,Kirish!$B$55*Parametrlar!$E$12*AI23+Parametrlar!$E$23*(Kirish!$B$24+Kirish!$B$25)/12+Kirish!$B$26/12*Parametrlar!$E$14,0)</f>
        <v>18034.749979767337</v>
      </c>
      <c r="AJ28" s="46">
        <f>IF(AJ21=1,Kirish!$B$55*Parametrlar!$E$12*AJ23+Parametrlar!$E$23*(Kirish!$B$24+Kirish!$B$25)/12+Kirish!$B$26/12*Parametrlar!$E$14,0)</f>
        <v>18034.749979767337</v>
      </c>
      <c r="AK28" s="46">
        <f>IF(AK21=1,Kirish!$B$55*Parametrlar!$E$12*AK23+Parametrlar!$E$23*(Kirish!$B$24+Kirish!$B$25)/12+Kirish!$B$26/12*Parametrlar!$E$14,0)</f>
        <v>18034.749979767337</v>
      </c>
      <c r="AL28" s="46">
        <f>IF(AL21=1,Kirish!$B$55*Parametrlar!$E$12*AL23+Parametrlar!$E$23*(Kirish!$B$24+Kirish!$B$25)/12+Kirish!$B$26/12*Parametrlar!$E$14,0)</f>
        <v>18034.749979767337</v>
      </c>
      <c r="AM28" s="46">
        <f>IF(AM21=1,Kirish!$B$55*Parametrlar!$E$12*AM23+Parametrlar!$E$23*(Kirish!$B$24+Kirish!$B$25)/12+Kirish!$B$26/12*Parametrlar!$E$14,0)</f>
        <v>18034.749979767337</v>
      </c>
      <c r="AN28" s="46">
        <f>IF(AN21=1,Kirish!$B$55*Parametrlar!$E$12*AN23+Parametrlar!$E$23*(Kirish!$B$24+Kirish!$B$25)/12+Kirish!$B$26/12*Parametrlar!$E$14,0)</f>
        <v>18034.749979767337</v>
      </c>
      <c r="AO28" s="46">
        <f>IF(AO21=1,Kirish!$B$55*Parametrlar!$E$12*AO23+Parametrlar!$E$23*(Kirish!$B$24+Kirish!$B$25)/12+Kirish!$B$26/12*Parametrlar!$E$14,0)</f>
        <v>18034.749979767337</v>
      </c>
      <c r="AP28" s="46">
        <f>IF(AP21=1,Kirish!$B$55*Parametrlar!$E$12*AP23+Parametrlar!$E$23*(Kirish!$B$24+Kirish!$B$25)/12+Kirish!$B$26/12*Parametrlar!$E$14,0)</f>
        <v>18034.749979767337</v>
      </c>
      <c r="AQ28" s="46">
        <f>IF(AQ21=1,Kirish!$B$55*Parametrlar!$E$12*AQ23+Parametrlar!$E$23*(Kirish!$B$24+Kirish!$B$25)/12+Kirish!$B$26/12*Parametrlar!$E$14,0)</f>
        <v>18034.749979767337</v>
      </c>
      <c r="AR28" s="46">
        <f>IF(AR21=1,Kirish!$B$55*Parametrlar!$E$12*AR23+Parametrlar!$E$23*(Kirish!$B$24+Kirish!$B$25)/12+Kirish!$B$26/12*Parametrlar!$E$14,0)</f>
        <v>18034.749979767337</v>
      </c>
      <c r="AS28" s="46">
        <f>IF(AS21=1,Kirish!$B$55*Parametrlar!$E$12*AS23+Parametrlar!$E$23*(Kirish!$B$24+Kirish!$B$25)/12+Kirish!$B$26/12*Parametrlar!$E$14,0)</f>
        <v>18034.749979767337</v>
      </c>
      <c r="AT28" s="46">
        <f>IF(AT21=1,Kirish!$B$55*Parametrlar!$E$12*AT23+Parametrlar!$E$23*(Kirish!$B$24+Kirish!$B$25)/12+Kirish!$B$26/12*Parametrlar!$E$14,0)</f>
        <v>18034.749979767337</v>
      </c>
      <c r="AU28" s="46">
        <f>IF(AU21=1,Kirish!$B$55*Parametrlar!$E$12*AU23+Parametrlar!$E$23*(Kirish!$B$24+Kirish!$B$25)/12+Kirish!$B$26/12*Parametrlar!$E$14,0)</f>
        <v>18034.749979767337</v>
      </c>
      <c r="AV28" s="46">
        <f>IF(AV21=1,Kirish!$B$55*Parametrlar!$E$12*AV23+Parametrlar!$E$23*(Kirish!$B$24+Kirish!$B$25)/12+Kirish!$B$26/12*Parametrlar!$E$14,0)</f>
        <v>18034.749979767337</v>
      </c>
      <c r="AW28" s="46">
        <f>IF(AW21=1,Kirish!$B$55*Parametrlar!$E$12*AW23+Parametrlar!$E$23*(Kirish!$B$24+Kirish!$B$25)/12+Kirish!$B$26/12*Parametrlar!$E$14,0)</f>
        <v>18034.749979767337</v>
      </c>
      <c r="AX28" s="46">
        <f>IF(AX21=1,Kirish!$B$55*Parametrlar!$E$12*AX23+Parametrlar!$E$23*(Kirish!$B$24+Kirish!$B$25)/12+Kirish!$B$26/12*Parametrlar!$E$14,0)</f>
        <v>18034.749979767337</v>
      </c>
      <c r="AY28" s="46">
        <f>IF(AY21=1,Kirish!$B$55*Parametrlar!$E$12*AY23+Parametrlar!$E$23*(Kirish!$B$24+Kirish!$B$25)/12+Kirish!$B$26/12*Parametrlar!$E$14,0)</f>
        <v>18034.749979767337</v>
      </c>
      <c r="AZ28" s="46">
        <f>IF(AZ21=1,Kirish!$B$55*Parametrlar!$E$12*AZ23+Parametrlar!$E$23*(Kirish!$B$24+Kirish!$B$25)/12+Kirish!$B$26/12*Parametrlar!$E$14,0)</f>
        <v>18034.749979767337</v>
      </c>
      <c r="BA28" s="46">
        <f>IF(BA21=1,Kirish!$B$55*Parametrlar!$E$12*BA23+Parametrlar!$E$23*(Kirish!$B$24+Kirish!$B$25)/12+Kirish!$B$26/12*Parametrlar!$E$14,0)</f>
        <v>18034.749979767337</v>
      </c>
      <c r="BB28" s="46">
        <f>IF(BB21=1,Kirish!$B$55*Parametrlar!$E$12*BB23+Parametrlar!$E$23*(Kirish!$B$24+Kirish!$B$25)/12+Kirish!$B$26/12*Parametrlar!$E$14,0)</f>
        <v>18034.749979767337</v>
      </c>
      <c r="BC28" s="46">
        <f>IF(BC21=1,Kirish!$B$55*Parametrlar!$E$12*BC23+Parametrlar!$E$23*(Kirish!$B$24+Kirish!$B$25)/12+Kirish!$B$26/12*Parametrlar!$E$14,0)</f>
        <v>18034.749979767337</v>
      </c>
      <c r="BD28" s="46">
        <f>IF(BD21=1,Kirish!$B$55*Parametrlar!$E$12*BD23+Parametrlar!$E$23*(Kirish!$B$24+Kirish!$B$25)/12+Kirish!$B$26/12*Parametrlar!$E$14,0)</f>
        <v>18034.749979767337</v>
      </c>
      <c r="BE28" s="46">
        <f>IF(BE21=1,Kirish!$B$55*Parametrlar!$E$12*BE23+Parametrlar!$E$23*(Kirish!$B$24+Kirish!$B$25)/12+Kirish!$B$26/12*Parametrlar!$E$14,0)</f>
        <v>18034.749979767337</v>
      </c>
      <c r="BF28" s="46">
        <f>IF(BF21=1,Kirish!$B$55*Parametrlar!$E$12*BF23+Parametrlar!$E$23*(Kirish!$B$24+Kirish!$B$25)/12+Kirish!$B$26/12*Parametrlar!$E$14,0)</f>
        <v>18034.749979767337</v>
      </c>
      <c r="BG28" s="46">
        <f>IF(BG21=1,Kirish!$B$55*Parametrlar!$E$12*BG23+Parametrlar!$E$23*(Kirish!$B$24+Kirish!$B$25)/12+Kirish!$B$26/12*Parametrlar!$E$14,0)</f>
        <v>18034.749979767337</v>
      </c>
      <c r="BH28" s="46">
        <f>IF(BH21=1,Kirish!$B$55*Parametrlar!$E$12*BH23+Parametrlar!$E$23*(Kirish!$B$24+Kirish!$B$25)/12+Kirish!$B$26/12*Parametrlar!$E$14,0)</f>
        <v>18034.749979767337</v>
      </c>
      <c r="BI28" s="46">
        <f>IF(BI21=1,Kirish!$B$55*Parametrlar!$E$12*BI23+Parametrlar!$E$23*(Kirish!$B$24+Kirish!$B$25)/12+Kirish!$B$26/12*Parametrlar!$E$14,0)</f>
        <v>18034.749979767337</v>
      </c>
      <c r="BJ28" s="46">
        <f>IF(BJ21=1,Kirish!$B$55*Parametrlar!$E$12*BJ23+Parametrlar!$E$23*(Kirish!$B$24+Kirish!$B$25)/12+Kirish!$B$26/12*Parametrlar!$E$14,0)</f>
        <v>18034.749979767337</v>
      </c>
      <c r="BK28" s="46">
        <f>IF(BK21=1,Kirish!$B$55*Parametrlar!$E$12*BK23+Parametrlar!$E$23*(Kirish!$B$24+Kirish!$B$25)/12+Kirish!$B$26/12*Parametrlar!$E$14,0)</f>
        <v>18034.749979767337</v>
      </c>
      <c r="BL28" s="46">
        <f>IF(BL21=1,Kirish!$B$55*Parametrlar!$E$12*BL23+Parametrlar!$E$23*(Kirish!$B$24+Kirish!$B$25)/12+Kirish!$B$26/12*Parametrlar!$E$14,0)</f>
        <v>18034.749979767337</v>
      </c>
      <c r="BM28" s="46">
        <f>IF(BM21=1,Kirish!$B$55*Parametrlar!$E$12*BM23+Parametrlar!$E$23*(Kirish!$B$24+Kirish!$B$25)/12+Kirish!$B$26/12*Parametrlar!$E$14,0)</f>
        <v>18034.749979767337</v>
      </c>
      <c r="BN28" s="46">
        <f>IF(BN21=1,Kirish!$B$55*Parametrlar!$E$12*BN23+Parametrlar!$E$23*(Kirish!$B$24+Kirish!$B$25)/12+Kirish!$B$26/12*Parametrlar!$E$14,0)</f>
        <v>18034.749979767337</v>
      </c>
      <c r="BO28" s="46">
        <f>IF(BO21=1,Kirish!$B$55*Parametrlar!$E$12*BO23+Parametrlar!$E$23*(Kirish!$B$24+Kirish!$B$25)/12+Kirish!$B$26/12*Parametrlar!$E$14,0)</f>
        <v>18034.749979767337</v>
      </c>
      <c r="BP28" s="46">
        <f>IF(BP21=1,Kirish!$B$55*Parametrlar!$E$12*BP23+Parametrlar!$E$23*(Kirish!$B$24+Kirish!$B$25)/12+Kirish!$B$26/12*Parametrlar!$E$14,0)</f>
        <v>18034.749979767337</v>
      </c>
      <c r="BQ28" s="46">
        <f>IF(BQ21=1,Kirish!$B$55*Parametrlar!$E$12*BQ23+Parametrlar!$E$23*(Kirish!$B$24+Kirish!$B$25)/12+Kirish!$B$26/12*Parametrlar!$E$14,0)</f>
        <v>18034.749979767337</v>
      </c>
      <c r="BR28" s="46">
        <f>IF(BR21=1,Kirish!$B$55*Parametrlar!$E$12*BR23+Parametrlar!$E$23*(Kirish!$B$24+Kirish!$B$25)/12+Kirish!$B$26/12*Parametrlar!$E$14,0)</f>
        <v>18034.749979767337</v>
      </c>
      <c r="BS28" s="46">
        <f>IF(BS21=1,Kirish!$B$55*Parametrlar!$E$12*BS23+Parametrlar!$E$23*(Kirish!$B$24+Kirish!$B$25)/12+Kirish!$B$26/12*Parametrlar!$E$14,0)</f>
        <v>18034.749979767337</v>
      </c>
      <c r="BT28" s="46">
        <f>IF(BT21=1,Kirish!$B$55*Parametrlar!$E$12*BT23+Parametrlar!$E$23*(Kirish!$B$24+Kirish!$B$25)/12+Kirish!$B$26/12*Parametrlar!$E$14,0)</f>
        <v>18034.749979767337</v>
      </c>
      <c r="BU28" s="46">
        <f>IF(BU21=1,Kirish!$B$55*Parametrlar!$E$12*BU23+Parametrlar!$E$23*(Kirish!$B$24+Kirish!$B$25)/12+Kirish!$B$26/12*Parametrlar!$E$14,0)</f>
        <v>18034.749979767337</v>
      </c>
      <c r="BV28" s="46">
        <f>IF(BV21=1,Kirish!$B$55*Parametrlar!$E$12*BV23+Parametrlar!$E$23*(Kirish!$B$24+Kirish!$B$25)/12+Kirish!$B$26/12*Parametrlar!$E$14,0)</f>
        <v>18034.749979767337</v>
      </c>
      <c r="BW28" s="46">
        <f>IF(BW21=1,Kirish!$B$55*Parametrlar!$E$12*BW23+Parametrlar!$E$23*(Kirish!$B$24+Kirish!$B$25)/12+Kirish!$B$26/12*Parametrlar!$E$14,0)</f>
        <v>18034.749979767337</v>
      </c>
      <c r="BX28" s="46">
        <f>IF(BX21=1,Kirish!$B$55*Parametrlar!$E$12*BX23+Parametrlar!$E$23*(Kirish!$B$24+Kirish!$B$25)/12+Kirish!$B$26/12*Parametrlar!$E$14,0)</f>
        <v>18034.749979767337</v>
      </c>
      <c r="BY28" s="46">
        <f>IF(BY21=1,Kirish!$B$55*Parametrlar!$E$12*BY23+Parametrlar!$E$23*(Kirish!$B$24+Kirish!$B$25)/12+Kirish!$B$26/12*Parametrlar!$E$14,0)</f>
        <v>18034.749979767337</v>
      </c>
      <c r="BZ28" s="46">
        <f>IF(BZ21=1,Kirish!$B$55*Parametrlar!$E$12*BZ23+Parametrlar!$E$23*(Kirish!$B$24+Kirish!$B$25)/12+Kirish!$B$26/12*Parametrlar!$E$14,0)</f>
        <v>18034.749979767337</v>
      </c>
      <c r="CA28" s="46">
        <f>IF(CA21=1,Kirish!$B$55*Parametrlar!$E$12*CA23+Parametrlar!$E$23*(Kirish!$B$24+Kirish!$B$25)/12+Kirish!$B$26/12*Parametrlar!$E$14,0)</f>
        <v>18034.749979767337</v>
      </c>
      <c r="CB28" s="46">
        <f>IF(CB21=1,Kirish!$B$55*Parametrlar!$E$12*CB23+Parametrlar!$E$23*(Kirish!$B$24+Kirish!$B$25)/12+Kirish!$B$26/12*Parametrlar!$E$14,0)</f>
        <v>18034.749979767337</v>
      </c>
      <c r="CC28" s="46">
        <f>IF(CC21=1,Kirish!$B$55*Parametrlar!$E$12*CC23+Parametrlar!$E$23*(Kirish!$B$24+Kirish!$B$25)/12+Kirish!$B$26/12*Parametrlar!$E$14,0)</f>
        <v>18034.749979767337</v>
      </c>
      <c r="CD28" s="46">
        <f>IF(CD21=1,Kirish!$B$55*Parametrlar!$E$12*CD23+Parametrlar!$E$23*(Kirish!$B$24+Kirish!$B$25)/12+Kirish!$B$26/12*Parametrlar!$E$14,0)</f>
        <v>18034.749979767337</v>
      </c>
      <c r="CE28" s="46">
        <f>IF(CE21=1,Kirish!$B$55*Parametrlar!$E$12*CE23+Parametrlar!$E$23*(Kirish!$B$24+Kirish!$B$25)/12+Kirish!$B$26/12*Parametrlar!$E$14,0)</f>
        <v>18034.749979767337</v>
      </c>
      <c r="CF28" s="46">
        <f>IF(CF21=1,Kirish!$B$55*Parametrlar!$E$12*CF23+Parametrlar!$E$23*(Kirish!$B$24+Kirish!$B$25)/12+Kirish!$B$26/12*Parametrlar!$E$14,0)</f>
        <v>18034.749979767337</v>
      </c>
      <c r="CG28" s="46">
        <f>IF(CG21=1,Kirish!$B$55*Parametrlar!$E$12*CG23+Parametrlar!$E$23*(Kirish!$B$24+Kirish!$B$25)/12+Kirish!$B$26/12*Parametrlar!$E$14,0)</f>
        <v>18034.749979767337</v>
      </c>
      <c r="CH28" s="46">
        <f>IF(CH21=1,Kirish!$B$55*Parametrlar!$E$12*CH23+Parametrlar!$E$23*(Kirish!$B$24+Kirish!$B$25)/12+Kirish!$B$26/12*Parametrlar!$E$14,0)</f>
        <v>18034.749979767337</v>
      </c>
      <c r="CI28" s="46">
        <f>IF(CI21=1,Kirish!$B$55*Parametrlar!$E$12*CI23+Parametrlar!$E$23*(Kirish!$B$24+Kirish!$B$25)/12+Kirish!$B$26/12*Parametrlar!$E$14,0)</f>
        <v>18034.749979767337</v>
      </c>
      <c r="CJ28" s="46">
        <f>IF(CJ21=1,Kirish!$B$55*Parametrlar!$E$12*CJ23+Parametrlar!$E$23*(Kirish!$B$24+Kirish!$B$25)/12+Kirish!$B$26/12*Parametrlar!$E$14,0)</f>
        <v>18034.749979767337</v>
      </c>
      <c r="CK28" s="46">
        <f>IF(CK21=1,Kirish!$B$55*Parametrlar!$E$12*CK23+Parametrlar!$E$23*(Kirish!$B$24+Kirish!$B$25)/12+Kirish!$B$26/12*Parametrlar!$E$14,0)</f>
        <v>18034.749979767337</v>
      </c>
      <c r="CL28" s="46">
        <f>IF(CL21=1,Kirish!$B$55*Parametrlar!$E$12*CL23+Parametrlar!$E$23*(Kirish!$B$24+Kirish!$B$25)/12+Kirish!$B$26/12*Parametrlar!$E$14,0)</f>
        <v>18034.749979767337</v>
      </c>
      <c r="CM28" s="46">
        <f>IF(CM21=1,Kirish!$B$55*Parametrlar!$E$12*CM23+Parametrlar!$E$23*(Kirish!$B$24+Kirish!$B$25)/12+Kirish!$B$26/12*Parametrlar!$E$14,0)</f>
        <v>18034.749979767337</v>
      </c>
      <c r="CN28" s="46">
        <f>IF(CN21=1,Kirish!$B$55*Parametrlar!$E$12*CN23+Parametrlar!$E$23*(Kirish!$B$24+Kirish!$B$25)/12+Kirish!$B$26/12*Parametrlar!$E$14,0)</f>
        <v>18034.749979767337</v>
      </c>
      <c r="CO28" s="46">
        <f>IF(CO21=1,Kirish!$B$55*Parametrlar!$E$12*CO23+Parametrlar!$E$23*(Kirish!$B$24+Kirish!$B$25)/12+Kirish!$B$26/12*Parametrlar!$E$14,0)</f>
        <v>18034.749979767337</v>
      </c>
      <c r="CP28" s="46">
        <f>IF(CP21=1,Kirish!$B$55*Parametrlar!$E$12*CP23+Parametrlar!$E$23*(Kirish!$B$24+Kirish!$B$25)/12+Kirish!$B$26/12*Parametrlar!$E$14,0)</f>
        <v>18034.749979767337</v>
      </c>
      <c r="CQ28" s="46">
        <f>IF(CQ21=1,Kirish!$B$55*Parametrlar!$E$12*CQ23+Parametrlar!$E$23*(Kirish!$B$24+Kirish!$B$25)/12+Kirish!$B$26/12*Parametrlar!$E$14,0)</f>
        <v>18034.749979767337</v>
      </c>
      <c r="CR28" s="46">
        <f>IF(CR21=1,Kirish!$B$55*Parametrlar!$E$12*CR23+Parametrlar!$E$23*(Kirish!$B$24+Kirish!$B$25)/12+Kirish!$B$26/12*Parametrlar!$E$14,0)</f>
        <v>18034.749979767337</v>
      </c>
      <c r="CS28" s="46">
        <f>IF(CS21=1,Kirish!$B$55*Parametrlar!$E$12*CS23+Parametrlar!$E$23*(Kirish!$B$24+Kirish!$B$25)/12+Kirish!$B$26/12*Parametrlar!$E$14,0)</f>
        <v>18034.749979767337</v>
      </c>
      <c r="CT28" s="46">
        <f>IF(CT21=1,Kirish!$B$55*Parametrlar!$E$12*CT23+Parametrlar!$E$23*(Kirish!$B$24+Kirish!$B$25)/12+Kirish!$B$26/12*Parametrlar!$E$14,0)</f>
        <v>18034.749979767337</v>
      </c>
      <c r="CU28" s="46">
        <f>IF(CU21=1,Kirish!$B$55*Parametrlar!$E$12*CU23+Parametrlar!$E$23*(Kirish!$B$24+Kirish!$B$25)/12+Kirish!$B$26/12*Parametrlar!$E$14,0)</f>
        <v>18034.749979767337</v>
      </c>
      <c r="CV28" s="46">
        <f>IF(CV21=1,Kirish!$B$55*Parametrlar!$E$12*CV23+Parametrlar!$E$23*(Kirish!$B$24+Kirish!$B$25)/12+Kirish!$B$26/12*Parametrlar!$E$14,0)</f>
        <v>18034.749979767337</v>
      </c>
      <c r="CW28" s="46">
        <f>IF(CW21=1,Kirish!$B$55*Parametrlar!$E$12*CW23+Parametrlar!$E$23*(Kirish!$B$24+Kirish!$B$25)/12+Kirish!$B$26/12*Parametrlar!$E$14,0)</f>
        <v>18034.749979767337</v>
      </c>
      <c r="CX28" s="46">
        <f>IF(CX21=1,Kirish!$B$55*Parametrlar!$E$12*CX23+Parametrlar!$E$23*(Kirish!$B$24+Kirish!$B$25)/12+Kirish!$B$26/12*Parametrlar!$E$14,0)</f>
        <v>18034.749979767337</v>
      </c>
      <c r="CY28" s="46">
        <f>IF(CY21=1,Kirish!$B$55*Parametrlar!$E$12*CY23+Parametrlar!$E$23*(Kirish!$B$24+Kirish!$B$25)/12+Kirish!$B$26/12*Parametrlar!$E$14,0)</f>
        <v>18034.749979767337</v>
      </c>
      <c r="CZ28" s="46">
        <f>IF(CZ21=1,Kirish!$B$55*Parametrlar!$E$12*CZ23+Parametrlar!$E$23*(Kirish!$B$24+Kirish!$B$25)/12+Kirish!$B$26/12*Parametrlar!$E$14,0)</f>
        <v>18034.749979767337</v>
      </c>
      <c r="DA28" s="46">
        <f>IF(DA21=1,Kirish!$B$55*Parametrlar!$E$12*DA23+Parametrlar!$E$23*(Kirish!$B$24+Kirish!$B$25)/12+Kirish!$B$26/12*Parametrlar!$E$14,0)</f>
        <v>18034.749979767337</v>
      </c>
      <c r="DB28" s="46">
        <f>IF(DB21=1,Kirish!$B$55*Parametrlar!$E$12*DB23+Parametrlar!$E$23*(Kirish!$B$24+Kirish!$B$25)/12+Kirish!$B$26/12*Parametrlar!$E$14,0)</f>
        <v>18034.749979767337</v>
      </c>
      <c r="DC28" s="46">
        <f>IF(DC21=1,Kirish!$B$55*Parametrlar!$E$12*DC23+Parametrlar!$E$23*(Kirish!$B$24+Kirish!$B$25)/12+Kirish!$B$26/12*Parametrlar!$E$14,0)</f>
        <v>18034.749979767337</v>
      </c>
      <c r="DD28" s="46">
        <f>IF(DD21=1,Kirish!$B$55*Parametrlar!$E$12*DD23+Parametrlar!$E$23*(Kirish!$B$24+Kirish!$B$25)/12+Kirish!$B$26/12*Parametrlar!$E$14,0)</f>
        <v>18034.749979767337</v>
      </c>
      <c r="DE28" s="46">
        <f>IF(DE21=1,Kirish!$B$55*Parametrlar!$E$12*DE23+Parametrlar!$E$23*(Kirish!$B$24+Kirish!$B$25)/12+Kirish!$B$26/12*Parametrlar!$E$14,0)</f>
        <v>18034.749979767337</v>
      </c>
      <c r="DF28" s="46">
        <f>IF(DF21=1,Kirish!$B$55*Parametrlar!$E$12*DF23+Parametrlar!$E$23*(Kirish!$B$24+Kirish!$B$25)/12+Kirish!$B$26/12*Parametrlar!$E$14,0)</f>
        <v>18034.749979767337</v>
      </c>
      <c r="DG28" s="46">
        <f>IF(DG21=1,Kirish!$B$55*Parametrlar!$E$12*DG23+Parametrlar!$E$23*(Kirish!$B$24+Kirish!$B$25)/12+Kirish!$B$26/12*Parametrlar!$E$14,0)</f>
        <v>18034.749979767337</v>
      </c>
      <c r="DH28" s="46">
        <f>IF(DH21=1,Kirish!$B$55*Parametrlar!$E$12*DH23+Parametrlar!$E$23*(Kirish!$B$24+Kirish!$B$25)/12+Kirish!$B$26/12*Parametrlar!$E$14,0)</f>
        <v>18034.749979767337</v>
      </c>
      <c r="DI28" s="46">
        <f>IF(DI21=1,Kirish!$B$55*Parametrlar!$E$12*DI23+Parametrlar!$E$23*(Kirish!$B$24+Kirish!$B$25)/12+Kirish!$B$26/12*Parametrlar!$E$14,0)</f>
        <v>18034.749979767337</v>
      </c>
      <c r="DJ28" s="46">
        <f>IF(DJ21=1,Kirish!$B$55*Parametrlar!$E$12*DJ23+Parametrlar!$E$23*(Kirish!$B$24+Kirish!$B$25)/12+Kirish!$B$26/12*Parametrlar!$E$14,0)</f>
        <v>18034.749979767337</v>
      </c>
      <c r="DK28" s="46">
        <f>IF(DK21=1,Kirish!$B$55*Parametrlar!$E$12*DK23+Parametrlar!$E$23*(Kirish!$B$24+Kirish!$B$25)/12+Kirish!$B$26/12*Parametrlar!$E$14,0)</f>
        <v>18034.749979767337</v>
      </c>
      <c r="DL28" s="46">
        <f>IF(DL21=1,Kirish!$B$55*Parametrlar!$E$12*DL23+Parametrlar!$E$23*(Kirish!$B$24+Kirish!$B$25)/12+Kirish!$B$26/12*Parametrlar!$E$14,0)</f>
        <v>18034.749979767337</v>
      </c>
      <c r="DM28" s="46">
        <f>IF(DM21=1,Kirish!$B$55*Parametrlar!$E$12*DM23+Parametrlar!$E$23*(Kirish!$B$24+Kirish!$B$25)/12+Kirish!$B$26/12*Parametrlar!$E$14,0)</f>
        <v>18034.749979767337</v>
      </c>
      <c r="DN28" s="46">
        <f>IF(DN21=1,Kirish!$B$55*Parametrlar!$E$12*DN23+Parametrlar!$E$23*(Kirish!$B$24+Kirish!$B$25)/12+Kirish!$B$26/12*Parametrlar!$E$14,0)</f>
        <v>18034.749979767337</v>
      </c>
      <c r="DO28" s="46">
        <f>IF(DO21=1,Kirish!$B$55*Parametrlar!$E$12*DO23+Parametrlar!$E$23*(Kirish!$B$24+Kirish!$B$25)/12+Kirish!$B$26/12*Parametrlar!$E$14,0)</f>
        <v>18034.749979767337</v>
      </c>
      <c r="DP28" s="46">
        <f>IF(DP21=1,Kirish!$B$55*Parametrlar!$E$12*DP23+Parametrlar!$E$23*(Kirish!$B$24+Kirish!$B$25)/12+Kirish!$B$26/12*Parametrlar!$E$14,0)</f>
        <v>18034.749979767337</v>
      </c>
      <c r="DQ28" s="46">
        <f>IF(DQ21=1,Kirish!$B$55*Parametrlar!$E$12*DQ23+Parametrlar!$E$23*(Kirish!$B$24+Kirish!$B$25)/12+Kirish!$B$26/12*Parametrlar!$E$14,0)</f>
        <v>18034.749979767337</v>
      </c>
      <c r="DR28" s="46">
        <f>IF(DR21=1,Kirish!$B$55*Parametrlar!$E$12*DR23+Parametrlar!$E$23*(Kirish!$B$24+Kirish!$B$25)/12+Kirish!$B$26/12*Parametrlar!$E$14,0)</f>
        <v>18034.749979767337</v>
      </c>
      <c r="DS28" s="46">
        <f>IF(DS21=1,Kirish!$B$55*Parametrlar!$E$12*DS23+Parametrlar!$E$23*(Kirish!$B$24+Kirish!$B$25)/12+Kirish!$B$26/12*Parametrlar!$E$14,0)</f>
        <v>18034.749979767337</v>
      </c>
      <c r="DT28" s="46">
        <f>IF(DT21=1,Kirish!$B$55*Parametrlar!$E$12*DT23+Parametrlar!$E$23*(Kirish!$B$24+Kirish!$B$25)/12+Kirish!$B$26/12*Parametrlar!$E$14,0)</f>
        <v>18034.749979767337</v>
      </c>
      <c r="DU28" s="46">
        <f>IF(DU21=1,Kirish!$B$55*Parametrlar!$E$12*DU23+Parametrlar!$E$23*(Kirish!$B$24+Kirish!$B$25)/12+Kirish!$B$26/12*Parametrlar!$E$14,0)</f>
        <v>18034.749979767337</v>
      </c>
      <c r="DV28" s="46">
        <f>IF(DV21=1,Kirish!$B$55*Parametrlar!$E$12*DV23+Parametrlar!$E$23*(Kirish!$B$24+Kirish!$B$25)/12+Kirish!$B$26/12*Parametrlar!$E$14,0)</f>
        <v>18034.749979767337</v>
      </c>
      <c r="DW28" s="46">
        <f>IF(DW21=1,Kirish!$B$55*Parametrlar!$E$12*DW23+Parametrlar!$E$23*(Kirish!$B$24+Kirish!$B$25)/12+Kirish!$B$26/12*Parametrlar!$E$14,0)</f>
        <v>18034.749979767337</v>
      </c>
      <c r="DX28" s="46">
        <f>IF(DX21=1,Kirish!$B$55*Parametrlar!$E$12*DX23+Parametrlar!$E$23*(Kirish!$B$24+Kirish!$B$25)/12+Kirish!$B$26/12*Parametrlar!$E$14,0)</f>
        <v>18034.749979767337</v>
      </c>
      <c r="DY28" s="46">
        <f>IF(DY21=1,Kirish!$B$55*Parametrlar!$E$12*DY23+Parametrlar!$E$23*(Kirish!$B$24+Kirish!$B$25)/12+Kirish!$B$26/12*Parametrlar!$E$14,0)</f>
        <v>18034.749979767337</v>
      </c>
      <c r="DZ28" s="46">
        <f>IF(DZ21=1,Kirish!$B$55*Parametrlar!$E$12*DZ23+Parametrlar!$E$23*(Kirish!$B$24+Kirish!$B$25)/12+Kirish!$B$26/12*Parametrlar!$E$14,0)</f>
        <v>18034.749979767337</v>
      </c>
      <c r="EA28" s="46">
        <f>IF(EA21=1,Kirish!$B$55*Parametrlar!$E$12*EA23+Parametrlar!$E$23*(Kirish!$B$24+Kirish!$B$25)/12+Kirish!$B$26/12*Parametrlar!$E$14,0)</f>
        <v>18034.749979767337</v>
      </c>
      <c r="EB28" s="46">
        <f>IF(EB21=1,Kirish!$B$55*Parametrlar!$E$12*EB23+Parametrlar!$E$23*(Kirish!$B$24+Kirish!$B$25)/12+Kirish!$B$26/12*Parametrlar!$E$14,0)</f>
        <v>18034.749979767337</v>
      </c>
      <c r="EC28" s="46">
        <f>IF(EC21=1,Kirish!$B$55*Parametrlar!$E$12*EC23+Parametrlar!$E$23*(Kirish!$B$24+Kirish!$B$25)/12+Kirish!$B$26/12*Parametrlar!$E$14,0)</f>
        <v>18034.749979767337</v>
      </c>
      <c r="ED28" s="46">
        <f>IF(ED21=1,Kirish!$B$55*Parametrlar!$E$12*ED23+Parametrlar!$E$23*(Kirish!$B$24+Kirish!$B$25)/12+Kirish!$B$26/12*Parametrlar!$E$14,0)</f>
        <v>18034.749979767337</v>
      </c>
      <c r="EE28" s="46">
        <f>IF(EE21=1,Kirish!$B$55*Parametrlar!$E$12*EE23+Parametrlar!$E$23*(Kirish!$B$24+Kirish!$B$25)/12+Kirish!$B$26/12*Parametrlar!$E$14,0)</f>
        <v>18034.749979767337</v>
      </c>
      <c r="EF28" s="46">
        <f>IF(EF21=1,Kirish!$B$55*Parametrlar!$E$12*EF23+Parametrlar!$E$23*(Kirish!$B$24+Kirish!$B$25)/12+Kirish!$B$26/12*Parametrlar!$E$14,0)</f>
        <v>18034.749979767337</v>
      </c>
      <c r="EG28" s="46">
        <f>IF(EG21=1,Kirish!$B$55*Parametrlar!$E$12*EG23+Parametrlar!$E$23*(Kirish!$B$24+Kirish!$B$25)/12+Kirish!$B$26/12*Parametrlar!$E$14,0)</f>
        <v>18034.749979767337</v>
      </c>
      <c r="EH28" s="46">
        <f>IF(EH21=1,Kirish!$B$55*Parametrlar!$E$12*EH23+Parametrlar!$E$23*(Kirish!$B$24+Kirish!$B$25)/12+Kirish!$B$26/12*Parametrlar!$E$14,0)</f>
        <v>18034.749979767337</v>
      </c>
      <c r="EI28" s="46">
        <f>IF(EI21=1,Kirish!$B$55*Parametrlar!$E$12*EI23+Parametrlar!$E$23*(Kirish!$B$24+Kirish!$B$25)/12+Kirish!$B$26/12*Parametrlar!$E$14,0)</f>
        <v>18034.749979767337</v>
      </c>
      <c r="EJ28" s="46">
        <f>IF(EJ21=1,Kirish!$B$55*Parametrlar!$E$12*EJ23+Parametrlar!$E$23*(Kirish!$B$24+Kirish!$B$25)/12+Kirish!$B$26/12*Parametrlar!$E$14,0)</f>
        <v>18034.749979767337</v>
      </c>
      <c r="EK28" s="46">
        <f>IF(EK21=1,Kirish!$B$55*Parametrlar!$E$12*EK23+Parametrlar!$E$23*(Kirish!$B$24+Kirish!$B$25)/12+Kirish!$B$26/12*Parametrlar!$E$14,0)</f>
        <v>18034.749979767337</v>
      </c>
      <c r="EL28" s="46">
        <f>IF(EL21=1,Kirish!$B$55*Parametrlar!$E$12*EL23+Parametrlar!$E$23*(Kirish!$B$24+Kirish!$B$25)/12+Kirish!$B$26/12*Parametrlar!$E$14,0)</f>
        <v>18034.749979767337</v>
      </c>
      <c r="EM28" s="46">
        <f>IF(EM21=1,Kirish!$B$55*Parametrlar!$E$12*EM23+Parametrlar!$E$23*(Kirish!$B$24+Kirish!$B$25)/12+Kirish!$B$26/12*Parametrlar!$E$14,0)</f>
        <v>18034.749979767337</v>
      </c>
      <c r="EN28" s="46">
        <f>IF(EN21=1,Kirish!$B$55*Parametrlar!$E$12*EN23+Parametrlar!$E$23*(Kirish!$B$24+Kirish!$B$25)/12+Kirish!$B$26/12*Parametrlar!$E$14,0)</f>
        <v>18034.749979767337</v>
      </c>
      <c r="EO28" s="46">
        <f>IF(EO21=1,Kirish!$B$55*Parametrlar!$E$12*EO23+Parametrlar!$E$23*(Kirish!$B$24+Kirish!$B$25)/12+Kirish!$B$26/12*Parametrlar!$E$14,0)</f>
        <v>18034.749979767337</v>
      </c>
      <c r="EP28" s="46">
        <f>IF(EP21=1,Kirish!$B$55*Parametrlar!$E$12*EP23+Parametrlar!$E$23*(Kirish!$B$24+Kirish!$B$25)/12+Kirish!$B$26/12*Parametrlar!$E$14,0)</f>
        <v>18034.749979767337</v>
      </c>
      <c r="EQ28" s="46">
        <f>IF(EQ21=1,Kirish!$B$55*Parametrlar!$E$12*EQ23+Parametrlar!$E$23*(Kirish!$B$24+Kirish!$B$25)/12+Kirish!$B$26/12*Parametrlar!$E$14,0)</f>
        <v>18034.749979767337</v>
      </c>
      <c r="ER28" s="46">
        <f>IF(ER21=1,Kirish!$B$55*Parametrlar!$E$12*ER23+Parametrlar!$E$23*(Kirish!$B$24+Kirish!$B$25)/12+Kirish!$B$26/12*Parametrlar!$E$14,0)</f>
        <v>18034.749979767337</v>
      </c>
      <c r="ES28" s="46">
        <f>IF(ES21=1,Kirish!$B$55*Parametrlar!$E$12*ES23+Parametrlar!$E$23*(Kirish!$B$24+Kirish!$B$25)/12+Kirish!$B$26/12*Parametrlar!$E$14,0)</f>
        <v>18034.749979767337</v>
      </c>
      <c r="ET28" s="46">
        <f>IF(ET21=1,Kirish!$B$55*Parametrlar!$E$12*ET23+Parametrlar!$E$23*(Kirish!$B$24+Kirish!$B$25)/12+Kirish!$B$26/12*Parametrlar!$E$14,0)</f>
        <v>18034.749979767337</v>
      </c>
      <c r="EU28" s="46">
        <f>IF(EU21=1,Kirish!$B$55*Parametrlar!$E$12*EU23+Parametrlar!$E$23*(Kirish!$B$24+Kirish!$B$25)/12+Kirish!$B$26/12*Parametrlar!$E$14,0)</f>
        <v>18034.749979767337</v>
      </c>
      <c r="EV28" s="46">
        <f>IF(EV21=1,Kirish!$B$55*Parametrlar!$E$12*EV23+Parametrlar!$E$23*(Kirish!$B$24+Kirish!$B$25)/12+Kirish!$B$26/12*Parametrlar!$E$14,0)</f>
        <v>0</v>
      </c>
      <c r="EW28" s="46">
        <f>IF(EW21=1,Kirish!$B$55*Parametrlar!$E$12*EW23+Parametrlar!$E$23*(Kirish!$B$24+Kirish!$B$25)/12+Kirish!$B$26/12*Parametrlar!$E$14,0)</f>
        <v>0</v>
      </c>
      <c r="EX28" s="46">
        <f>IF(EX21=1,Kirish!$B$55*Parametrlar!$E$12*EX23+Parametrlar!$E$23*(Kirish!$B$24+Kirish!$B$25)/12+Kirish!$B$26/12*Parametrlar!$E$14,0)</f>
        <v>0</v>
      </c>
      <c r="EY28" s="46">
        <f>IF(EY21=1,Kirish!$B$55*Parametrlar!$E$12*EY23+Parametrlar!$E$23*(Kirish!$B$24+Kirish!$B$25)/12+Kirish!$B$26/12*Parametrlar!$E$14,0)</f>
        <v>0</v>
      </c>
      <c r="EZ28" s="46">
        <f>IF(EZ21=1,Kirish!$B$55*Parametrlar!$E$12*EZ23+Parametrlar!$E$23*(Kirish!$B$24+Kirish!$B$25)/12+Kirish!$B$26/12*Parametrlar!$E$14,0)</f>
        <v>0</v>
      </c>
      <c r="FA28" s="46">
        <f>IF(FA21=1,Kirish!$B$55*Parametrlar!$E$12*FA23+Parametrlar!$E$23*(Kirish!$B$24+Kirish!$B$25)/12+Kirish!$B$26/12*Parametrlar!$E$14,0)</f>
        <v>0</v>
      </c>
      <c r="FB28" s="46">
        <f>IF(FB21=1,Kirish!$B$55*Parametrlar!$E$12*FB23+Parametrlar!$E$23*(Kirish!$B$24+Kirish!$B$25)/12+Kirish!$B$26/12*Parametrlar!$E$14,0)</f>
        <v>0</v>
      </c>
      <c r="FC28" s="46">
        <f>IF(FC21=1,Kirish!$B$55*Parametrlar!$E$12*FC23+Parametrlar!$E$23*(Kirish!$B$24+Kirish!$B$25)/12+Kirish!$B$26/12*Parametrlar!$E$14,0)</f>
        <v>0</v>
      </c>
      <c r="FD28" s="46">
        <f>IF(FD21=1,Kirish!$B$55*Parametrlar!$E$12*FD23+Parametrlar!$E$23*(Kirish!$B$24+Kirish!$B$25)/12+Kirish!$B$26/12*Parametrlar!$E$14,0)</f>
        <v>0</v>
      </c>
      <c r="FE28" s="46">
        <f>IF(FE21=1,Kirish!$B$55*Parametrlar!$E$12*FE23+Parametrlar!$E$23*(Kirish!$B$24+Kirish!$B$25)/12+Kirish!$B$26/12*Parametrlar!$E$14,0)</f>
        <v>0</v>
      </c>
      <c r="FF28" s="46">
        <f>IF(FF21=1,Kirish!$B$55*Parametrlar!$E$12*FF23+Parametrlar!$E$23*(Kirish!$B$24+Kirish!$B$25)/12+Kirish!$B$26/12*Parametrlar!$E$14,0)</f>
        <v>0</v>
      </c>
      <c r="FG28" s="46">
        <f>IF(FG21=1,Kirish!$B$55*Parametrlar!$E$12*FG23+Parametrlar!$E$23*(Kirish!$B$24+Kirish!$B$25)/12+Kirish!$B$26/12*Parametrlar!$E$14,0)</f>
        <v>0</v>
      </c>
      <c r="FH28" s="46">
        <f>IF(FH21=1,Kirish!$B$55*Parametrlar!$E$12*FH23+Parametrlar!$E$23*(Kirish!$B$24+Kirish!$B$25)/12+Kirish!$B$26/12*Parametrlar!$E$14,0)</f>
        <v>0</v>
      </c>
      <c r="FI28" s="46">
        <f>IF(FI21=1,Kirish!$B$55*Parametrlar!$E$12*FI23+Parametrlar!$E$23*(Kirish!$B$24+Kirish!$B$25)/12+Kirish!$B$26/12*Parametrlar!$E$14,0)</f>
        <v>0</v>
      </c>
      <c r="FJ28" s="46">
        <f>IF(FJ21=1,Kirish!$B$55*Parametrlar!$E$12*FJ23+Parametrlar!$E$23*(Kirish!$B$24+Kirish!$B$25)/12+Kirish!$B$26/12*Parametrlar!$E$14,0)</f>
        <v>0</v>
      </c>
      <c r="FK28" s="46">
        <f>IF(FK21=1,Kirish!$B$55*Parametrlar!$E$12*FK23+Parametrlar!$E$23*(Kirish!$B$24+Kirish!$B$25)/12+Kirish!$B$26/12*Parametrlar!$E$14,0)</f>
        <v>0</v>
      </c>
      <c r="FL28" s="46">
        <f>IF(FL21=1,Kirish!$B$55*Parametrlar!$E$12*FL23+Parametrlar!$E$23*(Kirish!$B$24+Kirish!$B$25)/12+Kirish!$B$26/12*Parametrlar!$E$14,0)</f>
        <v>0</v>
      </c>
      <c r="FM28" s="46">
        <f>IF(FM21=1,Kirish!$B$55*Parametrlar!$E$12*FM23+Parametrlar!$E$23*(Kirish!$B$24+Kirish!$B$25)/12+Kirish!$B$26/12*Parametrlar!$E$14,0)</f>
        <v>0</v>
      </c>
      <c r="FN28" s="46">
        <f>IF(FN21=1,Kirish!$B$55*Parametrlar!$E$12*FN23+Parametrlar!$E$23*(Kirish!$B$24+Kirish!$B$25)/12+Kirish!$B$26/12*Parametrlar!$E$14,0)</f>
        <v>0</v>
      </c>
      <c r="FO28" s="46">
        <f>IF(FO21=1,Kirish!$B$55*Parametrlar!$E$12*FO23+Parametrlar!$E$23*(Kirish!$B$24+Kirish!$B$25)/12+Kirish!$B$26/12*Parametrlar!$E$14,0)</f>
        <v>0</v>
      </c>
      <c r="FP28" s="46">
        <f>IF(FP21=1,Kirish!$B$55*Parametrlar!$E$12*FP23+Parametrlar!$E$23*(Kirish!$B$24+Kirish!$B$25)/12+Kirish!$B$26/12*Parametrlar!$E$14,0)</f>
        <v>0</v>
      </c>
    </row>
    <row r="29" spans="1:172" x14ac:dyDescent="0.2">
      <c r="A29" s="42" t="s">
        <v>243</v>
      </c>
      <c r="C29" s="45">
        <f t="shared" si="13"/>
        <v>170695.2593750002</v>
      </c>
      <c r="D29" s="46">
        <f>D26*(Kirish!$B$22+Kirish!$B$23)</f>
        <v>0</v>
      </c>
      <c r="E29" s="46">
        <f>E26*(Kirish!$B$22+Kirish!$B$23)</f>
        <v>0</v>
      </c>
      <c r="F29" s="46">
        <f>F26*(Kirish!$B$22+Kirish!$B$23)</f>
        <v>0</v>
      </c>
      <c r="G29" s="46">
        <f>G26*(Kirish!$B$22+Kirish!$B$23)</f>
        <v>0</v>
      </c>
      <c r="H29" s="46">
        <f>H26*(Kirish!$B$22+Kirish!$B$23)</f>
        <v>0</v>
      </c>
      <c r="I29" s="46">
        <f>I26*(Kirish!$B$22+Kirish!$B$23)</f>
        <v>0</v>
      </c>
      <c r="J29" s="46">
        <f>J26*(Kirish!$B$22+Kirish!$B$23)</f>
        <v>0</v>
      </c>
      <c r="K29" s="46">
        <f>K26*(Kirish!$B$22+Kirish!$B$23)</f>
        <v>0</v>
      </c>
      <c r="L29" s="46">
        <f>L26*(Kirish!$B$22+Kirish!$B$23)</f>
        <v>0</v>
      </c>
      <c r="M29" s="46">
        <f>M26*(Kirish!$B$22+Kirish!$B$23)</f>
        <v>0</v>
      </c>
      <c r="N29" s="46">
        <f>N26*(Kirish!$B$22+Kirish!$B$23)</f>
        <v>0</v>
      </c>
      <c r="O29" s="46">
        <f>O26*(Kirish!$B$22+Kirish!$B$23)</f>
        <v>0</v>
      </c>
      <c r="P29" s="46">
        <f>P26*(Kirish!$B$22+Kirish!$B$23)</f>
        <v>0</v>
      </c>
      <c r="Q29" s="46">
        <f>Q26*(Kirish!$B$22+Kirish!$B$23)</f>
        <v>0</v>
      </c>
      <c r="R29" s="46">
        <f>R26*(Kirish!$B$22+Kirish!$B$23)</f>
        <v>0</v>
      </c>
      <c r="S29" s="46">
        <f>S26*(Kirish!$B$22+Kirish!$B$23)</f>
        <v>0</v>
      </c>
      <c r="T29" s="46">
        <f>T26*(Kirish!$B$22+Kirish!$B$23)</f>
        <v>0</v>
      </c>
      <c r="U29" s="46">
        <f>U26*(Kirish!$B$22+Kirish!$B$23)</f>
        <v>0</v>
      </c>
      <c r="V29" s="46">
        <f>V26*(Kirish!$B$22+Kirish!$B$23)</f>
        <v>0</v>
      </c>
      <c r="W29" s="46">
        <f>W26*(Kirish!$B$22+Kirish!$B$23)</f>
        <v>0</v>
      </c>
      <c r="X29" s="46">
        <f>X26*(Kirish!$B$22+Kirish!$B$23)</f>
        <v>0</v>
      </c>
      <c r="Y29" s="46">
        <f>Y26*(Kirish!$B$22+Kirish!$B$23)</f>
        <v>0</v>
      </c>
      <c r="Z29" s="46">
        <f>Z26*(Kirish!$B$22+Kirish!$B$23)</f>
        <v>0</v>
      </c>
      <c r="AA29" s="46">
        <f>AA26*(Kirish!$B$22+Kirish!$B$23)</f>
        <v>0</v>
      </c>
      <c r="AB29" s="46">
        <f>AB26*(Kirish!$B$22+Kirish!$B$23)</f>
        <v>0</v>
      </c>
      <c r="AC29" s="46">
        <f>AC26*(Kirish!$B$22+Kirish!$B$23)</f>
        <v>0</v>
      </c>
      <c r="AD29" s="46">
        <f>AD26*(Kirish!$B$22+Kirish!$B$23)</f>
        <v>0</v>
      </c>
      <c r="AE29" s="46">
        <f>AE26*(Kirish!$B$22+Kirish!$B$23)</f>
        <v>0</v>
      </c>
      <c r="AF29" s="46">
        <f>AF26*(Kirish!$B$22+Kirish!$B$23)</f>
        <v>363.66500000000002</v>
      </c>
      <c r="AG29" s="46">
        <f>AG26*(Kirish!$B$22+Kirish!$B$23)</f>
        <v>412.91130208333334</v>
      </c>
      <c r="AH29" s="46">
        <f>AH26*(Kirish!$B$22+Kirish!$B$23)</f>
        <v>462.15760416666666</v>
      </c>
      <c r="AI29" s="46">
        <f>AI26*(Kirish!$B$22+Kirish!$B$23)</f>
        <v>511.40390625000003</v>
      </c>
      <c r="AJ29" s="46">
        <f>AJ26*(Kirish!$B$22+Kirish!$B$23)</f>
        <v>560.65020833333335</v>
      </c>
      <c r="AK29" s="46">
        <f>AK26*(Kirish!$B$22+Kirish!$B$23)</f>
        <v>609.89651041666673</v>
      </c>
      <c r="AL29" s="46">
        <f>AL26*(Kirish!$B$22+Kirish!$B$23)</f>
        <v>659.14281249999999</v>
      </c>
      <c r="AM29" s="46">
        <f>AM26*(Kirish!$B$22+Kirish!$B$23)</f>
        <v>708.38911458333337</v>
      </c>
      <c r="AN29" s="46">
        <f>AN26*(Kirish!$B$22+Kirish!$B$23)</f>
        <v>757.63541666666663</v>
      </c>
      <c r="AO29" s="46">
        <f>AO26*(Kirish!$B$22+Kirish!$B$23)</f>
        <v>806.88171875</v>
      </c>
      <c r="AP29" s="46">
        <f>AP26*(Kirish!$B$22+Kirish!$B$23)</f>
        <v>856.12802083333338</v>
      </c>
      <c r="AQ29" s="46">
        <f>AQ26*(Kirish!$B$22+Kirish!$B$23)</f>
        <v>905.37432291666664</v>
      </c>
      <c r="AR29" s="46">
        <f>AR26*(Kirish!$B$22+Kirish!$B$23)</f>
        <v>954.62062500000002</v>
      </c>
      <c r="AS29" s="46">
        <f>AS26*(Kirish!$B$22+Kirish!$B$23)</f>
        <v>1003.8669270833333</v>
      </c>
      <c r="AT29" s="46">
        <f>AT26*(Kirish!$B$22+Kirish!$B$23)</f>
        <v>1053.1132291666665</v>
      </c>
      <c r="AU29" s="46">
        <f>AU26*(Kirish!$B$22+Kirish!$B$23)</f>
        <v>1102.3595312499999</v>
      </c>
      <c r="AV29" s="46">
        <f>AV26*(Kirish!$B$22+Kirish!$B$23)</f>
        <v>1151.6058333333333</v>
      </c>
      <c r="AW29" s="46">
        <f>AW26*(Kirish!$B$22+Kirish!$B$23)</f>
        <v>1200.8521354166667</v>
      </c>
      <c r="AX29" s="46">
        <f>AX26*(Kirish!$B$22+Kirish!$B$23)</f>
        <v>1250.0984375</v>
      </c>
      <c r="AY29" s="46">
        <f>AY26*(Kirish!$B$22+Kirish!$B$23)</f>
        <v>1299.3447395833334</v>
      </c>
      <c r="AZ29" s="46">
        <f>AZ26*(Kirish!$B$22+Kirish!$B$23)</f>
        <v>1348.5910416666668</v>
      </c>
      <c r="BA29" s="46">
        <f>BA26*(Kirish!$B$22+Kirish!$B$23)</f>
        <v>1397.8373437499997</v>
      </c>
      <c r="BB29" s="46">
        <f>BB26*(Kirish!$B$22+Kirish!$B$23)</f>
        <v>1447.0836458333333</v>
      </c>
      <c r="BC29" s="46">
        <f>BC26*(Kirish!$B$22+Kirish!$B$23)</f>
        <v>1496.3299479166665</v>
      </c>
      <c r="BD29" s="46">
        <f>BD26*(Kirish!$B$22+Kirish!$B$23)</f>
        <v>1545.5762499999998</v>
      </c>
      <c r="BE29" s="46">
        <f>BE26*(Kirish!$B$22+Kirish!$B$23)</f>
        <v>1545.5762499999998</v>
      </c>
      <c r="BF29" s="46">
        <f>BF26*(Kirish!$B$22+Kirish!$B$23)</f>
        <v>1545.5762499999998</v>
      </c>
      <c r="BG29" s="46">
        <f>BG26*(Kirish!$B$22+Kirish!$B$23)</f>
        <v>1545.5762499999998</v>
      </c>
      <c r="BH29" s="46">
        <f>BH26*(Kirish!$B$22+Kirish!$B$23)</f>
        <v>1545.5762499999998</v>
      </c>
      <c r="BI29" s="46">
        <f>BI26*(Kirish!$B$22+Kirish!$B$23)</f>
        <v>1545.5762499999998</v>
      </c>
      <c r="BJ29" s="46">
        <f>BJ26*(Kirish!$B$22+Kirish!$B$23)</f>
        <v>1545.5762499999998</v>
      </c>
      <c r="BK29" s="46">
        <f>BK26*(Kirish!$B$22+Kirish!$B$23)</f>
        <v>1545.5762499999998</v>
      </c>
      <c r="BL29" s="46">
        <f>BL26*(Kirish!$B$22+Kirish!$B$23)</f>
        <v>1545.5762499999998</v>
      </c>
      <c r="BM29" s="46">
        <f>BM26*(Kirish!$B$22+Kirish!$B$23)</f>
        <v>1545.5762499999998</v>
      </c>
      <c r="BN29" s="46">
        <f>BN26*(Kirish!$B$22+Kirish!$B$23)</f>
        <v>1545.5762499999998</v>
      </c>
      <c r="BO29" s="46">
        <f>BO26*(Kirish!$B$22+Kirish!$B$23)</f>
        <v>1545.5762499999998</v>
      </c>
      <c r="BP29" s="46">
        <f>BP26*(Kirish!$B$22+Kirish!$B$23)</f>
        <v>1545.5762499999998</v>
      </c>
      <c r="BQ29" s="46">
        <f>BQ26*(Kirish!$B$22+Kirish!$B$23)</f>
        <v>1545.5762499999998</v>
      </c>
      <c r="BR29" s="46">
        <f>BR26*(Kirish!$B$22+Kirish!$B$23)</f>
        <v>1545.5762499999998</v>
      </c>
      <c r="BS29" s="46">
        <f>BS26*(Kirish!$B$22+Kirish!$B$23)</f>
        <v>1545.5762499999998</v>
      </c>
      <c r="BT29" s="46">
        <f>BT26*(Kirish!$B$22+Kirish!$B$23)</f>
        <v>1545.5762499999998</v>
      </c>
      <c r="BU29" s="46">
        <f>BU26*(Kirish!$B$22+Kirish!$B$23)</f>
        <v>1545.5762499999998</v>
      </c>
      <c r="BV29" s="46">
        <f>BV26*(Kirish!$B$22+Kirish!$B$23)</f>
        <v>1545.5762499999998</v>
      </c>
      <c r="BW29" s="46">
        <f>BW26*(Kirish!$B$22+Kirish!$B$23)</f>
        <v>1545.5762499999998</v>
      </c>
      <c r="BX29" s="46">
        <f>BX26*(Kirish!$B$22+Kirish!$B$23)</f>
        <v>1545.5762499999998</v>
      </c>
      <c r="BY29" s="46">
        <f>BY26*(Kirish!$B$22+Kirish!$B$23)</f>
        <v>1545.5762499999998</v>
      </c>
      <c r="BZ29" s="46">
        <f>BZ26*(Kirish!$B$22+Kirish!$B$23)</f>
        <v>1545.5762499999998</v>
      </c>
      <c r="CA29" s="46">
        <f>CA26*(Kirish!$B$22+Kirish!$B$23)</f>
        <v>1545.5762499999998</v>
      </c>
      <c r="CB29" s="46">
        <f>CB26*(Kirish!$B$22+Kirish!$B$23)</f>
        <v>1545.5762499999998</v>
      </c>
      <c r="CC29" s="46">
        <f>CC26*(Kirish!$B$22+Kirish!$B$23)</f>
        <v>1545.5762499999998</v>
      </c>
      <c r="CD29" s="46">
        <f>CD26*(Kirish!$B$22+Kirish!$B$23)</f>
        <v>1545.5762499999998</v>
      </c>
      <c r="CE29" s="46">
        <f>CE26*(Kirish!$B$22+Kirish!$B$23)</f>
        <v>1545.5762499999998</v>
      </c>
      <c r="CF29" s="46">
        <f>CF26*(Kirish!$B$22+Kirish!$B$23)</f>
        <v>1545.5762499999998</v>
      </c>
      <c r="CG29" s="46">
        <f>CG26*(Kirish!$B$22+Kirish!$B$23)</f>
        <v>1545.5762499999998</v>
      </c>
      <c r="CH29" s="46">
        <f>CH26*(Kirish!$B$22+Kirish!$B$23)</f>
        <v>1545.5762499999998</v>
      </c>
      <c r="CI29" s="46">
        <f>CI26*(Kirish!$B$22+Kirish!$B$23)</f>
        <v>1545.5762499999998</v>
      </c>
      <c r="CJ29" s="46">
        <f>CJ26*(Kirish!$B$22+Kirish!$B$23)</f>
        <v>1545.5762499999998</v>
      </c>
      <c r="CK29" s="46">
        <f>CK26*(Kirish!$B$22+Kirish!$B$23)</f>
        <v>1545.5762499999998</v>
      </c>
      <c r="CL29" s="46">
        <f>CL26*(Kirish!$B$22+Kirish!$B$23)</f>
        <v>1545.5762499999998</v>
      </c>
      <c r="CM29" s="46">
        <f>CM26*(Kirish!$B$22+Kirish!$B$23)</f>
        <v>1545.5762499999998</v>
      </c>
      <c r="CN29" s="46">
        <f>CN26*(Kirish!$B$22+Kirish!$B$23)</f>
        <v>1545.5762499999998</v>
      </c>
      <c r="CO29" s="46">
        <f>CO26*(Kirish!$B$22+Kirish!$B$23)</f>
        <v>1545.5762499999998</v>
      </c>
      <c r="CP29" s="46">
        <f>CP26*(Kirish!$B$22+Kirish!$B$23)</f>
        <v>1545.5762499999998</v>
      </c>
      <c r="CQ29" s="46">
        <f>CQ26*(Kirish!$B$22+Kirish!$B$23)</f>
        <v>1545.5762499999998</v>
      </c>
      <c r="CR29" s="46">
        <f>CR26*(Kirish!$B$22+Kirish!$B$23)</f>
        <v>1545.5762499999998</v>
      </c>
      <c r="CS29" s="46">
        <f>CS26*(Kirish!$B$22+Kirish!$B$23)</f>
        <v>1545.5762499999998</v>
      </c>
      <c r="CT29" s="46">
        <f>CT26*(Kirish!$B$22+Kirish!$B$23)</f>
        <v>1545.5762499999998</v>
      </c>
      <c r="CU29" s="46">
        <f>CU26*(Kirish!$B$22+Kirish!$B$23)</f>
        <v>1545.5762499999998</v>
      </c>
      <c r="CV29" s="46">
        <f>CV26*(Kirish!$B$22+Kirish!$B$23)</f>
        <v>1545.5762499999998</v>
      </c>
      <c r="CW29" s="46">
        <f>CW26*(Kirish!$B$22+Kirish!$B$23)</f>
        <v>1545.5762499999998</v>
      </c>
      <c r="CX29" s="46">
        <f>CX26*(Kirish!$B$22+Kirish!$B$23)</f>
        <v>1545.5762499999998</v>
      </c>
      <c r="CY29" s="46">
        <f>CY26*(Kirish!$B$22+Kirish!$B$23)</f>
        <v>1545.5762499999998</v>
      </c>
      <c r="CZ29" s="46">
        <f>CZ26*(Kirish!$B$22+Kirish!$B$23)</f>
        <v>1545.5762499999998</v>
      </c>
      <c r="DA29" s="46">
        <f>DA26*(Kirish!$B$22+Kirish!$B$23)</f>
        <v>1545.5762499999998</v>
      </c>
      <c r="DB29" s="46">
        <f>DB26*(Kirish!$B$22+Kirish!$B$23)</f>
        <v>1545.5762499999998</v>
      </c>
      <c r="DC29" s="46">
        <f>DC26*(Kirish!$B$22+Kirish!$B$23)</f>
        <v>1545.5762499999998</v>
      </c>
      <c r="DD29" s="46">
        <f>DD26*(Kirish!$B$22+Kirish!$B$23)</f>
        <v>1545.5762499999998</v>
      </c>
      <c r="DE29" s="46">
        <f>DE26*(Kirish!$B$22+Kirish!$B$23)</f>
        <v>1545.5762499999998</v>
      </c>
      <c r="DF29" s="46">
        <f>DF26*(Kirish!$B$22+Kirish!$B$23)</f>
        <v>1545.5762499999998</v>
      </c>
      <c r="DG29" s="46">
        <f>DG26*(Kirish!$B$22+Kirish!$B$23)</f>
        <v>1545.5762499999998</v>
      </c>
      <c r="DH29" s="46">
        <f>DH26*(Kirish!$B$22+Kirish!$B$23)</f>
        <v>1545.5762499999998</v>
      </c>
      <c r="DI29" s="46">
        <f>DI26*(Kirish!$B$22+Kirish!$B$23)</f>
        <v>1545.5762499999998</v>
      </c>
      <c r="DJ29" s="46">
        <f>DJ26*(Kirish!$B$22+Kirish!$B$23)</f>
        <v>1545.5762499999998</v>
      </c>
      <c r="DK29" s="46">
        <f>DK26*(Kirish!$B$22+Kirish!$B$23)</f>
        <v>1545.5762499999998</v>
      </c>
      <c r="DL29" s="46">
        <f>DL26*(Kirish!$B$22+Kirish!$B$23)</f>
        <v>1545.5762499999998</v>
      </c>
      <c r="DM29" s="46">
        <f>DM26*(Kirish!$B$22+Kirish!$B$23)</f>
        <v>1545.5762499999998</v>
      </c>
      <c r="DN29" s="46">
        <f>DN26*(Kirish!$B$22+Kirish!$B$23)</f>
        <v>1545.5762499999998</v>
      </c>
      <c r="DO29" s="46">
        <f>DO26*(Kirish!$B$22+Kirish!$B$23)</f>
        <v>1545.5762499999998</v>
      </c>
      <c r="DP29" s="46">
        <f>DP26*(Kirish!$B$22+Kirish!$B$23)</f>
        <v>1545.5762499999998</v>
      </c>
      <c r="DQ29" s="46">
        <f>DQ26*(Kirish!$B$22+Kirish!$B$23)</f>
        <v>1545.5762499999998</v>
      </c>
      <c r="DR29" s="46">
        <f>DR26*(Kirish!$B$22+Kirish!$B$23)</f>
        <v>1545.5762499999998</v>
      </c>
      <c r="DS29" s="46">
        <f>DS26*(Kirish!$B$22+Kirish!$B$23)</f>
        <v>1545.5762499999998</v>
      </c>
      <c r="DT29" s="46">
        <f>DT26*(Kirish!$B$22+Kirish!$B$23)</f>
        <v>1545.5762499999998</v>
      </c>
      <c r="DU29" s="46">
        <f>DU26*(Kirish!$B$22+Kirish!$B$23)</f>
        <v>1545.5762499999998</v>
      </c>
      <c r="DV29" s="46">
        <f>DV26*(Kirish!$B$22+Kirish!$B$23)</f>
        <v>1545.5762499999998</v>
      </c>
      <c r="DW29" s="46">
        <f>DW26*(Kirish!$B$22+Kirish!$B$23)</f>
        <v>1545.5762499999998</v>
      </c>
      <c r="DX29" s="46">
        <f>DX26*(Kirish!$B$22+Kirish!$B$23)</f>
        <v>1545.5762499999998</v>
      </c>
      <c r="DY29" s="46">
        <f>DY26*(Kirish!$B$22+Kirish!$B$23)</f>
        <v>1545.5762499999998</v>
      </c>
      <c r="DZ29" s="46">
        <f>DZ26*(Kirish!$B$22+Kirish!$B$23)</f>
        <v>1545.5762499999998</v>
      </c>
      <c r="EA29" s="46">
        <f>EA26*(Kirish!$B$22+Kirish!$B$23)</f>
        <v>1545.5762499999998</v>
      </c>
      <c r="EB29" s="46">
        <f>EB26*(Kirish!$B$22+Kirish!$B$23)</f>
        <v>1545.5762499999998</v>
      </c>
      <c r="EC29" s="46">
        <f>EC26*(Kirish!$B$22+Kirish!$B$23)</f>
        <v>1545.5762499999998</v>
      </c>
      <c r="ED29" s="46">
        <f>ED26*(Kirish!$B$22+Kirish!$B$23)</f>
        <v>1545.5762499999998</v>
      </c>
      <c r="EE29" s="46">
        <f>EE26*(Kirish!$B$22+Kirish!$B$23)</f>
        <v>1545.5762499999998</v>
      </c>
      <c r="EF29" s="46">
        <f>EF26*(Kirish!$B$22+Kirish!$B$23)</f>
        <v>1545.5762499999998</v>
      </c>
      <c r="EG29" s="46">
        <f>EG26*(Kirish!$B$22+Kirish!$B$23)</f>
        <v>1545.5762499999998</v>
      </c>
      <c r="EH29" s="46">
        <f>EH26*(Kirish!$B$22+Kirish!$B$23)</f>
        <v>1545.5762499999998</v>
      </c>
      <c r="EI29" s="46">
        <f>EI26*(Kirish!$B$22+Kirish!$B$23)</f>
        <v>1545.5762499999998</v>
      </c>
      <c r="EJ29" s="46">
        <f>EJ26*(Kirish!$B$22+Kirish!$B$23)</f>
        <v>1545.5762499999998</v>
      </c>
      <c r="EK29" s="46">
        <f>EK26*(Kirish!$B$22+Kirish!$B$23)</f>
        <v>1545.5762499999998</v>
      </c>
      <c r="EL29" s="46">
        <f>EL26*(Kirish!$B$22+Kirish!$B$23)</f>
        <v>1545.5762499999998</v>
      </c>
      <c r="EM29" s="46">
        <f>EM26*(Kirish!$B$22+Kirish!$B$23)</f>
        <v>1545.5762499999998</v>
      </c>
      <c r="EN29" s="46">
        <f>EN26*(Kirish!$B$22+Kirish!$B$23)</f>
        <v>1545.5762499999998</v>
      </c>
      <c r="EO29" s="46">
        <f>EO26*(Kirish!$B$22+Kirish!$B$23)</f>
        <v>1545.5762499999998</v>
      </c>
      <c r="EP29" s="46">
        <f>EP26*(Kirish!$B$22+Kirish!$B$23)</f>
        <v>1545.5762499999998</v>
      </c>
      <c r="EQ29" s="46">
        <f>EQ26*(Kirish!$B$22+Kirish!$B$23)</f>
        <v>1545.5762499999998</v>
      </c>
      <c r="ER29" s="46">
        <f>ER26*(Kirish!$B$22+Kirish!$B$23)</f>
        <v>1545.5762499999998</v>
      </c>
      <c r="ES29" s="46">
        <f>ES26*(Kirish!$B$22+Kirish!$B$23)</f>
        <v>1545.5762499999998</v>
      </c>
      <c r="ET29" s="46">
        <f>ET26*(Kirish!$B$22+Kirish!$B$23)</f>
        <v>1545.5762499999998</v>
      </c>
      <c r="EU29" s="46">
        <f>EU26*(Kirish!$B$22+Kirish!$B$23)</f>
        <v>1545.5762499999998</v>
      </c>
      <c r="EV29" s="46">
        <f>EV26*(Kirish!$B$22+Kirish!$B$23)</f>
        <v>0</v>
      </c>
      <c r="EW29" s="46">
        <f>EW26*(Kirish!$B$22+Kirish!$B$23)</f>
        <v>0</v>
      </c>
      <c r="EX29" s="46">
        <f>EX26*(Kirish!$B$22+Kirish!$B$23)</f>
        <v>0</v>
      </c>
      <c r="EY29" s="46">
        <f>EY26*(Kirish!$B$22+Kirish!$B$23)</f>
        <v>0</v>
      </c>
      <c r="EZ29" s="46">
        <f>EZ26*(Kirish!$B$22+Kirish!$B$23)</f>
        <v>0</v>
      </c>
      <c r="FA29" s="46">
        <f>FA26*(Kirish!$B$22+Kirish!$B$23)</f>
        <v>0</v>
      </c>
      <c r="FB29" s="46">
        <f>FB26*(Kirish!$B$22+Kirish!$B$23)</f>
        <v>0</v>
      </c>
      <c r="FC29" s="46">
        <f>FC26*(Kirish!$B$22+Kirish!$B$23)</f>
        <v>0</v>
      </c>
      <c r="FD29" s="46">
        <f>FD26*(Kirish!$B$22+Kirish!$B$23)</f>
        <v>0</v>
      </c>
      <c r="FE29" s="46">
        <f>FE26*(Kirish!$B$22+Kirish!$B$23)</f>
        <v>0</v>
      </c>
      <c r="FF29" s="46">
        <f>FF26*(Kirish!$B$22+Kirish!$B$23)</f>
        <v>0</v>
      </c>
      <c r="FG29" s="46">
        <f>FG26*(Kirish!$B$22+Kirish!$B$23)</f>
        <v>0</v>
      </c>
      <c r="FH29" s="46">
        <f>FH26*(Kirish!$B$22+Kirish!$B$23)</f>
        <v>0</v>
      </c>
      <c r="FI29" s="46">
        <f>FI26*(Kirish!$B$22+Kirish!$B$23)</f>
        <v>0</v>
      </c>
      <c r="FJ29" s="46">
        <f>FJ26*(Kirish!$B$22+Kirish!$B$23)</f>
        <v>0</v>
      </c>
      <c r="FK29" s="46">
        <f>FK26*(Kirish!$B$22+Kirish!$B$23)</f>
        <v>0</v>
      </c>
      <c r="FL29" s="46">
        <f>FL26*(Kirish!$B$22+Kirish!$B$23)</f>
        <v>0</v>
      </c>
      <c r="FM29" s="46">
        <f>FM26*(Kirish!$B$22+Kirish!$B$23)</f>
        <v>0</v>
      </c>
      <c r="FN29" s="46">
        <f>FN26*(Kirish!$B$22+Kirish!$B$23)</f>
        <v>0</v>
      </c>
      <c r="FO29" s="46">
        <f>FO26*(Kirish!$B$22+Kirish!$B$23)</f>
        <v>0</v>
      </c>
      <c r="FP29" s="46">
        <f>FP26*(Kirish!$B$22+Kirish!$B$23)</f>
        <v>0</v>
      </c>
    </row>
    <row r="30" spans="1:172" x14ac:dyDescent="0.2">
      <c r="A30" s="35" t="s">
        <v>244</v>
      </c>
      <c r="C30" s="45">
        <f t="shared" si="13"/>
        <v>967902.96180291753</v>
      </c>
      <c r="D30" s="46">
        <f t="shared" ref="D30:AI30" si="20">D26-D27-D28-D29</f>
        <v>0</v>
      </c>
      <c r="E30" s="46">
        <f t="shared" si="20"/>
        <v>0</v>
      </c>
      <c r="F30" s="46">
        <f t="shared" si="20"/>
        <v>0</v>
      </c>
      <c r="G30" s="46">
        <f t="shared" si="20"/>
        <v>0</v>
      </c>
      <c r="H30" s="46">
        <f t="shared" si="20"/>
        <v>0</v>
      </c>
      <c r="I30" s="46">
        <f t="shared" si="20"/>
        <v>0</v>
      </c>
      <c r="J30" s="46">
        <f t="shared" si="20"/>
        <v>0</v>
      </c>
      <c r="K30" s="46">
        <f t="shared" si="20"/>
        <v>0</v>
      </c>
      <c r="L30" s="46">
        <f t="shared" si="20"/>
        <v>0</v>
      </c>
      <c r="M30" s="46">
        <f t="shared" si="20"/>
        <v>0</v>
      </c>
      <c r="N30" s="46">
        <f t="shared" si="20"/>
        <v>0</v>
      </c>
      <c r="O30" s="46">
        <f t="shared" si="20"/>
        <v>0</v>
      </c>
      <c r="P30" s="46">
        <f t="shared" si="20"/>
        <v>0</v>
      </c>
      <c r="Q30" s="46">
        <f t="shared" si="20"/>
        <v>0</v>
      </c>
      <c r="R30" s="46">
        <f t="shared" si="20"/>
        <v>0</v>
      </c>
      <c r="S30" s="46">
        <f t="shared" si="20"/>
        <v>0</v>
      </c>
      <c r="T30" s="46">
        <f t="shared" si="20"/>
        <v>0</v>
      </c>
      <c r="U30" s="46">
        <f t="shared" si="20"/>
        <v>0</v>
      </c>
      <c r="V30" s="46">
        <f t="shared" si="20"/>
        <v>0</v>
      </c>
      <c r="W30" s="46">
        <f t="shared" si="20"/>
        <v>0</v>
      </c>
      <c r="X30" s="46">
        <f t="shared" si="20"/>
        <v>0</v>
      </c>
      <c r="Y30" s="46">
        <f t="shared" si="20"/>
        <v>0</v>
      </c>
      <c r="Z30" s="46">
        <f t="shared" si="20"/>
        <v>0</v>
      </c>
      <c r="AA30" s="46">
        <f t="shared" si="20"/>
        <v>0</v>
      </c>
      <c r="AB30" s="46">
        <f t="shared" si="20"/>
        <v>0</v>
      </c>
      <c r="AC30" s="46">
        <f t="shared" si="20"/>
        <v>0</v>
      </c>
      <c r="AD30" s="46">
        <f t="shared" si="20"/>
        <v>0</v>
      </c>
      <c r="AE30" s="46">
        <f t="shared" si="20"/>
        <v>0</v>
      </c>
      <c r="AF30" s="46">
        <f t="shared" si="20"/>
        <v>-37274.989979767335</v>
      </c>
      <c r="AG30" s="46">
        <f t="shared" si="20"/>
        <v>-13730.564146434002</v>
      </c>
      <c r="AH30" s="46">
        <f t="shared" si="20"/>
        <v>-12794.88440685067</v>
      </c>
      <c r="AI30" s="46">
        <f t="shared" si="20"/>
        <v>-11859.204667267339</v>
      </c>
      <c r="AJ30" s="46">
        <f t="shared" ref="AJ30:BO30" si="21">AJ26-AJ27-AJ28-AJ29</f>
        <v>-10923.524927684004</v>
      </c>
      <c r="AK30" s="46">
        <f t="shared" si="21"/>
        <v>-9987.8451881006713</v>
      </c>
      <c r="AL30" s="46">
        <f t="shared" si="21"/>
        <v>-9052.1654485173331</v>
      </c>
      <c r="AM30" s="46">
        <f t="shared" si="21"/>
        <v>-8116.4857089340057</v>
      </c>
      <c r="AN30" s="46">
        <f t="shared" si="21"/>
        <v>-7180.8059693506666</v>
      </c>
      <c r="AO30" s="46">
        <f t="shared" si="21"/>
        <v>-6245.1262297673393</v>
      </c>
      <c r="AP30" s="46">
        <f t="shared" si="21"/>
        <v>-5309.4464901840056</v>
      </c>
      <c r="AQ30" s="46">
        <f t="shared" si="21"/>
        <v>-4373.7667506006655</v>
      </c>
      <c r="AR30" s="46">
        <f t="shared" si="21"/>
        <v>-3438.0870110173332</v>
      </c>
      <c r="AS30" s="46">
        <f t="shared" si="21"/>
        <v>-2502.4072714340064</v>
      </c>
      <c r="AT30" s="46">
        <f t="shared" si="21"/>
        <v>-1566.7275318506738</v>
      </c>
      <c r="AU30" s="46">
        <f t="shared" si="21"/>
        <v>-631.04779226734149</v>
      </c>
      <c r="AV30" s="46">
        <f t="shared" si="21"/>
        <v>304.63194731599083</v>
      </c>
      <c r="AW30" s="46">
        <f t="shared" si="21"/>
        <v>1240.3116868993304</v>
      </c>
      <c r="AX30" s="46">
        <f t="shared" si="21"/>
        <v>2175.991426482663</v>
      </c>
      <c r="AY30" s="46">
        <f t="shared" si="21"/>
        <v>3111.6711660659948</v>
      </c>
      <c r="AZ30" s="46">
        <f t="shared" si="21"/>
        <v>4047.3509056493276</v>
      </c>
      <c r="BA30" s="46">
        <f t="shared" si="21"/>
        <v>4983.0306452326822</v>
      </c>
      <c r="BB30" s="46">
        <f t="shared" si="21"/>
        <v>5918.7103848159923</v>
      </c>
      <c r="BC30" s="46">
        <f t="shared" si="21"/>
        <v>6854.390124399325</v>
      </c>
      <c r="BD30" s="46">
        <f t="shared" si="21"/>
        <v>7790.0698639826569</v>
      </c>
      <c r="BE30" s="46">
        <f t="shared" si="21"/>
        <v>11331.198770232657</v>
      </c>
      <c r="BF30" s="46">
        <f t="shared" si="21"/>
        <v>11331.198770232657</v>
      </c>
      <c r="BG30" s="46">
        <f t="shared" si="21"/>
        <v>11331.198770232657</v>
      </c>
      <c r="BH30" s="46">
        <f t="shared" si="21"/>
        <v>11331.198770232657</v>
      </c>
      <c r="BI30" s="46">
        <f t="shared" si="21"/>
        <v>11331.198770232657</v>
      </c>
      <c r="BJ30" s="46">
        <f t="shared" si="21"/>
        <v>11331.198770232657</v>
      </c>
      <c r="BK30" s="46">
        <f t="shared" si="21"/>
        <v>11331.198770232657</v>
      </c>
      <c r="BL30" s="46">
        <f t="shared" si="21"/>
        <v>11331.198770232657</v>
      </c>
      <c r="BM30" s="46">
        <f t="shared" si="21"/>
        <v>11331.198770232657</v>
      </c>
      <c r="BN30" s="46">
        <f t="shared" si="21"/>
        <v>11331.198770232657</v>
      </c>
      <c r="BO30" s="46">
        <f t="shared" si="21"/>
        <v>11331.198770232657</v>
      </c>
      <c r="BP30" s="46">
        <f t="shared" ref="BP30:CU30" si="22">BP26-BP27-BP28-BP29</f>
        <v>11331.198770232657</v>
      </c>
      <c r="BQ30" s="46">
        <f t="shared" si="22"/>
        <v>11331.198770232657</v>
      </c>
      <c r="BR30" s="46">
        <f t="shared" si="22"/>
        <v>11331.198770232657</v>
      </c>
      <c r="BS30" s="46">
        <f t="shared" si="22"/>
        <v>11331.198770232657</v>
      </c>
      <c r="BT30" s="46">
        <f t="shared" si="22"/>
        <v>11331.198770232657</v>
      </c>
      <c r="BU30" s="46">
        <f t="shared" si="22"/>
        <v>11331.198770232657</v>
      </c>
      <c r="BV30" s="46">
        <f t="shared" si="22"/>
        <v>11331.198770232657</v>
      </c>
      <c r="BW30" s="46">
        <f t="shared" si="22"/>
        <v>11331.198770232657</v>
      </c>
      <c r="BX30" s="46">
        <f t="shared" si="22"/>
        <v>11331.198770232657</v>
      </c>
      <c r="BY30" s="46">
        <f t="shared" si="22"/>
        <v>11331.198770232657</v>
      </c>
      <c r="BZ30" s="46">
        <f t="shared" si="22"/>
        <v>11331.198770232657</v>
      </c>
      <c r="CA30" s="46">
        <f t="shared" si="22"/>
        <v>11331.198770232657</v>
      </c>
      <c r="CB30" s="46">
        <f t="shared" si="22"/>
        <v>11331.198770232657</v>
      </c>
      <c r="CC30" s="46">
        <f t="shared" si="22"/>
        <v>11331.198770232657</v>
      </c>
      <c r="CD30" s="46">
        <f t="shared" si="22"/>
        <v>11331.198770232657</v>
      </c>
      <c r="CE30" s="46">
        <f t="shared" si="22"/>
        <v>11331.198770232657</v>
      </c>
      <c r="CF30" s="46">
        <f t="shared" si="22"/>
        <v>11331.198770232657</v>
      </c>
      <c r="CG30" s="46">
        <f t="shared" si="22"/>
        <v>11331.198770232657</v>
      </c>
      <c r="CH30" s="46">
        <f t="shared" si="22"/>
        <v>11331.198770232657</v>
      </c>
      <c r="CI30" s="46">
        <f t="shared" si="22"/>
        <v>11331.198770232657</v>
      </c>
      <c r="CJ30" s="46">
        <f t="shared" si="22"/>
        <v>11331.198770232657</v>
      </c>
      <c r="CK30" s="46">
        <f t="shared" si="22"/>
        <v>11331.198770232657</v>
      </c>
      <c r="CL30" s="46">
        <f t="shared" si="22"/>
        <v>11331.198770232657</v>
      </c>
      <c r="CM30" s="46">
        <f t="shared" si="22"/>
        <v>11331.198770232657</v>
      </c>
      <c r="CN30" s="46">
        <f t="shared" si="22"/>
        <v>11331.198770232657</v>
      </c>
      <c r="CO30" s="46">
        <f t="shared" si="22"/>
        <v>11331.198770232657</v>
      </c>
      <c r="CP30" s="46">
        <f t="shared" si="22"/>
        <v>11331.198770232657</v>
      </c>
      <c r="CQ30" s="46">
        <f t="shared" si="22"/>
        <v>11331.198770232657</v>
      </c>
      <c r="CR30" s="46">
        <f t="shared" si="22"/>
        <v>11331.198770232657</v>
      </c>
      <c r="CS30" s="46">
        <f t="shared" si="22"/>
        <v>11331.198770232657</v>
      </c>
      <c r="CT30" s="46">
        <f t="shared" si="22"/>
        <v>11331.198770232657</v>
      </c>
      <c r="CU30" s="46">
        <f t="shared" si="22"/>
        <v>11331.198770232657</v>
      </c>
      <c r="CV30" s="46">
        <f t="shared" ref="CV30:EA30" si="23">CV26-CV27-CV28-CV29</f>
        <v>11331.198770232657</v>
      </c>
      <c r="CW30" s="46">
        <f t="shared" si="23"/>
        <v>11331.198770232657</v>
      </c>
      <c r="CX30" s="46">
        <f t="shared" si="23"/>
        <v>11331.198770232657</v>
      </c>
      <c r="CY30" s="46">
        <f t="shared" si="23"/>
        <v>11331.198770232657</v>
      </c>
      <c r="CZ30" s="46">
        <f t="shared" si="23"/>
        <v>11331.198770232657</v>
      </c>
      <c r="DA30" s="46">
        <f t="shared" si="23"/>
        <v>11331.198770232657</v>
      </c>
      <c r="DB30" s="46">
        <f t="shared" si="23"/>
        <v>11331.198770232657</v>
      </c>
      <c r="DC30" s="46">
        <f t="shared" si="23"/>
        <v>11331.198770232657</v>
      </c>
      <c r="DD30" s="46">
        <f t="shared" si="23"/>
        <v>11331.198770232657</v>
      </c>
      <c r="DE30" s="46">
        <f t="shared" si="23"/>
        <v>11331.198770232657</v>
      </c>
      <c r="DF30" s="46">
        <f t="shared" si="23"/>
        <v>11331.198770232657</v>
      </c>
      <c r="DG30" s="46">
        <f t="shared" si="23"/>
        <v>11331.198770232657</v>
      </c>
      <c r="DH30" s="46">
        <f t="shared" si="23"/>
        <v>11331.198770232657</v>
      </c>
      <c r="DI30" s="46">
        <f t="shared" si="23"/>
        <v>11331.198770232657</v>
      </c>
      <c r="DJ30" s="46">
        <f t="shared" si="23"/>
        <v>11331.198770232657</v>
      </c>
      <c r="DK30" s="46">
        <f t="shared" si="23"/>
        <v>11331.198770232657</v>
      </c>
      <c r="DL30" s="46">
        <f t="shared" si="23"/>
        <v>11331.198770232657</v>
      </c>
      <c r="DM30" s="46">
        <f t="shared" si="23"/>
        <v>11331.198770232657</v>
      </c>
      <c r="DN30" s="46">
        <f t="shared" si="23"/>
        <v>11331.198770232657</v>
      </c>
      <c r="DO30" s="46">
        <f t="shared" si="23"/>
        <v>11331.198770232657</v>
      </c>
      <c r="DP30" s="46">
        <f t="shared" si="23"/>
        <v>11331.198770232657</v>
      </c>
      <c r="DQ30" s="46">
        <f t="shared" si="23"/>
        <v>11331.198770232657</v>
      </c>
      <c r="DR30" s="46">
        <f t="shared" si="23"/>
        <v>11331.198770232657</v>
      </c>
      <c r="DS30" s="46">
        <f t="shared" si="23"/>
        <v>11331.198770232657</v>
      </c>
      <c r="DT30" s="46">
        <f t="shared" si="23"/>
        <v>11331.198770232657</v>
      </c>
      <c r="DU30" s="46">
        <f t="shared" si="23"/>
        <v>11331.198770232657</v>
      </c>
      <c r="DV30" s="46">
        <f t="shared" si="23"/>
        <v>11331.198770232657</v>
      </c>
      <c r="DW30" s="46">
        <f t="shared" si="23"/>
        <v>11331.198770232657</v>
      </c>
      <c r="DX30" s="46">
        <f t="shared" si="23"/>
        <v>11331.198770232657</v>
      </c>
      <c r="DY30" s="46">
        <f t="shared" si="23"/>
        <v>11331.198770232657</v>
      </c>
      <c r="DZ30" s="46">
        <f t="shared" si="23"/>
        <v>11331.198770232657</v>
      </c>
      <c r="EA30" s="46">
        <f t="shared" si="23"/>
        <v>11331.198770232657</v>
      </c>
      <c r="EB30" s="46">
        <f t="shared" ref="EB30:FG30" si="24">EB26-EB27-EB28-EB29</f>
        <v>11331.198770232657</v>
      </c>
      <c r="EC30" s="46">
        <f t="shared" si="24"/>
        <v>11331.198770232657</v>
      </c>
      <c r="ED30" s="46">
        <f t="shared" si="24"/>
        <v>11331.198770232657</v>
      </c>
      <c r="EE30" s="46">
        <f t="shared" si="24"/>
        <v>11331.198770232657</v>
      </c>
      <c r="EF30" s="46">
        <f t="shared" si="24"/>
        <v>11331.198770232657</v>
      </c>
      <c r="EG30" s="46">
        <f t="shared" si="24"/>
        <v>11331.198770232657</v>
      </c>
      <c r="EH30" s="46">
        <f t="shared" si="24"/>
        <v>11331.198770232657</v>
      </c>
      <c r="EI30" s="46">
        <f t="shared" si="24"/>
        <v>11331.198770232657</v>
      </c>
      <c r="EJ30" s="46">
        <f t="shared" si="24"/>
        <v>11331.198770232657</v>
      </c>
      <c r="EK30" s="46">
        <f t="shared" si="24"/>
        <v>11331.198770232657</v>
      </c>
      <c r="EL30" s="46">
        <f t="shared" si="24"/>
        <v>11331.198770232657</v>
      </c>
      <c r="EM30" s="46">
        <f t="shared" si="24"/>
        <v>11331.198770232657</v>
      </c>
      <c r="EN30" s="46">
        <f t="shared" si="24"/>
        <v>11331.198770232657</v>
      </c>
      <c r="EO30" s="46">
        <f t="shared" si="24"/>
        <v>11331.198770232657</v>
      </c>
      <c r="EP30" s="46">
        <f t="shared" si="24"/>
        <v>11331.198770232657</v>
      </c>
      <c r="EQ30" s="46">
        <f t="shared" si="24"/>
        <v>11331.198770232657</v>
      </c>
      <c r="ER30" s="46">
        <f t="shared" si="24"/>
        <v>11331.198770232657</v>
      </c>
      <c r="ES30" s="46">
        <f t="shared" si="24"/>
        <v>11331.198770232657</v>
      </c>
      <c r="ET30" s="46">
        <f t="shared" si="24"/>
        <v>11331.198770232657</v>
      </c>
      <c r="EU30" s="46">
        <f t="shared" si="24"/>
        <v>11331.198770232657</v>
      </c>
      <c r="EV30" s="46">
        <f t="shared" si="24"/>
        <v>0</v>
      </c>
      <c r="EW30" s="46">
        <f t="shared" si="24"/>
        <v>0</v>
      </c>
      <c r="EX30" s="46">
        <f t="shared" si="24"/>
        <v>0</v>
      </c>
      <c r="EY30" s="46">
        <f t="shared" si="24"/>
        <v>0</v>
      </c>
      <c r="EZ30" s="46">
        <f t="shared" si="24"/>
        <v>0</v>
      </c>
      <c r="FA30" s="46">
        <f t="shared" si="24"/>
        <v>0</v>
      </c>
      <c r="FB30" s="46">
        <f t="shared" si="24"/>
        <v>0</v>
      </c>
      <c r="FC30" s="46">
        <f t="shared" si="24"/>
        <v>0</v>
      </c>
      <c r="FD30" s="46">
        <f t="shared" si="24"/>
        <v>0</v>
      </c>
      <c r="FE30" s="46">
        <f t="shared" si="24"/>
        <v>0</v>
      </c>
      <c r="FF30" s="46">
        <f t="shared" si="24"/>
        <v>0</v>
      </c>
      <c r="FG30" s="46">
        <f t="shared" si="24"/>
        <v>0</v>
      </c>
      <c r="FH30" s="46">
        <f t="shared" ref="FH30:GM30" si="25">FH26-FH27-FH28-FH29</f>
        <v>0</v>
      </c>
      <c r="FI30" s="46">
        <f t="shared" si="25"/>
        <v>0</v>
      </c>
      <c r="FJ30" s="46">
        <f t="shared" si="25"/>
        <v>0</v>
      </c>
      <c r="FK30" s="46">
        <f t="shared" si="25"/>
        <v>0</v>
      </c>
      <c r="FL30" s="46">
        <f t="shared" si="25"/>
        <v>0</v>
      </c>
      <c r="FM30" s="46">
        <f t="shared" si="25"/>
        <v>0</v>
      </c>
      <c r="FN30" s="46">
        <f t="shared" si="25"/>
        <v>0</v>
      </c>
      <c r="FO30" s="46">
        <f t="shared" si="25"/>
        <v>0</v>
      </c>
      <c r="FP30" s="46">
        <f t="shared" si="25"/>
        <v>0</v>
      </c>
    </row>
    <row r="31" spans="1:172" x14ac:dyDescent="0.2">
      <c r="A31" s="42" t="s">
        <v>245</v>
      </c>
      <c r="C31" s="45">
        <f t="shared" si="13"/>
        <v>2131956.5096631935</v>
      </c>
      <c r="D31" s="46">
        <f>IF(D21=1,Parametrlar!$E$24*Kirish!$B$27/12,0)</f>
        <v>0</v>
      </c>
      <c r="E31" s="46">
        <f>IF(E21=1,Parametrlar!$E$24*Kirish!$B$27/12,0)</f>
        <v>0</v>
      </c>
      <c r="F31" s="46">
        <f>IF(F21=1,Parametrlar!$E$24*Kirish!$B$27/12,0)</f>
        <v>0</v>
      </c>
      <c r="G31" s="46">
        <f>IF(G21=1,Parametrlar!$E$24*Kirish!$B$27/12,0)</f>
        <v>0</v>
      </c>
      <c r="H31" s="46">
        <f>IF(H21=1,Parametrlar!$E$24*Kirish!$B$27/12,0)</f>
        <v>0</v>
      </c>
      <c r="I31" s="46">
        <f>IF(I21=1,Parametrlar!$E$24*Kirish!$B$27/12,0)</f>
        <v>0</v>
      </c>
      <c r="J31" s="46">
        <f>IF(J21=1,Parametrlar!$E$24*Kirish!$B$27/12,0)</f>
        <v>0</v>
      </c>
      <c r="K31" s="46">
        <f>IF(K21=1,Parametrlar!$E$24*Kirish!$B$27/12,0)</f>
        <v>0</v>
      </c>
      <c r="L31" s="46">
        <f>IF(L21=1,Parametrlar!$E$24*Kirish!$B$27/12,0)</f>
        <v>0</v>
      </c>
      <c r="M31" s="46">
        <f>IF(M21=1,Parametrlar!$E$24*Kirish!$B$27/12,0)</f>
        <v>0</v>
      </c>
      <c r="N31" s="46">
        <f>IF(N21=1,Parametrlar!$E$24*Kirish!$B$27/12,0)</f>
        <v>0</v>
      </c>
      <c r="O31" s="46">
        <f>IF(O21=1,Parametrlar!$E$24*Kirish!$B$27/12,0)</f>
        <v>0</v>
      </c>
      <c r="P31" s="46">
        <f>IF(P21=1,Parametrlar!$E$24*Kirish!$B$27/12,0)</f>
        <v>0</v>
      </c>
      <c r="Q31" s="46">
        <f>IF(Q21=1,Parametrlar!$E$24*Kirish!$B$27/12,0)</f>
        <v>0</v>
      </c>
      <c r="R31" s="46">
        <f>IF(R21=1,Parametrlar!$E$24*Kirish!$B$27/12,0)</f>
        <v>0</v>
      </c>
      <c r="S31" s="46">
        <f>IF(S21=1,Parametrlar!$E$24*Kirish!$B$27/12,0)</f>
        <v>0</v>
      </c>
      <c r="T31" s="46">
        <f>IF(T21=1,Parametrlar!$E$24*Kirish!$B$27/12,0)</f>
        <v>0</v>
      </c>
      <c r="U31" s="46">
        <f>IF(U21=1,Parametrlar!$E$24*Kirish!$B$27/12,0)</f>
        <v>0</v>
      </c>
      <c r="V31" s="46">
        <f>IF(V21=1,Parametrlar!$E$24*Kirish!$B$27/12,0)</f>
        <v>0</v>
      </c>
      <c r="W31" s="46">
        <f>IF(W21=1,Parametrlar!$E$24*Kirish!$B$27/12,0)</f>
        <v>0</v>
      </c>
      <c r="X31" s="46">
        <f>IF(X21=1,Parametrlar!$E$24*Kirish!$B$27/12,0)</f>
        <v>0</v>
      </c>
      <c r="Y31" s="46">
        <f>IF(Y21=1,Parametrlar!$E$24*Kirish!$B$27/12,0)</f>
        <v>0</v>
      </c>
      <c r="Z31" s="46">
        <f>IF(Z21=1,Parametrlar!$E$24*Kirish!$B$27/12,0)</f>
        <v>0</v>
      </c>
      <c r="AA31" s="46">
        <f>IF(AA21=1,Parametrlar!$E$24*Kirish!$B$27/12,0)</f>
        <v>0</v>
      </c>
      <c r="AB31" s="46">
        <f>IF(AB21=1,Parametrlar!$E$24*Kirish!$B$27/12,0)</f>
        <v>0</v>
      </c>
      <c r="AC31" s="46">
        <f>IF(AC21=1,Parametrlar!$E$24*Kirish!$B$27/12,0)</f>
        <v>0</v>
      </c>
      <c r="AD31" s="46">
        <f>IF(AD21=1,Parametrlar!$E$24*Kirish!$B$27/12,0)</f>
        <v>0</v>
      </c>
      <c r="AE31" s="46">
        <f>IF(AE21=1,Parametrlar!$E$24*Kirish!$B$27/12,0)</f>
        <v>0</v>
      </c>
      <c r="AF31" s="46">
        <f>IF(AF21=1,Parametrlar!$E$24*Kirish!$B$27/12,0)</f>
        <v>17766.304247193297</v>
      </c>
      <c r="AG31" s="46">
        <f>IF(AG21=1,Parametrlar!$E$24*Kirish!$B$27/12,0)</f>
        <v>17766.304247193297</v>
      </c>
      <c r="AH31" s="46">
        <f>IF(AH21=1,Parametrlar!$E$24*Kirish!$B$27/12,0)</f>
        <v>17766.304247193297</v>
      </c>
      <c r="AI31" s="46">
        <f>IF(AI21=1,Parametrlar!$E$24*Kirish!$B$27/12,0)</f>
        <v>17766.304247193297</v>
      </c>
      <c r="AJ31" s="46">
        <f>IF(AJ21=1,Parametrlar!$E$24*Kirish!$B$27/12,0)</f>
        <v>17766.304247193297</v>
      </c>
      <c r="AK31" s="46">
        <f>IF(AK21=1,Parametrlar!$E$24*Kirish!$B$27/12,0)</f>
        <v>17766.304247193297</v>
      </c>
      <c r="AL31" s="46">
        <f>IF(AL21=1,Parametrlar!$E$24*Kirish!$B$27/12,0)</f>
        <v>17766.304247193297</v>
      </c>
      <c r="AM31" s="46">
        <f>IF(AM21=1,Parametrlar!$E$24*Kirish!$B$27/12,0)</f>
        <v>17766.304247193297</v>
      </c>
      <c r="AN31" s="46">
        <f>IF(AN21=1,Parametrlar!$E$24*Kirish!$B$27/12,0)</f>
        <v>17766.304247193297</v>
      </c>
      <c r="AO31" s="46">
        <f>IF(AO21=1,Parametrlar!$E$24*Kirish!$B$27/12,0)</f>
        <v>17766.304247193297</v>
      </c>
      <c r="AP31" s="46">
        <f>IF(AP21=1,Parametrlar!$E$24*Kirish!$B$27/12,0)</f>
        <v>17766.304247193297</v>
      </c>
      <c r="AQ31" s="46">
        <f>IF(AQ21=1,Parametrlar!$E$24*Kirish!$B$27/12,0)</f>
        <v>17766.304247193297</v>
      </c>
      <c r="AR31" s="46">
        <f>IF(AR21=1,Parametrlar!$E$24*Kirish!$B$27/12,0)</f>
        <v>17766.304247193297</v>
      </c>
      <c r="AS31" s="46">
        <f>IF(AS21=1,Parametrlar!$E$24*Kirish!$B$27/12,0)</f>
        <v>17766.304247193297</v>
      </c>
      <c r="AT31" s="46">
        <f>IF(AT21=1,Parametrlar!$E$24*Kirish!$B$27/12,0)</f>
        <v>17766.304247193297</v>
      </c>
      <c r="AU31" s="46">
        <f>IF(AU21=1,Parametrlar!$E$24*Kirish!$B$27/12,0)</f>
        <v>17766.304247193297</v>
      </c>
      <c r="AV31" s="46">
        <f>IF(AV21=1,Parametrlar!$E$24*Kirish!$B$27/12,0)</f>
        <v>17766.304247193297</v>
      </c>
      <c r="AW31" s="46">
        <f>IF(AW21=1,Parametrlar!$E$24*Kirish!$B$27/12,0)</f>
        <v>17766.304247193297</v>
      </c>
      <c r="AX31" s="46">
        <f>IF(AX21=1,Parametrlar!$E$24*Kirish!$B$27/12,0)</f>
        <v>17766.304247193297</v>
      </c>
      <c r="AY31" s="46">
        <f>IF(AY21=1,Parametrlar!$E$24*Kirish!$B$27/12,0)</f>
        <v>17766.304247193297</v>
      </c>
      <c r="AZ31" s="46">
        <f>IF(AZ21=1,Parametrlar!$E$24*Kirish!$B$27/12,0)</f>
        <v>17766.304247193297</v>
      </c>
      <c r="BA31" s="46">
        <f>IF(BA21=1,Parametrlar!$E$24*Kirish!$B$27/12,0)</f>
        <v>17766.304247193297</v>
      </c>
      <c r="BB31" s="46">
        <f>IF(BB21=1,Parametrlar!$E$24*Kirish!$B$27/12,0)</f>
        <v>17766.304247193297</v>
      </c>
      <c r="BC31" s="46">
        <f>IF(BC21=1,Parametrlar!$E$24*Kirish!$B$27/12,0)</f>
        <v>17766.304247193297</v>
      </c>
      <c r="BD31" s="46">
        <f>IF(BD21=1,Parametrlar!$E$24*Kirish!$B$27/12,0)</f>
        <v>17766.304247193297</v>
      </c>
      <c r="BE31" s="46">
        <f>IF(BE21=1,Parametrlar!$E$24*Kirish!$B$27/12,0)</f>
        <v>17766.304247193297</v>
      </c>
      <c r="BF31" s="46">
        <f>IF(BF21=1,Parametrlar!$E$24*Kirish!$B$27/12,0)</f>
        <v>17766.304247193297</v>
      </c>
      <c r="BG31" s="46">
        <f>IF(BG21=1,Parametrlar!$E$24*Kirish!$B$27/12,0)</f>
        <v>17766.304247193297</v>
      </c>
      <c r="BH31" s="46">
        <f>IF(BH21=1,Parametrlar!$E$24*Kirish!$B$27/12,0)</f>
        <v>17766.304247193297</v>
      </c>
      <c r="BI31" s="46">
        <f>IF(BI21=1,Parametrlar!$E$24*Kirish!$B$27/12,0)</f>
        <v>17766.304247193297</v>
      </c>
      <c r="BJ31" s="46">
        <f>IF(BJ21=1,Parametrlar!$E$24*Kirish!$B$27/12,0)</f>
        <v>17766.304247193297</v>
      </c>
      <c r="BK31" s="46">
        <f>IF(BK21=1,Parametrlar!$E$24*Kirish!$B$27/12,0)</f>
        <v>17766.304247193297</v>
      </c>
      <c r="BL31" s="46">
        <f>IF(BL21=1,Parametrlar!$E$24*Kirish!$B$27/12,0)</f>
        <v>17766.304247193297</v>
      </c>
      <c r="BM31" s="46">
        <f>IF(BM21=1,Parametrlar!$E$24*Kirish!$B$27/12,0)</f>
        <v>17766.304247193297</v>
      </c>
      <c r="BN31" s="46">
        <f>IF(BN21=1,Parametrlar!$E$24*Kirish!$B$27/12,0)</f>
        <v>17766.304247193297</v>
      </c>
      <c r="BO31" s="46">
        <f>IF(BO21=1,Parametrlar!$E$24*Kirish!$B$27/12,0)</f>
        <v>17766.304247193297</v>
      </c>
      <c r="BP31" s="46">
        <f>IF(BP21=1,Parametrlar!$E$24*Kirish!$B$27/12,0)</f>
        <v>17766.304247193297</v>
      </c>
      <c r="BQ31" s="46">
        <f>IF(BQ21=1,Parametrlar!$E$24*Kirish!$B$27/12,0)</f>
        <v>17766.304247193297</v>
      </c>
      <c r="BR31" s="46">
        <f>IF(BR21=1,Parametrlar!$E$24*Kirish!$B$27/12,0)</f>
        <v>17766.304247193297</v>
      </c>
      <c r="BS31" s="46">
        <f>IF(BS21=1,Parametrlar!$E$24*Kirish!$B$27/12,0)</f>
        <v>17766.304247193297</v>
      </c>
      <c r="BT31" s="46">
        <f>IF(BT21=1,Parametrlar!$E$24*Kirish!$B$27/12,0)</f>
        <v>17766.304247193297</v>
      </c>
      <c r="BU31" s="46">
        <f>IF(BU21=1,Parametrlar!$E$24*Kirish!$B$27/12,0)</f>
        <v>17766.304247193297</v>
      </c>
      <c r="BV31" s="46">
        <f>IF(BV21=1,Parametrlar!$E$24*Kirish!$B$27/12,0)</f>
        <v>17766.304247193297</v>
      </c>
      <c r="BW31" s="46">
        <f>IF(BW21=1,Parametrlar!$E$24*Kirish!$B$27/12,0)</f>
        <v>17766.304247193297</v>
      </c>
      <c r="BX31" s="46">
        <f>IF(BX21=1,Parametrlar!$E$24*Kirish!$B$27/12,0)</f>
        <v>17766.304247193297</v>
      </c>
      <c r="BY31" s="46">
        <f>IF(BY21=1,Parametrlar!$E$24*Kirish!$B$27/12,0)</f>
        <v>17766.304247193297</v>
      </c>
      <c r="BZ31" s="46">
        <f>IF(BZ21=1,Parametrlar!$E$24*Kirish!$B$27/12,0)</f>
        <v>17766.304247193297</v>
      </c>
      <c r="CA31" s="46">
        <f>IF(CA21=1,Parametrlar!$E$24*Kirish!$B$27/12,0)</f>
        <v>17766.304247193297</v>
      </c>
      <c r="CB31" s="46">
        <f>IF(CB21=1,Parametrlar!$E$24*Kirish!$B$27/12,0)</f>
        <v>17766.304247193297</v>
      </c>
      <c r="CC31" s="46">
        <f>IF(CC21=1,Parametrlar!$E$24*Kirish!$B$27/12,0)</f>
        <v>17766.304247193297</v>
      </c>
      <c r="CD31" s="46">
        <f>IF(CD21=1,Parametrlar!$E$24*Kirish!$B$27/12,0)</f>
        <v>17766.304247193297</v>
      </c>
      <c r="CE31" s="46">
        <f>IF(CE21=1,Parametrlar!$E$24*Kirish!$B$27/12,0)</f>
        <v>17766.304247193297</v>
      </c>
      <c r="CF31" s="46">
        <f>IF(CF21=1,Parametrlar!$E$24*Kirish!$B$27/12,0)</f>
        <v>17766.304247193297</v>
      </c>
      <c r="CG31" s="46">
        <f>IF(CG21=1,Parametrlar!$E$24*Kirish!$B$27/12,0)</f>
        <v>17766.304247193297</v>
      </c>
      <c r="CH31" s="46">
        <f>IF(CH21=1,Parametrlar!$E$24*Kirish!$B$27/12,0)</f>
        <v>17766.304247193297</v>
      </c>
      <c r="CI31" s="46">
        <f>IF(CI21=1,Parametrlar!$E$24*Kirish!$B$27/12,0)</f>
        <v>17766.304247193297</v>
      </c>
      <c r="CJ31" s="46">
        <f>IF(CJ21=1,Parametrlar!$E$24*Kirish!$B$27/12,0)</f>
        <v>17766.304247193297</v>
      </c>
      <c r="CK31" s="46">
        <f>IF(CK21=1,Parametrlar!$E$24*Kirish!$B$27/12,0)</f>
        <v>17766.304247193297</v>
      </c>
      <c r="CL31" s="46">
        <f>IF(CL21=1,Parametrlar!$E$24*Kirish!$B$27/12,0)</f>
        <v>17766.304247193297</v>
      </c>
      <c r="CM31" s="46">
        <f>IF(CM21=1,Parametrlar!$E$24*Kirish!$B$27/12,0)</f>
        <v>17766.304247193297</v>
      </c>
      <c r="CN31" s="46">
        <f>IF(CN21=1,Parametrlar!$E$24*Kirish!$B$27/12,0)</f>
        <v>17766.304247193297</v>
      </c>
      <c r="CO31" s="46">
        <f>IF(CO21=1,Parametrlar!$E$24*Kirish!$B$27/12,0)</f>
        <v>17766.304247193297</v>
      </c>
      <c r="CP31" s="46">
        <f>IF(CP21=1,Parametrlar!$E$24*Kirish!$B$27/12,0)</f>
        <v>17766.304247193297</v>
      </c>
      <c r="CQ31" s="46">
        <f>IF(CQ21=1,Parametrlar!$E$24*Kirish!$B$27/12,0)</f>
        <v>17766.304247193297</v>
      </c>
      <c r="CR31" s="46">
        <f>IF(CR21=1,Parametrlar!$E$24*Kirish!$B$27/12,0)</f>
        <v>17766.304247193297</v>
      </c>
      <c r="CS31" s="46">
        <f>IF(CS21=1,Parametrlar!$E$24*Kirish!$B$27/12,0)</f>
        <v>17766.304247193297</v>
      </c>
      <c r="CT31" s="46">
        <f>IF(CT21=1,Parametrlar!$E$24*Kirish!$B$27/12,0)</f>
        <v>17766.304247193297</v>
      </c>
      <c r="CU31" s="46">
        <f>IF(CU21=1,Parametrlar!$E$24*Kirish!$B$27/12,0)</f>
        <v>17766.304247193297</v>
      </c>
      <c r="CV31" s="46">
        <f>IF(CV21=1,Parametrlar!$E$24*Kirish!$B$27/12,0)</f>
        <v>17766.304247193297</v>
      </c>
      <c r="CW31" s="46">
        <f>IF(CW21=1,Parametrlar!$E$24*Kirish!$B$27/12,0)</f>
        <v>17766.304247193297</v>
      </c>
      <c r="CX31" s="46">
        <f>IF(CX21=1,Parametrlar!$E$24*Kirish!$B$27/12,0)</f>
        <v>17766.304247193297</v>
      </c>
      <c r="CY31" s="46">
        <f>IF(CY21=1,Parametrlar!$E$24*Kirish!$B$27/12,0)</f>
        <v>17766.304247193297</v>
      </c>
      <c r="CZ31" s="46">
        <f>IF(CZ21=1,Parametrlar!$E$24*Kirish!$B$27/12,0)</f>
        <v>17766.304247193297</v>
      </c>
      <c r="DA31" s="46">
        <f>IF(DA21=1,Parametrlar!$E$24*Kirish!$B$27/12,0)</f>
        <v>17766.304247193297</v>
      </c>
      <c r="DB31" s="46">
        <f>IF(DB21=1,Parametrlar!$E$24*Kirish!$B$27/12,0)</f>
        <v>17766.304247193297</v>
      </c>
      <c r="DC31" s="46">
        <f>IF(DC21=1,Parametrlar!$E$24*Kirish!$B$27/12,0)</f>
        <v>17766.304247193297</v>
      </c>
      <c r="DD31" s="46">
        <f>IF(DD21=1,Parametrlar!$E$24*Kirish!$B$27/12,0)</f>
        <v>17766.304247193297</v>
      </c>
      <c r="DE31" s="46">
        <f>IF(DE21=1,Parametrlar!$E$24*Kirish!$B$27/12,0)</f>
        <v>17766.304247193297</v>
      </c>
      <c r="DF31" s="46">
        <f>IF(DF21=1,Parametrlar!$E$24*Kirish!$B$27/12,0)</f>
        <v>17766.304247193297</v>
      </c>
      <c r="DG31" s="46">
        <f>IF(DG21=1,Parametrlar!$E$24*Kirish!$B$27/12,0)</f>
        <v>17766.304247193297</v>
      </c>
      <c r="DH31" s="46">
        <f>IF(DH21=1,Parametrlar!$E$24*Kirish!$B$27/12,0)</f>
        <v>17766.304247193297</v>
      </c>
      <c r="DI31" s="46">
        <f>IF(DI21=1,Parametrlar!$E$24*Kirish!$B$27/12,0)</f>
        <v>17766.304247193297</v>
      </c>
      <c r="DJ31" s="46">
        <f>IF(DJ21=1,Parametrlar!$E$24*Kirish!$B$27/12,0)</f>
        <v>17766.304247193297</v>
      </c>
      <c r="DK31" s="46">
        <f>IF(DK21=1,Parametrlar!$E$24*Kirish!$B$27/12,0)</f>
        <v>17766.304247193297</v>
      </c>
      <c r="DL31" s="46">
        <f>IF(DL21=1,Parametrlar!$E$24*Kirish!$B$27/12,0)</f>
        <v>17766.304247193297</v>
      </c>
      <c r="DM31" s="46">
        <f>IF(DM21=1,Parametrlar!$E$24*Kirish!$B$27/12,0)</f>
        <v>17766.304247193297</v>
      </c>
      <c r="DN31" s="46">
        <f>IF(DN21=1,Parametrlar!$E$24*Kirish!$B$27/12,0)</f>
        <v>17766.304247193297</v>
      </c>
      <c r="DO31" s="46">
        <f>IF(DO21=1,Parametrlar!$E$24*Kirish!$B$27/12,0)</f>
        <v>17766.304247193297</v>
      </c>
      <c r="DP31" s="46">
        <f>IF(DP21=1,Parametrlar!$E$24*Kirish!$B$27/12,0)</f>
        <v>17766.304247193297</v>
      </c>
      <c r="DQ31" s="46">
        <f>IF(DQ21=1,Parametrlar!$E$24*Kirish!$B$27/12,0)</f>
        <v>17766.304247193297</v>
      </c>
      <c r="DR31" s="46">
        <f>IF(DR21=1,Parametrlar!$E$24*Kirish!$B$27/12,0)</f>
        <v>17766.304247193297</v>
      </c>
      <c r="DS31" s="46">
        <f>IF(DS21=1,Parametrlar!$E$24*Kirish!$B$27/12,0)</f>
        <v>17766.304247193297</v>
      </c>
      <c r="DT31" s="46">
        <f>IF(DT21=1,Parametrlar!$E$24*Kirish!$B$27/12,0)</f>
        <v>17766.304247193297</v>
      </c>
      <c r="DU31" s="46">
        <f>IF(DU21=1,Parametrlar!$E$24*Kirish!$B$27/12,0)</f>
        <v>17766.304247193297</v>
      </c>
      <c r="DV31" s="46">
        <f>IF(DV21=1,Parametrlar!$E$24*Kirish!$B$27/12,0)</f>
        <v>17766.304247193297</v>
      </c>
      <c r="DW31" s="46">
        <f>IF(DW21=1,Parametrlar!$E$24*Kirish!$B$27/12,0)</f>
        <v>17766.304247193297</v>
      </c>
      <c r="DX31" s="46">
        <f>IF(DX21=1,Parametrlar!$E$24*Kirish!$B$27/12,0)</f>
        <v>17766.304247193297</v>
      </c>
      <c r="DY31" s="46">
        <f>IF(DY21=1,Parametrlar!$E$24*Kirish!$B$27/12,0)</f>
        <v>17766.304247193297</v>
      </c>
      <c r="DZ31" s="46">
        <f>IF(DZ21=1,Parametrlar!$E$24*Kirish!$B$27/12,0)</f>
        <v>17766.304247193297</v>
      </c>
      <c r="EA31" s="46">
        <f>IF(EA21=1,Parametrlar!$E$24*Kirish!$B$27/12,0)</f>
        <v>17766.304247193297</v>
      </c>
      <c r="EB31" s="46">
        <f>IF(EB21=1,Parametrlar!$E$24*Kirish!$B$27/12,0)</f>
        <v>17766.304247193297</v>
      </c>
      <c r="EC31" s="46">
        <f>IF(EC21=1,Parametrlar!$E$24*Kirish!$B$27/12,0)</f>
        <v>17766.304247193297</v>
      </c>
      <c r="ED31" s="46">
        <f>IF(ED21=1,Parametrlar!$E$24*Kirish!$B$27/12,0)</f>
        <v>17766.304247193297</v>
      </c>
      <c r="EE31" s="46">
        <f>IF(EE21=1,Parametrlar!$E$24*Kirish!$B$27/12,0)</f>
        <v>17766.304247193297</v>
      </c>
      <c r="EF31" s="46">
        <f>IF(EF21=1,Parametrlar!$E$24*Kirish!$B$27/12,0)</f>
        <v>17766.304247193297</v>
      </c>
      <c r="EG31" s="46">
        <f>IF(EG21=1,Parametrlar!$E$24*Kirish!$B$27/12,0)</f>
        <v>17766.304247193297</v>
      </c>
      <c r="EH31" s="46">
        <f>IF(EH21=1,Parametrlar!$E$24*Kirish!$B$27/12,0)</f>
        <v>17766.304247193297</v>
      </c>
      <c r="EI31" s="46">
        <f>IF(EI21=1,Parametrlar!$E$24*Kirish!$B$27/12,0)</f>
        <v>17766.304247193297</v>
      </c>
      <c r="EJ31" s="46">
        <f>IF(EJ21=1,Parametrlar!$E$24*Kirish!$B$27/12,0)</f>
        <v>17766.304247193297</v>
      </c>
      <c r="EK31" s="46">
        <f>IF(EK21=1,Parametrlar!$E$24*Kirish!$B$27/12,0)</f>
        <v>17766.304247193297</v>
      </c>
      <c r="EL31" s="46">
        <f>IF(EL21=1,Parametrlar!$E$24*Kirish!$B$27/12,0)</f>
        <v>17766.304247193297</v>
      </c>
      <c r="EM31" s="46">
        <f>IF(EM21=1,Parametrlar!$E$24*Kirish!$B$27/12,0)</f>
        <v>17766.304247193297</v>
      </c>
      <c r="EN31" s="46">
        <f>IF(EN21=1,Parametrlar!$E$24*Kirish!$B$27/12,0)</f>
        <v>17766.304247193297</v>
      </c>
      <c r="EO31" s="46">
        <f>IF(EO21=1,Parametrlar!$E$24*Kirish!$B$27/12,0)</f>
        <v>17766.304247193297</v>
      </c>
      <c r="EP31" s="46">
        <f>IF(EP21=1,Parametrlar!$E$24*Kirish!$B$27/12,0)</f>
        <v>17766.304247193297</v>
      </c>
      <c r="EQ31" s="46">
        <f>IF(EQ21=1,Parametrlar!$E$24*Kirish!$B$27/12,0)</f>
        <v>17766.304247193297</v>
      </c>
      <c r="ER31" s="46">
        <f>IF(ER21=1,Parametrlar!$E$24*Kirish!$B$27/12,0)</f>
        <v>17766.304247193297</v>
      </c>
      <c r="ES31" s="46">
        <f>IF(ES21=1,Parametrlar!$E$24*Kirish!$B$27/12,0)</f>
        <v>17766.304247193297</v>
      </c>
      <c r="ET31" s="46">
        <f>IF(ET21=1,Parametrlar!$E$24*Kirish!$B$27/12,0)</f>
        <v>17766.304247193297</v>
      </c>
      <c r="EU31" s="46">
        <f>IF(EU21=1,Parametrlar!$E$24*Kirish!$B$27/12,0)</f>
        <v>17766.304247193297</v>
      </c>
      <c r="EV31" s="46">
        <f>IF(EV21=1,Parametrlar!$E$24*Kirish!$B$27/12,0)</f>
        <v>0</v>
      </c>
      <c r="EW31" s="46">
        <f>IF(EW21=1,Parametrlar!$E$24*Kirish!$B$27/12,0)</f>
        <v>0</v>
      </c>
      <c r="EX31" s="46">
        <f>IF(EX21=1,Parametrlar!$E$24*Kirish!$B$27/12,0)</f>
        <v>0</v>
      </c>
      <c r="EY31" s="46">
        <f>IF(EY21=1,Parametrlar!$E$24*Kirish!$B$27/12,0)</f>
        <v>0</v>
      </c>
      <c r="EZ31" s="46">
        <f>IF(EZ21=1,Parametrlar!$E$24*Kirish!$B$27/12,0)</f>
        <v>0</v>
      </c>
      <c r="FA31" s="46">
        <f>IF(FA21=1,Parametrlar!$E$24*Kirish!$B$27/12,0)</f>
        <v>0</v>
      </c>
      <c r="FB31" s="46">
        <f>IF(FB21=1,Parametrlar!$E$24*Kirish!$B$27/12,0)</f>
        <v>0</v>
      </c>
      <c r="FC31" s="46">
        <f>IF(FC21=1,Parametrlar!$E$24*Kirish!$B$27/12,0)</f>
        <v>0</v>
      </c>
      <c r="FD31" s="46">
        <f>IF(FD21=1,Parametrlar!$E$24*Kirish!$B$27/12,0)</f>
        <v>0</v>
      </c>
      <c r="FE31" s="46">
        <f>IF(FE21=1,Parametrlar!$E$24*Kirish!$B$27/12,0)</f>
        <v>0</v>
      </c>
      <c r="FF31" s="46">
        <f>IF(FF21=1,Parametrlar!$E$24*Kirish!$B$27/12,0)</f>
        <v>0</v>
      </c>
      <c r="FG31" s="46">
        <f>IF(FG21=1,Parametrlar!$E$24*Kirish!$B$27/12,0)</f>
        <v>0</v>
      </c>
      <c r="FH31" s="46">
        <f>IF(FH21=1,Parametrlar!$E$24*Kirish!$B$27/12,0)</f>
        <v>0</v>
      </c>
      <c r="FI31" s="46">
        <f>IF(FI21=1,Parametrlar!$E$24*Kirish!$B$27/12,0)</f>
        <v>0</v>
      </c>
      <c r="FJ31" s="46">
        <f>IF(FJ21=1,Parametrlar!$E$24*Kirish!$B$27/12,0)</f>
        <v>0</v>
      </c>
      <c r="FK31" s="46">
        <f>IF(FK21=1,Parametrlar!$E$24*Kirish!$B$27/12,0)</f>
        <v>0</v>
      </c>
      <c r="FL31" s="46">
        <f>IF(FL21=1,Parametrlar!$E$24*Kirish!$B$27/12,0)</f>
        <v>0</v>
      </c>
      <c r="FM31" s="46">
        <f>IF(FM21=1,Parametrlar!$E$24*Kirish!$B$27/12,0)</f>
        <v>0</v>
      </c>
      <c r="FN31" s="46">
        <f>IF(FN21=1,Parametrlar!$E$24*Kirish!$B$27/12,0)</f>
        <v>0</v>
      </c>
      <c r="FO31" s="46">
        <f>IF(FO21=1,Parametrlar!$E$24*Kirish!$B$27/12,0)</f>
        <v>0</v>
      </c>
      <c r="FP31" s="46">
        <f>IF(FP21=1,Parametrlar!$E$24*Kirish!$B$27/12,0)</f>
        <v>0</v>
      </c>
    </row>
    <row r="32" spans="1:172" x14ac:dyDescent="0.2">
      <c r="A32" s="42" t="s">
        <v>246</v>
      </c>
      <c r="C32" s="45">
        <f t="shared" si="13"/>
        <v>0</v>
      </c>
      <c r="D32" s="46">
        <f>MAX(0,D30-D31)*Kirish!$B$28</f>
        <v>0</v>
      </c>
      <c r="E32" s="46">
        <f>MAX(0,E30-E31)*Kirish!$B$28</f>
        <v>0</v>
      </c>
      <c r="F32" s="46">
        <f>MAX(0,F30-F31)*Kirish!$B$28</f>
        <v>0</v>
      </c>
      <c r="G32" s="46">
        <f>MAX(0,G30-G31)*Kirish!$B$28</f>
        <v>0</v>
      </c>
      <c r="H32" s="46">
        <f>MAX(0,H30-H31)*Kirish!$B$28</f>
        <v>0</v>
      </c>
      <c r="I32" s="46">
        <f>MAX(0,I30-I31)*Kirish!$B$28</f>
        <v>0</v>
      </c>
      <c r="J32" s="46">
        <f>MAX(0,J30-J31)*Kirish!$B$28</f>
        <v>0</v>
      </c>
      <c r="K32" s="46">
        <f>MAX(0,K30-K31)*Kirish!$B$28</f>
        <v>0</v>
      </c>
      <c r="L32" s="46">
        <f>MAX(0,L30-L31)*Kirish!$B$28</f>
        <v>0</v>
      </c>
      <c r="M32" s="46">
        <f>MAX(0,M30-M31)*Kirish!$B$28</f>
        <v>0</v>
      </c>
      <c r="N32" s="46">
        <f>MAX(0,N30-N31)*Kirish!$B$28</f>
        <v>0</v>
      </c>
      <c r="O32" s="46">
        <f>MAX(0,O30-O31)*Kirish!$B$28</f>
        <v>0</v>
      </c>
      <c r="P32" s="46">
        <f>MAX(0,P30-P31)*Kirish!$B$28</f>
        <v>0</v>
      </c>
      <c r="Q32" s="46">
        <f>MAX(0,Q30-Q31)*Kirish!$B$28</f>
        <v>0</v>
      </c>
      <c r="R32" s="46">
        <f>MAX(0,R30-R31)*Kirish!$B$28</f>
        <v>0</v>
      </c>
      <c r="S32" s="46">
        <f>MAX(0,S30-S31)*Kirish!$B$28</f>
        <v>0</v>
      </c>
      <c r="T32" s="46">
        <f>MAX(0,T30-T31)*Kirish!$B$28</f>
        <v>0</v>
      </c>
      <c r="U32" s="46">
        <f>MAX(0,U30-U31)*Kirish!$B$28</f>
        <v>0</v>
      </c>
      <c r="V32" s="46">
        <f>MAX(0,V30-V31)*Kirish!$B$28</f>
        <v>0</v>
      </c>
      <c r="W32" s="46">
        <f>MAX(0,W30-W31)*Kirish!$B$28</f>
        <v>0</v>
      </c>
      <c r="X32" s="46">
        <f>MAX(0,X30-X31)*Kirish!$B$28</f>
        <v>0</v>
      </c>
      <c r="Y32" s="46">
        <f>MAX(0,Y30-Y31)*Kirish!$B$28</f>
        <v>0</v>
      </c>
      <c r="Z32" s="46">
        <f>MAX(0,Z30-Z31)*Kirish!$B$28</f>
        <v>0</v>
      </c>
      <c r="AA32" s="46">
        <f>MAX(0,AA30-AA31)*Kirish!$B$28</f>
        <v>0</v>
      </c>
      <c r="AB32" s="46">
        <f>MAX(0,AB30-AB31)*Kirish!$B$28</f>
        <v>0</v>
      </c>
      <c r="AC32" s="46">
        <f>MAX(0,AC30-AC31)*Kirish!$B$28</f>
        <v>0</v>
      </c>
      <c r="AD32" s="46">
        <f>MAX(0,AD30-AD31)*Kirish!$B$28</f>
        <v>0</v>
      </c>
      <c r="AE32" s="46">
        <f>MAX(0,AE30-AE31)*Kirish!$B$28</f>
        <v>0</v>
      </c>
      <c r="AF32" s="46">
        <f>MAX(0,AF30-AF31)*Kirish!$B$28</f>
        <v>0</v>
      </c>
      <c r="AG32" s="46">
        <f>MAX(0,AG30-AG31)*Kirish!$B$28</f>
        <v>0</v>
      </c>
      <c r="AH32" s="46">
        <f>MAX(0,AH30-AH31)*Kirish!$B$28</f>
        <v>0</v>
      </c>
      <c r="AI32" s="46">
        <f>MAX(0,AI30-AI31)*Kirish!$B$28</f>
        <v>0</v>
      </c>
      <c r="AJ32" s="46">
        <f>MAX(0,AJ30-AJ31)*Kirish!$B$28</f>
        <v>0</v>
      </c>
      <c r="AK32" s="46">
        <f>MAX(0,AK30-AK31)*Kirish!$B$28</f>
        <v>0</v>
      </c>
      <c r="AL32" s="46">
        <f>MAX(0,AL30-AL31)*Kirish!$B$28</f>
        <v>0</v>
      </c>
      <c r="AM32" s="46">
        <f>MAX(0,AM30-AM31)*Kirish!$B$28</f>
        <v>0</v>
      </c>
      <c r="AN32" s="46">
        <f>MAX(0,AN30-AN31)*Kirish!$B$28</f>
        <v>0</v>
      </c>
      <c r="AO32" s="46">
        <f>MAX(0,AO30-AO31)*Kirish!$B$28</f>
        <v>0</v>
      </c>
      <c r="AP32" s="46">
        <f>MAX(0,AP30-AP31)*Kirish!$B$28</f>
        <v>0</v>
      </c>
      <c r="AQ32" s="46">
        <f>MAX(0,AQ30-AQ31)*Kirish!$B$28</f>
        <v>0</v>
      </c>
      <c r="AR32" s="46">
        <f>MAX(0,AR30-AR31)*Kirish!$B$28</f>
        <v>0</v>
      </c>
      <c r="AS32" s="46">
        <f>MAX(0,AS30-AS31)*Kirish!$B$28</f>
        <v>0</v>
      </c>
      <c r="AT32" s="46">
        <f>MAX(0,AT30-AT31)*Kirish!$B$28</f>
        <v>0</v>
      </c>
      <c r="AU32" s="46">
        <f>MAX(0,AU30-AU31)*Kirish!$B$28</f>
        <v>0</v>
      </c>
      <c r="AV32" s="46">
        <f>MAX(0,AV30-AV31)*Kirish!$B$28</f>
        <v>0</v>
      </c>
      <c r="AW32" s="46">
        <f>MAX(0,AW30-AW31)*Kirish!$B$28</f>
        <v>0</v>
      </c>
      <c r="AX32" s="46">
        <f>MAX(0,AX30-AX31)*Kirish!$B$28</f>
        <v>0</v>
      </c>
      <c r="AY32" s="46">
        <f>MAX(0,AY30-AY31)*Kirish!$B$28</f>
        <v>0</v>
      </c>
      <c r="AZ32" s="46">
        <f>MAX(0,AZ30-AZ31)*Kirish!$B$28</f>
        <v>0</v>
      </c>
      <c r="BA32" s="46">
        <f>MAX(0,BA30-BA31)*Kirish!$B$28</f>
        <v>0</v>
      </c>
      <c r="BB32" s="46">
        <f>MAX(0,BB30-BB31)*Kirish!$B$28</f>
        <v>0</v>
      </c>
      <c r="BC32" s="46">
        <f>MAX(0,BC30-BC31)*Kirish!$B$28</f>
        <v>0</v>
      </c>
      <c r="BD32" s="46">
        <f>MAX(0,BD30-BD31)*Kirish!$B$28</f>
        <v>0</v>
      </c>
      <c r="BE32" s="46">
        <f>MAX(0,BE30-BE31)*Kirish!$B$28</f>
        <v>0</v>
      </c>
      <c r="BF32" s="46">
        <f>MAX(0,BF30-BF31)*Kirish!$B$28</f>
        <v>0</v>
      </c>
      <c r="BG32" s="46">
        <f>MAX(0,BG30-BG31)*Kirish!$B$28</f>
        <v>0</v>
      </c>
      <c r="BH32" s="46">
        <f>MAX(0,BH30-BH31)*Kirish!$B$28</f>
        <v>0</v>
      </c>
      <c r="BI32" s="46">
        <f>MAX(0,BI30-BI31)*Kirish!$B$28</f>
        <v>0</v>
      </c>
      <c r="BJ32" s="46">
        <f>MAX(0,BJ30-BJ31)*Kirish!$B$28</f>
        <v>0</v>
      </c>
      <c r="BK32" s="46">
        <f>MAX(0,BK30-BK31)*Kirish!$B$28</f>
        <v>0</v>
      </c>
      <c r="BL32" s="46">
        <f>MAX(0,BL30-BL31)*Kirish!$B$28</f>
        <v>0</v>
      </c>
      <c r="BM32" s="46">
        <f>MAX(0,BM30-BM31)*Kirish!$B$28</f>
        <v>0</v>
      </c>
      <c r="BN32" s="46">
        <f>MAX(0,BN30-BN31)*Kirish!$B$28</f>
        <v>0</v>
      </c>
      <c r="BO32" s="46">
        <f>MAX(0,BO30-BO31)*Kirish!$B$28</f>
        <v>0</v>
      </c>
      <c r="BP32" s="46">
        <f>MAX(0,BP30-BP31)*Kirish!$B$28</f>
        <v>0</v>
      </c>
      <c r="BQ32" s="46">
        <f>MAX(0,BQ30-BQ31)*Kirish!$B$28</f>
        <v>0</v>
      </c>
      <c r="BR32" s="46">
        <f>MAX(0,BR30-BR31)*Kirish!$B$28</f>
        <v>0</v>
      </c>
      <c r="BS32" s="46">
        <f>MAX(0,BS30-BS31)*Kirish!$B$28</f>
        <v>0</v>
      </c>
      <c r="BT32" s="46">
        <f>MAX(0,BT30-BT31)*Kirish!$B$28</f>
        <v>0</v>
      </c>
      <c r="BU32" s="46">
        <f>MAX(0,BU30-BU31)*Kirish!$B$28</f>
        <v>0</v>
      </c>
      <c r="BV32" s="46">
        <f>MAX(0,BV30-BV31)*Kirish!$B$28</f>
        <v>0</v>
      </c>
      <c r="BW32" s="46">
        <f>MAX(0,BW30-BW31)*Kirish!$B$28</f>
        <v>0</v>
      </c>
      <c r="BX32" s="46">
        <f>MAX(0,BX30-BX31)*Kirish!$B$28</f>
        <v>0</v>
      </c>
      <c r="BY32" s="46">
        <f>MAX(0,BY30-BY31)*Kirish!$B$28</f>
        <v>0</v>
      </c>
      <c r="BZ32" s="46">
        <f>MAX(0,BZ30-BZ31)*Kirish!$B$28</f>
        <v>0</v>
      </c>
      <c r="CA32" s="46">
        <f>MAX(0,CA30-CA31)*Kirish!$B$28</f>
        <v>0</v>
      </c>
      <c r="CB32" s="46">
        <f>MAX(0,CB30-CB31)*Kirish!$B$28</f>
        <v>0</v>
      </c>
      <c r="CC32" s="46">
        <f>MAX(0,CC30-CC31)*Kirish!$B$28</f>
        <v>0</v>
      </c>
      <c r="CD32" s="46">
        <f>MAX(0,CD30-CD31)*Kirish!$B$28</f>
        <v>0</v>
      </c>
      <c r="CE32" s="46">
        <f>MAX(0,CE30-CE31)*Kirish!$B$28</f>
        <v>0</v>
      </c>
      <c r="CF32" s="46">
        <f>MAX(0,CF30-CF31)*Kirish!$B$28</f>
        <v>0</v>
      </c>
      <c r="CG32" s="46">
        <f>MAX(0,CG30-CG31)*Kirish!$B$28</f>
        <v>0</v>
      </c>
      <c r="CH32" s="46">
        <f>MAX(0,CH30-CH31)*Kirish!$B$28</f>
        <v>0</v>
      </c>
      <c r="CI32" s="46">
        <f>MAX(0,CI30-CI31)*Kirish!$B$28</f>
        <v>0</v>
      </c>
      <c r="CJ32" s="46">
        <f>MAX(0,CJ30-CJ31)*Kirish!$B$28</f>
        <v>0</v>
      </c>
      <c r="CK32" s="46">
        <f>MAX(0,CK30-CK31)*Kirish!$B$28</f>
        <v>0</v>
      </c>
      <c r="CL32" s="46">
        <f>MAX(0,CL30-CL31)*Kirish!$B$28</f>
        <v>0</v>
      </c>
      <c r="CM32" s="46">
        <f>MAX(0,CM30-CM31)*Kirish!$B$28</f>
        <v>0</v>
      </c>
      <c r="CN32" s="46">
        <f>MAX(0,CN30-CN31)*Kirish!$B$28</f>
        <v>0</v>
      </c>
      <c r="CO32" s="46">
        <f>MAX(0,CO30-CO31)*Kirish!$B$28</f>
        <v>0</v>
      </c>
      <c r="CP32" s="46">
        <f>MAX(0,CP30-CP31)*Kirish!$B$28</f>
        <v>0</v>
      </c>
      <c r="CQ32" s="46">
        <f>MAX(0,CQ30-CQ31)*Kirish!$B$28</f>
        <v>0</v>
      </c>
      <c r="CR32" s="46">
        <f>MAX(0,CR30-CR31)*Kirish!$B$28</f>
        <v>0</v>
      </c>
      <c r="CS32" s="46">
        <f>MAX(0,CS30-CS31)*Kirish!$B$28</f>
        <v>0</v>
      </c>
      <c r="CT32" s="46">
        <f>MAX(0,CT30-CT31)*Kirish!$B$28</f>
        <v>0</v>
      </c>
      <c r="CU32" s="46">
        <f>MAX(0,CU30-CU31)*Kirish!$B$28</f>
        <v>0</v>
      </c>
      <c r="CV32" s="46">
        <f>MAX(0,CV30-CV31)*Kirish!$B$28</f>
        <v>0</v>
      </c>
      <c r="CW32" s="46">
        <f>MAX(0,CW30-CW31)*Kirish!$B$28</f>
        <v>0</v>
      </c>
      <c r="CX32" s="46">
        <f>MAX(0,CX30-CX31)*Kirish!$B$28</f>
        <v>0</v>
      </c>
      <c r="CY32" s="46">
        <f>MAX(0,CY30-CY31)*Kirish!$B$28</f>
        <v>0</v>
      </c>
      <c r="CZ32" s="46">
        <f>MAX(0,CZ30-CZ31)*Kirish!$B$28</f>
        <v>0</v>
      </c>
      <c r="DA32" s="46">
        <f>MAX(0,DA30-DA31)*Kirish!$B$28</f>
        <v>0</v>
      </c>
      <c r="DB32" s="46">
        <f>MAX(0,DB30-DB31)*Kirish!$B$28</f>
        <v>0</v>
      </c>
      <c r="DC32" s="46">
        <f>MAX(0,DC30-DC31)*Kirish!$B$28</f>
        <v>0</v>
      </c>
      <c r="DD32" s="46">
        <f>MAX(0,DD30-DD31)*Kirish!$B$28</f>
        <v>0</v>
      </c>
      <c r="DE32" s="46">
        <f>MAX(0,DE30-DE31)*Kirish!$B$28</f>
        <v>0</v>
      </c>
      <c r="DF32" s="46">
        <f>MAX(0,DF30-DF31)*Kirish!$B$28</f>
        <v>0</v>
      </c>
      <c r="DG32" s="46">
        <f>MAX(0,DG30-DG31)*Kirish!$B$28</f>
        <v>0</v>
      </c>
      <c r="DH32" s="46">
        <f>MAX(0,DH30-DH31)*Kirish!$B$28</f>
        <v>0</v>
      </c>
      <c r="DI32" s="46">
        <f>MAX(0,DI30-DI31)*Kirish!$B$28</f>
        <v>0</v>
      </c>
      <c r="DJ32" s="46">
        <f>MAX(0,DJ30-DJ31)*Kirish!$B$28</f>
        <v>0</v>
      </c>
      <c r="DK32" s="46">
        <f>MAX(0,DK30-DK31)*Kirish!$B$28</f>
        <v>0</v>
      </c>
      <c r="DL32" s="46">
        <f>MAX(0,DL30-DL31)*Kirish!$B$28</f>
        <v>0</v>
      </c>
      <c r="DM32" s="46">
        <f>MAX(0,DM30-DM31)*Kirish!$B$28</f>
        <v>0</v>
      </c>
      <c r="DN32" s="46">
        <f>MAX(0,DN30-DN31)*Kirish!$B$28</f>
        <v>0</v>
      </c>
      <c r="DO32" s="46">
        <f>MAX(0,DO30-DO31)*Kirish!$B$28</f>
        <v>0</v>
      </c>
      <c r="DP32" s="46">
        <f>MAX(0,DP30-DP31)*Kirish!$B$28</f>
        <v>0</v>
      </c>
      <c r="DQ32" s="46">
        <f>MAX(0,DQ30-DQ31)*Kirish!$B$28</f>
        <v>0</v>
      </c>
      <c r="DR32" s="46">
        <f>MAX(0,DR30-DR31)*Kirish!$B$28</f>
        <v>0</v>
      </c>
      <c r="DS32" s="46">
        <f>MAX(0,DS30-DS31)*Kirish!$B$28</f>
        <v>0</v>
      </c>
      <c r="DT32" s="46">
        <f>MAX(0,DT30-DT31)*Kirish!$B$28</f>
        <v>0</v>
      </c>
      <c r="DU32" s="46">
        <f>MAX(0,DU30-DU31)*Kirish!$B$28</f>
        <v>0</v>
      </c>
      <c r="DV32" s="46">
        <f>MAX(0,DV30-DV31)*Kirish!$B$28</f>
        <v>0</v>
      </c>
      <c r="DW32" s="46">
        <f>MAX(0,DW30-DW31)*Kirish!$B$28</f>
        <v>0</v>
      </c>
      <c r="DX32" s="46">
        <f>MAX(0,DX30-DX31)*Kirish!$B$28</f>
        <v>0</v>
      </c>
      <c r="DY32" s="46">
        <f>MAX(0,DY30-DY31)*Kirish!$B$28</f>
        <v>0</v>
      </c>
      <c r="DZ32" s="46">
        <f>MAX(0,DZ30-DZ31)*Kirish!$B$28</f>
        <v>0</v>
      </c>
      <c r="EA32" s="46">
        <f>MAX(0,EA30-EA31)*Kirish!$B$28</f>
        <v>0</v>
      </c>
      <c r="EB32" s="46">
        <f>MAX(0,EB30-EB31)*Kirish!$B$28</f>
        <v>0</v>
      </c>
      <c r="EC32" s="46">
        <f>MAX(0,EC30-EC31)*Kirish!$B$28</f>
        <v>0</v>
      </c>
      <c r="ED32" s="46">
        <f>MAX(0,ED30-ED31)*Kirish!$B$28</f>
        <v>0</v>
      </c>
      <c r="EE32" s="46">
        <f>MAX(0,EE30-EE31)*Kirish!$B$28</f>
        <v>0</v>
      </c>
      <c r="EF32" s="46">
        <f>MAX(0,EF30-EF31)*Kirish!$B$28</f>
        <v>0</v>
      </c>
      <c r="EG32" s="46">
        <f>MAX(0,EG30-EG31)*Kirish!$B$28</f>
        <v>0</v>
      </c>
      <c r="EH32" s="46">
        <f>MAX(0,EH30-EH31)*Kirish!$B$28</f>
        <v>0</v>
      </c>
      <c r="EI32" s="46">
        <f>MAX(0,EI30-EI31)*Kirish!$B$28</f>
        <v>0</v>
      </c>
      <c r="EJ32" s="46">
        <f>MAX(0,EJ30-EJ31)*Kirish!$B$28</f>
        <v>0</v>
      </c>
      <c r="EK32" s="46">
        <f>MAX(0,EK30-EK31)*Kirish!$B$28</f>
        <v>0</v>
      </c>
      <c r="EL32" s="46">
        <f>MAX(0,EL30-EL31)*Kirish!$B$28</f>
        <v>0</v>
      </c>
      <c r="EM32" s="46">
        <f>MAX(0,EM30-EM31)*Kirish!$B$28</f>
        <v>0</v>
      </c>
      <c r="EN32" s="46">
        <f>MAX(0,EN30-EN31)*Kirish!$B$28</f>
        <v>0</v>
      </c>
      <c r="EO32" s="46">
        <f>MAX(0,EO30-EO31)*Kirish!$B$28</f>
        <v>0</v>
      </c>
      <c r="EP32" s="46">
        <f>MAX(0,EP30-EP31)*Kirish!$B$28</f>
        <v>0</v>
      </c>
      <c r="EQ32" s="46">
        <f>MAX(0,EQ30-EQ31)*Kirish!$B$28</f>
        <v>0</v>
      </c>
      <c r="ER32" s="46">
        <f>MAX(0,ER30-ER31)*Kirish!$B$28</f>
        <v>0</v>
      </c>
      <c r="ES32" s="46">
        <f>MAX(0,ES30-ES31)*Kirish!$B$28</f>
        <v>0</v>
      </c>
      <c r="ET32" s="46">
        <f>MAX(0,ET30-ET31)*Kirish!$B$28</f>
        <v>0</v>
      </c>
      <c r="EU32" s="46">
        <f>MAX(0,EU30-EU31)*Kirish!$B$28</f>
        <v>0</v>
      </c>
      <c r="EV32" s="46">
        <f>MAX(0,EV30-EV31)*Kirish!$B$28</f>
        <v>0</v>
      </c>
      <c r="EW32" s="46">
        <f>MAX(0,EW30-EW31)*Kirish!$B$28</f>
        <v>0</v>
      </c>
      <c r="EX32" s="46">
        <f>MAX(0,EX30-EX31)*Kirish!$B$28</f>
        <v>0</v>
      </c>
      <c r="EY32" s="46">
        <f>MAX(0,EY30-EY31)*Kirish!$B$28</f>
        <v>0</v>
      </c>
      <c r="EZ32" s="46">
        <f>MAX(0,EZ30-EZ31)*Kirish!$B$28</f>
        <v>0</v>
      </c>
      <c r="FA32" s="46">
        <f>MAX(0,FA30-FA31)*Kirish!$B$28</f>
        <v>0</v>
      </c>
      <c r="FB32" s="46">
        <f>MAX(0,FB30-FB31)*Kirish!$B$28</f>
        <v>0</v>
      </c>
      <c r="FC32" s="46">
        <f>MAX(0,FC30-FC31)*Kirish!$B$28</f>
        <v>0</v>
      </c>
      <c r="FD32" s="46">
        <f>MAX(0,FD30-FD31)*Kirish!$B$28</f>
        <v>0</v>
      </c>
      <c r="FE32" s="46">
        <f>MAX(0,FE30-FE31)*Kirish!$B$28</f>
        <v>0</v>
      </c>
      <c r="FF32" s="46">
        <f>MAX(0,FF30-FF31)*Kirish!$B$28</f>
        <v>0</v>
      </c>
      <c r="FG32" s="46">
        <f>MAX(0,FG30-FG31)*Kirish!$B$28</f>
        <v>0</v>
      </c>
      <c r="FH32" s="46">
        <f>MAX(0,FH30-FH31)*Kirish!$B$28</f>
        <v>0</v>
      </c>
      <c r="FI32" s="46">
        <f>MAX(0,FI30-FI31)*Kirish!$B$28</f>
        <v>0</v>
      </c>
      <c r="FJ32" s="46">
        <f>MAX(0,FJ30-FJ31)*Kirish!$B$28</f>
        <v>0</v>
      </c>
      <c r="FK32" s="46">
        <f>MAX(0,FK30-FK31)*Kirish!$B$28</f>
        <v>0</v>
      </c>
      <c r="FL32" s="46">
        <f>MAX(0,FL30-FL31)*Kirish!$B$28</f>
        <v>0</v>
      </c>
      <c r="FM32" s="46">
        <f>MAX(0,FM30-FM31)*Kirish!$B$28</f>
        <v>0</v>
      </c>
      <c r="FN32" s="46">
        <f>MAX(0,FN30-FN31)*Kirish!$B$28</f>
        <v>0</v>
      </c>
      <c r="FO32" s="46">
        <f>MAX(0,FO30-FO31)*Kirish!$B$28</f>
        <v>0</v>
      </c>
      <c r="FP32" s="46">
        <f>MAX(0,FP30-FP31)*Kirish!$B$28</f>
        <v>0</v>
      </c>
    </row>
    <row r="33" spans="1:172" x14ac:dyDescent="0.2">
      <c r="A33" s="42" t="s">
        <v>247</v>
      </c>
      <c r="C33" s="45">
        <f t="shared" si="13"/>
        <v>967902.96180291753</v>
      </c>
      <c r="D33" s="46">
        <f t="shared" ref="D33:AI33" si="26">D30-D32</f>
        <v>0</v>
      </c>
      <c r="E33" s="46">
        <f t="shared" si="26"/>
        <v>0</v>
      </c>
      <c r="F33" s="46">
        <f t="shared" si="26"/>
        <v>0</v>
      </c>
      <c r="G33" s="46">
        <f t="shared" si="26"/>
        <v>0</v>
      </c>
      <c r="H33" s="46">
        <f t="shared" si="26"/>
        <v>0</v>
      </c>
      <c r="I33" s="46">
        <f t="shared" si="26"/>
        <v>0</v>
      </c>
      <c r="J33" s="46">
        <f t="shared" si="26"/>
        <v>0</v>
      </c>
      <c r="K33" s="46">
        <f t="shared" si="26"/>
        <v>0</v>
      </c>
      <c r="L33" s="46">
        <f t="shared" si="26"/>
        <v>0</v>
      </c>
      <c r="M33" s="46">
        <f t="shared" si="26"/>
        <v>0</v>
      </c>
      <c r="N33" s="46">
        <f t="shared" si="26"/>
        <v>0</v>
      </c>
      <c r="O33" s="46">
        <f t="shared" si="26"/>
        <v>0</v>
      </c>
      <c r="P33" s="46">
        <f t="shared" si="26"/>
        <v>0</v>
      </c>
      <c r="Q33" s="46">
        <f t="shared" si="26"/>
        <v>0</v>
      </c>
      <c r="R33" s="46">
        <f t="shared" si="26"/>
        <v>0</v>
      </c>
      <c r="S33" s="46">
        <f t="shared" si="26"/>
        <v>0</v>
      </c>
      <c r="T33" s="46">
        <f t="shared" si="26"/>
        <v>0</v>
      </c>
      <c r="U33" s="46">
        <f t="shared" si="26"/>
        <v>0</v>
      </c>
      <c r="V33" s="46">
        <f t="shared" si="26"/>
        <v>0</v>
      </c>
      <c r="W33" s="46">
        <f t="shared" si="26"/>
        <v>0</v>
      </c>
      <c r="X33" s="46">
        <f t="shared" si="26"/>
        <v>0</v>
      </c>
      <c r="Y33" s="46">
        <f t="shared" si="26"/>
        <v>0</v>
      </c>
      <c r="Z33" s="46">
        <f t="shared" si="26"/>
        <v>0</v>
      </c>
      <c r="AA33" s="46">
        <f t="shared" si="26"/>
        <v>0</v>
      </c>
      <c r="AB33" s="46">
        <f t="shared" si="26"/>
        <v>0</v>
      </c>
      <c r="AC33" s="46">
        <f t="shared" si="26"/>
        <v>0</v>
      </c>
      <c r="AD33" s="46">
        <f t="shared" si="26"/>
        <v>0</v>
      </c>
      <c r="AE33" s="46">
        <f t="shared" si="26"/>
        <v>0</v>
      </c>
      <c r="AF33" s="46">
        <f t="shared" si="26"/>
        <v>-37274.989979767335</v>
      </c>
      <c r="AG33" s="46">
        <f t="shared" si="26"/>
        <v>-13730.564146434002</v>
      </c>
      <c r="AH33" s="46">
        <f t="shared" si="26"/>
        <v>-12794.88440685067</v>
      </c>
      <c r="AI33" s="46">
        <f t="shared" si="26"/>
        <v>-11859.204667267339</v>
      </c>
      <c r="AJ33" s="46">
        <f t="shared" ref="AJ33:BO33" si="27">AJ30-AJ32</f>
        <v>-10923.524927684004</v>
      </c>
      <c r="AK33" s="46">
        <f t="shared" si="27"/>
        <v>-9987.8451881006713</v>
      </c>
      <c r="AL33" s="46">
        <f t="shared" si="27"/>
        <v>-9052.1654485173331</v>
      </c>
      <c r="AM33" s="46">
        <f t="shared" si="27"/>
        <v>-8116.4857089340057</v>
      </c>
      <c r="AN33" s="46">
        <f t="shared" si="27"/>
        <v>-7180.8059693506666</v>
      </c>
      <c r="AO33" s="46">
        <f t="shared" si="27"/>
        <v>-6245.1262297673393</v>
      </c>
      <c r="AP33" s="46">
        <f t="shared" si="27"/>
        <v>-5309.4464901840056</v>
      </c>
      <c r="AQ33" s="46">
        <f t="shared" si="27"/>
        <v>-4373.7667506006655</v>
      </c>
      <c r="AR33" s="46">
        <f t="shared" si="27"/>
        <v>-3438.0870110173332</v>
      </c>
      <c r="AS33" s="46">
        <f t="shared" si="27"/>
        <v>-2502.4072714340064</v>
      </c>
      <c r="AT33" s="46">
        <f t="shared" si="27"/>
        <v>-1566.7275318506738</v>
      </c>
      <c r="AU33" s="46">
        <f t="shared" si="27"/>
        <v>-631.04779226734149</v>
      </c>
      <c r="AV33" s="46">
        <f t="shared" si="27"/>
        <v>304.63194731599083</v>
      </c>
      <c r="AW33" s="46">
        <f t="shared" si="27"/>
        <v>1240.3116868993304</v>
      </c>
      <c r="AX33" s="46">
        <f t="shared" si="27"/>
        <v>2175.991426482663</v>
      </c>
      <c r="AY33" s="46">
        <f t="shared" si="27"/>
        <v>3111.6711660659948</v>
      </c>
      <c r="AZ33" s="46">
        <f t="shared" si="27"/>
        <v>4047.3509056493276</v>
      </c>
      <c r="BA33" s="46">
        <f t="shared" si="27"/>
        <v>4983.0306452326822</v>
      </c>
      <c r="BB33" s="46">
        <f t="shared" si="27"/>
        <v>5918.7103848159923</v>
      </c>
      <c r="BC33" s="46">
        <f t="shared" si="27"/>
        <v>6854.390124399325</v>
      </c>
      <c r="BD33" s="46">
        <f t="shared" si="27"/>
        <v>7790.0698639826569</v>
      </c>
      <c r="BE33" s="46">
        <f t="shared" si="27"/>
        <v>11331.198770232657</v>
      </c>
      <c r="BF33" s="46">
        <f t="shared" si="27"/>
        <v>11331.198770232657</v>
      </c>
      <c r="BG33" s="46">
        <f t="shared" si="27"/>
        <v>11331.198770232657</v>
      </c>
      <c r="BH33" s="46">
        <f t="shared" si="27"/>
        <v>11331.198770232657</v>
      </c>
      <c r="BI33" s="46">
        <f t="shared" si="27"/>
        <v>11331.198770232657</v>
      </c>
      <c r="BJ33" s="46">
        <f t="shared" si="27"/>
        <v>11331.198770232657</v>
      </c>
      <c r="BK33" s="46">
        <f t="shared" si="27"/>
        <v>11331.198770232657</v>
      </c>
      <c r="BL33" s="46">
        <f t="shared" si="27"/>
        <v>11331.198770232657</v>
      </c>
      <c r="BM33" s="46">
        <f t="shared" si="27"/>
        <v>11331.198770232657</v>
      </c>
      <c r="BN33" s="46">
        <f t="shared" si="27"/>
        <v>11331.198770232657</v>
      </c>
      <c r="BO33" s="46">
        <f t="shared" si="27"/>
        <v>11331.198770232657</v>
      </c>
      <c r="BP33" s="46">
        <f t="shared" ref="BP33:CU33" si="28">BP30-BP32</f>
        <v>11331.198770232657</v>
      </c>
      <c r="BQ33" s="46">
        <f t="shared" si="28"/>
        <v>11331.198770232657</v>
      </c>
      <c r="BR33" s="46">
        <f t="shared" si="28"/>
        <v>11331.198770232657</v>
      </c>
      <c r="BS33" s="46">
        <f t="shared" si="28"/>
        <v>11331.198770232657</v>
      </c>
      <c r="BT33" s="46">
        <f t="shared" si="28"/>
        <v>11331.198770232657</v>
      </c>
      <c r="BU33" s="46">
        <f t="shared" si="28"/>
        <v>11331.198770232657</v>
      </c>
      <c r="BV33" s="46">
        <f t="shared" si="28"/>
        <v>11331.198770232657</v>
      </c>
      <c r="BW33" s="46">
        <f t="shared" si="28"/>
        <v>11331.198770232657</v>
      </c>
      <c r="BX33" s="46">
        <f t="shared" si="28"/>
        <v>11331.198770232657</v>
      </c>
      <c r="BY33" s="46">
        <f t="shared" si="28"/>
        <v>11331.198770232657</v>
      </c>
      <c r="BZ33" s="46">
        <f t="shared" si="28"/>
        <v>11331.198770232657</v>
      </c>
      <c r="CA33" s="46">
        <f t="shared" si="28"/>
        <v>11331.198770232657</v>
      </c>
      <c r="CB33" s="46">
        <f t="shared" si="28"/>
        <v>11331.198770232657</v>
      </c>
      <c r="CC33" s="46">
        <f t="shared" si="28"/>
        <v>11331.198770232657</v>
      </c>
      <c r="CD33" s="46">
        <f t="shared" si="28"/>
        <v>11331.198770232657</v>
      </c>
      <c r="CE33" s="46">
        <f t="shared" si="28"/>
        <v>11331.198770232657</v>
      </c>
      <c r="CF33" s="46">
        <f t="shared" si="28"/>
        <v>11331.198770232657</v>
      </c>
      <c r="CG33" s="46">
        <f t="shared" si="28"/>
        <v>11331.198770232657</v>
      </c>
      <c r="CH33" s="46">
        <f t="shared" si="28"/>
        <v>11331.198770232657</v>
      </c>
      <c r="CI33" s="46">
        <f t="shared" si="28"/>
        <v>11331.198770232657</v>
      </c>
      <c r="CJ33" s="46">
        <f t="shared" si="28"/>
        <v>11331.198770232657</v>
      </c>
      <c r="CK33" s="46">
        <f t="shared" si="28"/>
        <v>11331.198770232657</v>
      </c>
      <c r="CL33" s="46">
        <f t="shared" si="28"/>
        <v>11331.198770232657</v>
      </c>
      <c r="CM33" s="46">
        <f t="shared" si="28"/>
        <v>11331.198770232657</v>
      </c>
      <c r="CN33" s="46">
        <f t="shared" si="28"/>
        <v>11331.198770232657</v>
      </c>
      <c r="CO33" s="46">
        <f t="shared" si="28"/>
        <v>11331.198770232657</v>
      </c>
      <c r="CP33" s="46">
        <f t="shared" si="28"/>
        <v>11331.198770232657</v>
      </c>
      <c r="CQ33" s="46">
        <f t="shared" si="28"/>
        <v>11331.198770232657</v>
      </c>
      <c r="CR33" s="46">
        <f t="shared" si="28"/>
        <v>11331.198770232657</v>
      </c>
      <c r="CS33" s="46">
        <f t="shared" si="28"/>
        <v>11331.198770232657</v>
      </c>
      <c r="CT33" s="46">
        <f t="shared" si="28"/>
        <v>11331.198770232657</v>
      </c>
      <c r="CU33" s="46">
        <f t="shared" si="28"/>
        <v>11331.198770232657</v>
      </c>
      <c r="CV33" s="46">
        <f t="shared" ref="CV33:EA33" si="29">CV30-CV32</f>
        <v>11331.198770232657</v>
      </c>
      <c r="CW33" s="46">
        <f t="shared" si="29"/>
        <v>11331.198770232657</v>
      </c>
      <c r="CX33" s="46">
        <f t="shared" si="29"/>
        <v>11331.198770232657</v>
      </c>
      <c r="CY33" s="46">
        <f t="shared" si="29"/>
        <v>11331.198770232657</v>
      </c>
      <c r="CZ33" s="46">
        <f t="shared" si="29"/>
        <v>11331.198770232657</v>
      </c>
      <c r="DA33" s="46">
        <f t="shared" si="29"/>
        <v>11331.198770232657</v>
      </c>
      <c r="DB33" s="46">
        <f t="shared" si="29"/>
        <v>11331.198770232657</v>
      </c>
      <c r="DC33" s="46">
        <f t="shared" si="29"/>
        <v>11331.198770232657</v>
      </c>
      <c r="DD33" s="46">
        <f t="shared" si="29"/>
        <v>11331.198770232657</v>
      </c>
      <c r="DE33" s="46">
        <f t="shared" si="29"/>
        <v>11331.198770232657</v>
      </c>
      <c r="DF33" s="46">
        <f t="shared" si="29"/>
        <v>11331.198770232657</v>
      </c>
      <c r="DG33" s="46">
        <f t="shared" si="29"/>
        <v>11331.198770232657</v>
      </c>
      <c r="DH33" s="46">
        <f t="shared" si="29"/>
        <v>11331.198770232657</v>
      </c>
      <c r="DI33" s="46">
        <f t="shared" si="29"/>
        <v>11331.198770232657</v>
      </c>
      <c r="DJ33" s="46">
        <f t="shared" si="29"/>
        <v>11331.198770232657</v>
      </c>
      <c r="DK33" s="46">
        <f t="shared" si="29"/>
        <v>11331.198770232657</v>
      </c>
      <c r="DL33" s="46">
        <f t="shared" si="29"/>
        <v>11331.198770232657</v>
      </c>
      <c r="DM33" s="46">
        <f t="shared" si="29"/>
        <v>11331.198770232657</v>
      </c>
      <c r="DN33" s="46">
        <f t="shared" si="29"/>
        <v>11331.198770232657</v>
      </c>
      <c r="DO33" s="46">
        <f t="shared" si="29"/>
        <v>11331.198770232657</v>
      </c>
      <c r="DP33" s="46">
        <f t="shared" si="29"/>
        <v>11331.198770232657</v>
      </c>
      <c r="DQ33" s="46">
        <f t="shared" si="29"/>
        <v>11331.198770232657</v>
      </c>
      <c r="DR33" s="46">
        <f t="shared" si="29"/>
        <v>11331.198770232657</v>
      </c>
      <c r="DS33" s="46">
        <f t="shared" si="29"/>
        <v>11331.198770232657</v>
      </c>
      <c r="DT33" s="46">
        <f t="shared" si="29"/>
        <v>11331.198770232657</v>
      </c>
      <c r="DU33" s="46">
        <f t="shared" si="29"/>
        <v>11331.198770232657</v>
      </c>
      <c r="DV33" s="46">
        <f t="shared" si="29"/>
        <v>11331.198770232657</v>
      </c>
      <c r="DW33" s="46">
        <f t="shared" si="29"/>
        <v>11331.198770232657</v>
      </c>
      <c r="DX33" s="46">
        <f t="shared" si="29"/>
        <v>11331.198770232657</v>
      </c>
      <c r="DY33" s="46">
        <f t="shared" si="29"/>
        <v>11331.198770232657</v>
      </c>
      <c r="DZ33" s="46">
        <f t="shared" si="29"/>
        <v>11331.198770232657</v>
      </c>
      <c r="EA33" s="46">
        <f t="shared" si="29"/>
        <v>11331.198770232657</v>
      </c>
      <c r="EB33" s="46">
        <f t="shared" ref="EB33:FG33" si="30">EB30-EB32</f>
        <v>11331.198770232657</v>
      </c>
      <c r="EC33" s="46">
        <f t="shared" si="30"/>
        <v>11331.198770232657</v>
      </c>
      <c r="ED33" s="46">
        <f t="shared" si="30"/>
        <v>11331.198770232657</v>
      </c>
      <c r="EE33" s="46">
        <f t="shared" si="30"/>
        <v>11331.198770232657</v>
      </c>
      <c r="EF33" s="46">
        <f t="shared" si="30"/>
        <v>11331.198770232657</v>
      </c>
      <c r="EG33" s="46">
        <f t="shared" si="30"/>
        <v>11331.198770232657</v>
      </c>
      <c r="EH33" s="46">
        <f t="shared" si="30"/>
        <v>11331.198770232657</v>
      </c>
      <c r="EI33" s="46">
        <f t="shared" si="30"/>
        <v>11331.198770232657</v>
      </c>
      <c r="EJ33" s="46">
        <f t="shared" si="30"/>
        <v>11331.198770232657</v>
      </c>
      <c r="EK33" s="46">
        <f t="shared" si="30"/>
        <v>11331.198770232657</v>
      </c>
      <c r="EL33" s="46">
        <f t="shared" si="30"/>
        <v>11331.198770232657</v>
      </c>
      <c r="EM33" s="46">
        <f t="shared" si="30"/>
        <v>11331.198770232657</v>
      </c>
      <c r="EN33" s="46">
        <f t="shared" si="30"/>
        <v>11331.198770232657</v>
      </c>
      <c r="EO33" s="46">
        <f t="shared" si="30"/>
        <v>11331.198770232657</v>
      </c>
      <c r="EP33" s="46">
        <f t="shared" si="30"/>
        <v>11331.198770232657</v>
      </c>
      <c r="EQ33" s="46">
        <f t="shared" si="30"/>
        <v>11331.198770232657</v>
      </c>
      <c r="ER33" s="46">
        <f t="shared" si="30"/>
        <v>11331.198770232657</v>
      </c>
      <c r="ES33" s="46">
        <f t="shared" si="30"/>
        <v>11331.198770232657</v>
      </c>
      <c r="ET33" s="46">
        <f t="shared" si="30"/>
        <v>11331.198770232657</v>
      </c>
      <c r="EU33" s="46">
        <f t="shared" si="30"/>
        <v>11331.198770232657</v>
      </c>
      <c r="EV33" s="46">
        <f t="shared" si="30"/>
        <v>0</v>
      </c>
      <c r="EW33" s="46">
        <f t="shared" si="30"/>
        <v>0</v>
      </c>
      <c r="EX33" s="46">
        <f t="shared" si="30"/>
        <v>0</v>
      </c>
      <c r="EY33" s="46">
        <f t="shared" si="30"/>
        <v>0</v>
      </c>
      <c r="EZ33" s="46">
        <f t="shared" si="30"/>
        <v>0</v>
      </c>
      <c r="FA33" s="46">
        <f t="shared" si="30"/>
        <v>0</v>
      </c>
      <c r="FB33" s="46">
        <f t="shared" si="30"/>
        <v>0</v>
      </c>
      <c r="FC33" s="46">
        <f t="shared" si="30"/>
        <v>0</v>
      </c>
      <c r="FD33" s="46">
        <f t="shared" si="30"/>
        <v>0</v>
      </c>
      <c r="FE33" s="46">
        <f t="shared" si="30"/>
        <v>0</v>
      </c>
      <c r="FF33" s="46">
        <f t="shared" si="30"/>
        <v>0</v>
      </c>
      <c r="FG33" s="46">
        <f t="shared" si="30"/>
        <v>0</v>
      </c>
      <c r="FH33" s="46">
        <f t="shared" ref="FH33:GM33" si="31">FH30-FH32</f>
        <v>0</v>
      </c>
      <c r="FI33" s="46">
        <f t="shared" si="31"/>
        <v>0</v>
      </c>
      <c r="FJ33" s="46">
        <f t="shared" si="31"/>
        <v>0</v>
      </c>
      <c r="FK33" s="46">
        <f t="shared" si="31"/>
        <v>0</v>
      </c>
      <c r="FL33" s="46">
        <f t="shared" si="31"/>
        <v>0</v>
      </c>
      <c r="FM33" s="46">
        <f t="shared" si="31"/>
        <v>0</v>
      </c>
      <c r="FN33" s="46">
        <f t="shared" si="31"/>
        <v>0</v>
      </c>
      <c r="FO33" s="46">
        <f t="shared" si="31"/>
        <v>0</v>
      </c>
      <c r="FP33" s="46">
        <f t="shared" si="31"/>
        <v>0</v>
      </c>
    </row>
    <row r="34" spans="1:172" x14ac:dyDescent="0.2">
      <c r="A34" s="42" t="s">
        <v>248</v>
      </c>
      <c r="D34" s="46">
        <f>IF(AND(D21=1,D$4=Parametrlar!$E$8),D26*12*(1+Kirish!$B$53)/Kirish!$B$54*(1-Kirish!$B$29),0)</f>
        <v>0</v>
      </c>
      <c r="E34" s="46">
        <f>IF(AND(E21=1,E$4=Parametrlar!$E$8),E26*12*(1+Kirish!$B$53)/Kirish!$B$54*(1-Kirish!$B$29),0)</f>
        <v>0</v>
      </c>
      <c r="F34" s="46">
        <f>IF(AND(F21=1,F$4=Parametrlar!$E$8),F26*12*(1+Kirish!$B$53)/Kirish!$B$54*(1-Kirish!$B$29),0)</f>
        <v>0</v>
      </c>
      <c r="G34" s="46">
        <f>IF(AND(G21=1,G$4=Parametrlar!$E$8),G26*12*(1+Kirish!$B$53)/Kirish!$B$54*(1-Kirish!$B$29),0)</f>
        <v>0</v>
      </c>
      <c r="H34" s="46">
        <f>IF(AND(H21=1,H$4=Parametrlar!$E$8),H26*12*(1+Kirish!$B$53)/Kirish!$B$54*(1-Kirish!$B$29),0)</f>
        <v>0</v>
      </c>
      <c r="I34" s="46">
        <f>IF(AND(I21=1,I$4=Parametrlar!$E$8),I26*12*(1+Kirish!$B$53)/Kirish!$B$54*(1-Kirish!$B$29),0)</f>
        <v>0</v>
      </c>
      <c r="J34" s="46">
        <f>IF(AND(J21=1,J$4=Parametrlar!$E$8),J26*12*(1+Kirish!$B$53)/Kirish!$B$54*(1-Kirish!$B$29),0)</f>
        <v>0</v>
      </c>
      <c r="K34" s="46">
        <f>IF(AND(K21=1,K$4=Parametrlar!$E$8),K26*12*(1+Kirish!$B$53)/Kirish!$B$54*(1-Kirish!$B$29),0)</f>
        <v>0</v>
      </c>
      <c r="L34" s="46">
        <f>IF(AND(L21=1,L$4=Parametrlar!$E$8),L26*12*(1+Kirish!$B$53)/Kirish!$B$54*(1-Kirish!$B$29),0)</f>
        <v>0</v>
      </c>
      <c r="M34" s="46">
        <f>IF(AND(M21=1,M$4=Parametrlar!$E$8),M26*12*(1+Kirish!$B$53)/Kirish!$B$54*(1-Kirish!$B$29),0)</f>
        <v>0</v>
      </c>
      <c r="N34" s="46">
        <f>IF(AND(N21=1,N$4=Parametrlar!$E$8),N26*12*(1+Kirish!$B$53)/Kirish!$B$54*(1-Kirish!$B$29),0)</f>
        <v>0</v>
      </c>
      <c r="O34" s="46">
        <f>IF(AND(O21=1,O$4=Parametrlar!$E$8),O26*12*(1+Kirish!$B$53)/Kirish!$B$54*(1-Kirish!$B$29),0)</f>
        <v>0</v>
      </c>
      <c r="P34" s="46">
        <f>IF(AND(P21=1,P$4=Parametrlar!$E$8),P26*12*(1+Kirish!$B$53)/Kirish!$B$54*(1-Kirish!$B$29),0)</f>
        <v>0</v>
      </c>
      <c r="Q34" s="46">
        <f>IF(AND(Q21=1,Q$4=Parametrlar!$E$8),Q26*12*(1+Kirish!$B$53)/Kirish!$B$54*(1-Kirish!$B$29),0)</f>
        <v>0</v>
      </c>
      <c r="R34" s="46">
        <f>IF(AND(R21=1,R$4=Parametrlar!$E$8),R26*12*(1+Kirish!$B$53)/Kirish!$B$54*(1-Kirish!$B$29),0)</f>
        <v>0</v>
      </c>
      <c r="S34" s="46">
        <f>IF(AND(S21=1,S$4=Parametrlar!$E$8),S26*12*(1+Kirish!$B$53)/Kirish!$B$54*(1-Kirish!$B$29),0)</f>
        <v>0</v>
      </c>
      <c r="T34" s="46">
        <f>IF(AND(T21=1,T$4=Parametrlar!$E$8),T26*12*(1+Kirish!$B$53)/Kirish!$B$54*(1-Kirish!$B$29),0)</f>
        <v>0</v>
      </c>
      <c r="U34" s="46">
        <f>IF(AND(U21=1,U$4=Parametrlar!$E$8),U26*12*(1+Kirish!$B$53)/Kirish!$B$54*(1-Kirish!$B$29),0)</f>
        <v>0</v>
      </c>
      <c r="V34" s="46">
        <f>IF(AND(V21=1,V$4=Parametrlar!$E$8),V26*12*(1+Kirish!$B$53)/Kirish!$B$54*(1-Kirish!$B$29),0)</f>
        <v>0</v>
      </c>
      <c r="W34" s="46">
        <f>IF(AND(W21=1,W$4=Parametrlar!$E$8),W26*12*(1+Kirish!$B$53)/Kirish!$B$54*(1-Kirish!$B$29),0)</f>
        <v>0</v>
      </c>
      <c r="X34" s="46">
        <f>IF(AND(X21=1,X$4=Parametrlar!$E$8),X26*12*(1+Kirish!$B$53)/Kirish!$B$54*(1-Kirish!$B$29),0)</f>
        <v>0</v>
      </c>
      <c r="Y34" s="46">
        <f>IF(AND(Y21=1,Y$4=Parametrlar!$E$8),Y26*12*(1+Kirish!$B$53)/Kirish!$B$54*(1-Kirish!$B$29),0)</f>
        <v>0</v>
      </c>
      <c r="Z34" s="46">
        <f>IF(AND(Z21=1,Z$4=Parametrlar!$E$8),Z26*12*(1+Kirish!$B$53)/Kirish!$B$54*(1-Kirish!$B$29),0)</f>
        <v>0</v>
      </c>
      <c r="AA34" s="46">
        <f>IF(AND(AA21=1,AA$4=Parametrlar!$E$8),AA26*12*(1+Kirish!$B$53)/Kirish!$B$54*(1-Kirish!$B$29),0)</f>
        <v>0</v>
      </c>
      <c r="AB34" s="46">
        <f>IF(AND(AB21=1,AB$4=Parametrlar!$E$8),AB26*12*(1+Kirish!$B$53)/Kirish!$B$54*(1-Kirish!$B$29),0)</f>
        <v>0</v>
      </c>
      <c r="AC34" s="46">
        <f>IF(AND(AC21=1,AC$4=Parametrlar!$E$8),AC26*12*(1+Kirish!$B$53)/Kirish!$B$54*(1-Kirish!$B$29),0)</f>
        <v>0</v>
      </c>
      <c r="AD34" s="46">
        <f>IF(AND(AD21=1,AD$4=Parametrlar!$E$8),AD26*12*(1+Kirish!$B$53)/Kirish!$B$54*(1-Kirish!$B$29),0)</f>
        <v>0</v>
      </c>
      <c r="AE34" s="46">
        <f>IF(AND(AE21=1,AE$4=Parametrlar!$E$8),AE26*12*(1+Kirish!$B$53)/Kirish!$B$54*(1-Kirish!$B$29),0)</f>
        <v>0</v>
      </c>
      <c r="AF34" s="46">
        <f>IF(AND(AF21=1,AF$4=Parametrlar!$E$8),AF26*12*(1+Kirish!$B$53)/Kirish!$B$54*(1-Kirish!$B$29),0)</f>
        <v>0</v>
      </c>
      <c r="AG34" s="46">
        <f>IF(AND(AG21=1,AG$4=Parametrlar!$E$8),AG26*12*(1+Kirish!$B$53)/Kirish!$B$54*(1-Kirish!$B$29),0)</f>
        <v>0</v>
      </c>
      <c r="AH34" s="46">
        <f>IF(AND(AH21=1,AH$4=Parametrlar!$E$8),AH26*12*(1+Kirish!$B$53)/Kirish!$B$54*(1-Kirish!$B$29),0)</f>
        <v>0</v>
      </c>
      <c r="AI34" s="46">
        <f>IF(AND(AI21=1,AI$4=Parametrlar!$E$8),AI26*12*(1+Kirish!$B$53)/Kirish!$B$54*(1-Kirish!$B$29),0)</f>
        <v>0</v>
      </c>
      <c r="AJ34" s="46">
        <f>IF(AND(AJ21=1,AJ$4=Parametrlar!$E$8),AJ26*12*(1+Kirish!$B$53)/Kirish!$B$54*(1-Kirish!$B$29),0)</f>
        <v>0</v>
      </c>
      <c r="AK34" s="46">
        <f>IF(AND(AK21=1,AK$4=Parametrlar!$E$8),AK26*12*(1+Kirish!$B$53)/Kirish!$B$54*(1-Kirish!$B$29),0)</f>
        <v>0</v>
      </c>
      <c r="AL34" s="46">
        <f>IF(AND(AL21=1,AL$4=Parametrlar!$E$8),AL26*12*(1+Kirish!$B$53)/Kirish!$B$54*(1-Kirish!$B$29),0)</f>
        <v>0</v>
      </c>
      <c r="AM34" s="46">
        <f>IF(AND(AM21=1,AM$4=Parametrlar!$E$8),AM26*12*(1+Kirish!$B$53)/Kirish!$B$54*(1-Kirish!$B$29),0)</f>
        <v>0</v>
      </c>
      <c r="AN34" s="46">
        <f>IF(AND(AN21=1,AN$4=Parametrlar!$E$8),AN26*12*(1+Kirish!$B$53)/Kirish!$B$54*(1-Kirish!$B$29),0)</f>
        <v>0</v>
      </c>
      <c r="AO34" s="46">
        <f>IF(AND(AO21=1,AO$4=Parametrlar!$E$8),AO26*12*(1+Kirish!$B$53)/Kirish!$B$54*(1-Kirish!$B$29),0)</f>
        <v>0</v>
      </c>
      <c r="AP34" s="46">
        <f>IF(AND(AP21=1,AP$4=Parametrlar!$E$8),AP26*12*(1+Kirish!$B$53)/Kirish!$B$54*(1-Kirish!$B$29),0)</f>
        <v>0</v>
      </c>
      <c r="AQ34" s="46">
        <f>IF(AND(AQ21=1,AQ$4=Parametrlar!$E$8),AQ26*12*(1+Kirish!$B$53)/Kirish!$B$54*(1-Kirish!$B$29),0)</f>
        <v>0</v>
      </c>
      <c r="AR34" s="46">
        <f>IF(AND(AR21=1,AR$4=Parametrlar!$E$8),AR26*12*(1+Kirish!$B$53)/Kirish!$B$54*(1-Kirish!$B$29),0)</f>
        <v>0</v>
      </c>
      <c r="AS34" s="46">
        <f>IF(AND(AS21=1,AS$4=Parametrlar!$E$8),AS26*12*(1+Kirish!$B$53)/Kirish!$B$54*(1-Kirish!$B$29),0)</f>
        <v>0</v>
      </c>
      <c r="AT34" s="46">
        <f>IF(AND(AT21=1,AT$4=Parametrlar!$E$8),AT26*12*(1+Kirish!$B$53)/Kirish!$B$54*(1-Kirish!$B$29),0)</f>
        <v>0</v>
      </c>
      <c r="AU34" s="46">
        <f>IF(AND(AU21=1,AU$4=Parametrlar!$E$8),AU26*12*(1+Kirish!$B$53)/Kirish!$B$54*(1-Kirish!$B$29),0)</f>
        <v>0</v>
      </c>
      <c r="AV34" s="46">
        <f>IF(AND(AV21=1,AV$4=Parametrlar!$E$8),AV26*12*(1+Kirish!$B$53)/Kirish!$B$54*(1-Kirish!$B$29),0)</f>
        <v>0</v>
      </c>
      <c r="AW34" s="46">
        <f>IF(AND(AW21=1,AW$4=Parametrlar!$E$8),AW26*12*(1+Kirish!$B$53)/Kirish!$B$54*(1-Kirish!$B$29),0)</f>
        <v>0</v>
      </c>
      <c r="AX34" s="46">
        <f>IF(AND(AX21=1,AX$4=Parametrlar!$E$8),AX26*12*(1+Kirish!$B$53)/Kirish!$B$54*(1-Kirish!$B$29),0)</f>
        <v>0</v>
      </c>
      <c r="AY34" s="46">
        <f>IF(AND(AY21=1,AY$4=Parametrlar!$E$8),AY26*12*(1+Kirish!$B$53)/Kirish!$B$54*(1-Kirish!$B$29),0)</f>
        <v>0</v>
      </c>
      <c r="AZ34" s="46">
        <f>IF(AND(AZ21=1,AZ$4=Parametrlar!$E$8),AZ26*12*(1+Kirish!$B$53)/Kirish!$B$54*(1-Kirish!$B$29),0)</f>
        <v>0</v>
      </c>
      <c r="BA34" s="46">
        <f>IF(AND(BA21=1,BA$4=Parametrlar!$E$8),BA26*12*(1+Kirish!$B$53)/Kirish!$B$54*(1-Kirish!$B$29),0)</f>
        <v>0</v>
      </c>
      <c r="BB34" s="46">
        <f>IF(AND(BB21=1,BB$4=Parametrlar!$E$8),BB26*12*(1+Kirish!$B$53)/Kirish!$B$54*(1-Kirish!$B$29),0)</f>
        <v>0</v>
      </c>
      <c r="BC34" s="46">
        <f>IF(AND(BC21=1,BC$4=Parametrlar!$E$8),BC26*12*(1+Kirish!$B$53)/Kirish!$B$54*(1-Kirish!$B$29),0)</f>
        <v>0</v>
      </c>
      <c r="BD34" s="46">
        <f>IF(AND(BD21=1,BD$4=Parametrlar!$E$8),BD26*12*(1+Kirish!$B$53)/Kirish!$B$54*(1-Kirish!$B$29),0)</f>
        <v>0</v>
      </c>
      <c r="BE34" s="46">
        <f>IF(AND(BE21=1,BE$4=Parametrlar!$E$8),BE26*12*(1+Kirish!$B$53)/Kirish!$B$54*(1-Kirish!$B$29),0)</f>
        <v>0</v>
      </c>
      <c r="BF34" s="46">
        <f>IF(AND(BF21=1,BF$4=Parametrlar!$E$8),BF26*12*(1+Kirish!$B$53)/Kirish!$B$54*(1-Kirish!$B$29),0)</f>
        <v>0</v>
      </c>
      <c r="BG34" s="46">
        <f>IF(AND(BG21=1,BG$4=Parametrlar!$E$8),BG26*12*(1+Kirish!$B$53)/Kirish!$B$54*(1-Kirish!$B$29),0)</f>
        <v>0</v>
      </c>
      <c r="BH34" s="46">
        <f>IF(AND(BH21=1,BH$4=Parametrlar!$E$8),BH26*12*(1+Kirish!$B$53)/Kirish!$B$54*(1-Kirish!$B$29),0)</f>
        <v>0</v>
      </c>
      <c r="BI34" s="46">
        <f>IF(AND(BI21=1,BI$4=Parametrlar!$E$8),BI26*12*(1+Kirish!$B$53)/Kirish!$B$54*(1-Kirish!$B$29),0)</f>
        <v>0</v>
      </c>
      <c r="BJ34" s="46">
        <f>IF(AND(BJ21=1,BJ$4=Parametrlar!$E$8),BJ26*12*(1+Kirish!$B$53)/Kirish!$B$54*(1-Kirish!$B$29),0)</f>
        <v>0</v>
      </c>
      <c r="BK34" s="46">
        <f>IF(AND(BK21=1,BK$4=Parametrlar!$E$8),BK26*12*(1+Kirish!$B$53)/Kirish!$B$54*(1-Kirish!$B$29),0)</f>
        <v>0</v>
      </c>
      <c r="BL34" s="46">
        <f>IF(AND(BL21=1,BL$4=Parametrlar!$E$8),BL26*12*(1+Kirish!$B$53)/Kirish!$B$54*(1-Kirish!$B$29),0)</f>
        <v>0</v>
      </c>
      <c r="BM34" s="46">
        <f>IF(AND(BM21=1,BM$4=Parametrlar!$E$8),BM26*12*(1+Kirish!$B$53)/Kirish!$B$54*(1-Kirish!$B$29),0)</f>
        <v>0</v>
      </c>
      <c r="BN34" s="46">
        <f>IF(AND(BN21=1,BN$4=Parametrlar!$E$8),BN26*12*(1+Kirish!$B$53)/Kirish!$B$54*(1-Kirish!$B$29),0)</f>
        <v>0</v>
      </c>
      <c r="BO34" s="46">
        <f>IF(AND(BO21=1,BO$4=Parametrlar!$E$8),BO26*12*(1+Kirish!$B$53)/Kirish!$B$54*(1-Kirish!$B$29),0)</f>
        <v>0</v>
      </c>
      <c r="BP34" s="46">
        <f>IF(AND(BP21=1,BP$4=Parametrlar!$E$8),BP26*12*(1+Kirish!$B$53)/Kirish!$B$54*(1-Kirish!$B$29),0)</f>
        <v>0</v>
      </c>
      <c r="BQ34" s="46">
        <f>IF(AND(BQ21=1,BQ$4=Parametrlar!$E$8),BQ26*12*(1+Kirish!$B$53)/Kirish!$B$54*(1-Kirish!$B$29),0)</f>
        <v>0</v>
      </c>
      <c r="BR34" s="46">
        <f>IF(AND(BR21=1,BR$4=Parametrlar!$E$8),BR26*12*(1+Kirish!$B$53)/Kirish!$B$54*(1-Kirish!$B$29),0)</f>
        <v>0</v>
      </c>
      <c r="BS34" s="46">
        <f>IF(AND(BS21=1,BS$4=Parametrlar!$E$8),BS26*12*(1+Kirish!$B$53)/Kirish!$B$54*(1-Kirish!$B$29),0)</f>
        <v>0</v>
      </c>
      <c r="BT34" s="46">
        <f>IF(AND(BT21=1,BT$4=Parametrlar!$E$8),BT26*12*(1+Kirish!$B$53)/Kirish!$B$54*(1-Kirish!$B$29),0)</f>
        <v>0</v>
      </c>
      <c r="BU34" s="46">
        <f>IF(AND(BU21=1,BU$4=Parametrlar!$E$8),BU26*12*(1+Kirish!$B$53)/Kirish!$B$54*(1-Kirish!$B$29),0)</f>
        <v>0</v>
      </c>
      <c r="BV34" s="46">
        <f>IF(AND(BV21=1,BV$4=Parametrlar!$E$8),BV26*12*(1+Kirish!$B$53)/Kirish!$B$54*(1-Kirish!$B$29),0)</f>
        <v>0</v>
      </c>
      <c r="BW34" s="46">
        <f>IF(AND(BW21=1,BW$4=Parametrlar!$E$8),BW26*12*(1+Kirish!$B$53)/Kirish!$B$54*(1-Kirish!$B$29),0)</f>
        <v>0</v>
      </c>
      <c r="BX34" s="46">
        <f>IF(AND(BX21=1,BX$4=Parametrlar!$E$8),BX26*12*(1+Kirish!$B$53)/Kirish!$B$54*(1-Kirish!$B$29),0)</f>
        <v>0</v>
      </c>
      <c r="BY34" s="46">
        <f>IF(AND(BY21=1,BY$4=Parametrlar!$E$8),BY26*12*(1+Kirish!$B$53)/Kirish!$B$54*(1-Kirish!$B$29),0)</f>
        <v>0</v>
      </c>
      <c r="BZ34" s="46">
        <f>IF(AND(BZ21=1,BZ$4=Parametrlar!$E$8),BZ26*12*(1+Kirish!$B$53)/Kirish!$B$54*(1-Kirish!$B$29),0)</f>
        <v>0</v>
      </c>
      <c r="CA34" s="46">
        <f>IF(AND(CA21=1,CA$4=Parametrlar!$E$8),CA26*12*(1+Kirish!$B$53)/Kirish!$B$54*(1-Kirish!$B$29),0)</f>
        <v>0</v>
      </c>
      <c r="CB34" s="46">
        <f>IF(AND(CB21=1,CB$4=Parametrlar!$E$8),CB26*12*(1+Kirish!$B$53)/Kirish!$B$54*(1-Kirish!$B$29),0)</f>
        <v>0</v>
      </c>
      <c r="CC34" s="46">
        <f>IF(AND(CC21=1,CC$4=Parametrlar!$E$8),CC26*12*(1+Kirish!$B$53)/Kirish!$B$54*(1-Kirish!$B$29),0)</f>
        <v>0</v>
      </c>
      <c r="CD34" s="46">
        <f>IF(AND(CD21=1,CD$4=Parametrlar!$E$8),CD26*12*(1+Kirish!$B$53)/Kirish!$B$54*(1-Kirish!$B$29),0)</f>
        <v>0</v>
      </c>
      <c r="CE34" s="46">
        <f>IF(AND(CE21=1,CE$4=Parametrlar!$E$8),CE26*12*(1+Kirish!$B$53)/Kirish!$B$54*(1-Kirish!$B$29),0)</f>
        <v>0</v>
      </c>
      <c r="CF34" s="46">
        <f>IF(AND(CF21=1,CF$4=Parametrlar!$E$8),CF26*12*(1+Kirish!$B$53)/Kirish!$B$54*(1-Kirish!$B$29),0)</f>
        <v>0</v>
      </c>
      <c r="CG34" s="46">
        <f>IF(AND(CG21=1,CG$4=Parametrlar!$E$8),CG26*12*(1+Kirish!$B$53)/Kirish!$B$54*(1-Kirish!$B$29),0)</f>
        <v>0</v>
      </c>
      <c r="CH34" s="46">
        <f>IF(AND(CH21=1,CH$4=Parametrlar!$E$8),CH26*12*(1+Kirish!$B$53)/Kirish!$B$54*(1-Kirish!$B$29),0)</f>
        <v>0</v>
      </c>
      <c r="CI34" s="46">
        <f>IF(AND(CI21=1,CI$4=Parametrlar!$E$8),CI26*12*(1+Kirish!$B$53)/Kirish!$B$54*(1-Kirish!$B$29),0)</f>
        <v>0</v>
      </c>
      <c r="CJ34" s="46">
        <f>IF(AND(CJ21=1,CJ$4=Parametrlar!$E$8),CJ26*12*(1+Kirish!$B$53)/Kirish!$B$54*(1-Kirish!$B$29),0)</f>
        <v>0</v>
      </c>
      <c r="CK34" s="46">
        <f>IF(AND(CK21=1,CK$4=Parametrlar!$E$8),CK26*12*(1+Kirish!$B$53)/Kirish!$B$54*(1-Kirish!$B$29),0)</f>
        <v>0</v>
      </c>
      <c r="CL34" s="46">
        <f>IF(AND(CL21=1,CL$4=Parametrlar!$E$8),CL26*12*(1+Kirish!$B$53)/Kirish!$B$54*(1-Kirish!$B$29),0)</f>
        <v>0</v>
      </c>
      <c r="CM34" s="46">
        <f>IF(AND(CM21=1,CM$4=Parametrlar!$E$8),CM26*12*(1+Kirish!$B$53)/Kirish!$B$54*(1-Kirish!$B$29),0)</f>
        <v>0</v>
      </c>
      <c r="CN34" s="46">
        <f>IF(AND(CN21=1,CN$4=Parametrlar!$E$8),CN26*12*(1+Kirish!$B$53)/Kirish!$B$54*(1-Kirish!$B$29),0)</f>
        <v>0</v>
      </c>
      <c r="CO34" s="46">
        <f>IF(AND(CO21=1,CO$4=Parametrlar!$E$8),CO26*12*(1+Kirish!$B$53)/Kirish!$B$54*(1-Kirish!$B$29),0)</f>
        <v>0</v>
      </c>
      <c r="CP34" s="46">
        <f>IF(AND(CP21=1,CP$4=Parametrlar!$E$8),CP26*12*(1+Kirish!$B$53)/Kirish!$B$54*(1-Kirish!$B$29),0)</f>
        <v>0</v>
      </c>
      <c r="CQ34" s="46">
        <f>IF(AND(CQ21=1,CQ$4=Parametrlar!$E$8),CQ26*12*(1+Kirish!$B$53)/Kirish!$B$54*(1-Kirish!$B$29),0)</f>
        <v>0</v>
      </c>
      <c r="CR34" s="46">
        <f>IF(AND(CR21=1,CR$4=Parametrlar!$E$8),CR26*12*(1+Kirish!$B$53)/Kirish!$B$54*(1-Kirish!$B$29),0)</f>
        <v>0</v>
      </c>
      <c r="CS34" s="46">
        <f>IF(AND(CS21=1,CS$4=Parametrlar!$E$8),CS26*12*(1+Kirish!$B$53)/Kirish!$B$54*(1-Kirish!$B$29),0)</f>
        <v>0</v>
      </c>
      <c r="CT34" s="46">
        <f>IF(AND(CT21=1,CT$4=Parametrlar!$E$8),CT26*12*(1+Kirish!$B$53)/Kirish!$B$54*(1-Kirish!$B$29),0)</f>
        <v>0</v>
      </c>
      <c r="CU34" s="46">
        <f>IF(AND(CU21=1,CU$4=Parametrlar!$E$8),CU26*12*(1+Kirish!$B$53)/Kirish!$B$54*(1-Kirish!$B$29),0)</f>
        <v>0</v>
      </c>
      <c r="CV34" s="46">
        <f>IF(AND(CV21=1,CV$4=Parametrlar!$E$8),CV26*12*(1+Kirish!$B$53)/Kirish!$B$54*(1-Kirish!$B$29),0)</f>
        <v>0</v>
      </c>
      <c r="CW34" s="46">
        <f>IF(AND(CW21=1,CW$4=Parametrlar!$E$8),CW26*12*(1+Kirish!$B$53)/Kirish!$B$54*(1-Kirish!$B$29),0)</f>
        <v>0</v>
      </c>
      <c r="CX34" s="46">
        <f>IF(AND(CX21=1,CX$4=Parametrlar!$E$8),CX26*12*(1+Kirish!$B$53)/Kirish!$B$54*(1-Kirish!$B$29),0)</f>
        <v>0</v>
      </c>
      <c r="CY34" s="46">
        <f>IF(AND(CY21=1,CY$4=Parametrlar!$E$8),CY26*12*(1+Kirish!$B$53)/Kirish!$B$54*(1-Kirish!$B$29),0)</f>
        <v>0</v>
      </c>
      <c r="CZ34" s="46">
        <f>IF(AND(CZ21=1,CZ$4=Parametrlar!$E$8),CZ26*12*(1+Kirish!$B$53)/Kirish!$B$54*(1-Kirish!$B$29),0)</f>
        <v>0</v>
      </c>
      <c r="DA34" s="46">
        <f>IF(AND(DA21=1,DA$4=Parametrlar!$E$8),DA26*12*(1+Kirish!$B$53)/Kirish!$B$54*(1-Kirish!$B$29),0)</f>
        <v>0</v>
      </c>
      <c r="DB34" s="46">
        <f>IF(AND(DB21=1,DB$4=Parametrlar!$E$8),DB26*12*(1+Kirish!$B$53)/Kirish!$B$54*(1-Kirish!$B$29),0)</f>
        <v>0</v>
      </c>
      <c r="DC34" s="46">
        <f>IF(AND(DC21=1,DC$4=Parametrlar!$E$8),DC26*12*(1+Kirish!$B$53)/Kirish!$B$54*(1-Kirish!$B$29),0)</f>
        <v>0</v>
      </c>
      <c r="DD34" s="46">
        <f>IF(AND(DD21=1,DD$4=Parametrlar!$E$8),DD26*12*(1+Kirish!$B$53)/Kirish!$B$54*(1-Kirish!$B$29),0)</f>
        <v>0</v>
      </c>
      <c r="DE34" s="46">
        <f>IF(AND(DE21=1,DE$4=Parametrlar!$E$8),DE26*12*(1+Kirish!$B$53)/Kirish!$B$54*(1-Kirish!$B$29),0)</f>
        <v>0</v>
      </c>
      <c r="DF34" s="46">
        <f>IF(AND(DF21=1,DF$4=Parametrlar!$E$8),DF26*12*(1+Kirish!$B$53)/Kirish!$B$54*(1-Kirish!$B$29),0)</f>
        <v>0</v>
      </c>
      <c r="DG34" s="46">
        <f>IF(AND(DG21=1,DG$4=Parametrlar!$E$8),DG26*12*(1+Kirish!$B$53)/Kirish!$B$54*(1-Kirish!$B$29),0)</f>
        <v>0</v>
      </c>
      <c r="DH34" s="46">
        <f>IF(AND(DH21=1,DH$4=Parametrlar!$E$8),DH26*12*(1+Kirish!$B$53)/Kirish!$B$54*(1-Kirish!$B$29),0)</f>
        <v>0</v>
      </c>
      <c r="DI34" s="46">
        <f>IF(AND(DI21=1,DI$4=Parametrlar!$E$8),DI26*12*(1+Kirish!$B$53)/Kirish!$B$54*(1-Kirish!$B$29),0)</f>
        <v>0</v>
      </c>
      <c r="DJ34" s="46">
        <f>IF(AND(DJ21=1,DJ$4=Parametrlar!$E$8),DJ26*12*(1+Kirish!$B$53)/Kirish!$B$54*(1-Kirish!$B$29),0)</f>
        <v>0</v>
      </c>
      <c r="DK34" s="46">
        <f>IF(AND(DK21=1,DK$4=Parametrlar!$E$8),DK26*12*(1+Kirish!$B$53)/Kirish!$B$54*(1-Kirish!$B$29),0)</f>
        <v>0</v>
      </c>
      <c r="DL34" s="46">
        <f>IF(AND(DL21=1,DL$4=Parametrlar!$E$8),DL26*12*(1+Kirish!$B$53)/Kirish!$B$54*(1-Kirish!$B$29),0)</f>
        <v>0</v>
      </c>
      <c r="DM34" s="46">
        <f>IF(AND(DM21=1,DM$4=Parametrlar!$E$8),DM26*12*(1+Kirish!$B$53)/Kirish!$B$54*(1-Kirish!$B$29),0)</f>
        <v>0</v>
      </c>
      <c r="DN34" s="46">
        <f>IF(AND(DN21=1,DN$4=Parametrlar!$E$8),DN26*12*(1+Kirish!$B$53)/Kirish!$B$54*(1-Kirish!$B$29),0)</f>
        <v>0</v>
      </c>
      <c r="DO34" s="46">
        <f>IF(AND(DO21=1,DO$4=Parametrlar!$E$8),DO26*12*(1+Kirish!$B$53)/Kirish!$B$54*(1-Kirish!$B$29),0)</f>
        <v>0</v>
      </c>
      <c r="DP34" s="46">
        <f>IF(AND(DP21=1,DP$4=Parametrlar!$E$8),DP26*12*(1+Kirish!$B$53)/Kirish!$B$54*(1-Kirish!$B$29),0)</f>
        <v>0</v>
      </c>
      <c r="DQ34" s="46">
        <f>IF(AND(DQ21=1,DQ$4=Parametrlar!$E$8),DQ26*12*(1+Kirish!$B$53)/Kirish!$B$54*(1-Kirish!$B$29),0)</f>
        <v>0</v>
      </c>
      <c r="DR34" s="46">
        <f>IF(AND(DR21=1,DR$4=Parametrlar!$E$8),DR26*12*(1+Kirish!$B$53)/Kirish!$B$54*(1-Kirish!$B$29),0)</f>
        <v>0</v>
      </c>
      <c r="DS34" s="46">
        <f>IF(AND(DS21=1,DS$4=Parametrlar!$E$8),DS26*12*(1+Kirish!$B$53)/Kirish!$B$54*(1-Kirish!$B$29),0)</f>
        <v>0</v>
      </c>
      <c r="DT34" s="46">
        <f>IF(AND(DT21=1,DT$4=Parametrlar!$E$8),DT26*12*(1+Kirish!$B$53)/Kirish!$B$54*(1-Kirish!$B$29),0)</f>
        <v>0</v>
      </c>
      <c r="DU34" s="46">
        <f>IF(AND(DU21=1,DU$4=Parametrlar!$E$8),DU26*12*(1+Kirish!$B$53)/Kirish!$B$54*(1-Kirish!$B$29),0)</f>
        <v>0</v>
      </c>
      <c r="DV34" s="46">
        <f>IF(AND(DV21=1,DV$4=Parametrlar!$E$8),DV26*12*(1+Kirish!$B$53)/Kirish!$B$54*(1-Kirish!$B$29),0)</f>
        <v>0</v>
      </c>
      <c r="DW34" s="46">
        <f>IF(AND(DW21=1,DW$4=Parametrlar!$E$8),DW26*12*(1+Kirish!$B$53)/Kirish!$B$54*(1-Kirish!$B$29),0)</f>
        <v>0</v>
      </c>
      <c r="DX34" s="46">
        <f>IF(AND(DX21=1,DX$4=Parametrlar!$E$8),DX26*12*(1+Kirish!$B$53)/Kirish!$B$54*(1-Kirish!$B$29),0)</f>
        <v>0</v>
      </c>
      <c r="DY34" s="46">
        <f>IF(AND(DY21=1,DY$4=Parametrlar!$E$8),DY26*12*(1+Kirish!$B$53)/Kirish!$B$54*(1-Kirish!$B$29),0)</f>
        <v>0</v>
      </c>
      <c r="DZ34" s="46">
        <f>IF(AND(DZ21=1,DZ$4=Parametrlar!$E$8),DZ26*12*(1+Kirish!$B$53)/Kirish!$B$54*(1-Kirish!$B$29),0)</f>
        <v>0</v>
      </c>
      <c r="EA34" s="46">
        <f>IF(AND(EA21=1,EA$4=Parametrlar!$E$8),EA26*12*(1+Kirish!$B$53)/Kirish!$B$54*(1-Kirish!$B$29),0)</f>
        <v>0</v>
      </c>
      <c r="EB34" s="46">
        <f>IF(AND(EB21=1,EB$4=Parametrlar!$E$8),EB26*12*(1+Kirish!$B$53)/Kirish!$B$54*(1-Kirish!$B$29),0)</f>
        <v>0</v>
      </c>
      <c r="EC34" s="46">
        <f>IF(AND(EC21=1,EC$4=Parametrlar!$E$8),EC26*12*(1+Kirish!$B$53)/Kirish!$B$54*(1-Kirish!$B$29),0)</f>
        <v>0</v>
      </c>
      <c r="ED34" s="46">
        <f>IF(AND(ED21=1,ED$4=Parametrlar!$E$8),ED26*12*(1+Kirish!$B$53)/Kirish!$B$54*(1-Kirish!$B$29),0)</f>
        <v>0</v>
      </c>
      <c r="EE34" s="46">
        <f>IF(AND(EE21=1,EE$4=Parametrlar!$E$8),EE26*12*(1+Kirish!$B$53)/Kirish!$B$54*(1-Kirish!$B$29),0)</f>
        <v>0</v>
      </c>
      <c r="EF34" s="46">
        <f>IF(AND(EF21=1,EF$4=Parametrlar!$E$8),EF26*12*(1+Kirish!$B$53)/Kirish!$B$54*(1-Kirish!$B$29),0)</f>
        <v>0</v>
      </c>
      <c r="EG34" s="46">
        <f>IF(AND(EG21=1,EG$4=Parametrlar!$E$8),EG26*12*(1+Kirish!$B$53)/Kirish!$B$54*(1-Kirish!$B$29),0)</f>
        <v>0</v>
      </c>
      <c r="EH34" s="46">
        <f>IF(AND(EH21=1,EH$4=Parametrlar!$E$8),EH26*12*(1+Kirish!$B$53)/Kirish!$B$54*(1-Kirish!$B$29),0)</f>
        <v>0</v>
      </c>
      <c r="EI34" s="46">
        <f>IF(AND(EI21=1,EI$4=Parametrlar!$E$8),EI26*12*(1+Kirish!$B$53)/Kirish!$B$54*(1-Kirish!$B$29),0)</f>
        <v>0</v>
      </c>
      <c r="EJ34" s="46">
        <f>IF(AND(EJ21=1,EJ$4=Parametrlar!$E$8),EJ26*12*(1+Kirish!$B$53)/Kirish!$B$54*(1-Kirish!$B$29),0)</f>
        <v>0</v>
      </c>
      <c r="EK34" s="46">
        <f>IF(AND(EK21=1,EK$4=Parametrlar!$E$8),EK26*12*(1+Kirish!$B$53)/Kirish!$B$54*(1-Kirish!$B$29),0)</f>
        <v>0</v>
      </c>
      <c r="EL34" s="46">
        <f>IF(AND(EL21=1,EL$4=Parametrlar!$E$8),EL26*12*(1+Kirish!$B$53)/Kirish!$B$54*(1-Kirish!$B$29),0)</f>
        <v>0</v>
      </c>
      <c r="EM34" s="46">
        <f>IF(AND(EM21=1,EM$4=Parametrlar!$E$8),EM26*12*(1+Kirish!$B$53)/Kirish!$B$54*(1-Kirish!$B$29),0)</f>
        <v>0</v>
      </c>
      <c r="EN34" s="46">
        <f>IF(AND(EN21=1,EN$4=Parametrlar!$E$8),EN26*12*(1+Kirish!$B$53)/Kirish!$B$54*(1-Kirish!$B$29),0)</f>
        <v>0</v>
      </c>
      <c r="EO34" s="46">
        <f>IF(AND(EO21=1,EO$4=Parametrlar!$E$8),EO26*12*(1+Kirish!$B$53)/Kirish!$B$54*(1-Kirish!$B$29),0)</f>
        <v>0</v>
      </c>
      <c r="EP34" s="46">
        <f>IF(AND(EP21=1,EP$4=Parametrlar!$E$8),EP26*12*(1+Kirish!$B$53)/Kirish!$B$54*(1-Kirish!$B$29),0)</f>
        <v>0</v>
      </c>
      <c r="EQ34" s="46">
        <f>IF(AND(EQ21=1,EQ$4=Parametrlar!$E$8),EQ26*12*(1+Kirish!$B$53)/Kirish!$B$54*(1-Kirish!$B$29),0)</f>
        <v>0</v>
      </c>
      <c r="ER34" s="46">
        <f>IF(AND(ER21=1,ER$4=Parametrlar!$E$8),ER26*12*(1+Kirish!$B$53)/Kirish!$B$54*(1-Kirish!$B$29),0)</f>
        <v>0</v>
      </c>
      <c r="ES34" s="46">
        <f>IF(AND(ES21=1,ES$4=Parametrlar!$E$8),ES26*12*(1+Kirish!$B$53)/Kirish!$B$54*(1-Kirish!$B$29),0)</f>
        <v>0</v>
      </c>
      <c r="ET34" s="46">
        <f>IF(AND(ET21=1,ET$4=Parametrlar!$E$8),ET26*12*(1+Kirish!$B$53)/Kirish!$B$54*(1-Kirish!$B$29),0)</f>
        <v>0</v>
      </c>
      <c r="EU34" s="46">
        <f>IF(AND(EU21=1,EU$4=Parametrlar!$E$8),EU26*12*(1+Kirish!$B$53)/Kirish!$B$54*(1-Kirish!$B$29),0)</f>
        <v>3013873.6874999995</v>
      </c>
      <c r="EV34" s="46">
        <f>IF(AND(EV21=1,EV$4=Parametrlar!$E$8),EV26*12*(1+Kirish!$B$53)/Kirish!$B$54*(1-Kirish!$B$29),0)</f>
        <v>0</v>
      </c>
      <c r="EW34" s="46">
        <f>IF(AND(EW21=1,EW$4=Parametrlar!$E$8),EW26*12*(1+Kirish!$B$53)/Kirish!$B$54*(1-Kirish!$B$29),0)</f>
        <v>0</v>
      </c>
      <c r="EX34" s="46">
        <f>IF(AND(EX21=1,EX$4=Parametrlar!$E$8),EX26*12*(1+Kirish!$B$53)/Kirish!$B$54*(1-Kirish!$B$29),0)</f>
        <v>0</v>
      </c>
      <c r="EY34" s="46">
        <f>IF(AND(EY21=1,EY$4=Parametrlar!$E$8),EY26*12*(1+Kirish!$B$53)/Kirish!$B$54*(1-Kirish!$B$29),0)</f>
        <v>0</v>
      </c>
      <c r="EZ34" s="46">
        <f>IF(AND(EZ21=1,EZ$4=Parametrlar!$E$8),EZ26*12*(1+Kirish!$B$53)/Kirish!$B$54*(1-Kirish!$B$29),0)</f>
        <v>0</v>
      </c>
      <c r="FA34" s="46">
        <f>IF(AND(FA21=1,FA$4=Parametrlar!$E$8),FA26*12*(1+Kirish!$B$53)/Kirish!$B$54*(1-Kirish!$B$29),0)</f>
        <v>0</v>
      </c>
      <c r="FB34" s="46">
        <f>IF(AND(FB21=1,FB$4=Parametrlar!$E$8),FB26*12*(1+Kirish!$B$53)/Kirish!$B$54*(1-Kirish!$B$29),0)</f>
        <v>0</v>
      </c>
      <c r="FC34" s="46">
        <f>IF(AND(FC21=1,FC$4=Parametrlar!$E$8),FC26*12*(1+Kirish!$B$53)/Kirish!$B$54*(1-Kirish!$B$29),0)</f>
        <v>0</v>
      </c>
      <c r="FD34" s="46">
        <f>IF(AND(FD21=1,FD$4=Parametrlar!$E$8),FD26*12*(1+Kirish!$B$53)/Kirish!$B$54*(1-Kirish!$B$29),0)</f>
        <v>0</v>
      </c>
      <c r="FE34" s="46">
        <f>IF(AND(FE21=1,FE$4=Parametrlar!$E$8),FE26*12*(1+Kirish!$B$53)/Kirish!$B$54*(1-Kirish!$B$29),0)</f>
        <v>0</v>
      </c>
      <c r="FF34" s="46">
        <f>IF(AND(FF21=1,FF$4=Parametrlar!$E$8),FF26*12*(1+Kirish!$B$53)/Kirish!$B$54*(1-Kirish!$B$29),0)</f>
        <v>0</v>
      </c>
      <c r="FG34" s="46">
        <f>IF(AND(FG21=1,FG$4=Parametrlar!$E$8),FG26*12*(1+Kirish!$B$53)/Kirish!$B$54*(1-Kirish!$B$29),0)</f>
        <v>0</v>
      </c>
      <c r="FH34" s="46">
        <f>IF(AND(FH21=1,FH$4=Parametrlar!$E$8),FH26*12*(1+Kirish!$B$53)/Kirish!$B$54*(1-Kirish!$B$29),0)</f>
        <v>0</v>
      </c>
      <c r="FI34" s="46">
        <f>IF(AND(FI21=1,FI$4=Parametrlar!$E$8),FI26*12*(1+Kirish!$B$53)/Kirish!$B$54*(1-Kirish!$B$29),0)</f>
        <v>0</v>
      </c>
      <c r="FJ34" s="46">
        <f>IF(AND(FJ21=1,FJ$4=Parametrlar!$E$8),FJ26*12*(1+Kirish!$B$53)/Kirish!$B$54*(1-Kirish!$B$29),0)</f>
        <v>0</v>
      </c>
      <c r="FK34" s="46">
        <f>IF(AND(FK21=1,FK$4=Parametrlar!$E$8),FK26*12*(1+Kirish!$B$53)/Kirish!$B$54*(1-Kirish!$B$29),0)</f>
        <v>0</v>
      </c>
      <c r="FL34" s="46">
        <f>IF(AND(FL21=1,FL$4=Parametrlar!$E$8),FL26*12*(1+Kirish!$B$53)/Kirish!$B$54*(1-Kirish!$B$29),0)</f>
        <v>0</v>
      </c>
      <c r="FM34" s="46">
        <f>IF(AND(FM21=1,FM$4=Parametrlar!$E$8),FM26*12*(1+Kirish!$B$53)/Kirish!$B$54*(1-Kirish!$B$29),0)</f>
        <v>0</v>
      </c>
      <c r="FN34" s="46">
        <f>IF(AND(FN21=1,FN$4=Parametrlar!$E$8),FN26*12*(1+Kirish!$B$53)/Kirish!$B$54*(1-Kirish!$B$29),0)</f>
        <v>0</v>
      </c>
      <c r="FO34" s="46">
        <f>IF(AND(FO21=1,FO$4=Parametrlar!$E$8),FO26*12*(1+Kirish!$B$53)/Kirish!$B$54*(1-Kirish!$B$29),0)</f>
        <v>0</v>
      </c>
      <c r="FP34" s="46">
        <f>IF(AND(FP21=1,FP$4=Parametrlar!$E$8),FP26*12*(1+Kirish!$B$53)/Kirish!$B$54*(1-Kirish!$B$29),0)</f>
        <v>0</v>
      </c>
    </row>
    <row r="35" spans="1:172" x14ac:dyDescent="0.2">
      <c r="A35" s="42" t="s">
        <v>16</v>
      </c>
      <c r="C35" s="45">
        <f>SUM(D35:FP35)</f>
        <v>3007862.0969597092</v>
      </c>
      <c r="D35" s="46">
        <f>IF(AND(D21=1,D$4=Parametrlar!$E$8),D34-MAX(0,D34-(Parametrlar!$E$23-SUM($D31:D31)))*Kirish!$B$28,0)</f>
        <v>0</v>
      </c>
      <c r="E35" s="46">
        <f>IF(AND(E21=1,E$4=Parametrlar!$E$8),E34-MAX(0,E34-(Parametrlar!$E$23-SUM($D31:E31)))*Kirish!$B$28,0)</f>
        <v>0</v>
      </c>
      <c r="F35" s="46">
        <f>IF(AND(F21=1,F$4=Parametrlar!$E$8),F34-MAX(0,F34-(Parametrlar!$E$23-SUM($D31:F31)))*Kirish!$B$28,0)</f>
        <v>0</v>
      </c>
      <c r="G35" s="46">
        <f>IF(AND(G21=1,G$4=Parametrlar!$E$8),G34-MAX(0,G34-(Parametrlar!$E$23-SUM($D31:G31)))*Kirish!$B$28,0)</f>
        <v>0</v>
      </c>
      <c r="H35" s="46">
        <f>IF(AND(H21=1,H$4=Parametrlar!$E$8),H34-MAX(0,H34-(Parametrlar!$E$23-SUM($D31:H31)))*Kirish!$B$28,0)</f>
        <v>0</v>
      </c>
      <c r="I35" s="46">
        <f>IF(AND(I21=1,I$4=Parametrlar!$E$8),I34-MAX(0,I34-(Parametrlar!$E$23-SUM($D31:I31)))*Kirish!$B$28,0)</f>
        <v>0</v>
      </c>
      <c r="J35" s="46">
        <f>IF(AND(J21=1,J$4=Parametrlar!$E$8),J34-MAX(0,J34-(Parametrlar!$E$23-SUM($D31:J31)))*Kirish!$B$28,0)</f>
        <v>0</v>
      </c>
      <c r="K35" s="46">
        <f>IF(AND(K21=1,K$4=Parametrlar!$E$8),K34-MAX(0,K34-(Parametrlar!$E$23-SUM($D31:K31)))*Kirish!$B$28,0)</f>
        <v>0</v>
      </c>
      <c r="L35" s="46">
        <f>IF(AND(L21=1,L$4=Parametrlar!$E$8),L34-MAX(0,L34-(Parametrlar!$E$23-SUM($D31:L31)))*Kirish!$B$28,0)</f>
        <v>0</v>
      </c>
      <c r="M35" s="46">
        <f>IF(AND(M21=1,M$4=Parametrlar!$E$8),M34-MAX(0,M34-(Parametrlar!$E$23-SUM($D31:M31)))*Kirish!$B$28,0)</f>
        <v>0</v>
      </c>
      <c r="N35" s="46">
        <f>IF(AND(N21=1,N$4=Parametrlar!$E$8),N34-MAX(0,N34-(Parametrlar!$E$23-SUM($D31:N31)))*Kirish!$B$28,0)</f>
        <v>0</v>
      </c>
      <c r="O35" s="46">
        <f>IF(AND(O21=1,O$4=Parametrlar!$E$8),O34-MAX(0,O34-(Parametrlar!$E$23-SUM($D31:O31)))*Kirish!$B$28,0)</f>
        <v>0</v>
      </c>
      <c r="P35" s="46">
        <f>IF(AND(P21=1,P$4=Parametrlar!$E$8),P34-MAX(0,P34-(Parametrlar!$E$23-SUM($D31:P31)))*Kirish!$B$28,0)</f>
        <v>0</v>
      </c>
      <c r="Q35" s="46">
        <f>IF(AND(Q21=1,Q$4=Parametrlar!$E$8),Q34-MAX(0,Q34-(Parametrlar!$E$23-SUM($D31:Q31)))*Kirish!$B$28,0)</f>
        <v>0</v>
      </c>
      <c r="R35" s="46">
        <f>IF(AND(R21=1,R$4=Parametrlar!$E$8),R34-MAX(0,R34-(Parametrlar!$E$23-SUM($D31:R31)))*Kirish!$B$28,0)</f>
        <v>0</v>
      </c>
      <c r="S35" s="46">
        <f>IF(AND(S21=1,S$4=Parametrlar!$E$8),S34-MAX(0,S34-(Parametrlar!$E$23-SUM($D31:S31)))*Kirish!$B$28,0)</f>
        <v>0</v>
      </c>
      <c r="T35" s="46">
        <f>IF(AND(T21=1,T$4=Parametrlar!$E$8),T34-MAX(0,T34-(Parametrlar!$E$23-SUM($D31:T31)))*Kirish!$B$28,0)</f>
        <v>0</v>
      </c>
      <c r="U35" s="46">
        <f>IF(AND(U21=1,U$4=Parametrlar!$E$8),U34-MAX(0,U34-(Parametrlar!$E$23-SUM($D31:U31)))*Kirish!$B$28,0)</f>
        <v>0</v>
      </c>
      <c r="V35" s="46">
        <f>IF(AND(V21=1,V$4=Parametrlar!$E$8),V34-MAX(0,V34-(Parametrlar!$E$23-SUM($D31:V31)))*Kirish!$B$28,0)</f>
        <v>0</v>
      </c>
      <c r="W35" s="46">
        <f>IF(AND(W21=1,W$4=Parametrlar!$E$8),W34-MAX(0,W34-(Parametrlar!$E$23-SUM($D31:W31)))*Kirish!$B$28,0)</f>
        <v>0</v>
      </c>
      <c r="X35" s="46">
        <f>IF(AND(X21=1,X$4=Parametrlar!$E$8),X34-MAX(0,X34-(Parametrlar!$E$23-SUM($D31:X31)))*Kirish!$B$28,0)</f>
        <v>0</v>
      </c>
      <c r="Y35" s="46">
        <f>IF(AND(Y21=1,Y$4=Parametrlar!$E$8),Y34-MAX(0,Y34-(Parametrlar!$E$23-SUM($D31:Y31)))*Kirish!$B$28,0)</f>
        <v>0</v>
      </c>
      <c r="Z35" s="46">
        <f>IF(AND(Z21=1,Z$4=Parametrlar!$E$8),Z34-MAX(0,Z34-(Parametrlar!$E$23-SUM($D31:Z31)))*Kirish!$B$28,0)</f>
        <v>0</v>
      </c>
      <c r="AA35" s="46">
        <f>IF(AND(AA21=1,AA$4=Parametrlar!$E$8),AA34-MAX(0,AA34-(Parametrlar!$E$23-SUM($D31:AA31)))*Kirish!$B$28,0)</f>
        <v>0</v>
      </c>
      <c r="AB35" s="46">
        <f>IF(AND(AB21=1,AB$4=Parametrlar!$E$8),AB34-MAX(0,AB34-(Parametrlar!$E$23-SUM($D31:AB31)))*Kirish!$B$28,0)</f>
        <v>0</v>
      </c>
      <c r="AC35" s="46">
        <f>IF(AND(AC21=1,AC$4=Parametrlar!$E$8),AC34-MAX(0,AC34-(Parametrlar!$E$23-SUM($D31:AC31)))*Kirish!$B$28,0)</f>
        <v>0</v>
      </c>
      <c r="AD35" s="46">
        <f>IF(AND(AD21=1,AD$4=Parametrlar!$E$8),AD34-MAX(0,AD34-(Parametrlar!$E$23-SUM($D31:AD31)))*Kirish!$B$28,0)</f>
        <v>0</v>
      </c>
      <c r="AE35" s="46">
        <f>IF(AND(AE21=1,AE$4=Parametrlar!$E$8),AE34-MAX(0,AE34-(Parametrlar!$E$23-SUM($D31:AE31)))*Kirish!$B$28,0)</f>
        <v>0</v>
      </c>
      <c r="AF35" s="46">
        <f>IF(AND(AF21=1,AF$4=Parametrlar!$E$8),AF34-MAX(0,AF34-(Parametrlar!$E$23-SUM($D31:AF31)))*Kirish!$B$28,0)</f>
        <v>0</v>
      </c>
      <c r="AG35" s="46">
        <f>IF(AND(AG21=1,AG$4=Parametrlar!$E$8),AG34-MAX(0,AG34-(Parametrlar!$E$23-SUM($D31:AG31)))*Kirish!$B$28,0)</f>
        <v>0</v>
      </c>
      <c r="AH35" s="46">
        <f>IF(AND(AH21=1,AH$4=Parametrlar!$E$8),AH34-MAX(0,AH34-(Parametrlar!$E$23-SUM($D31:AH31)))*Kirish!$B$28,0)</f>
        <v>0</v>
      </c>
      <c r="AI35" s="46">
        <f>IF(AND(AI21=1,AI$4=Parametrlar!$E$8),AI34-MAX(0,AI34-(Parametrlar!$E$23-SUM($D31:AI31)))*Kirish!$B$28,0)</f>
        <v>0</v>
      </c>
      <c r="AJ35" s="46">
        <f>IF(AND(AJ21=1,AJ$4=Parametrlar!$E$8),AJ34-MAX(0,AJ34-(Parametrlar!$E$23-SUM($D31:AJ31)))*Kirish!$B$28,0)</f>
        <v>0</v>
      </c>
      <c r="AK35" s="46">
        <f>IF(AND(AK21=1,AK$4=Parametrlar!$E$8),AK34-MAX(0,AK34-(Parametrlar!$E$23-SUM($D31:AK31)))*Kirish!$B$28,0)</f>
        <v>0</v>
      </c>
      <c r="AL35" s="46">
        <f>IF(AND(AL21=1,AL$4=Parametrlar!$E$8),AL34-MAX(0,AL34-(Parametrlar!$E$23-SUM($D31:AL31)))*Kirish!$B$28,0)</f>
        <v>0</v>
      </c>
      <c r="AM35" s="46">
        <f>IF(AND(AM21=1,AM$4=Parametrlar!$E$8),AM34-MAX(0,AM34-(Parametrlar!$E$23-SUM($D31:AM31)))*Kirish!$B$28,0)</f>
        <v>0</v>
      </c>
      <c r="AN35" s="46">
        <f>IF(AND(AN21=1,AN$4=Parametrlar!$E$8),AN34-MAX(0,AN34-(Parametrlar!$E$23-SUM($D31:AN31)))*Kirish!$B$28,0)</f>
        <v>0</v>
      </c>
      <c r="AO35" s="46">
        <f>IF(AND(AO21=1,AO$4=Parametrlar!$E$8),AO34-MAX(0,AO34-(Parametrlar!$E$23-SUM($D31:AO31)))*Kirish!$B$28,0)</f>
        <v>0</v>
      </c>
      <c r="AP35" s="46">
        <f>IF(AND(AP21=1,AP$4=Parametrlar!$E$8),AP34-MAX(0,AP34-(Parametrlar!$E$23-SUM($D31:AP31)))*Kirish!$B$28,0)</f>
        <v>0</v>
      </c>
      <c r="AQ35" s="46">
        <f>IF(AND(AQ21=1,AQ$4=Parametrlar!$E$8),AQ34-MAX(0,AQ34-(Parametrlar!$E$23-SUM($D31:AQ31)))*Kirish!$B$28,0)</f>
        <v>0</v>
      </c>
      <c r="AR35" s="46">
        <f>IF(AND(AR21=1,AR$4=Parametrlar!$E$8),AR34-MAX(0,AR34-(Parametrlar!$E$23-SUM($D31:AR31)))*Kirish!$B$28,0)</f>
        <v>0</v>
      </c>
      <c r="AS35" s="46">
        <f>IF(AND(AS21=1,AS$4=Parametrlar!$E$8),AS34-MAX(0,AS34-(Parametrlar!$E$23-SUM($D31:AS31)))*Kirish!$B$28,0)</f>
        <v>0</v>
      </c>
      <c r="AT35" s="46">
        <f>IF(AND(AT21=1,AT$4=Parametrlar!$E$8),AT34-MAX(0,AT34-(Parametrlar!$E$23-SUM($D31:AT31)))*Kirish!$B$28,0)</f>
        <v>0</v>
      </c>
      <c r="AU35" s="46">
        <f>IF(AND(AU21=1,AU$4=Parametrlar!$E$8),AU34-MAX(0,AU34-(Parametrlar!$E$23-SUM($D31:AU31)))*Kirish!$B$28,0)</f>
        <v>0</v>
      </c>
      <c r="AV35" s="46">
        <f>IF(AND(AV21=1,AV$4=Parametrlar!$E$8),AV34-MAX(0,AV34-(Parametrlar!$E$23-SUM($D31:AV31)))*Kirish!$B$28,0)</f>
        <v>0</v>
      </c>
      <c r="AW35" s="46">
        <f>IF(AND(AW21=1,AW$4=Parametrlar!$E$8),AW34-MAX(0,AW34-(Parametrlar!$E$23-SUM($D31:AW31)))*Kirish!$B$28,0)</f>
        <v>0</v>
      </c>
      <c r="AX35" s="46">
        <f>IF(AND(AX21=1,AX$4=Parametrlar!$E$8),AX34-MAX(0,AX34-(Parametrlar!$E$23-SUM($D31:AX31)))*Kirish!$B$28,0)</f>
        <v>0</v>
      </c>
      <c r="AY35" s="46">
        <f>IF(AND(AY21=1,AY$4=Parametrlar!$E$8),AY34-MAX(0,AY34-(Parametrlar!$E$23-SUM($D31:AY31)))*Kirish!$B$28,0)</f>
        <v>0</v>
      </c>
      <c r="AZ35" s="46">
        <f>IF(AND(AZ21=1,AZ$4=Parametrlar!$E$8),AZ34-MAX(0,AZ34-(Parametrlar!$E$23-SUM($D31:AZ31)))*Kirish!$B$28,0)</f>
        <v>0</v>
      </c>
      <c r="BA35" s="46">
        <f>IF(AND(BA21=1,BA$4=Parametrlar!$E$8),BA34-MAX(0,BA34-(Parametrlar!$E$23-SUM($D31:BA31)))*Kirish!$B$28,0)</f>
        <v>0</v>
      </c>
      <c r="BB35" s="46">
        <f>IF(AND(BB21=1,BB$4=Parametrlar!$E$8),BB34-MAX(0,BB34-(Parametrlar!$E$23-SUM($D31:BB31)))*Kirish!$B$28,0)</f>
        <v>0</v>
      </c>
      <c r="BC35" s="46">
        <f>IF(AND(BC21=1,BC$4=Parametrlar!$E$8),BC34-MAX(0,BC34-(Parametrlar!$E$23-SUM($D31:BC31)))*Kirish!$B$28,0)</f>
        <v>0</v>
      </c>
      <c r="BD35" s="46">
        <f>IF(AND(BD21=1,BD$4=Parametrlar!$E$8),BD34-MAX(0,BD34-(Parametrlar!$E$23-SUM($D31:BD31)))*Kirish!$B$28,0)</f>
        <v>0</v>
      </c>
      <c r="BE35" s="46">
        <f>IF(AND(BE21=1,BE$4=Parametrlar!$E$8),BE34-MAX(0,BE34-(Parametrlar!$E$23-SUM($D31:BE31)))*Kirish!$B$28,0)</f>
        <v>0</v>
      </c>
      <c r="BF35" s="46">
        <f>IF(AND(BF21=1,BF$4=Parametrlar!$E$8),BF34-MAX(0,BF34-(Parametrlar!$E$23-SUM($D31:BF31)))*Kirish!$B$28,0)</f>
        <v>0</v>
      </c>
      <c r="BG35" s="46">
        <f>IF(AND(BG21=1,BG$4=Parametrlar!$E$8),BG34-MAX(0,BG34-(Parametrlar!$E$23-SUM($D31:BG31)))*Kirish!$B$28,0)</f>
        <v>0</v>
      </c>
      <c r="BH35" s="46">
        <f>IF(AND(BH21=1,BH$4=Parametrlar!$E$8),BH34-MAX(0,BH34-(Parametrlar!$E$23-SUM($D31:BH31)))*Kirish!$B$28,0)</f>
        <v>0</v>
      </c>
      <c r="BI35" s="46">
        <f>IF(AND(BI21=1,BI$4=Parametrlar!$E$8),BI34-MAX(0,BI34-(Parametrlar!$E$23-SUM($D31:BI31)))*Kirish!$B$28,0)</f>
        <v>0</v>
      </c>
      <c r="BJ35" s="46">
        <f>IF(AND(BJ21=1,BJ$4=Parametrlar!$E$8),BJ34-MAX(0,BJ34-(Parametrlar!$E$23-SUM($D31:BJ31)))*Kirish!$B$28,0)</f>
        <v>0</v>
      </c>
      <c r="BK35" s="46">
        <f>IF(AND(BK21=1,BK$4=Parametrlar!$E$8),BK34-MAX(0,BK34-(Parametrlar!$E$23-SUM($D31:BK31)))*Kirish!$B$28,0)</f>
        <v>0</v>
      </c>
      <c r="BL35" s="46">
        <f>IF(AND(BL21=1,BL$4=Parametrlar!$E$8),BL34-MAX(0,BL34-(Parametrlar!$E$23-SUM($D31:BL31)))*Kirish!$B$28,0)</f>
        <v>0</v>
      </c>
      <c r="BM35" s="46">
        <f>IF(AND(BM21=1,BM$4=Parametrlar!$E$8),BM34-MAX(0,BM34-(Parametrlar!$E$23-SUM($D31:BM31)))*Kirish!$B$28,0)</f>
        <v>0</v>
      </c>
      <c r="BN35" s="46">
        <f>IF(AND(BN21=1,BN$4=Parametrlar!$E$8),BN34-MAX(0,BN34-(Parametrlar!$E$23-SUM($D31:BN31)))*Kirish!$B$28,0)</f>
        <v>0</v>
      </c>
      <c r="BO35" s="46">
        <f>IF(AND(BO21=1,BO$4=Parametrlar!$E$8),BO34-MAX(0,BO34-(Parametrlar!$E$23-SUM($D31:BO31)))*Kirish!$B$28,0)</f>
        <v>0</v>
      </c>
      <c r="BP35" s="46">
        <f>IF(AND(BP21=1,BP$4=Parametrlar!$E$8),BP34-MAX(0,BP34-(Parametrlar!$E$23-SUM($D31:BP31)))*Kirish!$B$28,0)</f>
        <v>0</v>
      </c>
      <c r="BQ35" s="46">
        <f>IF(AND(BQ21=1,BQ$4=Parametrlar!$E$8),BQ34-MAX(0,BQ34-(Parametrlar!$E$23-SUM($D31:BQ31)))*Kirish!$B$28,0)</f>
        <v>0</v>
      </c>
      <c r="BR35" s="46">
        <f>IF(AND(BR21=1,BR$4=Parametrlar!$E$8),BR34-MAX(0,BR34-(Parametrlar!$E$23-SUM($D31:BR31)))*Kirish!$B$28,0)</f>
        <v>0</v>
      </c>
      <c r="BS35" s="46">
        <f>IF(AND(BS21=1,BS$4=Parametrlar!$E$8),BS34-MAX(0,BS34-(Parametrlar!$E$23-SUM($D31:BS31)))*Kirish!$B$28,0)</f>
        <v>0</v>
      </c>
      <c r="BT35" s="46">
        <f>IF(AND(BT21=1,BT$4=Parametrlar!$E$8),BT34-MAX(0,BT34-(Parametrlar!$E$23-SUM($D31:BT31)))*Kirish!$B$28,0)</f>
        <v>0</v>
      </c>
      <c r="BU35" s="46">
        <f>IF(AND(BU21=1,BU$4=Parametrlar!$E$8),BU34-MAX(0,BU34-(Parametrlar!$E$23-SUM($D31:BU31)))*Kirish!$B$28,0)</f>
        <v>0</v>
      </c>
      <c r="BV35" s="46">
        <f>IF(AND(BV21=1,BV$4=Parametrlar!$E$8),BV34-MAX(0,BV34-(Parametrlar!$E$23-SUM($D31:BV31)))*Kirish!$B$28,0)</f>
        <v>0</v>
      </c>
      <c r="BW35" s="46">
        <f>IF(AND(BW21=1,BW$4=Parametrlar!$E$8),BW34-MAX(0,BW34-(Parametrlar!$E$23-SUM($D31:BW31)))*Kirish!$B$28,0)</f>
        <v>0</v>
      </c>
      <c r="BX35" s="46">
        <f>IF(AND(BX21=1,BX$4=Parametrlar!$E$8),BX34-MAX(0,BX34-(Parametrlar!$E$23-SUM($D31:BX31)))*Kirish!$B$28,0)</f>
        <v>0</v>
      </c>
      <c r="BY35" s="46">
        <f>IF(AND(BY21=1,BY$4=Parametrlar!$E$8),BY34-MAX(0,BY34-(Parametrlar!$E$23-SUM($D31:BY31)))*Kirish!$B$28,0)</f>
        <v>0</v>
      </c>
      <c r="BZ35" s="46">
        <f>IF(AND(BZ21=1,BZ$4=Parametrlar!$E$8),BZ34-MAX(0,BZ34-(Parametrlar!$E$23-SUM($D31:BZ31)))*Kirish!$B$28,0)</f>
        <v>0</v>
      </c>
      <c r="CA35" s="46">
        <f>IF(AND(CA21=1,CA$4=Parametrlar!$E$8),CA34-MAX(0,CA34-(Parametrlar!$E$23-SUM($D31:CA31)))*Kirish!$B$28,0)</f>
        <v>0</v>
      </c>
      <c r="CB35" s="46">
        <f>IF(AND(CB21=1,CB$4=Parametrlar!$E$8),CB34-MAX(0,CB34-(Parametrlar!$E$23-SUM($D31:CB31)))*Kirish!$B$28,0)</f>
        <v>0</v>
      </c>
      <c r="CC35" s="46">
        <f>IF(AND(CC21=1,CC$4=Parametrlar!$E$8),CC34-MAX(0,CC34-(Parametrlar!$E$23-SUM($D31:CC31)))*Kirish!$B$28,0)</f>
        <v>0</v>
      </c>
      <c r="CD35" s="46">
        <f>IF(AND(CD21=1,CD$4=Parametrlar!$E$8),CD34-MAX(0,CD34-(Parametrlar!$E$23-SUM($D31:CD31)))*Kirish!$B$28,0)</f>
        <v>0</v>
      </c>
      <c r="CE35" s="46">
        <f>IF(AND(CE21=1,CE$4=Parametrlar!$E$8),CE34-MAX(0,CE34-(Parametrlar!$E$23-SUM($D31:CE31)))*Kirish!$B$28,0)</f>
        <v>0</v>
      </c>
      <c r="CF35" s="46">
        <f>IF(AND(CF21=1,CF$4=Parametrlar!$E$8),CF34-MAX(0,CF34-(Parametrlar!$E$23-SUM($D31:CF31)))*Kirish!$B$28,0)</f>
        <v>0</v>
      </c>
      <c r="CG35" s="46">
        <f>IF(AND(CG21=1,CG$4=Parametrlar!$E$8),CG34-MAX(0,CG34-(Parametrlar!$E$23-SUM($D31:CG31)))*Kirish!$B$28,0)</f>
        <v>0</v>
      </c>
      <c r="CH35" s="46">
        <f>IF(AND(CH21=1,CH$4=Parametrlar!$E$8),CH34-MAX(0,CH34-(Parametrlar!$E$23-SUM($D31:CH31)))*Kirish!$B$28,0)</f>
        <v>0</v>
      </c>
      <c r="CI35" s="46">
        <f>IF(AND(CI21=1,CI$4=Parametrlar!$E$8),CI34-MAX(0,CI34-(Parametrlar!$E$23-SUM($D31:CI31)))*Kirish!$B$28,0)</f>
        <v>0</v>
      </c>
      <c r="CJ35" s="46">
        <f>IF(AND(CJ21=1,CJ$4=Parametrlar!$E$8),CJ34-MAX(0,CJ34-(Parametrlar!$E$23-SUM($D31:CJ31)))*Kirish!$B$28,0)</f>
        <v>0</v>
      </c>
      <c r="CK35" s="46">
        <f>IF(AND(CK21=1,CK$4=Parametrlar!$E$8),CK34-MAX(0,CK34-(Parametrlar!$E$23-SUM($D31:CK31)))*Kirish!$B$28,0)</f>
        <v>0</v>
      </c>
      <c r="CL35" s="46">
        <f>IF(AND(CL21=1,CL$4=Parametrlar!$E$8),CL34-MAX(0,CL34-(Parametrlar!$E$23-SUM($D31:CL31)))*Kirish!$B$28,0)</f>
        <v>0</v>
      </c>
      <c r="CM35" s="46">
        <f>IF(AND(CM21=1,CM$4=Parametrlar!$E$8),CM34-MAX(0,CM34-(Parametrlar!$E$23-SUM($D31:CM31)))*Kirish!$B$28,0)</f>
        <v>0</v>
      </c>
      <c r="CN35" s="46">
        <f>IF(AND(CN21=1,CN$4=Parametrlar!$E$8),CN34-MAX(0,CN34-(Parametrlar!$E$23-SUM($D31:CN31)))*Kirish!$B$28,0)</f>
        <v>0</v>
      </c>
      <c r="CO35" s="46">
        <f>IF(AND(CO21=1,CO$4=Parametrlar!$E$8),CO34-MAX(0,CO34-(Parametrlar!$E$23-SUM($D31:CO31)))*Kirish!$B$28,0)</f>
        <v>0</v>
      </c>
      <c r="CP35" s="46">
        <f>IF(AND(CP21=1,CP$4=Parametrlar!$E$8),CP34-MAX(0,CP34-(Parametrlar!$E$23-SUM($D31:CP31)))*Kirish!$B$28,0)</f>
        <v>0</v>
      </c>
      <c r="CQ35" s="46">
        <f>IF(AND(CQ21=1,CQ$4=Parametrlar!$E$8),CQ34-MAX(0,CQ34-(Parametrlar!$E$23-SUM($D31:CQ31)))*Kirish!$B$28,0)</f>
        <v>0</v>
      </c>
      <c r="CR35" s="46">
        <f>IF(AND(CR21=1,CR$4=Parametrlar!$E$8),CR34-MAX(0,CR34-(Parametrlar!$E$23-SUM($D31:CR31)))*Kirish!$B$28,0)</f>
        <v>0</v>
      </c>
      <c r="CS35" s="46">
        <f>IF(AND(CS21=1,CS$4=Parametrlar!$E$8),CS34-MAX(0,CS34-(Parametrlar!$E$23-SUM($D31:CS31)))*Kirish!$B$28,0)</f>
        <v>0</v>
      </c>
      <c r="CT35" s="46">
        <f>IF(AND(CT21=1,CT$4=Parametrlar!$E$8),CT34-MAX(0,CT34-(Parametrlar!$E$23-SUM($D31:CT31)))*Kirish!$B$28,0)</f>
        <v>0</v>
      </c>
      <c r="CU35" s="46">
        <f>IF(AND(CU21=1,CU$4=Parametrlar!$E$8),CU34-MAX(0,CU34-(Parametrlar!$E$23-SUM($D31:CU31)))*Kirish!$B$28,0)</f>
        <v>0</v>
      </c>
      <c r="CV35" s="46">
        <f>IF(AND(CV21=1,CV$4=Parametrlar!$E$8),CV34-MAX(0,CV34-(Parametrlar!$E$23-SUM($D31:CV31)))*Kirish!$B$28,0)</f>
        <v>0</v>
      </c>
      <c r="CW35" s="46">
        <f>IF(AND(CW21=1,CW$4=Parametrlar!$E$8),CW34-MAX(0,CW34-(Parametrlar!$E$23-SUM($D31:CW31)))*Kirish!$B$28,0)</f>
        <v>0</v>
      </c>
      <c r="CX35" s="46">
        <f>IF(AND(CX21=1,CX$4=Parametrlar!$E$8),CX34-MAX(0,CX34-(Parametrlar!$E$23-SUM($D31:CX31)))*Kirish!$B$28,0)</f>
        <v>0</v>
      </c>
      <c r="CY35" s="46">
        <f>IF(AND(CY21=1,CY$4=Parametrlar!$E$8),CY34-MAX(0,CY34-(Parametrlar!$E$23-SUM($D31:CY31)))*Kirish!$B$28,0)</f>
        <v>0</v>
      </c>
      <c r="CZ35" s="46">
        <f>IF(AND(CZ21=1,CZ$4=Parametrlar!$E$8),CZ34-MAX(0,CZ34-(Parametrlar!$E$23-SUM($D31:CZ31)))*Kirish!$B$28,0)</f>
        <v>0</v>
      </c>
      <c r="DA35" s="46">
        <f>IF(AND(DA21=1,DA$4=Parametrlar!$E$8),DA34-MAX(0,DA34-(Parametrlar!$E$23-SUM($D31:DA31)))*Kirish!$B$28,0)</f>
        <v>0</v>
      </c>
      <c r="DB35" s="46">
        <f>IF(AND(DB21=1,DB$4=Parametrlar!$E$8),DB34-MAX(0,DB34-(Parametrlar!$E$23-SUM($D31:DB31)))*Kirish!$B$28,0)</f>
        <v>0</v>
      </c>
      <c r="DC35" s="46">
        <f>IF(AND(DC21=1,DC$4=Parametrlar!$E$8),DC34-MAX(0,DC34-(Parametrlar!$E$23-SUM($D31:DC31)))*Kirish!$B$28,0)</f>
        <v>0</v>
      </c>
      <c r="DD35" s="46">
        <f>IF(AND(DD21=1,DD$4=Parametrlar!$E$8),DD34-MAX(0,DD34-(Parametrlar!$E$23-SUM($D31:DD31)))*Kirish!$B$28,0)</f>
        <v>0</v>
      </c>
      <c r="DE35" s="46">
        <f>IF(AND(DE21=1,DE$4=Parametrlar!$E$8),DE34-MAX(0,DE34-(Parametrlar!$E$23-SUM($D31:DE31)))*Kirish!$B$28,0)</f>
        <v>0</v>
      </c>
      <c r="DF35" s="46">
        <f>IF(AND(DF21=1,DF$4=Parametrlar!$E$8),DF34-MAX(0,DF34-(Parametrlar!$E$23-SUM($D31:DF31)))*Kirish!$B$28,0)</f>
        <v>0</v>
      </c>
      <c r="DG35" s="46">
        <f>IF(AND(DG21=1,DG$4=Parametrlar!$E$8),DG34-MAX(0,DG34-(Parametrlar!$E$23-SUM($D31:DG31)))*Kirish!$B$28,0)</f>
        <v>0</v>
      </c>
      <c r="DH35" s="46">
        <f>IF(AND(DH21=1,DH$4=Parametrlar!$E$8),DH34-MAX(0,DH34-(Parametrlar!$E$23-SUM($D31:DH31)))*Kirish!$B$28,0)</f>
        <v>0</v>
      </c>
      <c r="DI35" s="46">
        <f>IF(AND(DI21=1,DI$4=Parametrlar!$E$8),DI34-MAX(0,DI34-(Parametrlar!$E$23-SUM($D31:DI31)))*Kirish!$B$28,0)</f>
        <v>0</v>
      </c>
      <c r="DJ35" s="46">
        <f>IF(AND(DJ21=1,DJ$4=Parametrlar!$E$8),DJ34-MAX(0,DJ34-(Parametrlar!$E$23-SUM($D31:DJ31)))*Kirish!$B$28,0)</f>
        <v>0</v>
      </c>
      <c r="DK35" s="46">
        <f>IF(AND(DK21=1,DK$4=Parametrlar!$E$8),DK34-MAX(0,DK34-(Parametrlar!$E$23-SUM($D31:DK31)))*Kirish!$B$28,0)</f>
        <v>0</v>
      </c>
      <c r="DL35" s="46">
        <f>IF(AND(DL21=1,DL$4=Parametrlar!$E$8),DL34-MAX(0,DL34-(Parametrlar!$E$23-SUM($D31:DL31)))*Kirish!$B$28,0)</f>
        <v>0</v>
      </c>
      <c r="DM35" s="46">
        <f>IF(AND(DM21=1,DM$4=Parametrlar!$E$8),DM34-MAX(0,DM34-(Parametrlar!$E$23-SUM($D31:DM31)))*Kirish!$B$28,0)</f>
        <v>0</v>
      </c>
      <c r="DN35" s="46">
        <f>IF(AND(DN21=1,DN$4=Parametrlar!$E$8),DN34-MAX(0,DN34-(Parametrlar!$E$23-SUM($D31:DN31)))*Kirish!$B$28,0)</f>
        <v>0</v>
      </c>
      <c r="DO35" s="46">
        <f>IF(AND(DO21=1,DO$4=Parametrlar!$E$8),DO34-MAX(0,DO34-(Parametrlar!$E$23-SUM($D31:DO31)))*Kirish!$B$28,0)</f>
        <v>0</v>
      </c>
      <c r="DP35" s="46">
        <f>IF(AND(DP21=1,DP$4=Parametrlar!$E$8),DP34-MAX(0,DP34-(Parametrlar!$E$23-SUM($D31:DP31)))*Kirish!$B$28,0)</f>
        <v>0</v>
      </c>
      <c r="DQ35" s="46">
        <f>IF(AND(DQ21=1,DQ$4=Parametrlar!$E$8),DQ34-MAX(0,DQ34-(Parametrlar!$E$23-SUM($D31:DQ31)))*Kirish!$B$28,0)</f>
        <v>0</v>
      </c>
      <c r="DR35" s="46">
        <f>IF(AND(DR21=1,DR$4=Parametrlar!$E$8),DR34-MAX(0,DR34-(Parametrlar!$E$23-SUM($D31:DR31)))*Kirish!$B$28,0)</f>
        <v>0</v>
      </c>
      <c r="DS35" s="46">
        <f>IF(AND(DS21=1,DS$4=Parametrlar!$E$8),DS34-MAX(0,DS34-(Parametrlar!$E$23-SUM($D31:DS31)))*Kirish!$B$28,0)</f>
        <v>0</v>
      </c>
      <c r="DT35" s="46">
        <f>IF(AND(DT21=1,DT$4=Parametrlar!$E$8),DT34-MAX(0,DT34-(Parametrlar!$E$23-SUM($D31:DT31)))*Kirish!$B$28,0)</f>
        <v>0</v>
      </c>
      <c r="DU35" s="46">
        <f>IF(AND(DU21=1,DU$4=Parametrlar!$E$8),DU34-MAX(0,DU34-(Parametrlar!$E$23-SUM($D31:DU31)))*Kirish!$B$28,0)</f>
        <v>0</v>
      </c>
      <c r="DV35" s="46">
        <f>IF(AND(DV21=1,DV$4=Parametrlar!$E$8),DV34-MAX(0,DV34-(Parametrlar!$E$23-SUM($D31:DV31)))*Kirish!$B$28,0)</f>
        <v>0</v>
      </c>
      <c r="DW35" s="46">
        <f>IF(AND(DW21=1,DW$4=Parametrlar!$E$8),DW34-MAX(0,DW34-(Parametrlar!$E$23-SUM($D31:DW31)))*Kirish!$B$28,0)</f>
        <v>0</v>
      </c>
      <c r="DX35" s="46">
        <f>IF(AND(DX21=1,DX$4=Parametrlar!$E$8),DX34-MAX(0,DX34-(Parametrlar!$E$23-SUM($D31:DX31)))*Kirish!$B$28,0)</f>
        <v>0</v>
      </c>
      <c r="DY35" s="46">
        <f>IF(AND(DY21=1,DY$4=Parametrlar!$E$8),DY34-MAX(0,DY34-(Parametrlar!$E$23-SUM($D31:DY31)))*Kirish!$B$28,0)</f>
        <v>0</v>
      </c>
      <c r="DZ35" s="46">
        <f>IF(AND(DZ21=1,DZ$4=Parametrlar!$E$8),DZ34-MAX(0,DZ34-(Parametrlar!$E$23-SUM($D31:DZ31)))*Kirish!$B$28,0)</f>
        <v>0</v>
      </c>
      <c r="EA35" s="46">
        <f>IF(AND(EA21=1,EA$4=Parametrlar!$E$8),EA34-MAX(0,EA34-(Parametrlar!$E$23-SUM($D31:EA31)))*Kirish!$B$28,0)</f>
        <v>0</v>
      </c>
      <c r="EB35" s="46">
        <f>IF(AND(EB21=1,EB$4=Parametrlar!$E$8),EB34-MAX(0,EB34-(Parametrlar!$E$23-SUM($D31:EB31)))*Kirish!$B$28,0)</f>
        <v>0</v>
      </c>
      <c r="EC35" s="46">
        <f>IF(AND(EC21=1,EC$4=Parametrlar!$E$8),EC34-MAX(0,EC34-(Parametrlar!$E$23-SUM($D31:EC31)))*Kirish!$B$28,0)</f>
        <v>0</v>
      </c>
      <c r="ED35" s="46">
        <f>IF(AND(ED21=1,ED$4=Parametrlar!$E$8),ED34-MAX(0,ED34-(Parametrlar!$E$23-SUM($D31:ED31)))*Kirish!$B$28,0)</f>
        <v>0</v>
      </c>
      <c r="EE35" s="46">
        <f>IF(AND(EE21=1,EE$4=Parametrlar!$E$8),EE34-MAX(0,EE34-(Parametrlar!$E$23-SUM($D31:EE31)))*Kirish!$B$28,0)</f>
        <v>0</v>
      </c>
      <c r="EF35" s="46">
        <f>IF(AND(EF21=1,EF$4=Parametrlar!$E$8),EF34-MAX(0,EF34-(Parametrlar!$E$23-SUM($D31:EF31)))*Kirish!$B$28,0)</f>
        <v>0</v>
      </c>
      <c r="EG35" s="46">
        <f>IF(AND(EG21=1,EG$4=Parametrlar!$E$8),EG34-MAX(0,EG34-(Parametrlar!$E$23-SUM($D31:EG31)))*Kirish!$B$28,0)</f>
        <v>0</v>
      </c>
      <c r="EH35" s="46">
        <f>IF(AND(EH21=1,EH$4=Parametrlar!$E$8),EH34-MAX(0,EH34-(Parametrlar!$E$23-SUM($D31:EH31)))*Kirish!$B$28,0)</f>
        <v>0</v>
      </c>
      <c r="EI35" s="46">
        <f>IF(AND(EI21=1,EI$4=Parametrlar!$E$8),EI34-MAX(0,EI34-(Parametrlar!$E$23-SUM($D31:EI31)))*Kirish!$B$28,0)</f>
        <v>0</v>
      </c>
      <c r="EJ35" s="46">
        <f>IF(AND(EJ21=1,EJ$4=Parametrlar!$E$8),EJ34-MAX(0,EJ34-(Parametrlar!$E$23-SUM($D31:EJ31)))*Kirish!$B$28,0)</f>
        <v>0</v>
      </c>
      <c r="EK35" s="46">
        <f>IF(AND(EK21=1,EK$4=Parametrlar!$E$8),EK34-MAX(0,EK34-(Parametrlar!$E$23-SUM($D31:EK31)))*Kirish!$B$28,0)</f>
        <v>0</v>
      </c>
      <c r="EL35" s="46">
        <f>IF(AND(EL21=1,EL$4=Parametrlar!$E$8),EL34-MAX(0,EL34-(Parametrlar!$E$23-SUM($D31:EL31)))*Kirish!$B$28,0)</f>
        <v>0</v>
      </c>
      <c r="EM35" s="46">
        <f>IF(AND(EM21=1,EM$4=Parametrlar!$E$8),EM34-MAX(0,EM34-(Parametrlar!$E$23-SUM($D31:EM31)))*Kirish!$B$28,0)</f>
        <v>0</v>
      </c>
      <c r="EN35" s="46">
        <f>IF(AND(EN21=1,EN$4=Parametrlar!$E$8),EN34-MAX(0,EN34-(Parametrlar!$E$23-SUM($D31:EN31)))*Kirish!$B$28,0)</f>
        <v>0</v>
      </c>
      <c r="EO35" s="46">
        <f>IF(AND(EO21=1,EO$4=Parametrlar!$E$8),EO34-MAX(0,EO34-(Parametrlar!$E$23-SUM($D31:EO31)))*Kirish!$B$28,0)</f>
        <v>0</v>
      </c>
      <c r="EP35" s="46">
        <f>IF(AND(EP21=1,EP$4=Parametrlar!$E$8),EP34-MAX(0,EP34-(Parametrlar!$E$23-SUM($D31:EP31)))*Kirish!$B$28,0)</f>
        <v>0</v>
      </c>
      <c r="EQ35" s="46">
        <f>IF(AND(EQ21=1,EQ$4=Parametrlar!$E$8),EQ34-MAX(0,EQ34-(Parametrlar!$E$23-SUM($D31:EQ31)))*Kirish!$B$28,0)</f>
        <v>0</v>
      </c>
      <c r="ER35" s="46">
        <f>IF(AND(ER21=1,ER$4=Parametrlar!$E$8),ER34-MAX(0,ER34-(Parametrlar!$E$23-SUM($D31:ER31)))*Kirish!$B$28,0)</f>
        <v>0</v>
      </c>
      <c r="ES35" s="46">
        <f>IF(AND(ES21=1,ES$4=Parametrlar!$E$8),ES34-MAX(0,ES34-(Parametrlar!$E$23-SUM($D31:ES31)))*Kirish!$B$28,0)</f>
        <v>0</v>
      </c>
      <c r="ET35" s="46">
        <f>IF(AND(ET21=1,ET$4=Parametrlar!$E$8),ET34-MAX(0,ET34-(Parametrlar!$E$23-SUM($D31:ET31)))*Kirish!$B$28,0)</f>
        <v>0</v>
      </c>
      <c r="EU35" s="46">
        <f>IF(AND(EU21=1,EU$4=Parametrlar!$E$8),EU34-MAX(0,EU34-(Parametrlar!$E$23-SUM($D31:EU31)))*Kirish!$B$28,0)</f>
        <v>3007862.0969597092</v>
      </c>
      <c r="EV35" s="46">
        <f>IF(AND(EV21=1,EV$4=Parametrlar!$E$8),EV34-MAX(0,EV34-(Parametrlar!$E$23-SUM($D31:EV31)))*Kirish!$B$28,0)</f>
        <v>0</v>
      </c>
      <c r="EW35" s="46">
        <f>IF(AND(EW21=1,EW$4=Parametrlar!$E$8),EW34-MAX(0,EW34-(Parametrlar!$E$23-SUM($D31:EW31)))*Kirish!$B$28,0)</f>
        <v>0</v>
      </c>
      <c r="EX35" s="46">
        <f>IF(AND(EX21=1,EX$4=Parametrlar!$E$8),EX34-MAX(0,EX34-(Parametrlar!$E$23-SUM($D31:EX31)))*Kirish!$B$28,0)</f>
        <v>0</v>
      </c>
      <c r="EY35" s="46">
        <f>IF(AND(EY21=1,EY$4=Parametrlar!$E$8),EY34-MAX(0,EY34-(Parametrlar!$E$23-SUM($D31:EY31)))*Kirish!$B$28,0)</f>
        <v>0</v>
      </c>
      <c r="EZ35" s="46">
        <f>IF(AND(EZ21=1,EZ$4=Parametrlar!$E$8),EZ34-MAX(0,EZ34-(Parametrlar!$E$23-SUM($D31:EZ31)))*Kirish!$B$28,0)</f>
        <v>0</v>
      </c>
      <c r="FA35" s="46">
        <f>IF(AND(FA21=1,FA$4=Parametrlar!$E$8),FA34-MAX(0,FA34-(Parametrlar!$E$23-SUM($D31:FA31)))*Kirish!$B$28,0)</f>
        <v>0</v>
      </c>
      <c r="FB35" s="46">
        <f>IF(AND(FB21=1,FB$4=Parametrlar!$E$8),FB34-MAX(0,FB34-(Parametrlar!$E$23-SUM($D31:FB31)))*Kirish!$B$28,0)</f>
        <v>0</v>
      </c>
      <c r="FC35" s="46">
        <f>IF(AND(FC21=1,FC$4=Parametrlar!$E$8),FC34-MAX(0,FC34-(Parametrlar!$E$23-SUM($D31:FC31)))*Kirish!$B$28,0)</f>
        <v>0</v>
      </c>
      <c r="FD35" s="46">
        <f>IF(AND(FD21=1,FD$4=Parametrlar!$E$8),FD34-MAX(0,FD34-(Parametrlar!$E$23-SUM($D31:FD31)))*Kirish!$B$28,0)</f>
        <v>0</v>
      </c>
      <c r="FE35" s="46">
        <f>IF(AND(FE21=1,FE$4=Parametrlar!$E$8),FE34-MAX(0,FE34-(Parametrlar!$E$23-SUM($D31:FE31)))*Kirish!$B$28,0)</f>
        <v>0</v>
      </c>
      <c r="FF35" s="46">
        <f>IF(AND(FF21=1,FF$4=Parametrlar!$E$8),FF34-MAX(0,FF34-(Parametrlar!$E$23-SUM($D31:FF31)))*Kirish!$B$28,0)</f>
        <v>0</v>
      </c>
      <c r="FG35" s="46">
        <f>IF(AND(FG21=1,FG$4=Parametrlar!$E$8),FG34-MAX(0,FG34-(Parametrlar!$E$23-SUM($D31:FG31)))*Kirish!$B$28,0)</f>
        <v>0</v>
      </c>
      <c r="FH35" s="46">
        <f>IF(AND(FH21=1,FH$4=Parametrlar!$E$8),FH34-MAX(0,FH34-(Parametrlar!$E$23-SUM($D31:FH31)))*Kirish!$B$28,0)</f>
        <v>0</v>
      </c>
      <c r="FI35" s="46">
        <f>IF(AND(FI21=1,FI$4=Parametrlar!$E$8),FI34-MAX(0,FI34-(Parametrlar!$E$23-SUM($D31:FI31)))*Kirish!$B$28,0)</f>
        <v>0</v>
      </c>
      <c r="FJ35" s="46">
        <f>IF(AND(FJ21=1,FJ$4=Parametrlar!$E$8),FJ34-MAX(0,FJ34-(Parametrlar!$E$23-SUM($D31:FJ31)))*Kirish!$B$28,0)</f>
        <v>0</v>
      </c>
      <c r="FK35" s="46">
        <f>IF(AND(FK21=1,FK$4=Parametrlar!$E$8),FK34-MAX(0,FK34-(Parametrlar!$E$23-SUM($D31:FK31)))*Kirish!$B$28,0)</f>
        <v>0</v>
      </c>
      <c r="FL35" s="46">
        <f>IF(AND(FL21=1,FL$4=Parametrlar!$E$8),FL34-MAX(0,FL34-(Parametrlar!$E$23-SUM($D31:FL31)))*Kirish!$B$28,0)</f>
        <v>0</v>
      </c>
      <c r="FM35" s="46">
        <f>IF(AND(FM21=1,FM$4=Parametrlar!$E$8),FM34-MAX(0,FM34-(Parametrlar!$E$23-SUM($D31:FM31)))*Kirish!$B$28,0)</f>
        <v>0</v>
      </c>
      <c r="FN35" s="46">
        <f>IF(AND(FN21=1,FN$4=Parametrlar!$E$8),FN34-MAX(0,FN34-(Parametrlar!$E$23-SUM($D31:FN31)))*Kirish!$B$28,0)</f>
        <v>0</v>
      </c>
      <c r="FO35" s="46">
        <f>IF(AND(FO21=1,FO$4=Parametrlar!$E$8),FO34-MAX(0,FO34-(Parametrlar!$E$23-SUM($D31:FO31)))*Kirish!$B$28,0)</f>
        <v>0</v>
      </c>
      <c r="FP35" s="46">
        <f>IF(AND(FP21=1,FP$4=Parametrlar!$E$8),FP34-MAX(0,FP34-(Parametrlar!$E$23-SUM($D31:FP31)))*Kirish!$B$28,0)</f>
        <v>0</v>
      </c>
    </row>
    <row r="36" spans="1:172" x14ac:dyDescent="0.2">
      <c r="A36" s="35" t="s">
        <v>249</v>
      </c>
      <c r="C36" s="45">
        <f>SUM(D36:FP36)</f>
        <v>-1129987.8681319756</v>
      </c>
      <c r="D36" s="45">
        <f t="shared" ref="D36:AI36" si="32">-D19-D16-D17-D18+D13-D14-D15+D33+D35</f>
        <v>-800000</v>
      </c>
      <c r="E36" s="45">
        <f t="shared" si="32"/>
        <v>-138096.08592592593</v>
      </c>
      <c r="F36" s="45">
        <f t="shared" si="32"/>
        <v>-138546.53970629649</v>
      </c>
      <c r="G36" s="45">
        <f t="shared" si="32"/>
        <v>-138998.46815512789</v>
      </c>
      <c r="H36" s="45">
        <f t="shared" si="32"/>
        <v>-139451.87610010093</v>
      </c>
      <c r="I36" s="45">
        <f t="shared" si="32"/>
        <v>-139906.76838470099</v>
      </c>
      <c r="J36" s="45">
        <f t="shared" si="32"/>
        <v>-140363.14986826977</v>
      </c>
      <c r="K36" s="45">
        <f t="shared" si="32"/>
        <v>-140821.0254260572</v>
      </c>
      <c r="L36" s="45">
        <f t="shared" si="32"/>
        <v>-141280.39994927339</v>
      </c>
      <c r="M36" s="45">
        <f t="shared" si="32"/>
        <v>-141741.27834514118</v>
      </c>
      <c r="N36" s="45">
        <f t="shared" si="32"/>
        <v>-142203.66553694831</v>
      </c>
      <c r="O36" s="45">
        <f t="shared" si="32"/>
        <v>-142667.56646410003</v>
      </c>
      <c r="P36" s="45">
        <f t="shared" si="32"/>
        <v>-143132.98608217196</v>
      </c>
      <c r="Q36" s="45">
        <f t="shared" si="32"/>
        <v>-143599.92936296298</v>
      </c>
      <c r="R36" s="45">
        <f t="shared" si="32"/>
        <v>-144068.40129454836</v>
      </c>
      <c r="S36" s="45">
        <f t="shared" si="32"/>
        <v>-144538.40688133301</v>
      </c>
      <c r="T36" s="45">
        <f t="shared" si="32"/>
        <v>-145009.95114410497</v>
      </c>
      <c r="U36" s="45">
        <f t="shared" si="32"/>
        <v>-145483.03912008906</v>
      </c>
      <c r="V36" s="45">
        <f t="shared" si="32"/>
        <v>-145957.67586300059</v>
      </c>
      <c r="W36" s="45">
        <f t="shared" si="32"/>
        <v>-146433.86644309948</v>
      </c>
      <c r="X36" s="45">
        <f t="shared" si="32"/>
        <v>-146911.61594724431</v>
      </c>
      <c r="Y36" s="45">
        <f t="shared" si="32"/>
        <v>-147390.92947894684</v>
      </c>
      <c r="Z36" s="45">
        <f t="shared" si="32"/>
        <v>-147871.81215842624</v>
      </c>
      <c r="AA36" s="45">
        <f t="shared" si="32"/>
        <v>-148354.26912266403</v>
      </c>
      <c r="AB36" s="45">
        <f t="shared" si="32"/>
        <v>-148838.30552545885</v>
      </c>
      <c r="AC36" s="45">
        <f t="shared" si="32"/>
        <v>-287168.09656819649</v>
      </c>
      <c r="AD36" s="45">
        <f t="shared" si="32"/>
        <v>-288027.36719338899</v>
      </c>
      <c r="AE36" s="45">
        <f t="shared" si="32"/>
        <v>-288889.45084701083</v>
      </c>
      <c r="AF36" s="45">
        <f t="shared" si="32"/>
        <v>-37274.989979767335</v>
      </c>
      <c r="AG36" s="45">
        <f t="shared" si="32"/>
        <v>-13730.564146434002</v>
      </c>
      <c r="AH36" s="45">
        <f t="shared" si="32"/>
        <v>-12794.88440685067</v>
      </c>
      <c r="AI36" s="45">
        <f t="shared" si="32"/>
        <v>-11859.204667267339</v>
      </c>
      <c r="AJ36" s="45">
        <f t="shared" ref="AJ36:BO36" si="33">-AJ19-AJ16-AJ17-AJ18+AJ13-AJ14-AJ15+AJ33+AJ35</f>
        <v>-10923.524927684004</v>
      </c>
      <c r="AK36" s="45">
        <f t="shared" si="33"/>
        <v>-9987.8451881006713</v>
      </c>
      <c r="AL36" s="45">
        <f t="shared" si="33"/>
        <v>-9052.1654485173331</v>
      </c>
      <c r="AM36" s="45">
        <f t="shared" si="33"/>
        <v>-8116.4857089340057</v>
      </c>
      <c r="AN36" s="45">
        <f t="shared" si="33"/>
        <v>-7180.8059693506666</v>
      </c>
      <c r="AO36" s="45">
        <f t="shared" si="33"/>
        <v>-6245.1262297673393</v>
      </c>
      <c r="AP36" s="45">
        <f t="shared" si="33"/>
        <v>-5309.4464901840056</v>
      </c>
      <c r="AQ36" s="45">
        <f t="shared" si="33"/>
        <v>-4373.7667506006655</v>
      </c>
      <c r="AR36" s="45">
        <f t="shared" si="33"/>
        <v>-3438.0870110173332</v>
      </c>
      <c r="AS36" s="45">
        <f t="shared" si="33"/>
        <v>-2502.4072714340064</v>
      </c>
      <c r="AT36" s="45">
        <f t="shared" si="33"/>
        <v>-1566.7275318506738</v>
      </c>
      <c r="AU36" s="45">
        <f t="shared" si="33"/>
        <v>-631.04779226734149</v>
      </c>
      <c r="AV36" s="45">
        <f t="shared" si="33"/>
        <v>304.63194731599083</v>
      </c>
      <c r="AW36" s="45">
        <f t="shared" si="33"/>
        <v>1240.3116868993304</v>
      </c>
      <c r="AX36" s="45">
        <f t="shared" si="33"/>
        <v>2175.991426482663</v>
      </c>
      <c r="AY36" s="45">
        <f t="shared" si="33"/>
        <v>3111.6711660659948</v>
      </c>
      <c r="AZ36" s="45">
        <f t="shared" si="33"/>
        <v>4047.3509056493276</v>
      </c>
      <c r="BA36" s="45">
        <f t="shared" si="33"/>
        <v>4983.0306452326822</v>
      </c>
      <c r="BB36" s="45">
        <f t="shared" si="33"/>
        <v>5918.7103848159923</v>
      </c>
      <c r="BC36" s="45">
        <f t="shared" si="33"/>
        <v>6854.390124399325</v>
      </c>
      <c r="BD36" s="45">
        <f t="shared" si="33"/>
        <v>7790.0698639826569</v>
      </c>
      <c r="BE36" s="45">
        <f t="shared" si="33"/>
        <v>11331.198770232657</v>
      </c>
      <c r="BF36" s="45">
        <f t="shared" si="33"/>
        <v>11331.198770232657</v>
      </c>
      <c r="BG36" s="45">
        <f t="shared" si="33"/>
        <v>11331.198770232657</v>
      </c>
      <c r="BH36" s="45">
        <f t="shared" si="33"/>
        <v>11331.198770232657</v>
      </c>
      <c r="BI36" s="45">
        <f t="shared" si="33"/>
        <v>11331.198770232657</v>
      </c>
      <c r="BJ36" s="45">
        <f t="shared" si="33"/>
        <v>11331.198770232657</v>
      </c>
      <c r="BK36" s="45">
        <f t="shared" si="33"/>
        <v>11331.198770232657</v>
      </c>
      <c r="BL36" s="45">
        <f t="shared" si="33"/>
        <v>11331.198770232657</v>
      </c>
      <c r="BM36" s="45">
        <f t="shared" si="33"/>
        <v>11331.198770232657</v>
      </c>
      <c r="BN36" s="45">
        <f t="shared" si="33"/>
        <v>11331.198770232657</v>
      </c>
      <c r="BO36" s="45">
        <f t="shared" si="33"/>
        <v>11331.198770232657</v>
      </c>
      <c r="BP36" s="45">
        <f t="shared" ref="BP36:CU36" si="34">-BP19-BP16-BP17-BP18+BP13-BP14-BP15+BP33+BP35</f>
        <v>11331.198770232657</v>
      </c>
      <c r="BQ36" s="45">
        <f t="shared" si="34"/>
        <v>11331.198770232657</v>
      </c>
      <c r="BR36" s="45">
        <f t="shared" si="34"/>
        <v>11331.198770232657</v>
      </c>
      <c r="BS36" s="45">
        <f t="shared" si="34"/>
        <v>11331.198770232657</v>
      </c>
      <c r="BT36" s="45">
        <f t="shared" si="34"/>
        <v>11331.198770232657</v>
      </c>
      <c r="BU36" s="45">
        <f t="shared" si="34"/>
        <v>11331.198770232657</v>
      </c>
      <c r="BV36" s="45">
        <f t="shared" si="34"/>
        <v>11331.198770232657</v>
      </c>
      <c r="BW36" s="45">
        <f t="shared" si="34"/>
        <v>11331.198770232657</v>
      </c>
      <c r="BX36" s="45">
        <f t="shared" si="34"/>
        <v>11331.198770232657</v>
      </c>
      <c r="BY36" s="45">
        <f t="shared" si="34"/>
        <v>11331.198770232657</v>
      </c>
      <c r="BZ36" s="45">
        <f t="shared" si="34"/>
        <v>11331.198770232657</v>
      </c>
      <c r="CA36" s="45">
        <f t="shared" si="34"/>
        <v>11331.198770232657</v>
      </c>
      <c r="CB36" s="45">
        <f t="shared" si="34"/>
        <v>11331.198770232657</v>
      </c>
      <c r="CC36" s="45">
        <f t="shared" si="34"/>
        <v>11331.198770232657</v>
      </c>
      <c r="CD36" s="45">
        <f t="shared" si="34"/>
        <v>11331.198770232657</v>
      </c>
      <c r="CE36" s="45">
        <f t="shared" si="34"/>
        <v>11331.198770232657</v>
      </c>
      <c r="CF36" s="45">
        <f t="shared" si="34"/>
        <v>11331.198770232657</v>
      </c>
      <c r="CG36" s="45">
        <f t="shared" si="34"/>
        <v>11331.198770232657</v>
      </c>
      <c r="CH36" s="45">
        <f t="shared" si="34"/>
        <v>11331.198770232657</v>
      </c>
      <c r="CI36" s="45">
        <f t="shared" si="34"/>
        <v>11331.198770232657</v>
      </c>
      <c r="CJ36" s="45">
        <f t="shared" si="34"/>
        <v>11331.198770232657</v>
      </c>
      <c r="CK36" s="45">
        <f t="shared" si="34"/>
        <v>11331.198770232657</v>
      </c>
      <c r="CL36" s="45">
        <f t="shared" si="34"/>
        <v>11331.198770232657</v>
      </c>
      <c r="CM36" s="45">
        <f t="shared" si="34"/>
        <v>11331.198770232657</v>
      </c>
      <c r="CN36" s="45">
        <f t="shared" si="34"/>
        <v>11331.198770232657</v>
      </c>
      <c r="CO36" s="45">
        <f t="shared" si="34"/>
        <v>11331.198770232657</v>
      </c>
      <c r="CP36" s="45">
        <f t="shared" si="34"/>
        <v>11331.198770232657</v>
      </c>
      <c r="CQ36" s="45">
        <f t="shared" si="34"/>
        <v>11331.198770232657</v>
      </c>
      <c r="CR36" s="45">
        <f t="shared" si="34"/>
        <v>11331.198770232657</v>
      </c>
      <c r="CS36" s="45">
        <f t="shared" si="34"/>
        <v>11331.198770232657</v>
      </c>
      <c r="CT36" s="45">
        <f t="shared" si="34"/>
        <v>11331.198770232657</v>
      </c>
      <c r="CU36" s="45">
        <f t="shared" si="34"/>
        <v>11331.198770232657</v>
      </c>
      <c r="CV36" s="45">
        <f t="shared" ref="CV36:EA36" si="35">-CV19-CV16-CV17-CV18+CV13-CV14-CV15+CV33+CV35</f>
        <v>11331.198770232657</v>
      </c>
      <c r="CW36" s="45">
        <f t="shared" si="35"/>
        <v>11331.198770232657</v>
      </c>
      <c r="CX36" s="45">
        <f t="shared" si="35"/>
        <v>11331.198770232657</v>
      </c>
      <c r="CY36" s="45">
        <f t="shared" si="35"/>
        <v>11331.198770232657</v>
      </c>
      <c r="CZ36" s="45">
        <f t="shared" si="35"/>
        <v>11331.198770232657</v>
      </c>
      <c r="DA36" s="45">
        <f t="shared" si="35"/>
        <v>11331.198770232657</v>
      </c>
      <c r="DB36" s="45">
        <f t="shared" si="35"/>
        <v>11331.198770232657</v>
      </c>
      <c r="DC36" s="45">
        <f t="shared" si="35"/>
        <v>11331.198770232657</v>
      </c>
      <c r="DD36" s="45">
        <f t="shared" si="35"/>
        <v>11331.198770232657</v>
      </c>
      <c r="DE36" s="45">
        <f t="shared" si="35"/>
        <v>11331.198770232657</v>
      </c>
      <c r="DF36" s="45">
        <f t="shared" si="35"/>
        <v>11331.198770232657</v>
      </c>
      <c r="DG36" s="45">
        <f t="shared" si="35"/>
        <v>11331.198770232657</v>
      </c>
      <c r="DH36" s="45">
        <f t="shared" si="35"/>
        <v>11331.198770232657</v>
      </c>
      <c r="DI36" s="45">
        <f t="shared" si="35"/>
        <v>11331.198770232657</v>
      </c>
      <c r="DJ36" s="45">
        <f t="shared" si="35"/>
        <v>11331.198770232657</v>
      </c>
      <c r="DK36" s="45">
        <f t="shared" si="35"/>
        <v>11331.198770232657</v>
      </c>
      <c r="DL36" s="45">
        <f t="shared" si="35"/>
        <v>11331.198770232657</v>
      </c>
      <c r="DM36" s="45">
        <f t="shared" si="35"/>
        <v>11331.198770232657</v>
      </c>
      <c r="DN36" s="45">
        <f t="shared" si="35"/>
        <v>11331.198770232657</v>
      </c>
      <c r="DO36" s="45">
        <f t="shared" si="35"/>
        <v>11331.198770232657</v>
      </c>
      <c r="DP36" s="45">
        <f t="shared" si="35"/>
        <v>11331.198770232657</v>
      </c>
      <c r="DQ36" s="45">
        <f t="shared" si="35"/>
        <v>11331.198770232657</v>
      </c>
      <c r="DR36" s="45">
        <f t="shared" si="35"/>
        <v>11331.198770232657</v>
      </c>
      <c r="DS36" s="45">
        <f t="shared" si="35"/>
        <v>11331.198770232657</v>
      </c>
      <c r="DT36" s="45">
        <f t="shared" si="35"/>
        <v>11331.198770232657</v>
      </c>
      <c r="DU36" s="45">
        <f t="shared" si="35"/>
        <v>11331.198770232657</v>
      </c>
      <c r="DV36" s="45">
        <f t="shared" si="35"/>
        <v>11331.198770232657</v>
      </c>
      <c r="DW36" s="45">
        <f t="shared" si="35"/>
        <v>11331.198770232657</v>
      </c>
      <c r="DX36" s="45">
        <f t="shared" si="35"/>
        <v>11331.198770232657</v>
      </c>
      <c r="DY36" s="45">
        <f t="shared" si="35"/>
        <v>11331.198770232657</v>
      </c>
      <c r="DZ36" s="45">
        <f t="shared" si="35"/>
        <v>11331.198770232657</v>
      </c>
      <c r="EA36" s="45">
        <f t="shared" si="35"/>
        <v>11331.198770232657</v>
      </c>
      <c r="EB36" s="45">
        <f t="shared" ref="EB36:FG36" si="36">-EB19-EB16-EB17-EB18+EB13-EB14-EB15+EB33+EB35</f>
        <v>11331.198770232657</v>
      </c>
      <c r="EC36" s="45">
        <f t="shared" si="36"/>
        <v>11331.198770232657</v>
      </c>
      <c r="ED36" s="45">
        <f t="shared" si="36"/>
        <v>11331.198770232657</v>
      </c>
      <c r="EE36" s="45">
        <f t="shared" si="36"/>
        <v>11331.198770232657</v>
      </c>
      <c r="EF36" s="45">
        <f t="shared" si="36"/>
        <v>11331.198770232657</v>
      </c>
      <c r="EG36" s="45">
        <f t="shared" si="36"/>
        <v>11331.198770232657</v>
      </c>
      <c r="EH36" s="45">
        <f t="shared" si="36"/>
        <v>11331.198770232657</v>
      </c>
      <c r="EI36" s="45">
        <f t="shared" si="36"/>
        <v>11331.198770232657</v>
      </c>
      <c r="EJ36" s="45">
        <f t="shared" si="36"/>
        <v>11331.198770232657</v>
      </c>
      <c r="EK36" s="45">
        <f t="shared" si="36"/>
        <v>11331.198770232657</v>
      </c>
      <c r="EL36" s="45">
        <f t="shared" si="36"/>
        <v>11331.198770232657</v>
      </c>
      <c r="EM36" s="45">
        <f t="shared" si="36"/>
        <v>11331.198770232657</v>
      </c>
      <c r="EN36" s="45">
        <f t="shared" si="36"/>
        <v>11331.198770232657</v>
      </c>
      <c r="EO36" s="45">
        <f t="shared" si="36"/>
        <v>11331.198770232657</v>
      </c>
      <c r="EP36" s="45">
        <f t="shared" si="36"/>
        <v>11331.198770232657</v>
      </c>
      <c r="EQ36" s="45">
        <f t="shared" si="36"/>
        <v>11331.198770232657</v>
      </c>
      <c r="ER36" s="45">
        <f t="shared" si="36"/>
        <v>11331.198770232657</v>
      </c>
      <c r="ES36" s="45">
        <f t="shared" si="36"/>
        <v>11331.198770232657</v>
      </c>
      <c r="ET36" s="45">
        <f t="shared" si="36"/>
        <v>11331.198770232657</v>
      </c>
      <c r="EU36" s="45">
        <f t="shared" si="36"/>
        <v>3019193.2957299417</v>
      </c>
      <c r="EV36" s="45">
        <f t="shared" si="36"/>
        <v>0</v>
      </c>
      <c r="EW36" s="45">
        <f t="shared" si="36"/>
        <v>0</v>
      </c>
      <c r="EX36" s="45">
        <f t="shared" si="36"/>
        <v>0</v>
      </c>
      <c r="EY36" s="45">
        <f t="shared" si="36"/>
        <v>0</v>
      </c>
      <c r="EZ36" s="45">
        <f t="shared" si="36"/>
        <v>0</v>
      </c>
      <c r="FA36" s="45">
        <f t="shared" si="36"/>
        <v>0</v>
      </c>
      <c r="FB36" s="45">
        <f t="shared" si="36"/>
        <v>0</v>
      </c>
      <c r="FC36" s="45">
        <f t="shared" si="36"/>
        <v>0</v>
      </c>
      <c r="FD36" s="45">
        <f t="shared" si="36"/>
        <v>0</v>
      </c>
      <c r="FE36" s="45">
        <f t="shared" si="36"/>
        <v>0</v>
      </c>
      <c r="FF36" s="45">
        <f t="shared" si="36"/>
        <v>0</v>
      </c>
      <c r="FG36" s="45">
        <f t="shared" si="36"/>
        <v>0</v>
      </c>
      <c r="FH36" s="45">
        <f t="shared" ref="FH36:GM36" si="37">-FH19-FH16-FH17-FH18+FH13-FH14-FH15+FH33+FH35</f>
        <v>0</v>
      </c>
      <c r="FI36" s="45">
        <f t="shared" si="37"/>
        <v>0</v>
      </c>
      <c r="FJ36" s="45">
        <f t="shared" si="37"/>
        <v>0</v>
      </c>
      <c r="FK36" s="45">
        <f t="shared" si="37"/>
        <v>0</v>
      </c>
      <c r="FL36" s="45">
        <f t="shared" si="37"/>
        <v>0</v>
      </c>
      <c r="FM36" s="45">
        <f t="shared" si="37"/>
        <v>0</v>
      </c>
      <c r="FN36" s="45">
        <f t="shared" si="37"/>
        <v>0</v>
      </c>
      <c r="FO36" s="45">
        <f t="shared" si="37"/>
        <v>0</v>
      </c>
      <c r="FP36" s="45">
        <f t="shared" si="37"/>
        <v>0</v>
      </c>
    </row>
    <row r="37" spans="1:172" x14ac:dyDescent="0.2">
      <c r="A37" s="42" t="s">
        <v>250</v>
      </c>
      <c r="D37" s="46">
        <f>D36</f>
        <v>-800000</v>
      </c>
      <c r="E37" s="46">
        <f t="shared" ref="E37:AJ37" si="38">D37+E36</f>
        <v>-938096.08592592599</v>
      </c>
      <c r="F37" s="46">
        <f t="shared" si="38"/>
        <v>-1076642.6256322225</v>
      </c>
      <c r="G37" s="46">
        <f t="shared" si="38"/>
        <v>-1215641.0937873505</v>
      </c>
      <c r="H37" s="46">
        <f t="shared" si="38"/>
        <v>-1355092.9698874513</v>
      </c>
      <c r="I37" s="46">
        <f t="shared" si="38"/>
        <v>-1494999.7382721524</v>
      </c>
      <c r="J37" s="46">
        <f t="shared" si="38"/>
        <v>-1635362.8881404221</v>
      </c>
      <c r="K37" s="46">
        <f t="shared" si="38"/>
        <v>-1776183.9135664792</v>
      </c>
      <c r="L37" s="46">
        <f t="shared" si="38"/>
        <v>-1917464.3135157526</v>
      </c>
      <c r="M37" s="46">
        <f t="shared" si="38"/>
        <v>-2059205.5918608936</v>
      </c>
      <c r="N37" s="46">
        <f t="shared" si="38"/>
        <v>-2201409.2573978421</v>
      </c>
      <c r="O37" s="46">
        <f t="shared" si="38"/>
        <v>-2344076.8238619422</v>
      </c>
      <c r="P37" s="46">
        <f t="shared" si="38"/>
        <v>-2487209.8099441142</v>
      </c>
      <c r="Q37" s="46">
        <f t="shared" si="38"/>
        <v>-2630809.7393070771</v>
      </c>
      <c r="R37" s="46">
        <f t="shared" si="38"/>
        <v>-2774878.1406016257</v>
      </c>
      <c r="S37" s="46">
        <f t="shared" si="38"/>
        <v>-2919416.5474829585</v>
      </c>
      <c r="T37" s="46">
        <f t="shared" si="38"/>
        <v>-3064426.4986270634</v>
      </c>
      <c r="U37" s="46">
        <f t="shared" si="38"/>
        <v>-3209909.5377471526</v>
      </c>
      <c r="V37" s="46">
        <f t="shared" si="38"/>
        <v>-3355867.2136101532</v>
      </c>
      <c r="W37" s="46">
        <f t="shared" si="38"/>
        <v>-3502301.0800532526</v>
      </c>
      <c r="X37" s="46">
        <f t="shared" si="38"/>
        <v>-3649212.6960004969</v>
      </c>
      <c r="Y37" s="46">
        <f t="shared" si="38"/>
        <v>-3796603.6254794439</v>
      </c>
      <c r="Z37" s="46">
        <f t="shared" si="38"/>
        <v>-3944475.4376378702</v>
      </c>
      <c r="AA37" s="46">
        <f t="shared" si="38"/>
        <v>-4092829.7067605341</v>
      </c>
      <c r="AB37" s="46">
        <f t="shared" si="38"/>
        <v>-4241668.0122859925</v>
      </c>
      <c r="AC37" s="46">
        <f t="shared" si="38"/>
        <v>-4528836.1088541886</v>
      </c>
      <c r="AD37" s="46">
        <f t="shared" si="38"/>
        <v>-4816863.4760475773</v>
      </c>
      <c r="AE37" s="46">
        <f t="shared" si="38"/>
        <v>-5105752.9268945884</v>
      </c>
      <c r="AF37" s="46">
        <f t="shared" si="38"/>
        <v>-5143027.9168743556</v>
      </c>
      <c r="AG37" s="46">
        <f t="shared" si="38"/>
        <v>-5156758.4810207896</v>
      </c>
      <c r="AH37" s="46">
        <f t="shared" si="38"/>
        <v>-5169553.3654276403</v>
      </c>
      <c r="AI37" s="46">
        <f t="shared" si="38"/>
        <v>-5181412.5700949077</v>
      </c>
      <c r="AJ37" s="46">
        <f t="shared" si="38"/>
        <v>-5192336.0950225918</v>
      </c>
      <c r="AK37" s="46">
        <f t="shared" ref="AK37:BP37" si="39">AJ37+AK36</f>
        <v>-5202323.9402106926</v>
      </c>
      <c r="AL37" s="46">
        <f t="shared" si="39"/>
        <v>-5211376.1056592101</v>
      </c>
      <c r="AM37" s="46">
        <f t="shared" si="39"/>
        <v>-5219492.5913681444</v>
      </c>
      <c r="AN37" s="46">
        <f t="shared" si="39"/>
        <v>-5226673.3973374953</v>
      </c>
      <c r="AO37" s="46">
        <f t="shared" si="39"/>
        <v>-5232918.523567263</v>
      </c>
      <c r="AP37" s="46">
        <f t="shared" si="39"/>
        <v>-5238227.9700574474</v>
      </c>
      <c r="AQ37" s="46">
        <f t="shared" si="39"/>
        <v>-5242601.7368080486</v>
      </c>
      <c r="AR37" s="46">
        <f t="shared" si="39"/>
        <v>-5246039.8238190655</v>
      </c>
      <c r="AS37" s="46">
        <f t="shared" si="39"/>
        <v>-5248542.2310904991</v>
      </c>
      <c r="AT37" s="46">
        <f t="shared" si="39"/>
        <v>-5250108.9586223494</v>
      </c>
      <c r="AU37" s="46">
        <f t="shared" si="39"/>
        <v>-5250740.0064146165</v>
      </c>
      <c r="AV37" s="46">
        <f t="shared" si="39"/>
        <v>-5250435.3744673003</v>
      </c>
      <c r="AW37" s="46">
        <f t="shared" si="39"/>
        <v>-5249195.0627804007</v>
      </c>
      <c r="AX37" s="46">
        <f t="shared" si="39"/>
        <v>-5247019.0713539179</v>
      </c>
      <c r="AY37" s="46">
        <f t="shared" si="39"/>
        <v>-5243907.4001878519</v>
      </c>
      <c r="AZ37" s="46">
        <f t="shared" si="39"/>
        <v>-5239860.0492822025</v>
      </c>
      <c r="BA37" s="46">
        <f t="shared" si="39"/>
        <v>-5234877.0186369698</v>
      </c>
      <c r="BB37" s="46">
        <f t="shared" si="39"/>
        <v>-5228958.3082521539</v>
      </c>
      <c r="BC37" s="46">
        <f t="shared" si="39"/>
        <v>-5222103.9181277547</v>
      </c>
      <c r="BD37" s="46">
        <f t="shared" si="39"/>
        <v>-5214313.8482637722</v>
      </c>
      <c r="BE37" s="46">
        <f t="shared" si="39"/>
        <v>-5202982.6494935397</v>
      </c>
      <c r="BF37" s="46">
        <f t="shared" si="39"/>
        <v>-5191651.4507233072</v>
      </c>
      <c r="BG37" s="46">
        <f t="shared" si="39"/>
        <v>-5180320.2519530747</v>
      </c>
      <c r="BH37" s="46">
        <f t="shared" si="39"/>
        <v>-5168989.0531828422</v>
      </c>
      <c r="BI37" s="46">
        <f t="shared" si="39"/>
        <v>-5157657.8544126097</v>
      </c>
      <c r="BJ37" s="46">
        <f t="shared" si="39"/>
        <v>-5146326.6556423772</v>
      </c>
      <c r="BK37" s="46">
        <f t="shared" si="39"/>
        <v>-5134995.4568721447</v>
      </c>
      <c r="BL37" s="46">
        <f t="shared" si="39"/>
        <v>-5123664.2581019122</v>
      </c>
      <c r="BM37" s="46">
        <f t="shared" si="39"/>
        <v>-5112333.0593316797</v>
      </c>
      <c r="BN37" s="46">
        <f t="shared" si="39"/>
        <v>-5101001.8605614472</v>
      </c>
      <c r="BO37" s="46">
        <f t="shared" si="39"/>
        <v>-5089670.6617912147</v>
      </c>
      <c r="BP37" s="46">
        <f t="shared" si="39"/>
        <v>-5078339.4630209822</v>
      </c>
      <c r="BQ37" s="46">
        <f t="shared" ref="BQ37:CV37" si="40">BP37+BQ36</f>
        <v>-5067008.2642507497</v>
      </c>
      <c r="BR37" s="46">
        <f t="shared" si="40"/>
        <v>-5055677.0654805172</v>
      </c>
      <c r="BS37" s="46">
        <f t="shared" si="40"/>
        <v>-5044345.8667102847</v>
      </c>
      <c r="BT37" s="46">
        <f t="shared" si="40"/>
        <v>-5033014.6679400522</v>
      </c>
      <c r="BU37" s="46">
        <f t="shared" si="40"/>
        <v>-5021683.4691698197</v>
      </c>
      <c r="BV37" s="46">
        <f t="shared" si="40"/>
        <v>-5010352.2703995872</v>
      </c>
      <c r="BW37" s="46">
        <f t="shared" si="40"/>
        <v>-4999021.0716293547</v>
      </c>
      <c r="BX37" s="46">
        <f t="shared" si="40"/>
        <v>-4987689.8728591222</v>
      </c>
      <c r="BY37" s="46">
        <f t="shared" si="40"/>
        <v>-4976358.6740888897</v>
      </c>
      <c r="BZ37" s="46">
        <f t="shared" si="40"/>
        <v>-4965027.4753186572</v>
      </c>
      <c r="CA37" s="46">
        <f t="shared" si="40"/>
        <v>-4953696.2765484247</v>
      </c>
      <c r="CB37" s="46">
        <f t="shared" si="40"/>
        <v>-4942365.0777781922</v>
      </c>
      <c r="CC37" s="46">
        <f t="shared" si="40"/>
        <v>-4931033.8790079597</v>
      </c>
      <c r="CD37" s="46">
        <f t="shared" si="40"/>
        <v>-4919702.6802377272</v>
      </c>
      <c r="CE37" s="46">
        <f t="shared" si="40"/>
        <v>-4908371.4814674947</v>
      </c>
      <c r="CF37" s="46">
        <f t="shared" si="40"/>
        <v>-4897040.2826972622</v>
      </c>
      <c r="CG37" s="46">
        <f t="shared" si="40"/>
        <v>-4885709.0839270297</v>
      </c>
      <c r="CH37" s="46">
        <f t="shared" si="40"/>
        <v>-4874377.8851567972</v>
      </c>
      <c r="CI37" s="46">
        <f t="shared" si="40"/>
        <v>-4863046.6863865647</v>
      </c>
      <c r="CJ37" s="46">
        <f t="shared" si="40"/>
        <v>-4851715.4876163322</v>
      </c>
      <c r="CK37" s="46">
        <f t="shared" si="40"/>
        <v>-4840384.2888460997</v>
      </c>
      <c r="CL37" s="46">
        <f t="shared" si="40"/>
        <v>-4829053.0900758673</v>
      </c>
      <c r="CM37" s="46">
        <f t="shared" si="40"/>
        <v>-4817721.8913056348</v>
      </c>
      <c r="CN37" s="46">
        <f t="shared" si="40"/>
        <v>-4806390.6925354023</v>
      </c>
      <c r="CO37" s="46">
        <f t="shared" si="40"/>
        <v>-4795059.4937651698</v>
      </c>
      <c r="CP37" s="46">
        <f t="shared" si="40"/>
        <v>-4783728.2949949373</v>
      </c>
      <c r="CQ37" s="46">
        <f t="shared" si="40"/>
        <v>-4772397.0962247048</v>
      </c>
      <c r="CR37" s="46">
        <f t="shared" si="40"/>
        <v>-4761065.8974544723</v>
      </c>
      <c r="CS37" s="46">
        <f t="shared" si="40"/>
        <v>-4749734.6986842398</v>
      </c>
      <c r="CT37" s="46">
        <f t="shared" si="40"/>
        <v>-4738403.4999140073</v>
      </c>
      <c r="CU37" s="46">
        <f t="shared" si="40"/>
        <v>-4727072.3011437748</v>
      </c>
      <c r="CV37" s="46">
        <f t="shared" si="40"/>
        <v>-4715741.1023735423</v>
      </c>
      <c r="CW37" s="46">
        <f t="shared" ref="CW37:EB37" si="41">CV37+CW36</f>
        <v>-4704409.9036033098</v>
      </c>
      <c r="CX37" s="46">
        <f t="shared" si="41"/>
        <v>-4693078.7048330773</v>
      </c>
      <c r="CY37" s="46">
        <f t="shared" si="41"/>
        <v>-4681747.5060628448</v>
      </c>
      <c r="CZ37" s="46">
        <f t="shared" si="41"/>
        <v>-4670416.3072926123</v>
      </c>
      <c r="DA37" s="46">
        <f t="shared" si="41"/>
        <v>-4659085.1085223798</v>
      </c>
      <c r="DB37" s="46">
        <f t="shared" si="41"/>
        <v>-4647753.9097521473</v>
      </c>
      <c r="DC37" s="46">
        <f t="shared" si="41"/>
        <v>-4636422.7109819148</v>
      </c>
      <c r="DD37" s="46">
        <f t="shared" si="41"/>
        <v>-4625091.5122116823</v>
      </c>
      <c r="DE37" s="46">
        <f t="shared" si="41"/>
        <v>-4613760.3134414498</v>
      </c>
      <c r="DF37" s="46">
        <f t="shared" si="41"/>
        <v>-4602429.1146712173</v>
      </c>
      <c r="DG37" s="46">
        <f t="shared" si="41"/>
        <v>-4591097.9159009848</v>
      </c>
      <c r="DH37" s="46">
        <f t="shared" si="41"/>
        <v>-4579766.7171307523</v>
      </c>
      <c r="DI37" s="46">
        <f t="shared" si="41"/>
        <v>-4568435.5183605198</v>
      </c>
      <c r="DJ37" s="46">
        <f t="shared" si="41"/>
        <v>-4557104.3195902873</v>
      </c>
      <c r="DK37" s="46">
        <f t="shared" si="41"/>
        <v>-4545773.1208200548</v>
      </c>
      <c r="DL37" s="46">
        <f t="shared" si="41"/>
        <v>-4534441.9220498223</v>
      </c>
      <c r="DM37" s="46">
        <f t="shared" si="41"/>
        <v>-4523110.7232795898</v>
      </c>
      <c r="DN37" s="46">
        <f t="shared" si="41"/>
        <v>-4511779.5245093573</v>
      </c>
      <c r="DO37" s="46">
        <f t="shared" si="41"/>
        <v>-4500448.3257391248</v>
      </c>
      <c r="DP37" s="46">
        <f t="shared" si="41"/>
        <v>-4489117.1269688923</v>
      </c>
      <c r="DQ37" s="46">
        <f t="shared" si="41"/>
        <v>-4477785.9281986598</v>
      </c>
      <c r="DR37" s="46">
        <f t="shared" si="41"/>
        <v>-4466454.7294284273</v>
      </c>
      <c r="DS37" s="46">
        <f t="shared" si="41"/>
        <v>-4455123.5306581948</v>
      </c>
      <c r="DT37" s="46">
        <f t="shared" si="41"/>
        <v>-4443792.3318879623</v>
      </c>
      <c r="DU37" s="46">
        <f t="shared" si="41"/>
        <v>-4432461.1331177298</v>
      </c>
      <c r="DV37" s="46">
        <f t="shared" si="41"/>
        <v>-4421129.9343474973</v>
      </c>
      <c r="DW37" s="46">
        <f t="shared" si="41"/>
        <v>-4409798.7355772648</v>
      </c>
      <c r="DX37" s="46">
        <f t="shared" si="41"/>
        <v>-4398467.5368070323</v>
      </c>
      <c r="DY37" s="46">
        <f t="shared" si="41"/>
        <v>-4387136.3380367998</v>
      </c>
      <c r="DZ37" s="46">
        <f t="shared" si="41"/>
        <v>-4375805.1392665673</v>
      </c>
      <c r="EA37" s="46">
        <f t="shared" si="41"/>
        <v>-4364473.9404963348</v>
      </c>
      <c r="EB37" s="46">
        <f t="shared" si="41"/>
        <v>-4353142.7417261023</v>
      </c>
      <c r="EC37" s="46">
        <f t="shared" ref="EC37:FH37" si="42">EB37+EC36</f>
        <v>-4341811.5429558698</v>
      </c>
      <c r="ED37" s="46">
        <f t="shared" si="42"/>
        <v>-4330480.3441856373</v>
      </c>
      <c r="EE37" s="46">
        <f t="shared" si="42"/>
        <v>-4319149.1454154048</v>
      </c>
      <c r="EF37" s="46">
        <f t="shared" si="42"/>
        <v>-4307817.9466451723</v>
      </c>
      <c r="EG37" s="46">
        <f t="shared" si="42"/>
        <v>-4296486.7478749398</v>
      </c>
      <c r="EH37" s="46">
        <f t="shared" si="42"/>
        <v>-4285155.5491047073</v>
      </c>
      <c r="EI37" s="46">
        <f t="shared" si="42"/>
        <v>-4273824.3503344748</v>
      </c>
      <c r="EJ37" s="46">
        <f t="shared" si="42"/>
        <v>-4262493.1515642423</v>
      </c>
      <c r="EK37" s="46">
        <f t="shared" si="42"/>
        <v>-4251161.9527940098</v>
      </c>
      <c r="EL37" s="46">
        <f t="shared" si="42"/>
        <v>-4239830.7540237773</v>
      </c>
      <c r="EM37" s="46">
        <f t="shared" si="42"/>
        <v>-4228499.5552535448</v>
      </c>
      <c r="EN37" s="46">
        <f t="shared" si="42"/>
        <v>-4217168.3564833123</v>
      </c>
      <c r="EO37" s="46">
        <f t="shared" si="42"/>
        <v>-4205837.1577130798</v>
      </c>
      <c r="EP37" s="46">
        <f t="shared" si="42"/>
        <v>-4194505.9589428473</v>
      </c>
      <c r="EQ37" s="46">
        <f t="shared" si="42"/>
        <v>-4183174.7601726148</v>
      </c>
      <c r="ER37" s="46">
        <f t="shared" si="42"/>
        <v>-4171843.5614023823</v>
      </c>
      <c r="ES37" s="46">
        <f t="shared" si="42"/>
        <v>-4160512.3626321498</v>
      </c>
      <c r="ET37" s="46">
        <f t="shared" si="42"/>
        <v>-4149181.1638619173</v>
      </c>
      <c r="EU37" s="46">
        <f t="shared" si="42"/>
        <v>-1129987.8681319756</v>
      </c>
      <c r="EV37" s="46">
        <f t="shared" si="42"/>
        <v>-1129987.8681319756</v>
      </c>
      <c r="EW37" s="46">
        <f t="shared" si="42"/>
        <v>-1129987.8681319756</v>
      </c>
      <c r="EX37" s="46">
        <f t="shared" si="42"/>
        <v>-1129987.8681319756</v>
      </c>
      <c r="EY37" s="46">
        <f t="shared" si="42"/>
        <v>-1129987.8681319756</v>
      </c>
      <c r="EZ37" s="46">
        <f t="shared" si="42"/>
        <v>-1129987.8681319756</v>
      </c>
      <c r="FA37" s="46">
        <f t="shared" si="42"/>
        <v>-1129987.8681319756</v>
      </c>
      <c r="FB37" s="46">
        <f t="shared" si="42"/>
        <v>-1129987.8681319756</v>
      </c>
      <c r="FC37" s="46">
        <f t="shared" si="42"/>
        <v>-1129987.8681319756</v>
      </c>
      <c r="FD37" s="46">
        <f t="shared" si="42"/>
        <v>-1129987.8681319756</v>
      </c>
      <c r="FE37" s="46">
        <f t="shared" si="42"/>
        <v>-1129987.8681319756</v>
      </c>
      <c r="FF37" s="46">
        <f t="shared" si="42"/>
        <v>-1129987.8681319756</v>
      </c>
      <c r="FG37" s="46">
        <f t="shared" si="42"/>
        <v>-1129987.8681319756</v>
      </c>
      <c r="FH37" s="46">
        <f t="shared" si="42"/>
        <v>-1129987.8681319756</v>
      </c>
      <c r="FI37" s="46">
        <f t="shared" ref="FI37:GN37" si="43">FH37+FI36</f>
        <v>-1129987.8681319756</v>
      </c>
      <c r="FJ37" s="46">
        <f t="shared" si="43"/>
        <v>-1129987.8681319756</v>
      </c>
      <c r="FK37" s="46">
        <f t="shared" si="43"/>
        <v>-1129987.8681319756</v>
      </c>
      <c r="FL37" s="46">
        <f t="shared" si="43"/>
        <v>-1129987.8681319756</v>
      </c>
      <c r="FM37" s="46">
        <f t="shared" si="43"/>
        <v>-1129987.8681319756</v>
      </c>
      <c r="FN37" s="46">
        <f t="shared" si="43"/>
        <v>-1129987.8681319756</v>
      </c>
      <c r="FO37" s="46">
        <f t="shared" si="43"/>
        <v>-1129987.8681319756</v>
      </c>
      <c r="FP37" s="46">
        <f t="shared" si="43"/>
        <v>-1129987.8681319756</v>
      </c>
    </row>
    <row r="38" spans="1:172" x14ac:dyDescent="0.2">
      <c r="A38" s="42" t="s">
        <v>251</v>
      </c>
      <c r="C38" s="45">
        <f>SUM(D38:FP38)</f>
        <v>-3501490.8772934214</v>
      </c>
      <c r="D38" s="46">
        <f>D36/(1+Kirish!$B$32)^(D$4/12)</f>
        <v>-800000</v>
      </c>
      <c r="E38" s="46">
        <f>E36/(1+Kirish!$B$32)^(E$4/12)</f>
        <v>-136696.74264717707</v>
      </c>
      <c r="F38" s="46">
        <f>F36/(1+Kirish!$B$32)^(F$4/12)</f>
        <v>-135752.95010696675</v>
      </c>
      <c r="G38" s="46">
        <f>G36/(1+Kirish!$B$32)^(G$4/12)</f>
        <v>-134815.67895301007</v>
      </c>
      <c r="H38" s="46">
        <f>H36/(1+Kirish!$B$32)^(H$4/12)</f>
        <v>-133884.88407166323</v>
      </c>
      <c r="I38" s="46">
        <f>I36/(1+Kirish!$B$32)^(I$4/12)</f>
        <v>-132960.52066189915</v>
      </c>
      <c r="J38" s="46">
        <f>J36/(1+Kirish!$B$32)^(J$4/12)</f>
        <v>-132042.54423313576</v>
      </c>
      <c r="K38" s="46">
        <f>K36/(1+Kirish!$B$32)^(K$4/12)</f>
        <v>-131130.91060307951</v>
      </c>
      <c r="L38" s="46">
        <f>L36/(1+Kirish!$B$32)^(L$4/12)</f>
        <v>-130225.57589558382</v>
      </c>
      <c r="M38" s="46">
        <f>M36/(1+Kirish!$B$32)^(M$4/12)</f>
        <v>-129326.49653852289</v>
      </c>
      <c r="N38" s="46">
        <f>N36/(1+Kirish!$B$32)^(N$4/12)</f>
        <v>-128433.62926167954</v>
      </c>
      <c r="O38" s="46">
        <f>O36/(1+Kirish!$B$32)^(O$4/12)</f>
        <v>-127546.93109464852</v>
      </c>
      <c r="P38" s="46">
        <f>P36/(1+Kirish!$B$32)^(P$4/12)</f>
        <v>-126666.35936475397</v>
      </c>
      <c r="Q38" s="46">
        <f>Q36/(1+Kirish!$B$32)^(Q$4/12)</f>
        <v>-125791.87169498169</v>
      </c>
      <c r="R38" s="46">
        <f>R36/(1+Kirish!$B$32)^(R$4/12)</f>
        <v>-124923.42600192562</v>
      </c>
      <c r="S38" s="46">
        <f>S36/(1+Kirish!$B$32)^(S$4/12)</f>
        <v>-124060.98049374875</v>
      </c>
      <c r="T38" s="46">
        <f>T36/(1+Kirish!$B$32)^(T$4/12)</f>
        <v>-123204.49366815807</v>
      </c>
      <c r="U38" s="46">
        <f>U36/(1+Kirish!$B$32)^(U$4/12)</f>
        <v>-122353.92431039398</v>
      </c>
      <c r="V38" s="46">
        <f>V36/(1+Kirish!$B$32)^(V$4/12)</f>
        <v>-121509.23149123324</v>
      </c>
      <c r="W38" s="46">
        <f>W36/(1+Kirish!$B$32)^(W$4/12)</f>
        <v>-120670.37456500623</v>
      </c>
      <c r="X38" s="46">
        <f>X36/(1+Kirish!$B$32)^(X$4/12)</f>
        <v>-119837.31316762784</v>
      </c>
      <c r="Y38" s="46">
        <f>Y36/(1+Kirish!$B$32)^(Y$4/12)</f>
        <v>-119010.00721464226</v>
      </c>
      <c r="Z38" s="46">
        <f>Z36/(1+Kirish!$B$32)^(Z$4/12)</f>
        <v>-118188.41689928094</v>
      </c>
      <c r="AA38" s="46">
        <f>AA36/(1+Kirish!$B$32)^(AA$4/12)</f>
        <v>-117372.50269053472</v>
      </c>
      <c r="AB38" s="46">
        <f>AB36/(1+Kirish!$B$32)^(AB$4/12)</f>
        <v>-116562.22533123885</v>
      </c>
      <c r="AC38" s="46">
        <f>AC36/(1+Kirish!$B$32)^(AC$4/12)</f>
        <v>-222615.85850299211</v>
      </c>
      <c r="AD38" s="46">
        <f>AD36/(1+Kirish!$B$32)^(AD$4/12)</f>
        <v>-221019.43298170343</v>
      </c>
      <c r="AE38" s="46">
        <f>AE36/(1+Kirish!$B$32)^(AE$4/12)</f>
        <v>-219434.63950883449</v>
      </c>
      <c r="AF38" s="46">
        <f>AF36/(1+Kirish!$B$32)^(AF$4/12)</f>
        <v>-28026.433417791348</v>
      </c>
      <c r="AG38" s="46">
        <f>AG36/(1+Kirish!$B$32)^(AG$4/12)</f>
        <v>-10219.16652833007</v>
      </c>
      <c r="AH38" s="46">
        <f>AH36/(1+Kirish!$B$32)^(AH$4/12)</f>
        <v>-9426.2783068997669</v>
      </c>
      <c r="AI38" s="46">
        <f>AI36/(1+Kirish!$B$32)^(AI$4/12)</f>
        <v>-8648.4096339039133</v>
      </c>
      <c r="AJ38" s="46">
        <f>AJ36/(1+Kirish!$B$32)^(AJ$4/12)</f>
        <v>-7885.3375335219389</v>
      </c>
      <c r="AK38" s="46">
        <f>AK36/(1+Kirish!$B$32)^(AK$4/12)</f>
        <v>-7136.8420066047629</v>
      </c>
      <c r="AL38" s="46">
        <f>AL36/(1+Kirish!$B$32)^(AL$4/12)</f>
        <v>-6402.7059932440452</v>
      </c>
      <c r="AM38" s="46">
        <f>AM36/(1+Kirish!$B$32)^(AM$4/12)</f>
        <v>-5682.7153357943971</v>
      </c>
      <c r="AN38" s="46">
        <f>AN36/(1+Kirish!$B$32)^(AN$4/12)</f>
        <v>-4976.6587423431256</v>
      </c>
      <c r="AO38" s="46">
        <f>AO36/(1+Kirish!$B$32)^(AO$4/12)</f>
        <v>-4284.3277506224103</v>
      </c>
      <c r="AP38" s="46">
        <f>AP36/(1+Kirish!$B$32)^(AP$4/12)</f>
        <v>-3605.516692358472</v>
      </c>
      <c r="AQ38" s="46">
        <f>AQ36/(1+Kirish!$B$32)^(AQ$4/12)</f>
        <v>-2940.0226580527919</v>
      </c>
      <c r="AR38" s="46">
        <f>AR36/(1+Kirish!$B$32)^(AR$4/12)</f>
        <v>-2287.645462190168</v>
      </c>
      <c r="AS38" s="46">
        <f>AS36/(1+Kirish!$B$32)^(AS$4/12)</f>
        <v>-1648.187608868571</v>
      </c>
      <c r="AT38" s="46">
        <f>AT36/(1+Kirish!$B$32)^(AT$4/12)</f>
        <v>-1021.4542578458867</v>
      </c>
      <c r="AU38" s="46">
        <f>AU36/(1+Kirish!$B$32)^(AU$4/12)</f>
        <v>-407.25319099860332</v>
      </c>
      <c r="AV38" s="46">
        <f>AV36/(1+Kirish!$B$32)^(AV$4/12)</f>
        <v>194.60522081245981</v>
      </c>
      <c r="AW38" s="46">
        <f>AW36/(1+Kirish!$B$32)^(AW$4/12)</f>
        <v>784.30805047414185</v>
      </c>
      <c r="AX38" s="46">
        <f>AX36/(1+Kirish!$B$32)^(AX$4/12)</f>
        <v>1362.0398469553943</v>
      </c>
      <c r="AY38" s="46">
        <f>AY36/(1+Kirish!$B$32)^(AY$4/12)</f>
        <v>1927.9826672489589</v>
      </c>
      <c r="AZ38" s="46">
        <f>AZ36/(1+Kirish!$B$32)^(AZ$4/12)</f>
        <v>2482.3161079248193</v>
      </c>
      <c r="BA38" s="46">
        <f>BA36/(1+Kirish!$B$32)^(BA$4/12)</f>
        <v>3025.217336300092</v>
      </c>
      <c r="BB38" s="46">
        <f>BB36/(1+Kirish!$B$32)^(BB$4/12)</f>
        <v>3556.8611212297783</v>
      </c>
      <c r="BC38" s="46">
        <f>BC36/(1+Kirish!$B$32)^(BC$4/12)</f>
        <v>4077.4198635231382</v>
      </c>
      <c r="BD38" s="46">
        <f>BD36/(1+Kirish!$B$32)^(BD$4/12)</f>
        <v>4587.0636259896391</v>
      </c>
      <c r="BE38" s="46">
        <f>BE36/(1+Kirish!$B$32)^(BE$4/12)</f>
        <v>6604.5930910323586</v>
      </c>
      <c r="BF38" s="46">
        <f>BF36/(1+Kirish!$B$32)^(BF$4/12)</f>
        <v>6537.6680012382531</v>
      </c>
      <c r="BG38" s="46">
        <f>BG36/(1+Kirish!$B$32)^(BG$4/12)</f>
        <v>6471.4210709586268</v>
      </c>
      <c r="BH38" s="46">
        <f>BH36/(1+Kirish!$B$32)^(BH$4/12)</f>
        <v>6405.8454283263145</v>
      </c>
      <c r="BI38" s="46">
        <f>BI36/(1+Kirish!$B$32)^(BI$4/12)</f>
        <v>6340.9342711075606</v>
      </c>
      <c r="BJ38" s="46">
        <f>BJ36/(1+Kirish!$B$32)^(BJ$4/12)</f>
        <v>6276.6808659964117</v>
      </c>
      <c r="BK38" s="46">
        <f>BK36/(1+Kirish!$B$32)^(BK$4/12)</f>
        <v>6213.0785479162678</v>
      </c>
      <c r="BL38" s="46">
        <f>BL36/(1+Kirish!$B$32)^(BL$4/12)</f>
        <v>6150.1207193285072</v>
      </c>
      <c r="BM38" s="46">
        <f>BM36/(1+Kirish!$B$32)^(BM$4/12)</f>
        <v>6087.800849548109</v>
      </c>
      <c r="BN38" s="46">
        <f>BN36/(1+Kirish!$B$32)^(BN$4/12)</f>
        <v>6026.1124740662272</v>
      </c>
      <c r="BO38" s="46">
        <f>BO36/(1+Kirish!$B$32)^(BO$4/12)</f>
        <v>5965.0491938796167</v>
      </c>
      <c r="BP38" s="46">
        <f>BP36/(1+Kirish!$B$32)^(BP$4/12)</f>
        <v>5904.6046748268536</v>
      </c>
      <c r="BQ38" s="46">
        <f>BQ36/(1+Kirish!$B$32)^(BQ$4/12)</f>
        <v>5844.7726469312911</v>
      </c>
      <c r="BR38" s="46">
        <f>BR36/(1+Kirish!$B$32)^(BR$4/12)</f>
        <v>5785.5469037506664</v>
      </c>
      <c r="BS38" s="46">
        <f>BS36/(1+Kirish!$B$32)^(BS$4/12)</f>
        <v>5726.9213017332986</v>
      </c>
      <c r="BT38" s="46">
        <f>BT36/(1+Kirish!$B$32)^(BT$4/12)</f>
        <v>5668.8897595808094</v>
      </c>
      <c r="BU38" s="46">
        <f>BU36/(1+Kirish!$B$32)^(BU$4/12)</f>
        <v>5611.44625761731</v>
      </c>
      <c r="BV38" s="46">
        <f>BV36/(1+Kirish!$B$32)^(BV$4/12)</f>
        <v>5554.5848371649672</v>
      </c>
      <c r="BW38" s="46">
        <f>BW36/(1+Kirish!$B$32)^(BW$4/12)</f>
        <v>5498.2995999259019</v>
      </c>
      <c r="BX38" s="46">
        <f>BX36/(1+Kirish!$B$32)^(BX$4/12)</f>
        <v>5442.5847073703617</v>
      </c>
      <c r="BY38" s="46">
        <f>BY36/(1+Kirish!$B$32)^(BY$4/12)</f>
        <v>5387.4343801310706</v>
      </c>
      <c r="BZ38" s="46">
        <f>BZ36/(1+Kirish!$B$32)^(BZ$4/12)</f>
        <v>5332.8428974037424</v>
      </c>
      <c r="CA38" s="46">
        <f>CA36/(1+Kirish!$B$32)^(CA$4/12)</f>
        <v>5278.8045963536433</v>
      </c>
      <c r="CB38" s="46">
        <f>CB36/(1+Kirish!$B$32)^(CB$4/12)</f>
        <v>5225.3138715281902</v>
      </c>
      <c r="CC38" s="46">
        <f>CC36/(1+Kirish!$B$32)^(CC$4/12)</f>
        <v>5172.3651742754791</v>
      </c>
      <c r="CD38" s="46">
        <f>CD36/(1+Kirish!$B$32)^(CD$4/12)</f>
        <v>5119.9530121687321</v>
      </c>
      <c r="CE38" s="46">
        <f>CE36/(1+Kirish!$B$32)^(CE$4/12)</f>
        <v>5068.0719484365482</v>
      </c>
      <c r="CF38" s="46">
        <f>CF36/(1+Kirish!$B$32)^(CF$4/12)</f>
        <v>5016.7166013989472</v>
      </c>
      <c r="CG38" s="46">
        <f>CG36/(1+Kirish!$B$32)^(CG$4/12)</f>
        <v>4965.8816439091243</v>
      </c>
      <c r="CH38" s="46">
        <f>CH36/(1+Kirish!$B$32)^(CH$4/12)</f>
        <v>4915.5618028008557</v>
      </c>
      <c r="CI38" s="46">
        <f>CI36/(1+Kirish!$B$32)^(CI$4/12)</f>
        <v>4865.7518583415058</v>
      </c>
      <c r="CJ38" s="46">
        <f>CJ36/(1+Kirish!$B$32)^(CJ$4/12)</f>
        <v>4816.4466436905859</v>
      </c>
      <c r="CK38" s="46">
        <f>CK36/(1+Kirish!$B$32)^(CK$4/12)</f>
        <v>4767.6410443637797</v>
      </c>
      <c r="CL38" s="46">
        <f>CL36/(1+Kirish!$B$32)^(CL$4/12)</f>
        <v>4719.3299977024262</v>
      </c>
      <c r="CM38" s="46">
        <f>CM36/(1+Kirish!$B$32)^(CM$4/12)</f>
        <v>4671.5084923483582</v>
      </c>
      <c r="CN38" s="46">
        <f>CN36/(1+Kirish!$B$32)^(CN$4/12)</f>
        <v>4624.1715677240627</v>
      </c>
      <c r="CO38" s="46">
        <f>CO36/(1+Kirish!$B$32)^(CO$4/12)</f>
        <v>4577.3143135181235</v>
      </c>
      <c r="CP38" s="46">
        <f>CP36/(1+Kirish!$B$32)^(CP$4/12)</f>
        <v>4530.9318691758699</v>
      </c>
      <c r="CQ38" s="46">
        <f>CQ36/(1+Kirish!$B$32)^(CQ$4/12)</f>
        <v>4485.0194233951752</v>
      </c>
      <c r="CR38" s="46">
        <f>CR36/(1+Kirish!$B$32)^(CR$4/12)</f>
        <v>4439.5722136273871</v>
      </c>
      <c r="CS38" s="46">
        <f>CS36/(1+Kirish!$B$32)^(CS$4/12)</f>
        <v>4394.5855255832967</v>
      </c>
      <c r="CT38" s="46">
        <f>CT36/(1+Kirish!$B$32)^(CT$4/12)</f>
        <v>4350.0546927441201</v>
      </c>
      <c r="CU38" s="46">
        <f>CU36/(1+Kirish!$B$32)^(CU$4/12)</f>
        <v>4305.9750958774393</v>
      </c>
      <c r="CV38" s="46">
        <f>CV36/(1+Kirish!$B$32)^(CV$4/12)</f>
        <v>4262.3421625580404</v>
      </c>
      <c r="CW38" s="46">
        <f>CW36/(1+Kirish!$B$32)^(CW$4/12)</f>
        <v>4219.1513666936098</v>
      </c>
      <c r="CX38" s="46">
        <f>CX36/(1+Kirish!$B$32)^(CX$4/12)</f>
        <v>4176.3982280552464</v>
      </c>
      <c r="CY38" s="46">
        <f>CY36/(1+Kirish!$B$32)^(CY$4/12)</f>
        <v>4134.0783118127056</v>
      </c>
      <c r="CZ38" s="46">
        <f>CZ36/(1+Kirish!$B$32)^(CZ$4/12)</f>
        <v>4092.187228074391</v>
      </c>
      <c r="DA38" s="46">
        <f>DA36/(1+Kirish!$B$32)^(DA$4/12)</f>
        <v>4050.7206314319687</v>
      </c>
      <c r="DB38" s="46">
        <f>DB36/(1+Kirish!$B$32)^(DB$4/12)</f>
        <v>4009.6742205096193</v>
      </c>
      <c r="DC38" s="46">
        <f>DC36/(1+Kirish!$B$32)^(DC$4/12)</f>
        <v>3969.0437375178544</v>
      </c>
      <c r="DD38" s="46">
        <f>DD36/(1+Kirish!$B$32)^(DD$4/12)</f>
        <v>3928.8249678118482</v>
      </c>
      <c r="DE38" s="46">
        <f>DE36/(1+Kirish!$B$32)^(DE$4/12)</f>
        <v>3889.0137394542448</v>
      </c>
      <c r="DF38" s="46">
        <f>DF36/(1+Kirish!$B$32)^(DF$4/12)</f>
        <v>3849.6059227824071</v>
      </c>
      <c r="DG38" s="46">
        <f>DG36/(1+Kirish!$B$32)^(DG$4/12)</f>
        <v>3810.5974299800355</v>
      </c>
      <c r="DH38" s="46">
        <f>DH36/(1+Kirish!$B$32)^(DH$4/12)</f>
        <v>3771.9842146531337</v>
      </c>
      <c r="DI38" s="46">
        <f>DI36/(1+Kirish!$B$32)^(DI$4/12)</f>
        <v>3733.7622714102749</v>
      </c>
      <c r="DJ38" s="46">
        <f>DJ36/(1+Kirish!$B$32)^(DJ$4/12)</f>
        <v>3695.9276354471203</v>
      </c>
      <c r="DK38" s="46">
        <f>DK36/(1+Kirish!$B$32)^(DK$4/12)</f>
        <v>3658.4763821351385</v>
      </c>
      <c r="DL38" s="46">
        <f>DL36/(1+Kirish!$B$32)^(DL$4/12)</f>
        <v>3621.4046266145056</v>
      </c>
      <c r="DM38" s="46">
        <f>DM36/(1+Kirish!$B$32)^(DM$4/12)</f>
        <v>3584.7085233911234</v>
      </c>
      <c r="DN38" s="46">
        <f>DN36/(1+Kirish!$B$32)^(DN$4/12)</f>
        <v>3548.3842659377169</v>
      </c>
      <c r="DO38" s="46">
        <f>DO36/(1+Kirish!$B$32)^(DO$4/12)</f>
        <v>3512.4280862989867</v>
      </c>
      <c r="DP38" s="46">
        <f>DP36/(1+Kirish!$B$32)^(DP$4/12)</f>
        <v>3476.8362547007505</v>
      </c>
      <c r="DQ38" s="46">
        <f>DQ36/(1+Kirish!$B$32)^(DQ$4/12)</f>
        <v>3441.6050791630491</v>
      </c>
      <c r="DR38" s="46">
        <f>DR36/(1+Kirish!$B$32)^(DR$4/12)</f>
        <v>3406.7309051171751</v>
      </c>
      <c r="DS38" s="46">
        <f>DS36/(1+Kirish!$B$32)^(DS$4/12)</f>
        <v>3372.2101150265808</v>
      </c>
      <c r="DT38" s="46">
        <f>DT36/(1+Kirish!$B$32)^(DT$4/12)</f>
        <v>3338.0391280116232</v>
      </c>
      <c r="DU38" s="46">
        <f>DU36/(1+Kirish!$B$32)^(DU$4/12)</f>
        <v>3304.21439947812</v>
      </c>
      <c r="DV38" s="46">
        <f>DV36/(1+Kirish!$B$32)^(DV$4/12)</f>
        <v>3270.7324207496649</v>
      </c>
      <c r="DW38" s="46">
        <f>DW36/(1+Kirish!$B$32)^(DW$4/12)</f>
        <v>3237.589718703663</v>
      </c>
      <c r="DX38" s="46">
        <f>DX36/(1+Kirish!$B$32)^(DX$4/12)</f>
        <v>3204.782855411067</v>
      </c>
      <c r="DY38" s="46">
        <f>DY36/(1+Kirish!$B$32)^(DY$4/12)</f>
        <v>3172.3084277797548</v>
      </c>
      <c r="DZ38" s="46">
        <f>DZ36/(1+Kirish!$B$32)^(DZ$4/12)</f>
        <v>3140.1630672015194</v>
      </c>
      <c r="EA38" s="46">
        <f>EA36/(1+Kirish!$B$32)^(EA$4/12)</f>
        <v>3108.3434392026429</v>
      </c>
      <c r="EB38" s="46">
        <f>EB36/(1+Kirish!$B$32)^(EB$4/12)</f>
        <v>3076.8462430980094</v>
      </c>
      <c r="EC38" s="46">
        <f>EC36/(1+Kirish!$B$32)^(EC$4/12)</f>
        <v>3045.6682116487159</v>
      </c>
      <c r="ED38" s="46">
        <f>ED36/(1+Kirish!$B$32)^(ED$4/12)</f>
        <v>3014.8061107231638</v>
      </c>
      <c r="EE38" s="46">
        <f>EE36/(1+Kirish!$B$32)^(EE$4/12)</f>
        <v>2984.2567389615756</v>
      </c>
      <c r="EF38" s="46">
        <f>EF36/(1+Kirish!$B$32)^(EF$4/12)</f>
        <v>2954.0169274439149</v>
      </c>
      <c r="EG38" s="46">
        <f>EG36/(1+Kirish!$B$32)^(EG$4/12)</f>
        <v>2924.0835393611678</v>
      </c>
      <c r="EH38" s="46">
        <f>EH36/(1+Kirish!$B$32)^(EH$4/12)</f>
        <v>2894.4534696899686</v>
      </c>
      <c r="EI38" s="46">
        <f>EI36/(1+Kirish!$B$32)^(EI$4/12)</f>
        <v>2865.1236448704981</v>
      </c>
      <c r="EJ38" s="46">
        <f>EJ36/(1+Kirish!$B$32)^(EJ$4/12)</f>
        <v>2836.0910224876702</v>
      </c>
      <c r="EK38" s="46">
        <f>EK36/(1+Kirish!$B$32)^(EK$4/12)</f>
        <v>2807.352590955536</v>
      </c>
      <c r="EL38" s="46">
        <f>EL36/(1+Kirish!$B$32)^(EL$4/12)</f>
        <v>2778.9053692048847</v>
      </c>
      <c r="EM38" s="46">
        <f>EM36/(1+Kirish!$B$32)^(EM$4/12)</f>
        <v>2750.7464063740208</v>
      </c>
      <c r="EN38" s="46">
        <f>EN36/(1+Kirish!$B$32)^(EN$4/12)</f>
        <v>2722.8727815026637</v>
      </c>
      <c r="EO38" s="46">
        <f>EO36/(1+Kirish!$B$32)^(EO$4/12)</f>
        <v>2695.2816032289529</v>
      </c>
      <c r="EP38" s="46">
        <f>EP36/(1+Kirish!$B$32)^(EP$4/12)</f>
        <v>2667.9700094895261</v>
      </c>
      <c r="EQ38" s="46">
        <f>EQ36/(1+Kirish!$B$32)^(EQ$4/12)</f>
        <v>2640.9351672226335</v>
      </c>
      <c r="ER38" s="46">
        <f>ER36/(1+Kirish!$B$32)^(ER$4/12)</f>
        <v>2614.1742720742614</v>
      </c>
      <c r="ES38" s="46">
        <f>ES36/(1+Kirish!$B$32)^(ES$4/12)</f>
        <v>2587.6845481072287</v>
      </c>
      <c r="ET38" s="46">
        <f>ET36/(1+Kirish!$B$32)^(ET$4/12)</f>
        <v>2561.4632475132471</v>
      </c>
      <c r="EU38" s="46">
        <f>EU36/(1+Kirish!$B$32)^(EU$4/12)</f>
        <v>675584.9804040388</v>
      </c>
      <c r="EV38" s="46">
        <f>EV36/(1+Kirish!$B$32)^(EV$4/12)</f>
        <v>0</v>
      </c>
      <c r="EW38" s="46">
        <f>EW36/(1+Kirish!$B$32)^(EW$4/12)</f>
        <v>0</v>
      </c>
      <c r="EX38" s="46">
        <f>EX36/(1+Kirish!$B$32)^(EX$4/12)</f>
        <v>0</v>
      </c>
      <c r="EY38" s="46">
        <f>EY36/(1+Kirish!$B$32)^(EY$4/12)</f>
        <v>0</v>
      </c>
      <c r="EZ38" s="46">
        <f>EZ36/(1+Kirish!$B$32)^(EZ$4/12)</f>
        <v>0</v>
      </c>
      <c r="FA38" s="46">
        <f>FA36/(1+Kirish!$B$32)^(FA$4/12)</f>
        <v>0</v>
      </c>
      <c r="FB38" s="46">
        <f>FB36/(1+Kirish!$B$32)^(FB$4/12)</f>
        <v>0</v>
      </c>
      <c r="FC38" s="46">
        <f>FC36/(1+Kirish!$B$32)^(FC$4/12)</f>
        <v>0</v>
      </c>
      <c r="FD38" s="46">
        <f>FD36/(1+Kirish!$B$32)^(FD$4/12)</f>
        <v>0</v>
      </c>
      <c r="FE38" s="46">
        <f>FE36/(1+Kirish!$B$32)^(FE$4/12)</f>
        <v>0</v>
      </c>
      <c r="FF38" s="46">
        <f>FF36/(1+Kirish!$B$32)^(FF$4/12)</f>
        <v>0</v>
      </c>
      <c r="FG38" s="46">
        <f>FG36/(1+Kirish!$B$32)^(FG$4/12)</f>
        <v>0</v>
      </c>
      <c r="FH38" s="46">
        <f>FH36/(1+Kirish!$B$32)^(FH$4/12)</f>
        <v>0</v>
      </c>
      <c r="FI38" s="46">
        <f>FI36/(1+Kirish!$B$32)^(FI$4/12)</f>
        <v>0</v>
      </c>
      <c r="FJ38" s="46">
        <f>FJ36/(1+Kirish!$B$32)^(FJ$4/12)</f>
        <v>0</v>
      </c>
      <c r="FK38" s="46">
        <f>FK36/(1+Kirish!$B$32)^(FK$4/12)</f>
        <v>0</v>
      </c>
      <c r="FL38" s="46">
        <f>FL36/(1+Kirish!$B$32)^(FL$4/12)</f>
        <v>0</v>
      </c>
      <c r="FM38" s="46">
        <f>FM36/(1+Kirish!$B$32)^(FM$4/12)</f>
        <v>0</v>
      </c>
      <c r="FN38" s="46">
        <f>FN36/(1+Kirish!$B$32)^(FN$4/12)</f>
        <v>0</v>
      </c>
      <c r="FO38" s="46">
        <f>FO36/(1+Kirish!$B$32)^(FO$4/12)</f>
        <v>0</v>
      </c>
      <c r="FP38" s="46">
        <f>FP36/(1+Kirish!$B$32)^(FP$4/12)</f>
        <v>0</v>
      </c>
    </row>
    <row r="39" spans="1:172" x14ac:dyDescent="0.2">
      <c r="A39" s="42" t="s">
        <v>252</v>
      </c>
      <c r="D39" s="47">
        <f t="shared" ref="D39:AI39" si="44">IF(D37&lt;-0.000001,D$4,-1)</f>
        <v>0</v>
      </c>
      <c r="E39" s="47">
        <f t="shared" si="44"/>
        <v>1</v>
      </c>
      <c r="F39" s="47">
        <f t="shared" si="44"/>
        <v>2</v>
      </c>
      <c r="G39" s="47">
        <f t="shared" si="44"/>
        <v>3</v>
      </c>
      <c r="H39" s="47">
        <f t="shared" si="44"/>
        <v>4</v>
      </c>
      <c r="I39" s="47">
        <f t="shared" si="44"/>
        <v>5</v>
      </c>
      <c r="J39" s="47">
        <f t="shared" si="44"/>
        <v>6</v>
      </c>
      <c r="K39" s="47">
        <f t="shared" si="44"/>
        <v>7</v>
      </c>
      <c r="L39" s="47">
        <f t="shared" si="44"/>
        <v>8</v>
      </c>
      <c r="M39" s="47">
        <f t="shared" si="44"/>
        <v>9</v>
      </c>
      <c r="N39" s="47">
        <f t="shared" si="44"/>
        <v>10</v>
      </c>
      <c r="O39" s="47">
        <f t="shared" si="44"/>
        <v>11</v>
      </c>
      <c r="P39" s="47">
        <f t="shared" si="44"/>
        <v>12</v>
      </c>
      <c r="Q39" s="47">
        <f t="shared" si="44"/>
        <v>13</v>
      </c>
      <c r="R39" s="47">
        <f t="shared" si="44"/>
        <v>14</v>
      </c>
      <c r="S39" s="47">
        <f t="shared" si="44"/>
        <v>15</v>
      </c>
      <c r="T39" s="47">
        <f t="shared" si="44"/>
        <v>16</v>
      </c>
      <c r="U39" s="47">
        <f t="shared" si="44"/>
        <v>17</v>
      </c>
      <c r="V39" s="47">
        <f t="shared" si="44"/>
        <v>18</v>
      </c>
      <c r="W39" s="47">
        <f t="shared" si="44"/>
        <v>19</v>
      </c>
      <c r="X39" s="47">
        <f t="shared" si="44"/>
        <v>20</v>
      </c>
      <c r="Y39" s="47">
        <f t="shared" si="44"/>
        <v>21</v>
      </c>
      <c r="Z39" s="47">
        <f t="shared" si="44"/>
        <v>22</v>
      </c>
      <c r="AA39" s="47">
        <f t="shared" si="44"/>
        <v>23</v>
      </c>
      <c r="AB39" s="47">
        <f t="shared" si="44"/>
        <v>24</v>
      </c>
      <c r="AC39" s="47">
        <f t="shared" si="44"/>
        <v>25</v>
      </c>
      <c r="AD39" s="47">
        <f t="shared" si="44"/>
        <v>26</v>
      </c>
      <c r="AE39" s="47">
        <f t="shared" si="44"/>
        <v>27</v>
      </c>
      <c r="AF39" s="47">
        <f t="shared" si="44"/>
        <v>28</v>
      </c>
      <c r="AG39" s="47">
        <f t="shared" si="44"/>
        <v>29</v>
      </c>
      <c r="AH39" s="47">
        <f t="shared" si="44"/>
        <v>30</v>
      </c>
      <c r="AI39" s="47">
        <f t="shared" si="44"/>
        <v>31</v>
      </c>
      <c r="AJ39" s="47">
        <f t="shared" ref="AJ39:BO39" si="45">IF(AJ37&lt;-0.000001,AJ$4,-1)</f>
        <v>32</v>
      </c>
      <c r="AK39" s="47">
        <f t="shared" si="45"/>
        <v>33</v>
      </c>
      <c r="AL39" s="47">
        <f t="shared" si="45"/>
        <v>34</v>
      </c>
      <c r="AM39" s="47">
        <f t="shared" si="45"/>
        <v>35</v>
      </c>
      <c r="AN39" s="47">
        <f t="shared" si="45"/>
        <v>36</v>
      </c>
      <c r="AO39" s="47">
        <f t="shared" si="45"/>
        <v>37</v>
      </c>
      <c r="AP39" s="47">
        <f t="shared" si="45"/>
        <v>38</v>
      </c>
      <c r="AQ39" s="47">
        <f t="shared" si="45"/>
        <v>39</v>
      </c>
      <c r="AR39" s="47">
        <f t="shared" si="45"/>
        <v>40</v>
      </c>
      <c r="AS39" s="47">
        <f t="shared" si="45"/>
        <v>41</v>
      </c>
      <c r="AT39" s="47">
        <f t="shared" si="45"/>
        <v>42</v>
      </c>
      <c r="AU39" s="47">
        <f t="shared" si="45"/>
        <v>43</v>
      </c>
      <c r="AV39" s="47">
        <f t="shared" si="45"/>
        <v>44</v>
      </c>
      <c r="AW39" s="47">
        <f t="shared" si="45"/>
        <v>45</v>
      </c>
      <c r="AX39" s="47">
        <f t="shared" si="45"/>
        <v>46</v>
      </c>
      <c r="AY39" s="47">
        <f t="shared" si="45"/>
        <v>47</v>
      </c>
      <c r="AZ39" s="47">
        <f t="shared" si="45"/>
        <v>48</v>
      </c>
      <c r="BA39" s="47">
        <f t="shared" si="45"/>
        <v>49</v>
      </c>
      <c r="BB39" s="47">
        <f t="shared" si="45"/>
        <v>50</v>
      </c>
      <c r="BC39" s="47">
        <f t="shared" si="45"/>
        <v>51</v>
      </c>
      <c r="BD39" s="47">
        <f t="shared" si="45"/>
        <v>52</v>
      </c>
      <c r="BE39" s="47">
        <f t="shared" si="45"/>
        <v>53</v>
      </c>
      <c r="BF39" s="47">
        <f t="shared" si="45"/>
        <v>54</v>
      </c>
      <c r="BG39" s="47">
        <f t="shared" si="45"/>
        <v>55</v>
      </c>
      <c r="BH39" s="47">
        <f t="shared" si="45"/>
        <v>56</v>
      </c>
      <c r="BI39" s="47">
        <f t="shared" si="45"/>
        <v>57</v>
      </c>
      <c r="BJ39" s="47">
        <f t="shared" si="45"/>
        <v>58</v>
      </c>
      <c r="BK39" s="47">
        <f t="shared" si="45"/>
        <v>59</v>
      </c>
      <c r="BL39" s="47">
        <f t="shared" si="45"/>
        <v>60</v>
      </c>
      <c r="BM39" s="47">
        <f t="shared" si="45"/>
        <v>61</v>
      </c>
      <c r="BN39" s="47">
        <f t="shared" si="45"/>
        <v>62</v>
      </c>
      <c r="BO39" s="47">
        <f t="shared" si="45"/>
        <v>63</v>
      </c>
      <c r="BP39" s="47">
        <f t="shared" ref="BP39:CU39" si="46">IF(BP37&lt;-0.000001,BP$4,-1)</f>
        <v>64</v>
      </c>
      <c r="BQ39" s="47">
        <f t="shared" si="46"/>
        <v>65</v>
      </c>
      <c r="BR39" s="47">
        <f t="shared" si="46"/>
        <v>66</v>
      </c>
      <c r="BS39" s="47">
        <f t="shared" si="46"/>
        <v>67</v>
      </c>
      <c r="BT39" s="47">
        <f t="shared" si="46"/>
        <v>68</v>
      </c>
      <c r="BU39" s="47">
        <f t="shared" si="46"/>
        <v>69</v>
      </c>
      <c r="BV39" s="47">
        <f t="shared" si="46"/>
        <v>70</v>
      </c>
      <c r="BW39" s="47">
        <f t="shared" si="46"/>
        <v>71</v>
      </c>
      <c r="BX39" s="47">
        <f t="shared" si="46"/>
        <v>72</v>
      </c>
      <c r="BY39" s="47">
        <f t="shared" si="46"/>
        <v>73</v>
      </c>
      <c r="BZ39" s="47">
        <f t="shared" si="46"/>
        <v>74</v>
      </c>
      <c r="CA39" s="47">
        <f t="shared" si="46"/>
        <v>75</v>
      </c>
      <c r="CB39" s="47">
        <f t="shared" si="46"/>
        <v>76</v>
      </c>
      <c r="CC39" s="47">
        <f t="shared" si="46"/>
        <v>77</v>
      </c>
      <c r="CD39" s="47">
        <f t="shared" si="46"/>
        <v>78</v>
      </c>
      <c r="CE39" s="47">
        <f t="shared" si="46"/>
        <v>79</v>
      </c>
      <c r="CF39" s="47">
        <f t="shared" si="46"/>
        <v>80</v>
      </c>
      <c r="CG39" s="47">
        <f t="shared" si="46"/>
        <v>81</v>
      </c>
      <c r="CH39" s="47">
        <f t="shared" si="46"/>
        <v>82</v>
      </c>
      <c r="CI39" s="47">
        <f t="shared" si="46"/>
        <v>83</v>
      </c>
      <c r="CJ39" s="47">
        <f t="shared" si="46"/>
        <v>84</v>
      </c>
      <c r="CK39" s="47">
        <f t="shared" si="46"/>
        <v>85</v>
      </c>
      <c r="CL39" s="47">
        <f t="shared" si="46"/>
        <v>86</v>
      </c>
      <c r="CM39" s="47">
        <f t="shared" si="46"/>
        <v>87</v>
      </c>
      <c r="CN39" s="47">
        <f t="shared" si="46"/>
        <v>88</v>
      </c>
      <c r="CO39" s="47">
        <f t="shared" si="46"/>
        <v>89</v>
      </c>
      <c r="CP39" s="47">
        <f t="shared" si="46"/>
        <v>90</v>
      </c>
      <c r="CQ39" s="47">
        <f t="shared" si="46"/>
        <v>91</v>
      </c>
      <c r="CR39" s="47">
        <f t="shared" si="46"/>
        <v>92</v>
      </c>
      <c r="CS39" s="47">
        <f t="shared" si="46"/>
        <v>93</v>
      </c>
      <c r="CT39" s="47">
        <f t="shared" si="46"/>
        <v>94</v>
      </c>
      <c r="CU39" s="47">
        <f t="shared" si="46"/>
        <v>95</v>
      </c>
      <c r="CV39" s="47">
        <f t="shared" ref="CV39:EA39" si="47">IF(CV37&lt;-0.000001,CV$4,-1)</f>
        <v>96</v>
      </c>
      <c r="CW39" s="47">
        <f t="shared" si="47"/>
        <v>97</v>
      </c>
      <c r="CX39" s="47">
        <f t="shared" si="47"/>
        <v>98</v>
      </c>
      <c r="CY39" s="47">
        <f t="shared" si="47"/>
        <v>99</v>
      </c>
      <c r="CZ39" s="47">
        <f t="shared" si="47"/>
        <v>100</v>
      </c>
      <c r="DA39" s="47">
        <f t="shared" si="47"/>
        <v>101</v>
      </c>
      <c r="DB39" s="47">
        <f t="shared" si="47"/>
        <v>102</v>
      </c>
      <c r="DC39" s="47">
        <f t="shared" si="47"/>
        <v>103</v>
      </c>
      <c r="DD39" s="47">
        <f t="shared" si="47"/>
        <v>104</v>
      </c>
      <c r="DE39" s="47">
        <f t="shared" si="47"/>
        <v>105</v>
      </c>
      <c r="DF39" s="47">
        <f t="shared" si="47"/>
        <v>106</v>
      </c>
      <c r="DG39" s="47">
        <f t="shared" si="47"/>
        <v>107</v>
      </c>
      <c r="DH39" s="47">
        <f t="shared" si="47"/>
        <v>108</v>
      </c>
      <c r="DI39" s="47">
        <f t="shared" si="47"/>
        <v>109</v>
      </c>
      <c r="DJ39" s="47">
        <f t="shared" si="47"/>
        <v>110</v>
      </c>
      <c r="DK39" s="47">
        <f t="shared" si="47"/>
        <v>111</v>
      </c>
      <c r="DL39" s="47">
        <f t="shared" si="47"/>
        <v>112</v>
      </c>
      <c r="DM39" s="47">
        <f t="shared" si="47"/>
        <v>113</v>
      </c>
      <c r="DN39" s="47">
        <f t="shared" si="47"/>
        <v>114</v>
      </c>
      <c r="DO39" s="47">
        <f t="shared" si="47"/>
        <v>115</v>
      </c>
      <c r="DP39" s="47">
        <f t="shared" si="47"/>
        <v>116</v>
      </c>
      <c r="DQ39" s="47">
        <f t="shared" si="47"/>
        <v>117</v>
      </c>
      <c r="DR39" s="47">
        <f t="shared" si="47"/>
        <v>118</v>
      </c>
      <c r="DS39" s="47">
        <f t="shared" si="47"/>
        <v>119</v>
      </c>
      <c r="DT39" s="47">
        <f t="shared" si="47"/>
        <v>120</v>
      </c>
      <c r="DU39" s="47">
        <f t="shared" si="47"/>
        <v>121</v>
      </c>
      <c r="DV39" s="47">
        <f t="shared" si="47"/>
        <v>122</v>
      </c>
      <c r="DW39" s="47">
        <f t="shared" si="47"/>
        <v>123</v>
      </c>
      <c r="DX39" s="47">
        <f t="shared" si="47"/>
        <v>124</v>
      </c>
      <c r="DY39" s="47">
        <f t="shared" si="47"/>
        <v>125</v>
      </c>
      <c r="DZ39" s="47">
        <f t="shared" si="47"/>
        <v>126</v>
      </c>
      <c r="EA39" s="47">
        <f t="shared" si="47"/>
        <v>127</v>
      </c>
      <c r="EB39" s="47">
        <f t="shared" ref="EB39:FG39" si="48">IF(EB37&lt;-0.000001,EB$4,-1)</f>
        <v>128</v>
      </c>
      <c r="EC39" s="47">
        <f t="shared" si="48"/>
        <v>129</v>
      </c>
      <c r="ED39" s="47">
        <f t="shared" si="48"/>
        <v>130</v>
      </c>
      <c r="EE39" s="47">
        <f t="shared" si="48"/>
        <v>131</v>
      </c>
      <c r="EF39" s="47">
        <f t="shared" si="48"/>
        <v>132</v>
      </c>
      <c r="EG39" s="47">
        <f t="shared" si="48"/>
        <v>133</v>
      </c>
      <c r="EH39" s="47">
        <f t="shared" si="48"/>
        <v>134</v>
      </c>
      <c r="EI39" s="47">
        <f t="shared" si="48"/>
        <v>135</v>
      </c>
      <c r="EJ39" s="47">
        <f t="shared" si="48"/>
        <v>136</v>
      </c>
      <c r="EK39" s="47">
        <f t="shared" si="48"/>
        <v>137</v>
      </c>
      <c r="EL39" s="47">
        <f t="shared" si="48"/>
        <v>138</v>
      </c>
      <c r="EM39" s="47">
        <f t="shared" si="48"/>
        <v>139</v>
      </c>
      <c r="EN39" s="47">
        <f t="shared" si="48"/>
        <v>140</v>
      </c>
      <c r="EO39" s="47">
        <f t="shared" si="48"/>
        <v>141</v>
      </c>
      <c r="EP39" s="47">
        <f t="shared" si="48"/>
        <v>142</v>
      </c>
      <c r="EQ39" s="47">
        <f t="shared" si="48"/>
        <v>143</v>
      </c>
      <c r="ER39" s="47">
        <f t="shared" si="48"/>
        <v>144</v>
      </c>
      <c r="ES39" s="47">
        <f t="shared" si="48"/>
        <v>145</v>
      </c>
      <c r="ET39" s="47">
        <f t="shared" si="48"/>
        <v>146</v>
      </c>
      <c r="EU39" s="47">
        <f t="shared" si="48"/>
        <v>147</v>
      </c>
      <c r="EV39" s="47">
        <f t="shared" si="48"/>
        <v>148</v>
      </c>
      <c r="EW39" s="47">
        <f t="shared" si="48"/>
        <v>149</v>
      </c>
      <c r="EX39" s="47">
        <f t="shared" si="48"/>
        <v>150</v>
      </c>
      <c r="EY39" s="47">
        <f t="shared" si="48"/>
        <v>151</v>
      </c>
      <c r="EZ39" s="47">
        <f t="shared" si="48"/>
        <v>152</v>
      </c>
      <c r="FA39" s="47">
        <f t="shared" si="48"/>
        <v>153</v>
      </c>
      <c r="FB39" s="47">
        <f t="shared" si="48"/>
        <v>154</v>
      </c>
      <c r="FC39" s="47">
        <f t="shared" si="48"/>
        <v>155</v>
      </c>
      <c r="FD39" s="47">
        <f t="shared" si="48"/>
        <v>156</v>
      </c>
      <c r="FE39" s="47">
        <f t="shared" si="48"/>
        <v>157</v>
      </c>
      <c r="FF39" s="47">
        <f t="shared" si="48"/>
        <v>158</v>
      </c>
      <c r="FG39" s="47">
        <f t="shared" si="48"/>
        <v>159</v>
      </c>
      <c r="FH39" s="47">
        <f t="shared" ref="FH39:FP39" si="49">IF(FH37&lt;-0.000001,FH$4,-1)</f>
        <v>160</v>
      </c>
      <c r="FI39" s="47">
        <f t="shared" si="49"/>
        <v>161</v>
      </c>
      <c r="FJ39" s="47">
        <f t="shared" si="49"/>
        <v>162</v>
      </c>
      <c r="FK39" s="47">
        <f t="shared" si="49"/>
        <v>163</v>
      </c>
      <c r="FL39" s="47">
        <f t="shared" si="49"/>
        <v>164</v>
      </c>
      <c r="FM39" s="47">
        <f t="shared" si="49"/>
        <v>165</v>
      </c>
      <c r="FN39" s="47">
        <f t="shared" si="49"/>
        <v>166</v>
      </c>
      <c r="FO39" s="47">
        <f t="shared" si="49"/>
        <v>167</v>
      </c>
      <c r="FP39" s="47">
        <f t="shared" si="49"/>
        <v>168</v>
      </c>
    </row>
    <row r="41" spans="1:172" x14ac:dyDescent="0.2">
      <c r="A41" s="40" t="s">
        <v>253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1"/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1"/>
      <c r="FG41" s="41"/>
      <c r="FH41" s="41"/>
      <c r="FI41" s="41"/>
      <c r="FJ41" s="41"/>
      <c r="FK41" s="41"/>
      <c r="FL41" s="41"/>
      <c r="FM41" s="41"/>
      <c r="FN41" s="41"/>
      <c r="FO41" s="41"/>
      <c r="FP41" s="41"/>
    </row>
    <row r="42" spans="1:172" x14ac:dyDescent="0.2">
      <c r="A42" s="42" t="s">
        <v>223</v>
      </c>
      <c r="D42" s="43">
        <f>IF(D$4&lt;=Parametrlar!$F$4,1+Kirish!$C$44*D$4/Parametrlar!$F$4,(1+Kirish!$C$44)*(1+Kirish!$C$45)^((D$4-Parametrlar!$F$4)/12))</f>
        <v>1</v>
      </c>
      <c r="E42" s="43">
        <f>IF(E$4&lt;=Parametrlar!$F$4,1+Kirish!$C$44*E$4/Parametrlar!$F$4,(1+Kirish!$C$44)*(1+Kirish!$C$45)^((E$4-Parametrlar!$F$4)/12))</f>
        <v>1.0089999999999999</v>
      </c>
      <c r="F42" s="43">
        <f>IF(F$4&lt;=Parametrlar!$F$4,1+Kirish!$C$44*F$4/Parametrlar!$F$4,(1+Kirish!$C$44)*(1+Kirish!$C$45)^((F$4-Parametrlar!$F$4)/12))</f>
        <v>1.018</v>
      </c>
      <c r="G42" s="43">
        <f>IF(G$4&lt;=Parametrlar!$F$4,1+Kirish!$C$44*G$4/Parametrlar!$F$4,(1+Kirish!$C$44)*(1+Kirish!$C$45)^((G$4-Parametrlar!$F$4)/12))</f>
        <v>1.0269999999999999</v>
      </c>
      <c r="H42" s="43">
        <f>IF(H$4&lt;=Parametrlar!$F$4,1+Kirish!$C$44*H$4/Parametrlar!$F$4,(1+Kirish!$C$44)*(1+Kirish!$C$45)^((H$4-Parametrlar!$F$4)/12))</f>
        <v>1.036</v>
      </c>
      <c r="I42" s="43">
        <f>IF(I$4&lt;=Parametrlar!$F$4,1+Kirish!$C$44*I$4/Parametrlar!$F$4,(1+Kirish!$C$44)*(1+Kirish!$C$45)^((I$4-Parametrlar!$F$4)/12))</f>
        <v>1.0449999999999999</v>
      </c>
      <c r="J42" s="43">
        <f>IF(J$4&lt;=Parametrlar!$F$4,1+Kirish!$C$44*J$4/Parametrlar!$F$4,(1+Kirish!$C$44)*(1+Kirish!$C$45)^((J$4-Parametrlar!$F$4)/12))</f>
        <v>1.054</v>
      </c>
      <c r="K42" s="43">
        <f>IF(K$4&lt;=Parametrlar!$F$4,1+Kirish!$C$44*K$4/Parametrlar!$F$4,(1+Kirish!$C$44)*(1+Kirish!$C$45)^((K$4-Parametrlar!$F$4)/12))</f>
        <v>1.0629999999999999</v>
      </c>
      <c r="L42" s="43">
        <f>IF(L$4&lt;=Parametrlar!$F$4,1+Kirish!$C$44*L$4/Parametrlar!$F$4,(1+Kirish!$C$44)*(1+Kirish!$C$45)^((L$4-Parametrlar!$F$4)/12))</f>
        <v>1.0720000000000001</v>
      </c>
      <c r="M42" s="43">
        <f>IF(M$4&lt;=Parametrlar!$F$4,1+Kirish!$C$44*M$4/Parametrlar!$F$4,(1+Kirish!$C$44)*(1+Kirish!$C$45)^((M$4-Parametrlar!$F$4)/12))</f>
        <v>1.081</v>
      </c>
      <c r="N42" s="43">
        <f>IF(N$4&lt;=Parametrlar!$F$4,1+Kirish!$C$44*N$4/Parametrlar!$F$4,(1+Kirish!$C$44)*(1+Kirish!$C$45)^((N$4-Parametrlar!$F$4)/12))</f>
        <v>1.0900000000000001</v>
      </c>
      <c r="O42" s="43">
        <f>IF(O$4&lt;=Parametrlar!$F$4,1+Kirish!$C$44*O$4/Parametrlar!$F$4,(1+Kirish!$C$44)*(1+Kirish!$C$45)^((O$4-Parametrlar!$F$4)/12))</f>
        <v>1.099</v>
      </c>
      <c r="P42" s="43">
        <f>IF(P$4&lt;=Parametrlar!$F$4,1+Kirish!$C$44*P$4/Parametrlar!$F$4,(1+Kirish!$C$44)*(1+Kirish!$C$45)^((P$4-Parametrlar!$F$4)/12))</f>
        <v>1.1080000000000001</v>
      </c>
      <c r="Q42" s="43">
        <f>IF(Q$4&lt;=Parametrlar!$F$4,1+Kirish!$C$44*Q$4/Parametrlar!$F$4,(1+Kirish!$C$44)*(1+Kirish!$C$45)^((Q$4-Parametrlar!$F$4)/12))</f>
        <v>1.117</v>
      </c>
      <c r="R42" s="43">
        <f>IF(R$4&lt;=Parametrlar!$F$4,1+Kirish!$C$44*R$4/Parametrlar!$F$4,(1+Kirish!$C$44)*(1+Kirish!$C$45)^((R$4-Parametrlar!$F$4)/12))</f>
        <v>1.1259999999999999</v>
      </c>
      <c r="S42" s="43">
        <f>IF(S$4&lt;=Parametrlar!$F$4,1+Kirish!$C$44*S$4/Parametrlar!$F$4,(1+Kirish!$C$44)*(1+Kirish!$C$45)^((S$4-Parametrlar!$F$4)/12))</f>
        <v>1.135</v>
      </c>
      <c r="T42" s="43">
        <f>IF(T$4&lt;=Parametrlar!$F$4,1+Kirish!$C$44*T$4/Parametrlar!$F$4,(1+Kirish!$C$44)*(1+Kirish!$C$45)^((T$4-Parametrlar!$F$4)/12))</f>
        <v>1.1439999999999999</v>
      </c>
      <c r="U42" s="43">
        <f>IF(U$4&lt;=Parametrlar!$F$4,1+Kirish!$C$44*U$4/Parametrlar!$F$4,(1+Kirish!$C$44)*(1+Kirish!$C$45)^((U$4-Parametrlar!$F$4)/12))</f>
        <v>1.153</v>
      </c>
      <c r="V42" s="43">
        <f>IF(V$4&lt;=Parametrlar!$F$4,1+Kirish!$C$44*V$4/Parametrlar!$F$4,(1+Kirish!$C$44)*(1+Kirish!$C$45)^((V$4-Parametrlar!$F$4)/12))</f>
        <v>1.1619999999999999</v>
      </c>
      <c r="W42" s="43">
        <f>IF(W$4&lt;=Parametrlar!$F$4,1+Kirish!$C$44*W$4/Parametrlar!$F$4,(1+Kirish!$C$44)*(1+Kirish!$C$45)^((W$4-Parametrlar!$F$4)/12))</f>
        <v>1.171</v>
      </c>
      <c r="X42" s="43">
        <f>IF(X$4&lt;=Parametrlar!$F$4,1+Kirish!$C$44*X$4/Parametrlar!$F$4,(1+Kirish!$C$44)*(1+Kirish!$C$45)^((X$4-Parametrlar!$F$4)/12))</f>
        <v>1.18</v>
      </c>
      <c r="Y42" s="43">
        <f>IF(Y$4&lt;=Parametrlar!$F$4,1+Kirish!$C$44*Y$4/Parametrlar!$F$4,(1+Kirish!$C$44)*(1+Kirish!$C$45)^((Y$4-Parametrlar!$F$4)/12))</f>
        <v>1.1819488659362658</v>
      </c>
      <c r="Z42" s="43">
        <f>IF(Z$4&lt;=Parametrlar!$F$4,1+Kirish!$C$44*Z$4/Parametrlar!$F$4,(1+Kirish!$C$44)*(1+Kirish!$C$45)^((Z$4-Parametrlar!$F$4)/12))</f>
        <v>1.183900950583072</v>
      </c>
      <c r="AA42" s="43">
        <f>IF(AA$4&lt;=Parametrlar!$F$4,1+Kirish!$C$44*AA$4/Parametrlar!$F$4,(1+Kirish!$C$44)*(1+Kirish!$C$45)^((AA$4-Parametrlar!$F$4)/12))</f>
        <v>1.1858562592563804</v>
      </c>
      <c r="AB42" s="43">
        <f>IF(AB$4&lt;=Parametrlar!$F$4,1+Kirish!$C$44*AB$4/Parametrlar!$F$4,(1+Kirish!$C$44)*(1+Kirish!$C$45)^((AB$4-Parametrlar!$F$4)/12))</f>
        <v>1.1878147972809332</v>
      </c>
      <c r="AC42" s="43">
        <f>IF(AC$4&lt;=Parametrlar!$F$4,1+Kirish!$C$44*AC$4/Parametrlar!$F$4,(1+Kirish!$C$44)*(1+Kirish!$C$45)^((AC$4-Parametrlar!$F$4)/12))</f>
        <v>1.1897765699902665</v>
      </c>
      <c r="AD42" s="43">
        <f>IF(AD$4&lt;=Parametrlar!$F$4,1+Kirish!$C$44*AD$4/Parametrlar!$F$4,(1+Kirish!$C$44)*(1+Kirish!$C$45)^((AD$4-Parametrlar!$F$4)/12))</f>
        <v>1.1917415827267253</v>
      </c>
      <c r="AE42" s="43">
        <f>IF(AE$4&lt;=Parametrlar!$F$4,1+Kirish!$C$44*AE$4/Parametrlar!$F$4,(1+Kirish!$C$44)*(1+Kirish!$C$45)^((AE$4-Parametrlar!$F$4)/12))</f>
        <v>1.1937098408414775</v>
      </c>
      <c r="AF42" s="43">
        <f>IF(AF$4&lt;=Parametrlar!$F$4,1+Kirish!$C$44*AF$4/Parametrlar!$F$4,(1+Kirish!$C$44)*(1+Kirish!$C$45)^((AF$4-Parametrlar!$F$4)/12))</f>
        <v>1.1956813496945293</v>
      </c>
      <c r="AG42" s="43">
        <f>IF(AG$4&lt;=Parametrlar!$F$4,1+Kirish!$C$44*AG$4/Parametrlar!$F$4,(1+Kirish!$C$44)*(1+Kirish!$C$45)^((AG$4-Parametrlar!$F$4)/12))</f>
        <v>1.1976561146547395</v>
      </c>
      <c r="AH42" s="43">
        <f>IF(AH$4&lt;=Parametrlar!$F$4,1+Kirish!$C$44*AH$4/Parametrlar!$F$4,(1+Kirish!$C$44)*(1+Kirish!$C$45)^((AH$4-Parametrlar!$F$4)/12))</f>
        <v>1.1996341410998335</v>
      </c>
      <c r="AI42" s="43">
        <f>IF(AI$4&lt;=Parametrlar!$F$4,1+Kirish!$C$44*AI$4/Parametrlar!$F$4,(1+Kirish!$C$44)*(1+Kirish!$C$45)^((AI$4-Parametrlar!$F$4)/12))</f>
        <v>1.2016154344164192</v>
      </c>
      <c r="AJ42" s="43">
        <f>IF(AJ$4&lt;=Parametrlar!$F$4,1+Kirish!$C$44*AJ$4/Parametrlar!$F$4,(1+Kirish!$C$44)*(1+Kirish!$C$45)^((AJ$4-Parametrlar!$F$4)/12))</f>
        <v>1.2036</v>
      </c>
      <c r="AK42" s="43">
        <f>IF(AK$4&lt;=Parametrlar!$F$4,1+Kirish!$C$44*AK$4/Parametrlar!$F$4,(1+Kirish!$C$44)*(1+Kirish!$C$45)^((AK$4-Parametrlar!$F$4)/12))</f>
        <v>1.2055878432549911</v>
      </c>
      <c r="AL42" s="43">
        <f>IF(AL$4&lt;=Parametrlar!$F$4,1+Kirish!$C$44*AL$4/Parametrlar!$F$4,(1+Kirish!$C$44)*(1+Kirish!$C$45)^((AL$4-Parametrlar!$F$4)/12))</f>
        <v>1.2075789695947332</v>
      </c>
      <c r="AM42" s="43">
        <f>IF(AM$4&lt;=Parametrlar!$F$4,1+Kirish!$C$44*AM$4/Parametrlar!$F$4,(1+Kirish!$C$44)*(1+Kirish!$C$45)^((AM$4-Parametrlar!$F$4)/12))</f>
        <v>1.2095733844415082</v>
      </c>
      <c r="AN42" s="43">
        <f>IF(AN$4&lt;=Parametrlar!$F$4,1+Kirish!$C$44*AN$4/Parametrlar!$F$4,(1+Kirish!$C$44)*(1+Kirish!$C$45)^((AN$4-Parametrlar!$F$4)/12))</f>
        <v>1.211571093226552</v>
      </c>
      <c r="AO42" s="43">
        <f>IF(AO$4&lt;=Parametrlar!$F$4,1+Kirish!$C$44*AO$4/Parametrlar!$F$4,(1+Kirish!$C$44)*(1+Kirish!$C$45)^((AO$4-Parametrlar!$F$4)/12))</f>
        <v>1.213572101390072</v>
      </c>
      <c r="AP42" s="43">
        <f>IF(AP$4&lt;=Parametrlar!$F$4,1+Kirish!$C$44*AP$4/Parametrlar!$F$4,(1+Kirish!$C$44)*(1+Kirish!$C$45)^((AP$4-Parametrlar!$F$4)/12))</f>
        <v>1.2155764143812597</v>
      </c>
      <c r="AQ42" s="43">
        <f>IF(AQ$4&lt;=Parametrlar!$F$4,1+Kirish!$C$44*AQ$4/Parametrlar!$F$4,(1+Kirish!$C$44)*(1+Kirish!$C$45)^((AQ$4-Parametrlar!$F$4)/12))</f>
        <v>1.2175840376583071</v>
      </c>
      <c r="AR42" s="43">
        <f>IF(AR$4&lt;=Parametrlar!$F$4,1+Kirish!$C$44*AR$4/Parametrlar!$F$4,(1+Kirish!$C$44)*(1+Kirish!$C$45)^((AR$4-Parametrlar!$F$4)/12))</f>
        <v>1.2195949766884198</v>
      </c>
      <c r="AS42" s="43">
        <f>IF(AS$4&lt;=Parametrlar!$F$4,1+Kirish!$C$44*AS$4/Parametrlar!$F$4,(1+Kirish!$C$44)*(1+Kirish!$C$45)^((AS$4-Parametrlar!$F$4)/12))</f>
        <v>1.2216092369478342</v>
      </c>
      <c r="AT42" s="43">
        <f>IF(AT$4&lt;=Parametrlar!$F$4,1+Kirish!$C$44*AT$4/Parametrlar!$F$4,(1+Kirish!$C$44)*(1+Kirish!$C$45)^((AT$4-Parametrlar!$F$4)/12))</f>
        <v>1.2236268239218304</v>
      </c>
      <c r="AU42" s="43">
        <f>IF(AU$4&lt;=Parametrlar!$F$4,1+Kirish!$C$44*AU$4/Parametrlar!$F$4,(1+Kirish!$C$44)*(1+Kirish!$C$45)^((AU$4-Parametrlar!$F$4)/12))</f>
        <v>1.2256477431047477</v>
      </c>
      <c r="AV42" s="43">
        <f>IF(AV$4&lt;=Parametrlar!$F$4,1+Kirish!$C$44*AV$4/Parametrlar!$F$4,(1+Kirish!$C$44)*(1+Kirish!$C$45)^((AV$4-Parametrlar!$F$4)/12))</f>
        <v>1.2276719999999999</v>
      </c>
      <c r="AW42" s="43">
        <f>IF(AW$4&lt;=Parametrlar!$F$4,1+Kirish!$C$44*AW$4/Parametrlar!$F$4,(1+Kirish!$C$44)*(1+Kirish!$C$45)^((AW$4-Parametrlar!$F$4)/12))</f>
        <v>1.2296996001200908</v>
      </c>
      <c r="AX42" s="43">
        <f>IF(AX$4&lt;=Parametrlar!$F$4,1+Kirish!$C$44*AX$4/Parametrlar!$F$4,(1+Kirish!$C$44)*(1+Kirish!$C$45)^((AX$4-Parametrlar!$F$4)/12))</f>
        <v>1.2317305489866279</v>
      </c>
      <c r="AY42" s="43">
        <f>IF(AY$4&lt;=Parametrlar!$F$4,1+Kirish!$C$44*AY$4/Parametrlar!$F$4,(1+Kirish!$C$44)*(1+Kirish!$C$45)^((AY$4-Parametrlar!$F$4)/12))</f>
        <v>1.2337648521303382</v>
      </c>
      <c r="AZ42" s="43">
        <f>IF(AZ$4&lt;=Parametrlar!$F$4,1+Kirish!$C$44*AZ$4/Parametrlar!$F$4,(1+Kirish!$C$44)*(1+Kirish!$C$45)^((AZ$4-Parametrlar!$F$4)/12))</f>
        <v>1.235802515091083</v>
      </c>
      <c r="BA42" s="43">
        <f>IF(BA$4&lt;=Parametrlar!$F$4,1+Kirish!$C$44*BA$4/Parametrlar!$F$4,(1+Kirish!$C$44)*(1+Kirish!$C$45)^((BA$4-Parametrlar!$F$4)/12))</f>
        <v>1.2378435434178734</v>
      </c>
      <c r="BB42" s="43">
        <f>IF(BB$4&lt;=Parametrlar!$F$4,1+Kirish!$C$44*BB$4/Parametrlar!$F$4,(1+Kirish!$C$44)*(1+Kirish!$C$45)^((BB$4-Parametrlar!$F$4)/12))</f>
        <v>1.2398879426688849</v>
      </c>
      <c r="BC42" s="43">
        <f>IF(BC$4&lt;=Parametrlar!$F$4,1+Kirish!$C$44*BC$4/Parametrlar!$F$4,(1+Kirish!$C$44)*(1+Kirish!$C$45)^((BC$4-Parametrlar!$F$4)/12))</f>
        <v>1.2419357184114732</v>
      </c>
      <c r="BD42" s="43">
        <f>IF(BD$4&lt;=Parametrlar!$F$4,1+Kirish!$C$44*BD$4/Parametrlar!$F$4,(1+Kirish!$C$44)*(1+Kirish!$C$45)^((BD$4-Parametrlar!$F$4)/12))</f>
        <v>1.2439868762221882</v>
      </c>
      <c r="BE42" s="43">
        <f>IF(BE$4&lt;=Parametrlar!$F$4,1+Kirish!$C$44*BE$4/Parametrlar!$F$4,(1+Kirish!$C$44)*(1+Kirish!$C$45)^((BE$4-Parametrlar!$F$4)/12))</f>
        <v>1.246041421686791</v>
      </c>
      <c r="BF42" s="43">
        <f>IF(BF$4&lt;=Parametrlar!$F$4,1+Kirish!$C$44*BF$4/Parametrlar!$F$4,(1+Kirish!$C$44)*(1+Kirish!$C$45)^((BF$4-Parametrlar!$F$4)/12))</f>
        <v>1.2480993604002668</v>
      </c>
      <c r="BG42" s="43">
        <f>IF(BG$4&lt;=Parametrlar!$F$4,1+Kirish!$C$44*BG$4/Parametrlar!$F$4,(1+Kirish!$C$44)*(1+Kirish!$C$45)^((BG$4-Parametrlar!$F$4)/12))</f>
        <v>1.2501606979668425</v>
      </c>
      <c r="BH42" s="43">
        <f>IF(BH$4&lt;=Parametrlar!$F$4,1+Kirish!$C$44*BH$4/Parametrlar!$F$4,(1+Kirish!$C$44)*(1+Kirish!$C$45)^((BH$4-Parametrlar!$F$4)/12))</f>
        <v>1.2522254399999999</v>
      </c>
      <c r="BI42" s="43">
        <f>IF(BI$4&lt;=Parametrlar!$F$4,1+Kirish!$C$44*BI$4/Parametrlar!$F$4,(1+Kirish!$C$44)*(1+Kirish!$C$45)^((BI$4-Parametrlar!$F$4)/12))</f>
        <v>1.2542935921224927</v>
      </c>
      <c r="BJ42" s="43">
        <f>IF(BJ$4&lt;=Parametrlar!$F$4,1+Kirish!$C$44*BJ$4/Parametrlar!$F$4,(1+Kirish!$C$44)*(1+Kirish!$C$45)^((BJ$4-Parametrlar!$F$4)/12))</f>
        <v>1.2563651599663606</v>
      </c>
      <c r="BK42" s="43">
        <f>IF(BK$4&lt;=Parametrlar!$F$4,1+Kirish!$C$44*BK$4/Parametrlar!$F$4,(1+Kirish!$C$44)*(1+Kirish!$C$45)^((BK$4-Parametrlar!$F$4)/12))</f>
        <v>1.2584401491729451</v>
      </c>
      <c r="BL42" s="43">
        <f>IF(BL$4&lt;=Parametrlar!$F$4,1+Kirish!$C$44*BL$4/Parametrlar!$F$4,(1+Kirish!$C$44)*(1+Kirish!$C$45)^((BL$4-Parametrlar!$F$4)/12))</f>
        <v>1.2605185653929047</v>
      </c>
      <c r="BM42" s="43">
        <f>IF(BM$4&lt;=Parametrlar!$F$4,1+Kirish!$C$44*BM$4/Parametrlar!$F$4,(1+Kirish!$C$44)*(1+Kirish!$C$45)^((BM$4-Parametrlar!$F$4)/12))</f>
        <v>1.2626004142862308</v>
      </c>
      <c r="BN42" s="43">
        <f>IF(BN$4&lt;=Parametrlar!$F$4,1+Kirish!$C$44*BN$4/Parametrlar!$F$4,(1+Kirish!$C$44)*(1+Kirish!$C$45)^((BN$4-Parametrlar!$F$4)/12))</f>
        <v>1.2646857015222626</v>
      </c>
      <c r="BO42" s="43">
        <f>IF(BO$4&lt;=Parametrlar!$F$4,1+Kirish!$C$44*BO$4/Parametrlar!$F$4,(1+Kirish!$C$44)*(1+Kirish!$C$45)^((BO$4-Parametrlar!$F$4)/12))</f>
        <v>1.2667744327797026</v>
      </c>
      <c r="BP42" s="43">
        <f>IF(BP$4&lt;=Parametrlar!$F$4,1+Kirish!$C$44*BP$4/Parametrlar!$F$4,(1+Kirish!$C$44)*(1+Kirish!$C$45)^((BP$4-Parametrlar!$F$4)/12))</f>
        <v>1.2688666137466322</v>
      </c>
      <c r="BQ42" s="43">
        <f>IF(BQ$4&lt;=Parametrlar!$F$4,1+Kirish!$C$44*BQ$4/Parametrlar!$F$4,(1+Kirish!$C$44)*(1+Kirish!$C$45)^((BQ$4-Parametrlar!$F$4)/12))</f>
        <v>1.2709622501205267</v>
      </c>
      <c r="BR42" s="43">
        <f>IF(BR$4&lt;=Parametrlar!$F$4,1+Kirish!$C$44*BR$4/Parametrlar!$F$4,(1+Kirish!$C$44)*(1+Kirish!$C$45)^((BR$4-Parametrlar!$F$4)/12))</f>
        <v>1.2730613476082724</v>
      </c>
      <c r="BS42" s="43">
        <f>IF(BS$4&lt;=Parametrlar!$F$4,1+Kirish!$C$44*BS$4/Parametrlar!$F$4,(1+Kirish!$C$44)*(1+Kirish!$C$45)^((BS$4-Parametrlar!$F$4)/12))</f>
        <v>1.2751639119261793</v>
      </c>
      <c r="BT42" s="43">
        <f>IF(BT$4&lt;=Parametrlar!$F$4,1+Kirish!$C$44*BT$4/Parametrlar!$F$4,(1+Kirish!$C$44)*(1+Kirish!$C$45)^((BT$4-Parametrlar!$F$4)/12))</f>
        <v>1.2772699487999999</v>
      </c>
      <c r="BU42" s="43">
        <f>IF(BU$4&lt;=Parametrlar!$F$4,1+Kirish!$C$44*BU$4/Parametrlar!$F$4,(1+Kirish!$C$44)*(1+Kirish!$C$45)^((BU$4-Parametrlar!$F$4)/12))</f>
        <v>1.2793794639649427</v>
      </c>
      <c r="BV42" s="43">
        <f>IF(BV$4&lt;=Parametrlar!$F$4,1+Kirish!$C$44*BV$4/Parametrlar!$F$4,(1+Kirish!$C$44)*(1+Kirish!$C$45)^((BV$4-Parametrlar!$F$4)/12))</f>
        <v>1.2814924631656877</v>
      </c>
      <c r="BW42" s="43">
        <f>IF(BW$4&lt;=Parametrlar!$F$4,1+Kirish!$C$44*BW$4/Parametrlar!$F$4,(1+Kirish!$C$44)*(1+Kirish!$C$45)^((BW$4-Parametrlar!$F$4)/12))</f>
        <v>1.2836089521564038</v>
      </c>
      <c r="BX42" s="43">
        <f>IF(BX$4&lt;=Parametrlar!$F$4,1+Kirish!$C$44*BX$4/Parametrlar!$F$4,(1+Kirish!$C$44)*(1+Kirish!$C$45)^((BX$4-Parametrlar!$F$4)/12))</f>
        <v>1.2857289367007627</v>
      </c>
      <c r="BY42" s="43">
        <f>IF(BY$4&lt;=Parametrlar!$F$4,1+Kirish!$C$44*BY$4/Parametrlar!$F$4,(1+Kirish!$C$44)*(1+Kirish!$C$45)^((BY$4-Parametrlar!$F$4)/12))</f>
        <v>1.2878524225719556</v>
      </c>
      <c r="BZ42" s="43">
        <f>IF(BZ$4&lt;=Parametrlar!$F$4,1+Kirish!$C$44*BZ$4/Parametrlar!$F$4,(1+Kirish!$C$44)*(1+Kirish!$C$45)^((BZ$4-Parametrlar!$F$4)/12))</f>
        <v>1.2899794155527078</v>
      </c>
      <c r="CA42" s="43">
        <f>IF(CA$4&lt;=Parametrlar!$F$4,1+Kirish!$C$44*CA$4/Parametrlar!$F$4,(1+Kirish!$C$44)*(1+Kirish!$C$45)^((CA$4-Parametrlar!$F$4)/12))</f>
        <v>1.2921099214352965</v>
      </c>
      <c r="CB42" s="43">
        <f>IF(CB$4&lt;=Parametrlar!$F$4,1+Kirish!$C$44*CB$4/Parametrlar!$F$4,(1+Kirish!$C$44)*(1+Kirish!$C$45)^((CB$4-Parametrlar!$F$4)/12))</f>
        <v>1.2942439460215647</v>
      </c>
      <c r="CC42" s="43">
        <f>IF(CC$4&lt;=Parametrlar!$F$4,1+Kirish!$C$44*CC$4/Parametrlar!$F$4,(1+Kirish!$C$44)*(1+Kirish!$C$45)^((CC$4-Parametrlar!$F$4)/12))</f>
        <v>1.2963814951229373</v>
      </c>
      <c r="CD42" s="43">
        <f>IF(CD$4&lt;=Parametrlar!$F$4,1+Kirish!$C$44*CD$4/Parametrlar!$F$4,(1+Kirish!$C$44)*(1+Kirish!$C$45)^((CD$4-Parametrlar!$F$4)/12))</f>
        <v>1.2985225745604376</v>
      </c>
      <c r="CE42" s="43">
        <f>IF(CE$4&lt;=Parametrlar!$F$4,1+Kirish!$C$44*CE$4/Parametrlar!$F$4,(1+Kirish!$C$44)*(1+Kirish!$C$45)^((CE$4-Parametrlar!$F$4)/12))</f>
        <v>1.3006671901647029</v>
      </c>
      <c r="CF42" s="43">
        <f>IF(CF$4&lt;=Parametrlar!$F$4,1+Kirish!$C$44*CF$4/Parametrlar!$F$4,(1+Kirish!$C$44)*(1+Kirish!$C$45)^((CF$4-Parametrlar!$F$4)/12))</f>
        <v>1.3028153477760001</v>
      </c>
      <c r="CG42" s="43">
        <f>IF(CG$4&lt;=Parametrlar!$F$4,1+Kirish!$C$44*CG$4/Parametrlar!$F$4,(1+Kirish!$C$44)*(1+Kirish!$C$45)^((CG$4-Parametrlar!$F$4)/12))</f>
        <v>1.3049670532442414</v>
      </c>
      <c r="CH42" s="43">
        <f>IF(CH$4&lt;=Parametrlar!$F$4,1+Kirish!$C$44*CH$4/Parametrlar!$F$4,(1+Kirish!$C$44)*(1+Kirish!$C$45)^((CH$4-Parametrlar!$F$4)/12))</f>
        <v>1.3071223124290017</v>
      </c>
      <c r="CI42" s="43">
        <f>IF(CI$4&lt;=Parametrlar!$F$4,1+Kirish!$C$44*CI$4/Parametrlar!$F$4,(1+Kirish!$C$44)*(1+Kirish!$C$45)^((CI$4-Parametrlar!$F$4)/12))</f>
        <v>1.309281131199532</v>
      </c>
      <c r="CJ42" s="43">
        <f>IF(CJ$4&lt;=Parametrlar!$F$4,1+Kirish!$C$44*CJ$4/Parametrlar!$F$4,(1+Kirish!$C$44)*(1+Kirish!$C$45)^((CJ$4-Parametrlar!$F$4)/12))</f>
        <v>1.3114435154347781</v>
      </c>
      <c r="CK42" s="43">
        <f>IF(CK$4&lt;=Parametrlar!$F$4,1+Kirish!$C$44*CK$4/Parametrlar!$F$4,(1+Kirish!$C$44)*(1+Kirish!$C$45)^((CK$4-Parametrlar!$F$4)/12))</f>
        <v>1.3136094710233948</v>
      </c>
      <c r="CL42" s="43">
        <f>IF(CL$4&lt;=Parametrlar!$F$4,1+Kirish!$C$44*CL$4/Parametrlar!$F$4,(1+Kirish!$C$44)*(1+Kirish!$C$45)^((CL$4-Parametrlar!$F$4)/12))</f>
        <v>1.315779003863762</v>
      </c>
      <c r="CM42" s="43">
        <f>IF(CM$4&lt;=Parametrlar!$F$4,1+Kirish!$C$44*CM$4/Parametrlar!$F$4,(1+Kirish!$C$44)*(1+Kirish!$C$45)^((CM$4-Parametrlar!$F$4)/12))</f>
        <v>1.3179521198640027</v>
      </c>
      <c r="CN42" s="43">
        <f>IF(CN$4&lt;=Parametrlar!$F$4,1+Kirish!$C$44*CN$4/Parametrlar!$F$4,(1+Kirish!$C$44)*(1+Kirish!$C$45)^((CN$4-Parametrlar!$F$4)/12))</f>
        <v>1.3201288249419962</v>
      </c>
      <c r="CO42" s="43">
        <f>IF(CO$4&lt;=Parametrlar!$F$4,1+Kirish!$C$44*CO$4/Parametrlar!$F$4,(1+Kirish!$C$44)*(1+Kirish!$C$45)^((CO$4-Parametrlar!$F$4)/12))</f>
        <v>1.3223091250253962</v>
      </c>
      <c r="CP42" s="43">
        <f>IF(CP$4&lt;=Parametrlar!$F$4,1+Kirish!$C$44*CP$4/Parametrlar!$F$4,(1+Kirish!$C$44)*(1+Kirish!$C$45)^((CP$4-Parametrlar!$F$4)/12))</f>
        <v>1.3244930260516465</v>
      </c>
      <c r="CQ42" s="43">
        <f>IF(CQ$4&lt;=Parametrlar!$F$4,1+Kirish!$C$44*CQ$4/Parametrlar!$F$4,(1+Kirish!$C$44)*(1+Kirish!$C$45)^((CQ$4-Parametrlar!$F$4)/12))</f>
        <v>1.326680533967997</v>
      </c>
      <c r="CR42" s="43">
        <f>IF(CR$4&lt;=Parametrlar!$F$4,1+Kirish!$C$44*CR$4/Parametrlar!$F$4,(1+Kirish!$C$44)*(1+Kirish!$C$45)^((CR$4-Parametrlar!$F$4)/12))</f>
        <v>1.32887165473152</v>
      </c>
      <c r="CS42" s="43">
        <f>IF(CS$4&lt;=Parametrlar!$F$4,1+Kirish!$C$44*CS$4/Parametrlar!$F$4,(1+Kirish!$C$44)*(1+Kirish!$C$45)^((CS$4-Parametrlar!$F$4)/12))</f>
        <v>1.3310663943091263</v>
      </c>
      <c r="CT42" s="43">
        <f>IF(CT$4&lt;=Parametrlar!$F$4,1+Kirish!$C$44*CT$4/Parametrlar!$F$4,(1+Kirish!$C$44)*(1+Kirish!$C$45)^((CT$4-Parametrlar!$F$4)/12))</f>
        <v>1.3332647586775817</v>
      </c>
      <c r="CU42" s="43">
        <f>IF(CU$4&lt;=Parametrlar!$F$4,1+Kirish!$C$44*CU$4/Parametrlar!$F$4,(1+Kirish!$C$44)*(1+Kirish!$C$45)^((CU$4-Parametrlar!$F$4)/12))</f>
        <v>1.3354667538235225</v>
      </c>
      <c r="CV42" s="43">
        <f>IF(CV$4&lt;=Parametrlar!$F$4,1+Kirish!$C$44*CV$4/Parametrlar!$F$4,(1+Kirish!$C$44)*(1+Kirish!$C$45)^((CV$4-Parametrlar!$F$4)/12))</f>
        <v>1.3376723857434736</v>
      </c>
      <c r="CW42" s="43">
        <f>IF(CW$4&lt;=Parametrlar!$F$4,1+Kirish!$C$44*CW$4/Parametrlar!$F$4,(1+Kirish!$C$44)*(1+Kirish!$C$45)^((CW$4-Parametrlar!$F$4)/12))</f>
        <v>1.3398816604438624</v>
      </c>
      <c r="CX42" s="43">
        <f>IF(CX$4&lt;=Parametrlar!$F$4,1+Kirish!$C$44*CX$4/Parametrlar!$F$4,(1+Kirish!$C$44)*(1+Kirish!$C$45)^((CX$4-Parametrlar!$F$4)/12))</f>
        <v>1.3420945839410374</v>
      </c>
      <c r="CY42" s="43">
        <f>IF(CY$4&lt;=Parametrlar!$F$4,1+Kirish!$C$44*CY$4/Parametrlar!$F$4,(1+Kirish!$C$44)*(1+Kirish!$C$45)^((CY$4-Parametrlar!$F$4)/12))</f>
        <v>1.3443111622612827</v>
      </c>
      <c r="CZ42" s="43">
        <f>IF(CZ$4&lt;=Parametrlar!$F$4,1+Kirish!$C$44*CZ$4/Parametrlar!$F$4,(1+Kirish!$C$44)*(1+Kirish!$C$45)^((CZ$4-Parametrlar!$F$4)/12))</f>
        <v>1.3465314014408361</v>
      </c>
      <c r="DA42" s="43">
        <f>IF(DA$4&lt;=Parametrlar!$F$4,1+Kirish!$C$44*DA$4/Parametrlar!$F$4,(1+Kirish!$C$44)*(1+Kirish!$C$45)^((DA$4-Parametrlar!$F$4)/12))</f>
        <v>1.348755307525904</v>
      </c>
      <c r="DB42" s="43">
        <f>IF(DB$4&lt;=Parametrlar!$F$4,1+Kirish!$C$44*DB$4/Parametrlar!$F$4,(1+Kirish!$C$44)*(1+Kirish!$C$45)^((DB$4-Parametrlar!$F$4)/12))</f>
        <v>1.3509828865726794</v>
      </c>
      <c r="DC42" s="43">
        <f>IF(DC$4&lt;=Parametrlar!$F$4,1+Kirish!$C$44*DC$4/Parametrlar!$F$4,(1+Kirish!$C$44)*(1+Kirish!$C$45)^((DC$4-Parametrlar!$F$4)/12))</f>
        <v>1.3532141446473569</v>
      </c>
      <c r="DD42" s="43">
        <f>IF(DD$4&lt;=Parametrlar!$F$4,1+Kirish!$C$44*DD$4/Parametrlar!$F$4,(1+Kirish!$C$44)*(1+Kirish!$C$45)^((DD$4-Parametrlar!$F$4)/12))</f>
        <v>1.35544908782615</v>
      </c>
      <c r="DE42" s="43">
        <f>IF(DE$4&lt;=Parametrlar!$F$4,1+Kirish!$C$44*DE$4/Parametrlar!$F$4,(1+Kirish!$C$44)*(1+Kirish!$C$45)^((DE$4-Parametrlar!$F$4)/12))</f>
        <v>1.3576877221953088</v>
      </c>
      <c r="DF42" s="43">
        <f>IF(DF$4&lt;=Parametrlar!$F$4,1+Kirish!$C$44*DF$4/Parametrlar!$F$4,(1+Kirish!$C$44)*(1+Kirish!$C$45)^((DF$4-Parametrlar!$F$4)/12))</f>
        <v>1.3599300538511334</v>
      </c>
      <c r="DG42" s="43">
        <f>IF(DG$4&lt;=Parametrlar!$F$4,1+Kirish!$C$44*DG$4/Parametrlar!$F$4,(1+Kirish!$C$44)*(1+Kirish!$C$45)^((DG$4-Parametrlar!$F$4)/12))</f>
        <v>1.362176088899993</v>
      </c>
      <c r="DH42" s="43">
        <f>IF(DH$4&lt;=Parametrlar!$F$4,1+Kirish!$C$44*DH$4/Parametrlar!$F$4,(1+Kirish!$C$44)*(1+Kirish!$C$45)^((DH$4-Parametrlar!$F$4)/12))</f>
        <v>1.364425833458343</v>
      </c>
      <c r="DI42" s="43">
        <f>IF(DI$4&lt;=Parametrlar!$F$4,1+Kirish!$C$44*DI$4/Parametrlar!$F$4,(1+Kirish!$C$44)*(1+Kirish!$C$45)^((DI$4-Parametrlar!$F$4)/12))</f>
        <v>1.3666792936527397</v>
      </c>
      <c r="DJ42" s="43">
        <f>IF(DJ$4&lt;=Parametrlar!$F$4,1+Kirish!$C$44*DJ$4/Parametrlar!$F$4,(1+Kirish!$C$44)*(1+Kirish!$C$45)^((DJ$4-Parametrlar!$F$4)/12))</f>
        <v>1.3689364756198581</v>
      </c>
      <c r="DK42" s="43">
        <f>IF(DK$4&lt;=Parametrlar!$F$4,1+Kirish!$C$44*DK$4/Parametrlar!$F$4,(1+Kirish!$C$44)*(1+Kirish!$C$45)^((DK$4-Parametrlar!$F$4)/12))</f>
        <v>1.3711973855065083</v>
      </c>
      <c r="DL42" s="43">
        <f>IF(DL$4&lt;=Parametrlar!$F$4,1+Kirish!$C$44*DL$4/Parametrlar!$F$4,(1+Kirish!$C$44)*(1+Kirish!$C$45)^((DL$4-Parametrlar!$F$4)/12))</f>
        <v>1.3734620294696527</v>
      </c>
      <c r="DM42" s="43">
        <f>IF(DM$4&lt;=Parametrlar!$F$4,1+Kirish!$C$44*DM$4/Parametrlar!$F$4,(1+Kirish!$C$44)*(1+Kirish!$C$45)^((DM$4-Parametrlar!$F$4)/12))</f>
        <v>1.3757304136764221</v>
      </c>
      <c r="DN42" s="43">
        <f>IF(DN$4&lt;=Parametrlar!$F$4,1+Kirish!$C$44*DN$4/Parametrlar!$F$4,(1+Kirish!$C$44)*(1+Kirish!$C$45)^((DN$4-Parametrlar!$F$4)/12))</f>
        <v>1.378002544304133</v>
      </c>
      <c r="DO42" s="43">
        <f>IF(DO$4&lt;=Parametrlar!$F$4,1+Kirish!$C$44*DO$4/Parametrlar!$F$4,(1+Kirish!$C$44)*(1+Kirish!$C$45)^((DO$4-Parametrlar!$F$4)/12))</f>
        <v>1.3802784275403042</v>
      </c>
      <c r="DP42" s="43">
        <f>IF(DP$4&lt;=Parametrlar!$F$4,1+Kirish!$C$44*DP$4/Parametrlar!$F$4,(1+Kirish!$C$44)*(1+Kirish!$C$45)^((DP$4-Parametrlar!$F$4)/12))</f>
        <v>1.3825580695826731</v>
      </c>
      <c r="DQ42" s="43">
        <f>IF(DQ$4&lt;=Parametrlar!$F$4,1+Kirish!$C$44*DQ$4/Parametrlar!$F$4,(1+Kirish!$C$44)*(1+Kirish!$C$45)^((DQ$4-Parametrlar!$F$4)/12))</f>
        <v>1.3848414766392152</v>
      </c>
      <c r="DR42" s="43">
        <f>IF(DR$4&lt;=Parametrlar!$F$4,1+Kirish!$C$44*DR$4/Parametrlar!$F$4,(1+Kirish!$C$44)*(1+Kirish!$C$45)^((DR$4-Parametrlar!$F$4)/12))</f>
        <v>1.3871286549281561</v>
      </c>
      <c r="DS42" s="43">
        <f>IF(DS$4&lt;=Parametrlar!$F$4,1+Kirish!$C$44*DS$4/Parametrlar!$F$4,(1+Kirish!$C$44)*(1+Kirish!$C$45)^((DS$4-Parametrlar!$F$4)/12))</f>
        <v>1.389419610677993</v>
      </c>
      <c r="DT42" s="43">
        <f>IF(DT$4&lt;=Parametrlar!$F$4,1+Kirish!$C$44*DT$4/Parametrlar!$F$4,(1+Kirish!$C$44)*(1+Kirish!$C$45)^((DT$4-Parametrlar!$F$4)/12))</f>
        <v>1.3917143501275098</v>
      </c>
      <c r="DU42" s="43">
        <f>IF(DU$4&lt;=Parametrlar!$F$4,1+Kirish!$C$44*DU$4/Parametrlar!$F$4,(1+Kirish!$C$44)*(1+Kirish!$C$45)^((DU$4-Parametrlar!$F$4)/12))</f>
        <v>1.3940128795257944</v>
      </c>
      <c r="DV42" s="43">
        <f>IF(DV$4&lt;=Parametrlar!$F$4,1+Kirish!$C$44*DV$4/Parametrlar!$F$4,(1+Kirish!$C$44)*(1+Kirish!$C$45)^((DV$4-Parametrlar!$F$4)/12))</f>
        <v>1.3963152051322554</v>
      </c>
      <c r="DW42" s="43">
        <f>IF(DW$4&lt;=Parametrlar!$F$4,1+Kirish!$C$44*DW$4/Parametrlar!$F$4,(1+Kirish!$C$44)*(1+Kirish!$C$45)^((DW$4-Parametrlar!$F$4)/12))</f>
        <v>1.3986213332166386</v>
      </c>
      <c r="DX42" s="43">
        <f>IF(DX$4&lt;=Parametrlar!$F$4,1+Kirish!$C$44*DX$4/Parametrlar!$F$4,(1+Kirish!$C$44)*(1+Kirish!$C$45)^((DX$4-Parametrlar!$F$4)/12))</f>
        <v>1.4009312700590457</v>
      </c>
      <c r="DY42" s="43">
        <f>IF(DY$4&lt;=Parametrlar!$F$4,1+Kirish!$C$44*DY$4/Parametrlar!$F$4,(1+Kirish!$C$44)*(1+Kirish!$C$45)^((DY$4-Parametrlar!$F$4)/12))</f>
        <v>1.4032450219499506</v>
      </c>
      <c r="DZ42" s="43">
        <f>IF(DZ$4&lt;=Parametrlar!$F$4,1+Kirish!$C$44*DZ$4/Parametrlar!$F$4,(1+Kirish!$C$44)*(1+Kirish!$C$45)^((DZ$4-Parametrlar!$F$4)/12))</f>
        <v>1.4055625951902158</v>
      </c>
      <c r="EA42" s="43">
        <f>IF(EA$4&lt;=Parametrlar!$F$4,1+Kirish!$C$44*EA$4/Parametrlar!$F$4,(1+Kirish!$C$44)*(1+Kirish!$C$45)^((EA$4-Parametrlar!$F$4)/12))</f>
        <v>1.4078839960911103</v>
      </c>
      <c r="EB42" s="43">
        <f>IF(EB$4&lt;=Parametrlar!$F$4,1+Kirish!$C$44*EB$4/Parametrlar!$F$4,(1+Kirish!$C$44)*(1+Kirish!$C$45)^((EB$4-Parametrlar!$F$4)/12))</f>
        <v>1.4102092309743268</v>
      </c>
      <c r="EC42" s="43">
        <f>IF(EC$4&lt;=Parametrlar!$F$4,1+Kirish!$C$44*EC$4/Parametrlar!$F$4,(1+Kirish!$C$44)*(1+Kirish!$C$45)^((EC$4-Parametrlar!$F$4)/12))</f>
        <v>1.4125383061719994</v>
      </c>
      <c r="ED42" s="43">
        <f>IF(ED$4&lt;=Parametrlar!$F$4,1+Kirish!$C$44*ED$4/Parametrlar!$F$4,(1+Kirish!$C$44)*(1+Kirish!$C$45)^((ED$4-Parametrlar!$F$4)/12))</f>
        <v>1.4148712280267191</v>
      </c>
      <c r="EE42" s="43">
        <f>IF(EE$4&lt;=Parametrlar!$F$4,1+Kirish!$C$44*EE$4/Parametrlar!$F$4,(1+Kirish!$C$44)*(1+Kirish!$C$45)^((EE$4-Parametrlar!$F$4)/12))</f>
        <v>1.4172080028915528</v>
      </c>
      <c r="EF42" s="43">
        <f>IF(EF$4&lt;=Parametrlar!$F$4,1+Kirish!$C$44*EF$4/Parametrlar!$F$4,(1+Kirish!$C$44)*(1+Kirish!$C$45)^((EF$4-Parametrlar!$F$4)/12))</f>
        <v>1.4195486371300603</v>
      </c>
      <c r="EG42" s="43">
        <f>IF(EG$4&lt;=Parametrlar!$F$4,1+Kirish!$C$44*EG$4/Parametrlar!$F$4,(1+Kirish!$C$44)*(1+Kirish!$C$45)^((EG$4-Parametrlar!$F$4)/12))</f>
        <v>1.4218931371163106</v>
      </c>
      <c r="EH42" s="43">
        <f>IF(EH$4&lt;=Parametrlar!$F$4,1+Kirish!$C$44*EH$4/Parametrlar!$F$4,(1+Kirish!$C$44)*(1+Kirish!$C$45)^((EH$4-Parametrlar!$F$4)/12))</f>
        <v>1.4242415092349003</v>
      </c>
      <c r="EI42" s="43">
        <f>IF(EI$4&lt;=Parametrlar!$F$4,1+Kirish!$C$44*EI$4/Parametrlar!$F$4,(1+Kirish!$C$44)*(1+Kirish!$C$45)^((EI$4-Parametrlar!$F$4)/12))</f>
        <v>1.4265937598809715</v>
      </c>
      <c r="EJ42" s="43">
        <f>IF(EJ$4&lt;=Parametrlar!$F$4,1+Kirish!$C$44*EJ$4/Parametrlar!$F$4,(1+Kirish!$C$44)*(1+Kirish!$C$45)^((EJ$4-Parametrlar!$F$4)/12))</f>
        <v>1.4289498954602267</v>
      </c>
      <c r="EK42" s="43">
        <f>IF(EK$4&lt;=Parametrlar!$F$4,1+Kirish!$C$44*EK$4/Parametrlar!$F$4,(1+Kirish!$C$44)*(1+Kirish!$C$45)^((EK$4-Parametrlar!$F$4)/12))</f>
        <v>1.4313099223889496</v>
      </c>
      <c r="EL42" s="43">
        <f>IF(EL$4&lt;=Parametrlar!$F$4,1+Kirish!$C$44*EL$4/Parametrlar!$F$4,(1+Kirish!$C$44)*(1+Kirish!$C$45)^((EL$4-Parametrlar!$F$4)/12))</f>
        <v>1.43367384709402</v>
      </c>
      <c r="EM42" s="43">
        <f>IF(EM$4&lt;=Parametrlar!$F$4,1+Kirish!$C$44*EM$4/Parametrlar!$F$4,(1+Kirish!$C$44)*(1+Kirish!$C$45)^((EM$4-Parametrlar!$F$4)/12))</f>
        <v>1.4360416760129324</v>
      </c>
      <c r="EN42" s="43">
        <f>IF(EN$4&lt;=Parametrlar!$F$4,1+Kirish!$C$44*EN$4/Parametrlar!$F$4,(1+Kirish!$C$44)*(1+Kirish!$C$45)^((EN$4-Parametrlar!$F$4)/12))</f>
        <v>1.4384134155938133</v>
      </c>
      <c r="EO42" s="43">
        <f>IF(EO$4&lt;=Parametrlar!$F$4,1+Kirish!$C$44*EO$4/Parametrlar!$F$4,(1+Kirish!$C$44)*(1+Kirish!$C$45)^((EO$4-Parametrlar!$F$4)/12))</f>
        <v>1.4407890722954395</v>
      </c>
      <c r="EP42" s="43">
        <f>IF(EP$4&lt;=Parametrlar!$F$4,1+Kirish!$C$44*EP$4/Parametrlar!$F$4,(1+Kirish!$C$44)*(1+Kirish!$C$45)^((EP$4-Parametrlar!$F$4)/12))</f>
        <v>1.4431686525872536</v>
      </c>
      <c r="EQ42" s="43">
        <f>IF(EQ$4&lt;=Parametrlar!$F$4,1+Kirish!$C$44*EQ$4/Parametrlar!$F$4,(1+Kirish!$C$44)*(1+Kirish!$C$45)^((EQ$4-Parametrlar!$F$4)/12))</f>
        <v>1.4455521629493839</v>
      </c>
      <c r="ER42" s="43">
        <f>IF(ER$4&lt;=Parametrlar!$F$4,1+Kirish!$C$44*ER$4/Parametrlar!$F$4,(1+Kirish!$C$44)*(1+Kirish!$C$45)^((ER$4-Parametrlar!$F$4)/12))</f>
        <v>1.4479396098726616</v>
      </c>
      <c r="ES42" s="43">
        <f>IF(ES$4&lt;=Parametrlar!$F$4,1+Kirish!$C$44*ES$4/Parametrlar!$F$4,(1+Kirish!$C$44)*(1+Kirish!$C$45)^((ES$4-Parametrlar!$F$4)/12))</f>
        <v>1.4503309998586369</v>
      </c>
      <c r="ET42" s="43">
        <f>IF(ET$4&lt;=Parametrlar!$F$4,1+Kirish!$C$44*ET$4/Parametrlar!$F$4,(1+Kirish!$C$44)*(1+Kirish!$C$45)^((ET$4-Parametrlar!$F$4)/12))</f>
        <v>1.4527263394195986</v>
      </c>
      <c r="EU42" s="43">
        <f>IF(EU$4&lt;=Parametrlar!$F$4,1+Kirish!$C$44*EU$4/Parametrlar!$F$4,(1+Kirish!$C$44)*(1+Kirish!$C$45)^((EU$4-Parametrlar!$F$4)/12))</f>
        <v>1.4551256350785908</v>
      </c>
      <c r="EV42" s="43">
        <f>IF(EV$4&lt;=Parametrlar!$F$4,1+Kirish!$C$44*EV$4/Parametrlar!$F$4,(1+Kirish!$C$44)*(1+Kirish!$C$45)^((EV$4-Parametrlar!$F$4)/12))</f>
        <v>1.4575288933694313</v>
      </c>
      <c r="EW42" s="43">
        <f>IF(EW$4&lt;=Parametrlar!$F$4,1+Kirish!$C$44*EW$4/Parametrlar!$F$4,(1+Kirish!$C$44)*(1+Kirish!$C$45)^((EW$4-Parametrlar!$F$4)/12))</f>
        <v>1.4599361208367285</v>
      </c>
      <c r="EX42" s="43">
        <f>IF(EX$4&lt;=Parametrlar!$F$4,1+Kirish!$C$44*EX$4/Parametrlar!$F$4,(1+Kirish!$C$44)*(1+Kirish!$C$45)^((EX$4-Parametrlar!$F$4)/12))</f>
        <v>1.4623473240359006</v>
      </c>
      <c r="EY42" s="43">
        <f>IF(EY$4&lt;=Parametrlar!$F$4,1+Kirish!$C$44*EY$4/Parametrlar!$F$4,(1+Kirish!$C$44)*(1+Kirish!$C$45)^((EY$4-Parametrlar!$F$4)/12))</f>
        <v>1.4647625095331911</v>
      </c>
      <c r="EZ42" s="43">
        <f>IF(EZ$4&lt;=Parametrlar!$F$4,1+Kirish!$C$44*EZ$4/Parametrlar!$F$4,(1+Kirish!$C$44)*(1+Kirish!$C$45)^((EZ$4-Parametrlar!$F$4)/12))</f>
        <v>1.4671816839056893</v>
      </c>
      <c r="FA42" s="43">
        <f>IF(FA$4&lt;=Parametrlar!$F$4,1+Kirish!$C$44*FA$4/Parametrlar!$F$4,(1+Kirish!$C$44)*(1+Kirish!$C$45)^((FA$4-Parametrlar!$F$4)/12))</f>
        <v>1.4696048537413484</v>
      </c>
      <c r="FB42" s="43">
        <f>IF(FB$4&lt;=Parametrlar!$F$4,1+Kirish!$C$44*FB$4/Parametrlar!$F$4,(1+Kirish!$C$44)*(1+Kirish!$C$45)^((FB$4-Parametrlar!$F$4)/12))</f>
        <v>1.4720320256389985</v>
      </c>
      <c r="FC42" s="43">
        <f>IF(FC$4&lt;=Parametrlar!$F$4,1+Kirish!$C$44*FC$4/Parametrlar!$F$4,(1+Kirish!$C$44)*(1+Kirish!$C$45)^((FC$4-Parametrlar!$F$4)/12))</f>
        <v>1.4744632062083718</v>
      </c>
      <c r="FD42" s="43">
        <f>IF(FD$4&lt;=Parametrlar!$F$4,1+Kirish!$C$44*FD$4/Parametrlar!$F$4,(1+Kirish!$C$44)*(1+Kirish!$C$45)^((FD$4-Parametrlar!$F$4)/12))</f>
        <v>1.4768984020701148</v>
      </c>
      <c r="FE42" s="43">
        <f>IF(FE$4&lt;=Parametrlar!$F$4,1+Kirish!$C$44*FE$4/Parametrlar!$F$4,(1+Kirish!$C$44)*(1+Kirish!$C$45)^((FE$4-Parametrlar!$F$4)/12))</f>
        <v>1.4793376198558095</v>
      </c>
      <c r="FF42" s="43">
        <f>IF(FF$4&lt;=Parametrlar!$F$4,1+Kirish!$C$44*FF$4/Parametrlar!$F$4,(1+Kirish!$C$44)*(1+Kirish!$C$45)^((FF$4-Parametrlar!$F$4)/12))</f>
        <v>1.4817808662079905</v>
      </c>
      <c r="FG42" s="43">
        <f>IF(FG$4&lt;=Parametrlar!$F$4,1+Kirish!$C$44*FG$4/Parametrlar!$F$4,(1+Kirish!$C$44)*(1+Kirish!$C$45)^((FG$4-Parametrlar!$F$4)/12))</f>
        <v>1.4842281477801627</v>
      </c>
      <c r="FH42" s="43">
        <f>IF(FH$4&lt;=Parametrlar!$F$4,1+Kirish!$C$44*FH$4/Parametrlar!$F$4,(1+Kirish!$C$44)*(1+Kirish!$C$45)^((FH$4-Parametrlar!$F$4)/12))</f>
        <v>1.4866794712368201</v>
      </c>
      <c r="FI42" s="43">
        <f>IF(FI$4&lt;=Parametrlar!$F$4,1+Kirish!$C$44*FI$4/Parametrlar!$F$4,(1+Kirish!$C$44)*(1+Kirish!$C$45)^((FI$4-Parametrlar!$F$4)/12))</f>
        <v>1.4891348432534632</v>
      </c>
      <c r="FJ42" s="43">
        <f>IF(FJ$4&lt;=Parametrlar!$F$4,1+Kirish!$C$44*FJ$4/Parametrlar!$F$4,(1+Kirish!$C$44)*(1+Kirish!$C$45)^((FJ$4-Parametrlar!$F$4)/12))</f>
        <v>1.4915942705166185</v>
      </c>
      <c r="FK42" s="43">
        <f>IF(FK$4&lt;=Parametrlar!$F$4,1+Kirish!$C$44*FK$4/Parametrlar!$F$4,(1+Kirish!$C$44)*(1+Kirish!$C$45)^((FK$4-Parametrlar!$F$4)/12))</f>
        <v>1.4940577597238551</v>
      </c>
      <c r="FL42" s="43">
        <f>IF(FL$4&lt;=Parametrlar!$F$4,1+Kirish!$C$44*FL$4/Parametrlar!$F$4,(1+Kirish!$C$44)*(1+Kirish!$C$45)^((FL$4-Parametrlar!$F$4)/12))</f>
        <v>1.4965253175838034</v>
      </c>
      <c r="FM42" s="43">
        <f>IF(FM$4&lt;=Parametrlar!$F$4,1+Kirish!$C$44*FM$4/Parametrlar!$F$4,(1+Kirish!$C$44)*(1+Kirish!$C$45)^((FM$4-Parametrlar!$F$4)/12))</f>
        <v>1.4989969508161753</v>
      </c>
      <c r="FN42" s="43">
        <f>IF(FN$4&lt;=Parametrlar!$F$4,1+Kirish!$C$44*FN$4/Parametrlar!$F$4,(1+Kirish!$C$44)*(1+Kirish!$C$45)^((FN$4-Parametrlar!$F$4)/12))</f>
        <v>1.5014726661517785</v>
      </c>
      <c r="FO42" s="43">
        <f>IF(FO$4&lt;=Parametrlar!$F$4,1+Kirish!$C$44*FO$4/Parametrlar!$F$4,(1+Kirish!$C$44)*(1+Kirish!$C$45)^((FO$4-Parametrlar!$F$4)/12))</f>
        <v>1.5039524703325391</v>
      </c>
      <c r="FP42" s="43">
        <f>IF(FP$4&lt;=Parametrlar!$F$4,1+Kirish!$C$44*FP$4/Parametrlar!$F$4,(1+Kirish!$C$44)*(1+Kirish!$C$45)^((FP$4-Parametrlar!$F$4)/12))</f>
        <v>1.5064363701115171</v>
      </c>
    </row>
    <row r="43" spans="1:172" x14ac:dyDescent="0.2">
      <c r="A43" s="42" t="s">
        <v>224</v>
      </c>
      <c r="D43" s="44">
        <f>IF(AND(D$4&gt;=Parametrlar!$F$7,D$4&lt;Parametrlar!$F$7+Parametrlar!$F$5),1/Parametrlar!$F$5,0)</f>
        <v>0</v>
      </c>
      <c r="E43" s="44">
        <f>IF(AND(E$4&gt;=Parametrlar!$F$7,E$4&lt;Parametrlar!$F$7+Parametrlar!$F$5),1/Parametrlar!$F$5,0)</f>
        <v>0.05</v>
      </c>
      <c r="F43" s="44">
        <f>IF(AND(F$4&gt;=Parametrlar!$F$7,F$4&lt;Parametrlar!$F$7+Parametrlar!$F$5),1/Parametrlar!$F$5,0)</f>
        <v>0.05</v>
      </c>
      <c r="G43" s="44">
        <f>IF(AND(G$4&gt;=Parametrlar!$F$7,G$4&lt;Parametrlar!$F$7+Parametrlar!$F$5),1/Parametrlar!$F$5,0)</f>
        <v>0.05</v>
      </c>
      <c r="H43" s="44">
        <f>IF(AND(H$4&gt;=Parametrlar!$F$7,H$4&lt;Parametrlar!$F$7+Parametrlar!$F$5),1/Parametrlar!$F$5,0)</f>
        <v>0.05</v>
      </c>
      <c r="I43" s="44">
        <f>IF(AND(I$4&gt;=Parametrlar!$F$7,I$4&lt;Parametrlar!$F$7+Parametrlar!$F$5),1/Parametrlar!$F$5,0)</f>
        <v>0.05</v>
      </c>
      <c r="J43" s="44">
        <f>IF(AND(J$4&gt;=Parametrlar!$F$7,J$4&lt;Parametrlar!$F$7+Parametrlar!$F$5),1/Parametrlar!$F$5,0)</f>
        <v>0.05</v>
      </c>
      <c r="K43" s="44">
        <f>IF(AND(K$4&gt;=Parametrlar!$F$7,K$4&lt;Parametrlar!$F$7+Parametrlar!$F$5),1/Parametrlar!$F$5,0)</f>
        <v>0.05</v>
      </c>
      <c r="L43" s="44">
        <f>IF(AND(L$4&gt;=Parametrlar!$F$7,L$4&lt;Parametrlar!$F$7+Parametrlar!$F$5),1/Parametrlar!$F$5,0)</f>
        <v>0.05</v>
      </c>
      <c r="M43" s="44">
        <f>IF(AND(M$4&gt;=Parametrlar!$F$7,M$4&lt;Parametrlar!$F$7+Parametrlar!$F$5),1/Parametrlar!$F$5,0)</f>
        <v>0.05</v>
      </c>
      <c r="N43" s="44">
        <f>IF(AND(N$4&gt;=Parametrlar!$F$7,N$4&lt;Parametrlar!$F$7+Parametrlar!$F$5),1/Parametrlar!$F$5,0)</f>
        <v>0.05</v>
      </c>
      <c r="O43" s="44">
        <f>IF(AND(O$4&gt;=Parametrlar!$F$7,O$4&lt;Parametrlar!$F$7+Parametrlar!$F$5),1/Parametrlar!$F$5,0)</f>
        <v>0.05</v>
      </c>
      <c r="P43" s="44">
        <f>IF(AND(P$4&gt;=Parametrlar!$F$7,P$4&lt;Parametrlar!$F$7+Parametrlar!$F$5),1/Parametrlar!$F$5,0)</f>
        <v>0.05</v>
      </c>
      <c r="Q43" s="44">
        <f>IF(AND(Q$4&gt;=Parametrlar!$F$7,Q$4&lt;Parametrlar!$F$7+Parametrlar!$F$5),1/Parametrlar!$F$5,0)</f>
        <v>0.05</v>
      </c>
      <c r="R43" s="44">
        <f>IF(AND(R$4&gt;=Parametrlar!$F$7,R$4&lt;Parametrlar!$F$7+Parametrlar!$F$5),1/Parametrlar!$F$5,0)</f>
        <v>0.05</v>
      </c>
      <c r="S43" s="44">
        <f>IF(AND(S$4&gt;=Parametrlar!$F$7,S$4&lt;Parametrlar!$F$7+Parametrlar!$F$5),1/Parametrlar!$F$5,0)</f>
        <v>0.05</v>
      </c>
      <c r="T43" s="44">
        <f>IF(AND(T$4&gt;=Parametrlar!$F$7,T$4&lt;Parametrlar!$F$7+Parametrlar!$F$5),1/Parametrlar!$F$5,0)</f>
        <v>0.05</v>
      </c>
      <c r="U43" s="44">
        <f>IF(AND(U$4&gt;=Parametrlar!$F$7,U$4&lt;Parametrlar!$F$7+Parametrlar!$F$5),1/Parametrlar!$F$5,0)</f>
        <v>0.05</v>
      </c>
      <c r="V43" s="44">
        <f>IF(AND(V$4&gt;=Parametrlar!$F$7,V$4&lt;Parametrlar!$F$7+Parametrlar!$F$5),1/Parametrlar!$F$5,0)</f>
        <v>0.05</v>
      </c>
      <c r="W43" s="44">
        <f>IF(AND(W$4&gt;=Parametrlar!$F$7,W$4&lt;Parametrlar!$F$7+Parametrlar!$F$5),1/Parametrlar!$F$5,0)</f>
        <v>0.05</v>
      </c>
      <c r="X43" s="44">
        <f>IF(AND(X$4&gt;=Parametrlar!$F$7,X$4&lt;Parametrlar!$F$7+Parametrlar!$F$5),1/Parametrlar!$F$5,0)</f>
        <v>0.05</v>
      </c>
      <c r="Y43" s="44">
        <f>IF(AND(Y$4&gt;=Parametrlar!$F$7,Y$4&lt;Parametrlar!$F$7+Parametrlar!$F$5),1/Parametrlar!$F$5,0)</f>
        <v>0</v>
      </c>
      <c r="Z43" s="44">
        <f>IF(AND(Z$4&gt;=Parametrlar!$F$7,Z$4&lt;Parametrlar!$F$7+Parametrlar!$F$5),1/Parametrlar!$F$5,0)</f>
        <v>0</v>
      </c>
      <c r="AA43" s="44">
        <f>IF(AND(AA$4&gt;=Parametrlar!$F$7,AA$4&lt;Parametrlar!$F$7+Parametrlar!$F$5),1/Parametrlar!$F$5,0)</f>
        <v>0</v>
      </c>
      <c r="AB43" s="44">
        <f>IF(AND(AB$4&gt;=Parametrlar!$F$7,AB$4&lt;Parametrlar!$F$7+Parametrlar!$F$5),1/Parametrlar!$F$5,0)</f>
        <v>0</v>
      </c>
      <c r="AC43" s="44">
        <f>IF(AND(AC$4&gt;=Parametrlar!$F$7,AC$4&lt;Parametrlar!$F$7+Parametrlar!$F$5),1/Parametrlar!$F$5,0)</f>
        <v>0</v>
      </c>
      <c r="AD43" s="44">
        <f>IF(AND(AD$4&gt;=Parametrlar!$F$7,AD$4&lt;Parametrlar!$F$7+Parametrlar!$F$5),1/Parametrlar!$F$5,0)</f>
        <v>0</v>
      </c>
      <c r="AE43" s="44">
        <f>IF(AND(AE$4&gt;=Parametrlar!$F$7,AE$4&lt;Parametrlar!$F$7+Parametrlar!$F$5),1/Parametrlar!$F$5,0)</f>
        <v>0</v>
      </c>
      <c r="AF43" s="44">
        <f>IF(AND(AF$4&gt;=Parametrlar!$F$7,AF$4&lt;Parametrlar!$F$7+Parametrlar!$F$5),1/Parametrlar!$F$5,0)</f>
        <v>0</v>
      </c>
      <c r="AG43" s="44">
        <f>IF(AND(AG$4&gt;=Parametrlar!$F$7,AG$4&lt;Parametrlar!$F$7+Parametrlar!$F$5),1/Parametrlar!$F$5,0)</f>
        <v>0</v>
      </c>
      <c r="AH43" s="44">
        <f>IF(AND(AH$4&gt;=Parametrlar!$F$7,AH$4&lt;Parametrlar!$F$7+Parametrlar!$F$5),1/Parametrlar!$F$5,0)</f>
        <v>0</v>
      </c>
      <c r="AI43" s="44">
        <f>IF(AND(AI$4&gt;=Parametrlar!$F$7,AI$4&lt;Parametrlar!$F$7+Parametrlar!$F$5),1/Parametrlar!$F$5,0)</f>
        <v>0</v>
      </c>
      <c r="AJ43" s="44">
        <f>IF(AND(AJ$4&gt;=Parametrlar!$F$7,AJ$4&lt;Parametrlar!$F$7+Parametrlar!$F$5),1/Parametrlar!$F$5,0)</f>
        <v>0</v>
      </c>
      <c r="AK43" s="44">
        <f>IF(AND(AK$4&gt;=Parametrlar!$F$7,AK$4&lt;Parametrlar!$F$7+Parametrlar!$F$5),1/Parametrlar!$F$5,0)</f>
        <v>0</v>
      </c>
      <c r="AL43" s="44">
        <f>IF(AND(AL$4&gt;=Parametrlar!$F$7,AL$4&lt;Parametrlar!$F$7+Parametrlar!$F$5),1/Parametrlar!$F$5,0)</f>
        <v>0</v>
      </c>
      <c r="AM43" s="44">
        <f>IF(AND(AM$4&gt;=Parametrlar!$F$7,AM$4&lt;Parametrlar!$F$7+Parametrlar!$F$5),1/Parametrlar!$F$5,0)</f>
        <v>0</v>
      </c>
      <c r="AN43" s="44">
        <f>IF(AND(AN$4&gt;=Parametrlar!$F$7,AN$4&lt;Parametrlar!$F$7+Parametrlar!$F$5),1/Parametrlar!$F$5,0)</f>
        <v>0</v>
      </c>
      <c r="AO43" s="44">
        <f>IF(AND(AO$4&gt;=Parametrlar!$F$7,AO$4&lt;Parametrlar!$F$7+Parametrlar!$F$5),1/Parametrlar!$F$5,0)</f>
        <v>0</v>
      </c>
      <c r="AP43" s="44">
        <f>IF(AND(AP$4&gt;=Parametrlar!$F$7,AP$4&lt;Parametrlar!$F$7+Parametrlar!$F$5),1/Parametrlar!$F$5,0)</f>
        <v>0</v>
      </c>
      <c r="AQ43" s="44">
        <f>IF(AND(AQ$4&gt;=Parametrlar!$F$7,AQ$4&lt;Parametrlar!$F$7+Parametrlar!$F$5),1/Parametrlar!$F$5,0)</f>
        <v>0</v>
      </c>
      <c r="AR43" s="44">
        <f>IF(AND(AR$4&gt;=Parametrlar!$F$7,AR$4&lt;Parametrlar!$F$7+Parametrlar!$F$5),1/Parametrlar!$F$5,0)</f>
        <v>0</v>
      </c>
      <c r="AS43" s="44">
        <f>IF(AND(AS$4&gt;=Parametrlar!$F$7,AS$4&lt;Parametrlar!$F$7+Parametrlar!$F$5),1/Parametrlar!$F$5,0)</f>
        <v>0</v>
      </c>
      <c r="AT43" s="44">
        <f>IF(AND(AT$4&gt;=Parametrlar!$F$7,AT$4&lt;Parametrlar!$F$7+Parametrlar!$F$5),1/Parametrlar!$F$5,0)</f>
        <v>0</v>
      </c>
      <c r="AU43" s="44">
        <f>IF(AND(AU$4&gt;=Parametrlar!$F$7,AU$4&lt;Parametrlar!$F$7+Parametrlar!$F$5),1/Parametrlar!$F$5,0)</f>
        <v>0</v>
      </c>
      <c r="AV43" s="44">
        <f>IF(AND(AV$4&gt;=Parametrlar!$F$7,AV$4&lt;Parametrlar!$F$7+Parametrlar!$F$5),1/Parametrlar!$F$5,0)</f>
        <v>0</v>
      </c>
      <c r="AW43" s="44">
        <f>IF(AND(AW$4&gt;=Parametrlar!$F$7,AW$4&lt;Parametrlar!$F$7+Parametrlar!$F$5),1/Parametrlar!$F$5,0)</f>
        <v>0</v>
      </c>
      <c r="AX43" s="44">
        <f>IF(AND(AX$4&gt;=Parametrlar!$F$7,AX$4&lt;Parametrlar!$F$7+Parametrlar!$F$5),1/Parametrlar!$F$5,0)</f>
        <v>0</v>
      </c>
      <c r="AY43" s="44">
        <f>IF(AND(AY$4&gt;=Parametrlar!$F$7,AY$4&lt;Parametrlar!$F$7+Parametrlar!$F$5),1/Parametrlar!$F$5,0)</f>
        <v>0</v>
      </c>
      <c r="AZ43" s="44">
        <f>IF(AND(AZ$4&gt;=Parametrlar!$F$7,AZ$4&lt;Parametrlar!$F$7+Parametrlar!$F$5),1/Parametrlar!$F$5,0)</f>
        <v>0</v>
      </c>
      <c r="BA43" s="44">
        <f>IF(AND(BA$4&gt;=Parametrlar!$F$7,BA$4&lt;Parametrlar!$F$7+Parametrlar!$F$5),1/Parametrlar!$F$5,0)</f>
        <v>0</v>
      </c>
      <c r="BB43" s="44">
        <f>IF(AND(BB$4&gt;=Parametrlar!$F$7,BB$4&lt;Parametrlar!$F$7+Parametrlar!$F$5),1/Parametrlar!$F$5,0)</f>
        <v>0</v>
      </c>
      <c r="BC43" s="44">
        <f>IF(AND(BC$4&gt;=Parametrlar!$F$7,BC$4&lt;Parametrlar!$F$7+Parametrlar!$F$5),1/Parametrlar!$F$5,0)</f>
        <v>0</v>
      </c>
      <c r="BD43" s="44">
        <f>IF(AND(BD$4&gt;=Parametrlar!$F$7,BD$4&lt;Parametrlar!$F$7+Parametrlar!$F$5),1/Parametrlar!$F$5,0)</f>
        <v>0</v>
      </c>
      <c r="BE43" s="44">
        <f>IF(AND(BE$4&gt;=Parametrlar!$F$7,BE$4&lt;Parametrlar!$F$7+Parametrlar!$F$5),1/Parametrlar!$F$5,0)</f>
        <v>0</v>
      </c>
      <c r="BF43" s="44">
        <f>IF(AND(BF$4&gt;=Parametrlar!$F$7,BF$4&lt;Parametrlar!$F$7+Parametrlar!$F$5),1/Parametrlar!$F$5,0)</f>
        <v>0</v>
      </c>
      <c r="BG43" s="44">
        <f>IF(AND(BG$4&gt;=Parametrlar!$F$7,BG$4&lt;Parametrlar!$F$7+Parametrlar!$F$5),1/Parametrlar!$F$5,0)</f>
        <v>0</v>
      </c>
      <c r="BH43" s="44">
        <f>IF(AND(BH$4&gt;=Parametrlar!$F$7,BH$4&lt;Parametrlar!$F$7+Parametrlar!$F$5),1/Parametrlar!$F$5,0)</f>
        <v>0</v>
      </c>
      <c r="BI43" s="44">
        <f>IF(AND(BI$4&gt;=Parametrlar!$F$7,BI$4&lt;Parametrlar!$F$7+Parametrlar!$F$5),1/Parametrlar!$F$5,0)</f>
        <v>0</v>
      </c>
      <c r="BJ43" s="44">
        <f>IF(AND(BJ$4&gt;=Parametrlar!$F$7,BJ$4&lt;Parametrlar!$F$7+Parametrlar!$F$5),1/Parametrlar!$F$5,0)</f>
        <v>0</v>
      </c>
      <c r="BK43" s="44">
        <f>IF(AND(BK$4&gt;=Parametrlar!$F$7,BK$4&lt;Parametrlar!$F$7+Parametrlar!$F$5),1/Parametrlar!$F$5,0)</f>
        <v>0</v>
      </c>
      <c r="BL43" s="44">
        <f>IF(AND(BL$4&gt;=Parametrlar!$F$7,BL$4&lt;Parametrlar!$F$7+Parametrlar!$F$5),1/Parametrlar!$F$5,0)</f>
        <v>0</v>
      </c>
      <c r="BM43" s="44">
        <f>IF(AND(BM$4&gt;=Parametrlar!$F$7,BM$4&lt;Parametrlar!$F$7+Parametrlar!$F$5),1/Parametrlar!$F$5,0)</f>
        <v>0</v>
      </c>
      <c r="BN43" s="44">
        <f>IF(AND(BN$4&gt;=Parametrlar!$F$7,BN$4&lt;Parametrlar!$F$7+Parametrlar!$F$5),1/Parametrlar!$F$5,0)</f>
        <v>0</v>
      </c>
      <c r="BO43" s="44">
        <f>IF(AND(BO$4&gt;=Parametrlar!$F$7,BO$4&lt;Parametrlar!$F$7+Parametrlar!$F$5),1/Parametrlar!$F$5,0)</f>
        <v>0</v>
      </c>
      <c r="BP43" s="44">
        <f>IF(AND(BP$4&gt;=Parametrlar!$F$7,BP$4&lt;Parametrlar!$F$7+Parametrlar!$F$5),1/Parametrlar!$F$5,0)</f>
        <v>0</v>
      </c>
      <c r="BQ43" s="44">
        <f>IF(AND(BQ$4&gt;=Parametrlar!$F$7,BQ$4&lt;Parametrlar!$F$7+Parametrlar!$F$5),1/Parametrlar!$F$5,0)</f>
        <v>0</v>
      </c>
      <c r="BR43" s="44">
        <f>IF(AND(BR$4&gt;=Parametrlar!$F$7,BR$4&lt;Parametrlar!$F$7+Parametrlar!$F$5),1/Parametrlar!$F$5,0)</f>
        <v>0</v>
      </c>
      <c r="BS43" s="44">
        <f>IF(AND(BS$4&gt;=Parametrlar!$F$7,BS$4&lt;Parametrlar!$F$7+Parametrlar!$F$5),1/Parametrlar!$F$5,0)</f>
        <v>0</v>
      </c>
      <c r="BT43" s="44">
        <f>IF(AND(BT$4&gt;=Parametrlar!$F$7,BT$4&lt;Parametrlar!$F$7+Parametrlar!$F$5),1/Parametrlar!$F$5,0)</f>
        <v>0</v>
      </c>
      <c r="BU43" s="44">
        <f>IF(AND(BU$4&gt;=Parametrlar!$F$7,BU$4&lt;Parametrlar!$F$7+Parametrlar!$F$5),1/Parametrlar!$F$5,0)</f>
        <v>0</v>
      </c>
      <c r="BV43" s="44">
        <f>IF(AND(BV$4&gt;=Parametrlar!$F$7,BV$4&lt;Parametrlar!$F$7+Parametrlar!$F$5),1/Parametrlar!$F$5,0)</f>
        <v>0</v>
      </c>
      <c r="BW43" s="44">
        <f>IF(AND(BW$4&gt;=Parametrlar!$F$7,BW$4&lt;Parametrlar!$F$7+Parametrlar!$F$5),1/Parametrlar!$F$5,0)</f>
        <v>0</v>
      </c>
      <c r="BX43" s="44">
        <f>IF(AND(BX$4&gt;=Parametrlar!$F$7,BX$4&lt;Parametrlar!$F$7+Parametrlar!$F$5),1/Parametrlar!$F$5,0)</f>
        <v>0</v>
      </c>
      <c r="BY43" s="44">
        <f>IF(AND(BY$4&gt;=Parametrlar!$F$7,BY$4&lt;Parametrlar!$F$7+Parametrlar!$F$5),1/Parametrlar!$F$5,0)</f>
        <v>0</v>
      </c>
      <c r="BZ43" s="44">
        <f>IF(AND(BZ$4&gt;=Parametrlar!$F$7,BZ$4&lt;Parametrlar!$F$7+Parametrlar!$F$5),1/Parametrlar!$F$5,0)</f>
        <v>0</v>
      </c>
      <c r="CA43" s="44">
        <f>IF(AND(CA$4&gt;=Parametrlar!$F$7,CA$4&lt;Parametrlar!$F$7+Parametrlar!$F$5),1/Parametrlar!$F$5,0)</f>
        <v>0</v>
      </c>
      <c r="CB43" s="44">
        <f>IF(AND(CB$4&gt;=Parametrlar!$F$7,CB$4&lt;Parametrlar!$F$7+Parametrlar!$F$5),1/Parametrlar!$F$5,0)</f>
        <v>0</v>
      </c>
      <c r="CC43" s="44">
        <f>IF(AND(CC$4&gt;=Parametrlar!$F$7,CC$4&lt;Parametrlar!$F$7+Parametrlar!$F$5),1/Parametrlar!$F$5,0)</f>
        <v>0</v>
      </c>
      <c r="CD43" s="44">
        <f>IF(AND(CD$4&gt;=Parametrlar!$F$7,CD$4&lt;Parametrlar!$F$7+Parametrlar!$F$5),1/Parametrlar!$F$5,0)</f>
        <v>0</v>
      </c>
      <c r="CE43" s="44">
        <f>IF(AND(CE$4&gt;=Parametrlar!$F$7,CE$4&lt;Parametrlar!$F$7+Parametrlar!$F$5),1/Parametrlar!$F$5,0)</f>
        <v>0</v>
      </c>
      <c r="CF43" s="44">
        <f>IF(AND(CF$4&gt;=Parametrlar!$F$7,CF$4&lt;Parametrlar!$F$7+Parametrlar!$F$5),1/Parametrlar!$F$5,0)</f>
        <v>0</v>
      </c>
      <c r="CG43" s="44">
        <f>IF(AND(CG$4&gt;=Parametrlar!$F$7,CG$4&lt;Parametrlar!$F$7+Parametrlar!$F$5),1/Parametrlar!$F$5,0)</f>
        <v>0</v>
      </c>
      <c r="CH43" s="44">
        <f>IF(AND(CH$4&gt;=Parametrlar!$F$7,CH$4&lt;Parametrlar!$F$7+Parametrlar!$F$5),1/Parametrlar!$F$5,0)</f>
        <v>0</v>
      </c>
      <c r="CI43" s="44">
        <f>IF(AND(CI$4&gt;=Parametrlar!$F$7,CI$4&lt;Parametrlar!$F$7+Parametrlar!$F$5),1/Parametrlar!$F$5,0)</f>
        <v>0</v>
      </c>
      <c r="CJ43" s="44">
        <f>IF(AND(CJ$4&gt;=Parametrlar!$F$7,CJ$4&lt;Parametrlar!$F$7+Parametrlar!$F$5),1/Parametrlar!$F$5,0)</f>
        <v>0</v>
      </c>
      <c r="CK43" s="44">
        <f>IF(AND(CK$4&gt;=Parametrlar!$F$7,CK$4&lt;Parametrlar!$F$7+Parametrlar!$F$5),1/Parametrlar!$F$5,0)</f>
        <v>0</v>
      </c>
      <c r="CL43" s="44">
        <f>IF(AND(CL$4&gt;=Parametrlar!$F$7,CL$4&lt;Parametrlar!$F$7+Parametrlar!$F$5),1/Parametrlar!$F$5,0)</f>
        <v>0</v>
      </c>
      <c r="CM43" s="44">
        <f>IF(AND(CM$4&gt;=Parametrlar!$F$7,CM$4&lt;Parametrlar!$F$7+Parametrlar!$F$5),1/Parametrlar!$F$5,0)</f>
        <v>0</v>
      </c>
      <c r="CN43" s="44">
        <f>IF(AND(CN$4&gt;=Parametrlar!$F$7,CN$4&lt;Parametrlar!$F$7+Parametrlar!$F$5),1/Parametrlar!$F$5,0)</f>
        <v>0</v>
      </c>
      <c r="CO43" s="44">
        <f>IF(AND(CO$4&gt;=Parametrlar!$F$7,CO$4&lt;Parametrlar!$F$7+Parametrlar!$F$5),1/Parametrlar!$F$5,0)</f>
        <v>0</v>
      </c>
      <c r="CP43" s="44">
        <f>IF(AND(CP$4&gt;=Parametrlar!$F$7,CP$4&lt;Parametrlar!$F$7+Parametrlar!$F$5),1/Parametrlar!$F$5,0)</f>
        <v>0</v>
      </c>
      <c r="CQ43" s="44">
        <f>IF(AND(CQ$4&gt;=Parametrlar!$F$7,CQ$4&lt;Parametrlar!$F$7+Parametrlar!$F$5),1/Parametrlar!$F$5,0)</f>
        <v>0</v>
      </c>
      <c r="CR43" s="44">
        <f>IF(AND(CR$4&gt;=Parametrlar!$F$7,CR$4&lt;Parametrlar!$F$7+Parametrlar!$F$5),1/Parametrlar!$F$5,0)</f>
        <v>0</v>
      </c>
      <c r="CS43" s="44">
        <f>IF(AND(CS$4&gt;=Parametrlar!$F$7,CS$4&lt;Parametrlar!$F$7+Parametrlar!$F$5),1/Parametrlar!$F$5,0)</f>
        <v>0</v>
      </c>
      <c r="CT43" s="44">
        <f>IF(AND(CT$4&gt;=Parametrlar!$F$7,CT$4&lt;Parametrlar!$F$7+Parametrlar!$F$5),1/Parametrlar!$F$5,0)</f>
        <v>0</v>
      </c>
      <c r="CU43" s="44">
        <f>IF(AND(CU$4&gt;=Parametrlar!$F$7,CU$4&lt;Parametrlar!$F$7+Parametrlar!$F$5),1/Parametrlar!$F$5,0)</f>
        <v>0</v>
      </c>
      <c r="CV43" s="44">
        <f>IF(AND(CV$4&gt;=Parametrlar!$F$7,CV$4&lt;Parametrlar!$F$7+Parametrlar!$F$5),1/Parametrlar!$F$5,0)</f>
        <v>0</v>
      </c>
      <c r="CW43" s="44">
        <f>IF(AND(CW$4&gt;=Parametrlar!$F$7,CW$4&lt;Parametrlar!$F$7+Parametrlar!$F$5),1/Parametrlar!$F$5,0)</f>
        <v>0</v>
      </c>
      <c r="CX43" s="44">
        <f>IF(AND(CX$4&gt;=Parametrlar!$F$7,CX$4&lt;Parametrlar!$F$7+Parametrlar!$F$5),1/Parametrlar!$F$5,0)</f>
        <v>0</v>
      </c>
      <c r="CY43" s="44">
        <f>IF(AND(CY$4&gt;=Parametrlar!$F$7,CY$4&lt;Parametrlar!$F$7+Parametrlar!$F$5),1/Parametrlar!$F$5,0)</f>
        <v>0</v>
      </c>
      <c r="CZ43" s="44">
        <f>IF(AND(CZ$4&gt;=Parametrlar!$F$7,CZ$4&lt;Parametrlar!$F$7+Parametrlar!$F$5),1/Parametrlar!$F$5,0)</f>
        <v>0</v>
      </c>
      <c r="DA43" s="44">
        <f>IF(AND(DA$4&gt;=Parametrlar!$F$7,DA$4&lt;Parametrlar!$F$7+Parametrlar!$F$5),1/Parametrlar!$F$5,0)</f>
        <v>0</v>
      </c>
      <c r="DB43" s="44">
        <f>IF(AND(DB$4&gt;=Parametrlar!$F$7,DB$4&lt;Parametrlar!$F$7+Parametrlar!$F$5),1/Parametrlar!$F$5,0)</f>
        <v>0</v>
      </c>
      <c r="DC43" s="44">
        <f>IF(AND(DC$4&gt;=Parametrlar!$F$7,DC$4&lt;Parametrlar!$F$7+Parametrlar!$F$5),1/Parametrlar!$F$5,0)</f>
        <v>0</v>
      </c>
      <c r="DD43" s="44">
        <f>IF(AND(DD$4&gt;=Parametrlar!$F$7,DD$4&lt;Parametrlar!$F$7+Parametrlar!$F$5),1/Parametrlar!$F$5,0)</f>
        <v>0</v>
      </c>
      <c r="DE43" s="44">
        <f>IF(AND(DE$4&gt;=Parametrlar!$F$7,DE$4&lt;Parametrlar!$F$7+Parametrlar!$F$5),1/Parametrlar!$F$5,0)</f>
        <v>0</v>
      </c>
      <c r="DF43" s="44">
        <f>IF(AND(DF$4&gt;=Parametrlar!$F$7,DF$4&lt;Parametrlar!$F$7+Parametrlar!$F$5),1/Parametrlar!$F$5,0)</f>
        <v>0</v>
      </c>
      <c r="DG43" s="44">
        <f>IF(AND(DG$4&gt;=Parametrlar!$F$7,DG$4&lt;Parametrlar!$F$7+Parametrlar!$F$5),1/Parametrlar!$F$5,0)</f>
        <v>0</v>
      </c>
      <c r="DH43" s="44">
        <f>IF(AND(DH$4&gt;=Parametrlar!$F$7,DH$4&lt;Parametrlar!$F$7+Parametrlar!$F$5),1/Parametrlar!$F$5,0)</f>
        <v>0</v>
      </c>
      <c r="DI43" s="44">
        <f>IF(AND(DI$4&gt;=Parametrlar!$F$7,DI$4&lt;Parametrlar!$F$7+Parametrlar!$F$5),1/Parametrlar!$F$5,0)</f>
        <v>0</v>
      </c>
      <c r="DJ43" s="44">
        <f>IF(AND(DJ$4&gt;=Parametrlar!$F$7,DJ$4&lt;Parametrlar!$F$7+Parametrlar!$F$5),1/Parametrlar!$F$5,0)</f>
        <v>0</v>
      </c>
      <c r="DK43" s="44">
        <f>IF(AND(DK$4&gt;=Parametrlar!$F$7,DK$4&lt;Parametrlar!$F$7+Parametrlar!$F$5),1/Parametrlar!$F$5,0)</f>
        <v>0</v>
      </c>
      <c r="DL43" s="44">
        <f>IF(AND(DL$4&gt;=Parametrlar!$F$7,DL$4&lt;Parametrlar!$F$7+Parametrlar!$F$5),1/Parametrlar!$F$5,0)</f>
        <v>0</v>
      </c>
      <c r="DM43" s="44">
        <f>IF(AND(DM$4&gt;=Parametrlar!$F$7,DM$4&lt;Parametrlar!$F$7+Parametrlar!$F$5),1/Parametrlar!$F$5,0)</f>
        <v>0</v>
      </c>
      <c r="DN43" s="44">
        <f>IF(AND(DN$4&gt;=Parametrlar!$F$7,DN$4&lt;Parametrlar!$F$7+Parametrlar!$F$5),1/Parametrlar!$F$5,0)</f>
        <v>0</v>
      </c>
      <c r="DO43" s="44">
        <f>IF(AND(DO$4&gt;=Parametrlar!$F$7,DO$4&lt;Parametrlar!$F$7+Parametrlar!$F$5),1/Parametrlar!$F$5,0)</f>
        <v>0</v>
      </c>
      <c r="DP43" s="44">
        <f>IF(AND(DP$4&gt;=Parametrlar!$F$7,DP$4&lt;Parametrlar!$F$7+Parametrlar!$F$5),1/Parametrlar!$F$5,0)</f>
        <v>0</v>
      </c>
      <c r="DQ43" s="44">
        <f>IF(AND(DQ$4&gt;=Parametrlar!$F$7,DQ$4&lt;Parametrlar!$F$7+Parametrlar!$F$5),1/Parametrlar!$F$5,0)</f>
        <v>0</v>
      </c>
      <c r="DR43" s="44">
        <f>IF(AND(DR$4&gt;=Parametrlar!$F$7,DR$4&lt;Parametrlar!$F$7+Parametrlar!$F$5),1/Parametrlar!$F$5,0)</f>
        <v>0</v>
      </c>
      <c r="DS43" s="44">
        <f>IF(AND(DS$4&gt;=Parametrlar!$F$7,DS$4&lt;Parametrlar!$F$7+Parametrlar!$F$5),1/Parametrlar!$F$5,0)</f>
        <v>0</v>
      </c>
      <c r="DT43" s="44">
        <f>IF(AND(DT$4&gt;=Parametrlar!$F$7,DT$4&lt;Parametrlar!$F$7+Parametrlar!$F$5),1/Parametrlar!$F$5,0)</f>
        <v>0</v>
      </c>
      <c r="DU43" s="44">
        <f>IF(AND(DU$4&gt;=Parametrlar!$F$7,DU$4&lt;Parametrlar!$F$7+Parametrlar!$F$5),1/Parametrlar!$F$5,0)</f>
        <v>0</v>
      </c>
      <c r="DV43" s="44">
        <f>IF(AND(DV$4&gt;=Parametrlar!$F$7,DV$4&lt;Parametrlar!$F$7+Parametrlar!$F$5),1/Parametrlar!$F$5,0)</f>
        <v>0</v>
      </c>
      <c r="DW43" s="44">
        <f>IF(AND(DW$4&gt;=Parametrlar!$F$7,DW$4&lt;Parametrlar!$F$7+Parametrlar!$F$5),1/Parametrlar!$F$5,0)</f>
        <v>0</v>
      </c>
      <c r="DX43" s="44">
        <f>IF(AND(DX$4&gt;=Parametrlar!$F$7,DX$4&lt;Parametrlar!$F$7+Parametrlar!$F$5),1/Parametrlar!$F$5,0)</f>
        <v>0</v>
      </c>
      <c r="DY43" s="44">
        <f>IF(AND(DY$4&gt;=Parametrlar!$F$7,DY$4&lt;Parametrlar!$F$7+Parametrlar!$F$5),1/Parametrlar!$F$5,0)</f>
        <v>0</v>
      </c>
      <c r="DZ43" s="44">
        <f>IF(AND(DZ$4&gt;=Parametrlar!$F$7,DZ$4&lt;Parametrlar!$F$7+Parametrlar!$F$5),1/Parametrlar!$F$5,0)</f>
        <v>0</v>
      </c>
      <c r="EA43" s="44">
        <f>IF(AND(EA$4&gt;=Parametrlar!$F$7,EA$4&lt;Parametrlar!$F$7+Parametrlar!$F$5),1/Parametrlar!$F$5,0)</f>
        <v>0</v>
      </c>
      <c r="EB43" s="44">
        <f>IF(AND(EB$4&gt;=Parametrlar!$F$7,EB$4&lt;Parametrlar!$F$7+Parametrlar!$F$5),1/Parametrlar!$F$5,0)</f>
        <v>0</v>
      </c>
      <c r="EC43" s="44">
        <f>IF(AND(EC$4&gt;=Parametrlar!$F$7,EC$4&lt;Parametrlar!$F$7+Parametrlar!$F$5),1/Parametrlar!$F$5,0)</f>
        <v>0</v>
      </c>
      <c r="ED43" s="44">
        <f>IF(AND(ED$4&gt;=Parametrlar!$F$7,ED$4&lt;Parametrlar!$F$7+Parametrlar!$F$5),1/Parametrlar!$F$5,0)</f>
        <v>0</v>
      </c>
      <c r="EE43" s="44">
        <f>IF(AND(EE$4&gt;=Parametrlar!$F$7,EE$4&lt;Parametrlar!$F$7+Parametrlar!$F$5),1/Parametrlar!$F$5,0)</f>
        <v>0</v>
      </c>
      <c r="EF43" s="44">
        <f>IF(AND(EF$4&gt;=Parametrlar!$F$7,EF$4&lt;Parametrlar!$F$7+Parametrlar!$F$5),1/Parametrlar!$F$5,0)</f>
        <v>0</v>
      </c>
      <c r="EG43" s="44">
        <f>IF(AND(EG$4&gt;=Parametrlar!$F$7,EG$4&lt;Parametrlar!$F$7+Parametrlar!$F$5),1/Parametrlar!$F$5,0)</f>
        <v>0</v>
      </c>
      <c r="EH43" s="44">
        <f>IF(AND(EH$4&gt;=Parametrlar!$F$7,EH$4&lt;Parametrlar!$F$7+Parametrlar!$F$5),1/Parametrlar!$F$5,0)</f>
        <v>0</v>
      </c>
      <c r="EI43" s="44">
        <f>IF(AND(EI$4&gt;=Parametrlar!$F$7,EI$4&lt;Parametrlar!$F$7+Parametrlar!$F$5),1/Parametrlar!$F$5,0)</f>
        <v>0</v>
      </c>
      <c r="EJ43" s="44">
        <f>IF(AND(EJ$4&gt;=Parametrlar!$F$7,EJ$4&lt;Parametrlar!$F$7+Parametrlar!$F$5),1/Parametrlar!$F$5,0)</f>
        <v>0</v>
      </c>
      <c r="EK43" s="44">
        <f>IF(AND(EK$4&gt;=Parametrlar!$F$7,EK$4&lt;Parametrlar!$F$7+Parametrlar!$F$5),1/Parametrlar!$F$5,0)</f>
        <v>0</v>
      </c>
      <c r="EL43" s="44">
        <f>IF(AND(EL$4&gt;=Parametrlar!$F$7,EL$4&lt;Parametrlar!$F$7+Parametrlar!$F$5),1/Parametrlar!$F$5,0)</f>
        <v>0</v>
      </c>
      <c r="EM43" s="44">
        <f>IF(AND(EM$4&gt;=Parametrlar!$F$7,EM$4&lt;Parametrlar!$F$7+Parametrlar!$F$5),1/Parametrlar!$F$5,0)</f>
        <v>0</v>
      </c>
      <c r="EN43" s="44">
        <f>IF(AND(EN$4&gt;=Parametrlar!$F$7,EN$4&lt;Parametrlar!$F$7+Parametrlar!$F$5),1/Parametrlar!$F$5,0)</f>
        <v>0</v>
      </c>
      <c r="EO43" s="44">
        <f>IF(AND(EO$4&gt;=Parametrlar!$F$7,EO$4&lt;Parametrlar!$F$7+Parametrlar!$F$5),1/Parametrlar!$F$5,0)</f>
        <v>0</v>
      </c>
      <c r="EP43" s="44">
        <f>IF(AND(EP$4&gt;=Parametrlar!$F$7,EP$4&lt;Parametrlar!$F$7+Parametrlar!$F$5),1/Parametrlar!$F$5,0)</f>
        <v>0</v>
      </c>
      <c r="EQ43" s="44">
        <f>IF(AND(EQ$4&gt;=Parametrlar!$F$7,EQ$4&lt;Parametrlar!$F$7+Parametrlar!$F$5),1/Parametrlar!$F$5,0)</f>
        <v>0</v>
      </c>
      <c r="ER43" s="44">
        <f>IF(AND(ER$4&gt;=Parametrlar!$F$7,ER$4&lt;Parametrlar!$F$7+Parametrlar!$F$5),1/Parametrlar!$F$5,0)</f>
        <v>0</v>
      </c>
      <c r="ES43" s="44">
        <f>IF(AND(ES$4&gt;=Parametrlar!$F$7,ES$4&lt;Parametrlar!$F$7+Parametrlar!$F$5),1/Parametrlar!$F$5,0)</f>
        <v>0</v>
      </c>
      <c r="ET43" s="44">
        <f>IF(AND(ET$4&gt;=Parametrlar!$F$7,ET$4&lt;Parametrlar!$F$7+Parametrlar!$F$5),1/Parametrlar!$F$5,0)</f>
        <v>0</v>
      </c>
      <c r="EU43" s="44">
        <f>IF(AND(EU$4&gt;=Parametrlar!$F$7,EU$4&lt;Parametrlar!$F$7+Parametrlar!$F$5),1/Parametrlar!$F$5,0)</f>
        <v>0</v>
      </c>
      <c r="EV43" s="44">
        <f>IF(AND(EV$4&gt;=Parametrlar!$F$7,EV$4&lt;Parametrlar!$F$7+Parametrlar!$F$5),1/Parametrlar!$F$5,0)</f>
        <v>0</v>
      </c>
      <c r="EW43" s="44">
        <f>IF(AND(EW$4&gt;=Parametrlar!$F$7,EW$4&lt;Parametrlar!$F$7+Parametrlar!$F$5),1/Parametrlar!$F$5,0)</f>
        <v>0</v>
      </c>
      <c r="EX43" s="44">
        <f>IF(AND(EX$4&gt;=Parametrlar!$F$7,EX$4&lt;Parametrlar!$F$7+Parametrlar!$F$5),1/Parametrlar!$F$5,0)</f>
        <v>0</v>
      </c>
      <c r="EY43" s="44">
        <f>IF(AND(EY$4&gt;=Parametrlar!$F$7,EY$4&lt;Parametrlar!$F$7+Parametrlar!$F$5),1/Parametrlar!$F$5,0)</f>
        <v>0</v>
      </c>
      <c r="EZ43" s="44">
        <f>IF(AND(EZ$4&gt;=Parametrlar!$F$7,EZ$4&lt;Parametrlar!$F$7+Parametrlar!$F$5),1/Parametrlar!$F$5,0)</f>
        <v>0</v>
      </c>
      <c r="FA43" s="44">
        <f>IF(AND(FA$4&gt;=Parametrlar!$F$7,FA$4&lt;Parametrlar!$F$7+Parametrlar!$F$5),1/Parametrlar!$F$5,0)</f>
        <v>0</v>
      </c>
      <c r="FB43" s="44">
        <f>IF(AND(FB$4&gt;=Parametrlar!$F$7,FB$4&lt;Parametrlar!$F$7+Parametrlar!$F$5),1/Parametrlar!$F$5,0)</f>
        <v>0</v>
      </c>
      <c r="FC43" s="44">
        <f>IF(AND(FC$4&gt;=Parametrlar!$F$7,FC$4&lt;Parametrlar!$F$7+Parametrlar!$F$5),1/Parametrlar!$F$5,0)</f>
        <v>0</v>
      </c>
      <c r="FD43" s="44">
        <f>IF(AND(FD$4&gt;=Parametrlar!$F$7,FD$4&lt;Parametrlar!$F$7+Parametrlar!$F$5),1/Parametrlar!$F$5,0)</f>
        <v>0</v>
      </c>
      <c r="FE43" s="44">
        <f>IF(AND(FE$4&gt;=Parametrlar!$F$7,FE$4&lt;Parametrlar!$F$7+Parametrlar!$F$5),1/Parametrlar!$F$5,0)</f>
        <v>0</v>
      </c>
      <c r="FF43" s="44">
        <f>IF(AND(FF$4&gt;=Parametrlar!$F$7,FF$4&lt;Parametrlar!$F$7+Parametrlar!$F$5),1/Parametrlar!$F$5,0)</f>
        <v>0</v>
      </c>
      <c r="FG43" s="44">
        <f>IF(AND(FG$4&gt;=Parametrlar!$F$7,FG$4&lt;Parametrlar!$F$7+Parametrlar!$F$5),1/Parametrlar!$F$5,0)</f>
        <v>0</v>
      </c>
      <c r="FH43" s="44">
        <f>IF(AND(FH$4&gt;=Parametrlar!$F$7,FH$4&lt;Parametrlar!$F$7+Parametrlar!$F$5),1/Parametrlar!$F$5,0)</f>
        <v>0</v>
      </c>
      <c r="FI43" s="44">
        <f>IF(AND(FI$4&gt;=Parametrlar!$F$7,FI$4&lt;Parametrlar!$F$7+Parametrlar!$F$5),1/Parametrlar!$F$5,0)</f>
        <v>0</v>
      </c>
      <c r="FJ43" s="44">
        <f>IF(AND(FJ$4&gt;=Parametrlar!$F$7,FJ$4&lt;Parametrlar!$F$7+Parametrlar!$F$5),1/Parametrlar!$F$5,0)</f>
        <v>0</v>
      </c>
      <c r="FK43" s="44">
        <f>IF(AND(FK$4&gt;=Parametrlar!$F$7,FK$4&lt;Parametrlar!$F$7+Parametrlar!$F$5),1/Parametrlar!$F$5,0)</f>
        <v>0</v>
      </c>
      <c r="FL43" s="44">
        <f>IF(AND(FL$4&gt;=Parametrlar!$F$7,FL$4&lt;Parametrlar!$F$7+Parametrlar!$F$5),1/Parametrlar!$F$5,0)</f>
        <v>0</v>
      </c>
      <c r="FM43" s="44">
        <f>IF(AND(FM$4&gt;=Parametrlar!$F$7,FM$4&lt;Parametrlar!$F$7+Parametrlar!$F$5),1/Parametrlar!$F$5,0)</f>
        <v>0</v>
      </c>
      <c r="FN43" s="44">
        <f>IF(AND(FN$4&gt;=Parametrlar!$F$7,FN$4&lt;Parametrlar!$F$7+Parametrlar!$F$5),1/Parametrlar!$F$5,0)</f>
        <v>0</v>
      </c>
      <c r="FO43" s="44">
        <f>IF(AND(FO$4&gt;=Parametrlar!$F$7,FO$4&lt;Parametrlar!$F$7+Parametrlar!$F$5),1/Parametrlar!$F$5,0)</f>
        <v>0</v>
      </c>
      <c r="FP43" s="44">
        <f>IF(AND(FP$4&gt;=Parametrlar!$F$7,FP$4&lt;Parametrlar!$F$7+Parametrlar!$F$5),1/Parametrlar!$F$5,0)</f>
        <v>0</v>
      </c>
    </row>
    <row r="44" spans="1:172" x14ac:dyDescent="0.2">
      <c r="A44" s="42" t="s">
        <v>225</v>
      </c>
      <c r="C44" s="45">
        <f>SUM(D44:FP44)</f>
        <v>0</v>
      </c>
      <c r="D44" s="46">
        <f>D43*Parametrlar!$F$15*D42</f>
        <v>0</v>
      </c>
      <c r="E44" s="46">
        <f>E43*Parametrlar!$F$15*E42</f>
        <v>0</v>
      </c>
      <c r="F44" s="46">
        <f>F43*Parametrlar!$F$15*F42</f>
        <v>0</v>
      </c>
      <c r="G44" s="46">
        <f>G43*Parametrlar!$F$15*G42</f>
        <v>0</v>
      </c>
      <c r="H44" s="46">
        <f>H43*Parametrlar!$F$15*H42</f>
        <v>0</v>
      </c>
      <c r="I44" s="46">
        <f>I43*Parametrlar!$F$15*I42</f>
        <v>0</v>
      </c>
      <c r="J44" s="46">
        <f>J43*Parametrlar!$F$15*J42</f>
        <v>0</v>
      </c>
      <c r="K44" s="46">
        <f>K43*Parametrlar!$F$15*K42</f>
        <v>0</v>
      </c>
      <c r="L44" s="46">
        <f>L43*Parametrlar!$F$15*L42</f>
        <v>0</v>
      </c>
      <c r="M44" s="46">
        <f>M43*Parametrlar!$F$15*M42</f>
        <v>0</v>
      </c>
      <c r="N44" s="46">
        <f>N43*Parametrlar!$F$15*N42</f>
        <v>0</v>
      </c>
      <c r="O44" s="46">
        <f>O43*Parametrlar!$F$15*O42</f>
        <v>0</v>
      </c>
      <c r="P44" s="46">
        <f>P43*Parametrlar!$F$15*P42</f>
        <v>0</v>
      </c>
      <c r="Q44" s="46">
        <f>Q43*Parametrlar!$F$15*Q42</f>
        <v>0</v>
      </c>
      <c r="R44" s="46">
        <f>R43*Parametrlar!$F$15*R42</f>
        <v>0</v>
      </c>
      <c r="S44" s="46">
        <f>S43*Parametrlar!$F$15*S42</f>
        <v>0</v>
      </c>
      <c r="T44" s="46">
        <f>T43*Parametrlar!$F$15*T42</f>
        <v>0</v>
      </c>
      <c r="U44" s="46">
        <f>U43*Parametrlar!$F$15*U42</f>
        <v>0</v>
      </c>
      <c r="V44" s="46">
        <f>V43*Parametrlar!$F$15*V42</f>
        <v>0</v>
      </c>
      <c r="W44" s="46">
        <f>W43*Parametrlar!$F$15*W42</f>
        <v>0</v>
      </c>
      <c r="X44" s="46">
        <f>X43*Parametrlar!$F$15*X42</f>
        <v>0</v>
      </c>
      <c r="Y44" s="46">
        <f>Y43*Parametrlar!$F$15*Y42</f>
        <v>0</v>
      </c>
      <c r="Z44" s="46">
        <f>Z43*Parametrlar!$F$15*Z42</f>
        <v>0</v>
      </c>
      <c r="AA44" s="46">
        <f>AA43*Parametrlar!$F$15*AA42</f>
        <v>0</v>
      </c>
      <c r="AB44" s="46">
        <f>AB43*Parametrlar!$F$15*AB42</f>
        <v>0</v>
      </c>
      <c r="AC44" s="46">
        <f>AC43*Parametrlar!$F$15*AC42</f>
        <v>0</v>
      </c>
      <c r="AD44" s="46">
        <f>AD43*Parametrlar!$F$15*AD42</f>
        <v>0</v>
      </c>
      <c r="AE44" s="46">
        <f>AE43*Parametrlar!$F$15*AE42</f>
        <v>0</v>
      </c>
      <c r="AF44" s="46">
        <f>AF43*Parametrlar!$F$15*AF42</f>
        <v>0</v>
      </c>
      <c r="AG44" s="46">
        <f>AG43*Parametrlar!$F$15*AG42</f>
        <v>0</v>
      </c>
      <c r="AH44" s="46">
        <f>AH43*Parametrlar!$F$15*AH42</f>
        <v>0</v>
      </c>
      <c r="AI44" s="46">
        <f>AI43*Parametrlar!$F$15*AI42</f>
        <v>0</v>
      </c>
      <c r="AJ44" s="46">
        <f>AJ43*Parametrlar!$F$15*AJ42</f>
        <v>0</v>
      </c>
      <c r="AK44" s="46">
        <f>AK43*Parametrlar!$F$15*AK42</f>
        <v>0</v>
      </c>
      <c r="AL44" s="46">
        <f>AL43*Parametrlar!$F$15*AL42</f>
        <v>0</v>
      </c>
      <c r="AM44" s="46">
        <f>AM43*Parametrlar!$F$15*AM42</f>
        <v>0</v>
      </c>
      <c r="AN44" s="46">
        <f>AN43*Parametrlar!$F$15*AN42</f>
        <v>0</v>
      </c>
      <c r="AO44" s="46">
        <f>AO43*Parametrlar!$F$15*AO42</f>
        <v>0</v>
      </c>
      <c r="AP44" s="46">
        <f>AP43*Parametrlar!$F$15*AP42</f>
        <v>0</v>
      </c>
      <c r="AQ44" s="46">
        <f>AQ43*Parametrlar!$F$15*AQ42</f>
        <v>0</v>
      </c>
      <c r="AR44" s="46">
        <f>AR43*Parametrlar!$F$15*AR42</f>
        <v>0</v>
      </c>
      <c r="AS44" s="46">
        <f>AS43*Parametrlar!$F$15*AS42</f>
        <v>0</v>
      </c>
      <c r="AT44" s="46">
        <f>AT43*Parametrlar!$F$15*AT42</f>
        <v>0</v>
      </c>
      <c r="AU44" s="46">
        <f>AU43*Parametrlar!$F$15*AU42</f>
        <v>0</v>
      </c>
      <c r="AV44" s="46">
        <f>AV43*Parametrlar!$F$15*AV42</f>
        <v>0</v>
      </c>
      <c r="AW44" s="46">
        <f>AW43*Parametrlar!$F$15*AW42</f>
        <v>0</v>
      </c>
      <c r="AX44" s="46">
        <f>AX43*Parametrlar!$F$15*AX42</f>
        <v>0</v>
      </c>
      <c r="AY44" s="46">
        <f>AY43*Parametrlar!$F$15*AY42</f>
        <v>0</v>
      </c>
      <c r="AZ44" s="46">
        <f>AZ43*Parametrlar!$F$15*AZ42</f>
        <v>0</v>
      </c>
      <c r="BA44" s="46">
        <f>BA43*Parametrlar!$F$15*BA42</f>
        <v>0</v>
      </c>
      <c r="BB44" s="46">
        <f>BB43*Parametrlar!$F$15*BB42</f>
        <v>0</v>
      </c>
      <c r="BC44" s="46">
        <f>BC43*Parametrlar!$F$15*BC42</f>
        <v>0</v>
      </c>
      <c r="BD44" s="46">
        <f>BD43*Parametrlar!$F$15*BD42</f>
        <v>0</v>
      </c>
      <c r="BE44" s="46">
        <f>BE43*Parametrlar!$F$15*BE42</f>
        <v>0</v>
      </c>
      <c r="BF44" s="46">
        <f>BF43*Parametrlar!$F$15*BF42</f>
        <v>0</v>
      </c>
      <c r="BG44" s="46">
        <f>BG43*Parametrlar!$F$15*BG42</f>
        <v>0</v>
      </c>
      <c r="BH44" s="46">
        <f>BH43*Parametrlar!$F$15*BH42</f>
        <v>0</v>
      </c>
      <c r="BI44" s="46">
        <f>BI43*Parametrlar!$F$15*BI42</f>
        <v>0</v>
      </c>
      <c r="BJ44" s="46">
        <f>BJ43*Parametrlar!$F$15*BJ42</f>
        <v>0</v>
      </c>
      <c r="BK44" s="46">
        <f>BK43*Parametrlar!$F$15*BK42</f>
        <v>0</v>
      </c>
      <c r="BL44" s="46">
        <f>BL43*Parametrlar!$F$15*BL42</f>
        <v>0</v>
      </c>
      <c r="BM44" s="46">
        <f>BM43*Parametrlar!$F$15*BM42</f>
        <v>0</v>
      </c>
      <c r="BN44" s="46">
        <f>BN43*Parametrlar!$F$15*BN42</f>
        <v>0</v>
      </c>
      <c r="BO44" s="46">
        <f>BO43*Parametrlar!$F$15*BO42</f>
        <v>0</v>
      </c>
      <c r="BP44" s="46">
        <f>BP43*Parametrlar!$F$15*BP42</f>
        <v>0</v>
      </c>
      <c r="BQ44" s="46">
        <f>BQ43*Parametrlar!$F$15*BQ42</f>
        <v>0</v>
      </c>
      <c r="BR44" s="46">
        <f>BR43*Parametrlar!$F$15*BR42</f>
        <v>0</v>
      </c>
      <c r="BS44" s="46">
        <f>BS43*Parametrlar!$F$15*BS42</f>
        <v>0</v>
      </c>
      <c r="BT44" s="46">
        <f>BT43*Parametrlar!$F$15*BT42</f>
        <v>0</v>
      </c>
      <c r="BU44" s="46">
        <f>BU43*Parametrlar!$F$15*BU42</f>
        <v>0</v>
      </c>
      <c r="BV44" s="46">
        <f>BV43*Parametrlar!$F$15*BV42</f>
        <v>0</v>
      </c>
      <c r="BW44" s="46">
        <f>BW43*Parametrlar!$F$15*BW42</f>
        <v>0</v>
      </c>
      <c r="BX44" s="46">
        <f>BX43*Parametrlar!$F$15*BX42</f>
        <v>0</v>
      </c>
      <c r="BY44" s="46">
        <f>BY43*Parametrlar!$F$15*BY42</f>
        <v>0</v>
      </c>
      <c r="BZ44" s="46">
        <f>BZ43*Parametrlar!$F$15*BZ42</f>
        <v>0</v>
      </c>
      <c r="CA44" s="46">
        <f>CA43*Parametrlar!$F$15*CA42</f>
        <v>0</v>
      </c>
      <c r="CB44" s="46">
        <f>CB43*Parametrlar!$F$15*CB42</f>
        <v>0</v>
      </c>
      <c r="CC44" s="46">
        <f>CC43*Parametrlar!$F$15*CC42</f>
        <v>0</v>
      </c>
      <c r="CD44" s="46">
        <f>CD43*Parametrlar!$F$15*CD42</f>
        <v>0</v>
      </c>
      <c r="CE44" s="46">
        <f>CE43*Parametrlar!$F$15*CE42</f>
        <v>0</v>
      </c>
      <c r="CF44" s="46">
        <f>CF43*Parametrlar!$F$15*CF42</f>
        <v>0</v>
      </c>
      <c r="CG44" s="46">
        <f>CG43*Parametrlar!$F$15*CG42</f>
        <v>0</v>
      </c>
      <c r="CH44" s="46">
        <f>CH43*Parametrlar!$F$15*CH42</f>
        <v>0</v>
      </c>
      <c r="CI44" s="46">
        <f>CI43*Parametrlar!$F$15*CI42</f>
        <v>0</v>
      </c>
      <c r="CJ44" s="46">
        <f>CJ43*Parametrlar!$F$15*CJ42</f>
        <v>0</v>
      </c>
      <c r="CK44" s="46">
        <f>CK43*Parametrlar!$F$15*CK42</f>
        <v>0</v>
      </c>
      <c r="CL44" s="46">
        <f>CL43*Parametrlar!$F$15*CL42</f>
        <v>0</v>
      </c>
      <c r="CM44" s="46">
        <f>CM43*Parametrlar!$F$15*CM42</f>
        <v>0</v>
      </c>
      <c r="CN44" s="46">
        <f>CN43*Parametrlar!$F$15*CN42</f>
        <v>0</v>
      </c>
      <c r="CO44" s="46">
        <f>CO43*Parametrlar!$F$15*CO42</f>
        <v>0</v>
      </c>
      <c r="CP44" s="46">
        <f>CP43*Parametrlar!$F$15*CP42</f>
        <v>0</v>
      </c>
      <c r="CQ44" s="46">
        <f>CQ43*Parametrlar!$F$15*CQ42</f>
        <v>0</v>
      </c>
      <c r="CR44" s="46">
        <f>CR43*Parametrlar!$F$15*CR42</f>
        <v>0</v>
      </c>
      <c r="CS44" s="46">
        <f>CS43*Parametrlar!$F$15*CS42</f>
        <v>0</v>
      </c>
      <c r="CT44" s="46">
        <f>CT43*Parametrlar!$F$15*CT42</f>
        <v>0</v>
      </c>
      <c r="CU44" s="46">
        <f>CU43*Parametrlar!$F$15*CU42</f>
        <v>0</v>
      </c>
      <c r="CV44" s="46">
        <f>CV43*Parametrlar!$F$15*CV42</f>
        <v>0</v>
      </c>
      <c r="CW44" s="46">
        <f>CW43*Parametrlar!$F$15*CW42</f>
        <v>0</v>
      </c>
      <c r="CX44" s="46">
        <f>CX43*Parametrlar!$F$15*CX42</f>
        <v>0</v>
      </c>
      <c r="CY44" s="46">
        <f>CY43*Parametrlar!$F$15*CY42</f>
        <v>0</v>
      </c>
      <c r="CZ44" s="46">
        <f>CZ43*Parametrlar!$F$15*CZ42</f>
        <v>0</v>
      </c>
      <c r="DA44" s="46">
        <f>DA43*Parametrlar!$F$15*DA42</f>
        <v>0</v>
      </c>
      <c r="DB44" s="46">
        <f>DB43*Parametrlar!$F$15*DB42</f>
        <v>0</v>
      </c>
      <c r="DC44" s="46">
        <f>DC43*Parametrlar!$F$15*DC42</f>
        <v>0</v>
      </c>
      <c r="DD44" s="46">
        <f>DD43*Parametrlar!$F$15*DD42</f>
        <v>0</v>
      </c>
      <c r="DE44" s="46">
        <f>DE43*Parametrlar!$F$15*DE42</f>
        <v>0</v>
      </c>
      <c r="DF44" s="46">
        <f>DF43*Parametrlar!$F$15*DF42</f>
        <v>0</v>
      </c>
      <c r="DG44" s="46">
        <f>DG43*Parametrlar!$F$15*DG42</f>
        <v>0</v>
      </c>
      <c r="DH44" s="46">
        <f>DH43*Parametrlar!$F$15*DH42</f>
        <v>0</v>
      </c>
      <c r="DI44" s="46">
        <f>DI43*Parametrlar!$F$15*DI42</f>
        <v>0</v>
      </c>
      <c r="DJ44" s="46">
        <f>DJ43*Parametrlar!$F$15*DJ42</f>
        <v>0</v>
      </c>
      <c r="DK44" s="46">
        <f>DK43*Parametrlar!$F$15*DK42</f>
        <v>0</v>
      </c>
      <c r="DL44" s="46">
        <f>DL43*Parametrlar!$F$15*DL42</f>
        <v>0</v>
      </c>
      <c r="DM44" s="46">
        <f>DM43*Parametrlar!$F$15*DM42</f>
        <v>0</v>
      </c>
      <c r="DN44" s="46">
        <f>DN43*Parametrlar!$F$15*DN42</f>
        <v>0</v>
      </c>
      <c r="DO44" s="46">
        <f>DO43*Parametrlar!$F$15*DO42</f>
        <v>0</v>
      </c>
      <c r="DP44" s="46">
        <f>DP43*Parametrlar!$F$15*DP42</f>
        <v>0</v>
      </c>
      <c r="DQ44" s="46">
        <f>DQ43*Parametrlar!$F$15*DQ42</f>
        <v>0</v>
      </c>
      <c r="DR44" s="46">
        <f>DR43*Parametrlar!$F$15*DR42</f>
        <v>0</v>
      </c>
      <c r="DS44" s="46">
        <f>DS43*Parametrlar!$F$15*DS42</f>
        <v>0</v>
      </c>
      <c r="DT44" s="46">
        <f>DT43*Parametrlar!$F$15*DT42</f>
        <v>0</v>
      </c>
      <c r="DU44" s="46">
        <f>DU43*Parametrlar!$F$15*DU42</f>
        <v>0</v>
      </c>
      <c r="DV44" s="46">
        <f>DV43*Parametrlar!$F$15*DV42</f>
        <v>0</v>
      </c>
      <c r="DW44" s="46">
        <f>DW43*Parametrlar!$F$15*DW42</f>
        <v>0</v>
      </c>
      <c r="DX44" s="46">
        <f>DX43*Parametrlar!$F$15*DX42</f>
        <v>0</v>
      </c>
      <c r="DY44" s="46">
        <f>DY43*Parametrlar!$F$15*DY42</f>
        <v>0</v>
      </c>
      <c r="DZ44" s="46">
        <f>DZ43*Parametrlar!$F$15*DZ42</f>
        <v>0</v>
      </c>
      <c r="EA44" s="46">
        <f>EA43*Parametrlar!$F$15*EA42</f>
        <v>0</v>
      </c>
      <c r="EB44" s="46">
        <f>EB43*Parametrlar!$F$15*EB42</f>
        <v>0</v>
      </c>
      <c r="EC44" s="46">
        <f>EC43*Parametrlar!$F$15*EC42</f>
        <v>0</v>
      </c>
      <c r="ED44" s="46">
        <f>ED43*Parametrlar!$F$15*ED42</f>
        <v>0</v>
      </c>
      <c r="EE44" s="46">
        <f>EE43*Parametrlar!$F$15*EE42</f>
        <v>0</v>
      </c>
      <c r="EF44" s="46">
        <f>EF43*Parametrlar!$F$15*EF42</f>
        <v>0</v>
      </c>
      <c r="EG44" s="46">
        <f>EG43*Parametrlar!$F$15*EG42</f>
        <v>0</v>
      </c>
      <c r="EH44" s="46">
        <f>EH43*Parametrlar!$F$15*EH42</f>
        <v>0</v>
      </c>
      <c r="EI44" s="46">
        <f>EI43*Parametrlar!$F$15*EI42</f>
        <v>0</v>
      </c>
      <c r="EJ44" s="46">
        <f>EJ43*Parametrlar!$F$15*EJ42</f>
        <v>0</v>
      </c>
      <c r="EK44" s="46">
        <f>EK43*Parametrlar!$F$15*EK42</f>
        <v>0</v>
      </c>
      <c r="EL44" s="46">
        <f>EL43*Parametrlar!$F$15*EL42</f>
        <v>0</v>
      </c>
      <c r="EM44" s="46">
        <f>EM43*Parametrlar!$F$15*EM42</f>
        <v>0</v>
      </c>
      <c r="EN44" s="46">
        <f>EN43*Parametrlar!$F$15*EN42</f>
        <v>0</v>
      </c>
      <c r="EO44" s="46">
        <f>EO43*Parametrlar!$F$15*EO42</f>
        <v>0</v>
      </c>
      <c r="EP44" s="46">
        <f>EP43*Parametrlar!$F$15*EP42</f>
        <v>0</v>
      </c>
      <c r="EQ44" s="46">
        <f>EQ43*Parametrlar!$F$15*EQ42</f>
        <v>0</v>
      </c>
      <c r="ER44" s="46">
        <f>ER43*Parametrlar!$F$15*ER42</f>
        <v>0</v>
      </c>
      <c r="ES44" s="46">
        <f>ES43*Parametrlar!$F$15*ES42</f>
        <v>0</v>
      </c>
      <c r="ET44" s="46">
        <f>ET43*Parametrlar!$F$15*ET42</f>
        <v>0</v>
      </c>
      <c r="EU44" s="46">
        <f>EU43*Parametrlar!$F$15*EU42</f>
        <v>0</v>
      </c>
      <c r="EV44" s="46">
        <f>EV43*Parametrlar!$F$15*EV42</f>
        <v>0</v>
      </c>
      <c r="EW44" s="46">
        <f>EW43*Parametrlar!$F$15*EW42</f>
        <v>0</v>
      </c>
      <c r="EX44" s="46">
        <f>EX43*Parametrlar!$F$15*EX42</f>
        <v>0</v>
      </c>
      <c r="EY44" s="46">
        <f>EY43*Parametrlar!$F$15*EY42</f>
        <v>0</v>
      </c>
      <c r="EZ44" s="46">
        <f>EZ43*Parametrlar!$F$15*EZ42</f>
        <v>0</v>
      </c>
      <c r="FA44" s="46">
        <f>FA43*Parametrlar!$F$15*FA42</f>
        <v>0</v>
      </c>
      <c r="FB44" s="46">
        <f>FB43*Parametrlar!$F$15*FB42</f>
        <v>0</v>
      </c>
      <c r="FC44" s="46">
        <f>FC43*Parametrlar!$F$15*FC42</f>
        <v>0</v>
      </c>
      <c r="FD44" s="46">
        <f>FD43*Parametrlar!$F$15*FD42</f>
        <v>0</v>
      </c>
      <c r="FE44" s="46">
        <f>FE43*Parametrlar!$F$15*FE42</f>
        <v>0</v>
      </c>
      <c r="FF44" s="46">
        <f>FF43*Parametrlar!$F$15*FF42</f>
        <v>0</v>
      </c>
      <c r="FG44" s="46">
        <f>FG43*Parametrlar!$F$15*FG42</f>
        <v>0</v>
      </c>
      <c r="FH44" s="46">
        <f>FH43*Parametrlar!$F$15*FH42</f>
        <v>0</v>
      </c>
      <c r="FI44" s="46">
        <f>FI43*Parametrlar!$F$15*FI42</f>
        <v>0</v>
      </c>
      <c r="FJ44" s="46">
        <f>FJ43*Parametrlar!$F$15*FJ42</f>
        <v>0</v>
      </c>
      <c r="FK44" s="46">
        <f>FK43*Parametrlar!$F$15*FK42</f>
        <v>0</v>
      </c>
      <c r="FL44" s="46">
        <f>FL43*Parametrlar!$F$15*FL42</f>
        <v>0</v>
      </c>
      <c r="FM44" s="46">
        <f>FM43*Parametrlar!$F$15*FM42</f>
        <v>0</v>
      </c>
      <c r="FN44" s="46">
        <f>FN43*Parametrlar!$F$15*FN42</f>
        <v>0</v>
      </c>
      <c r="FO44" s="46">
        <f>FO43*Parametrlar!$F$15*FO42</f>
        <v>0</v>
      </c>
      <c r="FP44" s="46">
        <f>FP43*Parametrlar!$F$15*FP42</f>
        <v>0</v>
      </c>
    </row>
    <row r="45" spans="1:172" x14ac:dyDescent="0.2">
      <c r="A45" s="42" t="s">
        <v>226</v>
      </c>
      <c r="D45" s="46">
        <f>D44</f>
        <v>0</v>
      </c>
      <c r="E45" s="46">
        <f t="shared" ref="E45:AJ45" si="50">D45+E44</f>
        <v>0</v>
      </c>
      <c r="F45" s="46">
        <f t="shared" si="50"/>
        <v>0</v>
      </c>
      <c r="G45" s="46">
        <f t="shared" si="50"/>
        <v>0</v>
      </c>
      <c r="H45" s="46">
        <f t="shared" si="50"/>
        <v>0</v>
      </c>
      <c r="I45" s="46">
        <f t="shared" si="50"/>
        <v>0</v>
      </c>
      <c r="J45" s="46">
        <f t="shared" si="50"/>
        <v>0</v>
      </c>
      <c r="K45" s="46">
        <f t="shared" si="50"/>
        <v>0</v>
      </c>
      <c r="L45" s="46">
        <f t="shared" si="50"/>
        <v>0</v>
      </c>
      <c r="M45" s="46">
        <f t="shared" si="50"/>
        <v>0</v>
      </c>
      <c r="N45" s="46">
        <f t="shared" si="50"/>
        <v>0</v>
      </c>
      <c r="O45" s="46">
        <f t="shared" si="50"/>
        <v>0</v>
      </c>
      <c r="P45" s="46">
        <f t="shared" si="50"/>
        <v>0</v>
      </c>
      <c r="Q45" s="46">
        <f t="shared" si="50"/>
        <v>0</v>
      </c>
      <c r="R45" s="46">
        <f t="shared" si="50"/>
        <v>0</v>
      </c>
      <c r="S45" s="46">
        <f t="shared" si="50"/>
        <v>0</v>
      </c>
      <c r="T45" s="46">
        <f t="shared" si="50"/>
        <v>0</v>
      </c>
      <c r="U45" s="46">
        <f t="shared" si="50"/>
        <v>0</v>
      </c>
      <c r="V45" s="46">
        <f t="shared" si="50"/>
        <v>0</v>
      </c>
      <c r="W45" s="46">
        <f t="shared" si="50"/>
        <v>0</v>
      </c>
      <c r="X45" s="46">
        <f t="shared" si="50"/>
        <v>0</v>
      </c>
      <c r="Y45" s="46">
        <f t="shared" si="50"/>
        <v>0</v>
      </c>
      <c r="Z45" s="46">
        <f t="shared" si="50"/>
        <v>0</v>
      </c>
      <c r="AA45" s="46">
        <f t="shared" si="50"/>
        <v>0</v>
      </c>
      <c r="AB45" s="46">
        <f t="shared" si="50"/>
        <v>0</v>
      </c>
      <c r="AC45" s="46">
        <f t="shared" si="50"/>
        <v>0</v>
      </c>
      <c r="AD45" s="46">
        <f t="shared" si="50"/>
        <v>0</v>
      </c>
      <c r="AE45" s="46">
        <f t="shared" si="50"/>
        <v>0</v>
      </c>
      <c r="AF45" s="46">
        <f t="shared" si="50"/>
        <v>0</v>
      </c>
      <c r="AG45" s="46">
        <f t="shared" si="50"/>
        <v>0</v>
      </c>
      <c r="AH45" s="46">
        <f t="shared" si="50"/>
        <v>0</v>
      </c>
      <c r="AI45" s="46">
        <f t="shared" si="50"/>
        <v>0</v>
      </c>
      <c r="AJ45" s="46">
        <f t="shared" si="50"/>
        <v>0</v>
      </c>
      <c r="AK45" s="46">
        <f t="shared" ref="AK45:BP45" si="51">AJ45+AK44</f>
        <v>0</v>
      </c>
      <c r="AL45" s="46">
        <f t="shared" si="51"/>
        <v>0</v>
      </c>
      <c r="AM45" s="46">
        <f t="shared" si="51"/>
        <v>0</v>
      </c>
      <c r="AN45" s="46">
        <f t="shared" si="51"/>
        <v>0</v>
      </c>
      <c r="AO45" s="46">
        <f t="shared" si="51"/>
        <v>0</v>
      </c>
      <c r="AP45" s="46">
        <f t="shared" si="51"/>
        <v>0</v>
      </c>
      <c r="AQ45" s="46">
        <f t="shared" si="51"/>
        <v>0</v>
      </c>
      <c r="AR45" s="46">
        <f t="shared" si="51"/>
        <v>0</v>
      </c>
      <c r="AS45" s="46">
        <f t="shared" si="51"/>
        <v>0</v>
      </c>
      <c r="AT45" s="46">
        <f t="shared" si="51"/>
        <v>0</v>
      </c>
      <c r="AU45" s="46">
        <f t="shared" si="51"/>
        <v>0</v>
      </c>
      <c r="AV45" s="46">
        <f t="shared" si="51"/>
        <v>0</v>
      </c>
      <c r="AW45" s="46">
        <f t="shared" si="51"/>
        <v>0</v>
      </c>
      <c r="AX45" s="46">
        <f t="shared" si="51"/>
        <v>0</v>
      </c>
      <c r="AY45" s="46">
        <f t="shared" si="51"/>
        <v>0</v>
      </c>
      <c r="AZ45" s="46">
        <f t="shared" si="51"/>
        <v>0</v>
      </c>
      <c r="BA45" s="46">
        <f t="shared" si="51"/>
        <v>0</v>
      </c>
      <c r="BB45" s="46">
        <f t="shared" si="51"/>
        <v>0</v>
      </c>
      <c r="BC45" s="46">
        <f t="shared" si="51"/>
        <v>0</v>
      </c>
      <c r="BD45" s="46">
        <f t="shared" si="51"/>
        <v>0</v>
      </c>
      <c r="BE45" s="46">
        <f t="shared" si="51"/>
        <v>0</v>
      </c>
      <c r="BF45" s="46">
        <f t="shared" si="51"/>
        <v>0</v>
      </c>
      <c r="BG45" s="46">
        <f t="shared" si="51"/>
        <v>0</v>
      </c>
      <c r="BH45" s="46">
        <f t="shared" si="51"/>
        <v>0</v>
      </c>
      <c r="BI45" s="46">
        <f t="shared" si="51"/>
        <v>0</v>
      </c>
      <c r="BJ45" s="46">
        <f t="shared" si="51"/>
        <v>0</v>
      </c>
      <c r="BK45" s="46">
        <f t="shared" si="51"/>
        <v>0</v>
      </c>
      <c r="BL45" s="46">
        <f t="shared" si="51"/>
        <v>0</v>
      </c>
      <c r="BM45" s="46">
        <f t="shared" si="51"/>
        <v>0</v>
      </c>
      <c r="BN45" s="46">
        <f t="shared" si="51"/>
        <v>0</v>
      </c>
      <c r="BO45" s="46">
        <f t="shared" si="51"/>
        <v>0</v>
      </c>
      <c r="BP45" s="46">
        <f t="shared" si="51"/>
        <v>0</v>
      </c>
      <c r="BQ45" s="46">
        <f t="shared" ref="BQ45:CV45" si="52">BP45+BQ44</f>
        <v>0</v>
      </c>
      <c r="BR45" s="46">
        <f t="shared" si="52"/>
        <v>0</v>
      </c>
      <c r="BS45" s="46">
        <f t="shared" si="52"/>
        <v>0</v>
      </c>
      <c r="BT45" s="46">
        <f t="shared" si="52"/>
        <v>0</v>
      </c>
      <c r="BU45" s="46">
        <f t="shared" si="52"/>
        <v>0</v>
      </c>
      <c r="BV45" s="46">
        <f t="shared" si="52"/>
        <v>0</v>
      </c>
      <c r="BW45" s="46">
        <f t="shared" si="52"/>
        <v>0</v>
      </c>
      <c r="BX45" s="46">
        <f t="shared" si="52"/>
        <v>0</v>
      </c>
      <c r="BY45" s="46">
        <f t="shared" si="52"/>
        <v>0</v>
      </c>
      <c r="BZ45" s="46">
        <f t="shared" si="52"/>
        <v>0</v>
      </c>
      <c r="CA45" s="46">
        <f t="shared" si="52"/>
        <v>0</v>
      </c>
      <c r="CB45" s="46">
        <f t="shared" si="52"/>
        <v>0</v>
      </c>
      <c r="CC45" s="46">
        <f t="shared" si="52"/>
        <v>0</v>
      </c>
      <c r="CD45" s="46">
        <f t="shared" si="52"/>
        <v>0</v>
      </c>
      <c r="CE45" s="46">
        <f t="shared" si="52"/>
        <v>0</v>
      </c>
      <c r="CF45" s="46">
        <f t="shared" si="52"/>
        <v>0</v>
      </c>
      <c r="CG45" s="46">
        <f t="shared" si="52"/>
        <v>0</v>
      </c>
      <c r="CH45" s="46">
        <f t="shared" si="52"/>
        <v>0</v>
      </c>
      <c r="CI45" s="46">
        <f t="shared" si="52"/>
        <v>0</v>
      </c>
      <c r="CJ45" s="46">
        <f t="shared" si="52"/>
        <v>0</v>
      </c>
      <c r="CK45" s="46">
        <f t="shared" si="52"/>
        <v>0</v>
      </c>
      <c r="CL45" s="46">
        <f t="shared" si="52"/>
        <v>0</v>
      </c>
      <c r="CM45" s="46">
        <f t="shared" si="52"/>
        <v>0</v>
      </c>
      <c r="CN45" s="46">
        <f t="shared" si="52"/>
        <v>0</v>
      </c>
      <c r="CO45" s="46">
        <f t="shared" si="52"/>
        <v>0</v>
      </c>
      <c r="CP45" s="46">
        <f t="shared" si="52"/>
        <v>0</v>
      </c>
      <c r="CQ45" s="46">
        <f t="shared" si="52"/>
        <v>0</v>
      </c>
      <c r="CR45" s="46">
        <f t="shared" si="52"/>
        <v>0</v>
      </c>
      <c r="CS45" s="46">
        <f t="shared" si="52"/>
        <v>0</v>
      </c>
      <c r="CT45" s="46">
        <f t="shared" si="52"/>
        <v>0</v>
      </c>
      <c r="CU45" s="46">
        <f t="shared" si="52"/>
        <v>0</v>
      </c>
      <c r="CV45" s="46">
        <f t="shared" si="52"/>
        <v>0</v>
      </c>
      <c r="CW45" s="46">
        <f t="shared" ref="CW45:EB45" si="53">CV45+CW44</f>
        <v>0</v>
      </c>
      <c r="CX45" s="46">
        <f t="shared" si="53"/>
        <v>0</v>
      </c>
      <c r="CY45" s="46">
        <f t="shared" si="53"/>
        <v>0</v>
      </c>
      <c r="CZ45" s="46">
        <f t="shared" si="53"/>
        <v>0</v>
      </c>
      <c r="DA45" s="46">
        <f t="shared" si="53"/>
        <v>0</v>
      </c>
      <c r="DB45" s="46">
        <f t="shared" si="53"/>
        <v>0</v>
      </c>
      <c r="DC45" s="46">
        <f t="shared" si="53"/>
        <v>0</v>
      </c>
      <c r="DD45" s="46">
        <f t="shared" si="53"/>
        <v>0</v>
      </c>
      <c r="DE45" s="46">
        <f t="shared" si="53"/>
        <v>0</v>
      </c>
      <c r="DF45" s="46">
        <f t="shared" si="53"/>
        <v>0</v>
      </c>
      <c r="DG45" s="46">
        <f t="shared" si="53"/>
        <v>0</v>
      </c>
      <c r="DH45" s="46">
        <f t="shared" si="53"/>
        <v>0</v>
      </c>
      <c r="DI45" s="46">
        <f t="shared" si="53"/>
        <v>0</v>
      </c>
      <c r="DJ45" s="46">
        <f t="shared" si="53"/>
        <v>0</v>
      </c>
      <c r="DK45" s="46">
        <f t="shared" si="53"/>
        <v>0</v>
      </c>
      <c r="DL45" s="46">
        <f t="shared" si="53"/>
        <v>0</v>
      </c>
      <c r="DM45" s="46">
        <f t="shared" si="53"/>
        <v>0</v>
      </c>
      <c r="DN45" s="46">
        <f t="shared" si="53"/>
        <v>0</v>
      </c>
      <c r="DO45" s="46">
        <f t="shared" si="53"/>
        <v>0</v>
      </c>
      <c r="DP45" s="46">
        <f t="shared" si="53"/>
        <v>0</v>
      </c>
      <c r="DQ45" s="46">
        <f t="shared" si="53"/>
        <v>0</v>
      </c>
      <c r="DR45" s="46">
        <f t="shared" si="53"/>
        <v>0</v>
      </c>
      <c r="DS45" s="46">
        <f t="shared" si="53"/>
        <v>0</v>
      </c>
      <c r="DT45" s="46">
        <f t="shared" si="53"/>
        <v>0</v>
      </c>
      <c r="DU45" s="46">
        <f t="shared" si="53"/>
        <v>0</v>
      </c>
      <c r="DV45" s="46">
        <f t="shared" si="53"/>
        <v>0</v>
      </c>
      <c r="DW45" s="46">
        <f t="shared" si="53"/>
        <v>0</v>
      </c>
      <c r="DX45" s="46">
        <f t="shared" si="53"/>
        <v>0</v>
      </c>
      <c r="DY45" s="46">
        <f t="shared" si="53"/>
        <v>0</v>
      </c>
      <c r="DZ45" s="46">
        <f t="shared" si="53"/>
        <v>0</v>
      </c>
      <c r="EA45" s="46">
        <f t="shared" si="53"/>
        <v>0</v>
      </c>
      <c r="EB45" s="46">
        <f t="shared" si="53"/>
        <v>0</v>
      </c>
      <c r="EC45" s="46">
        <f t="shared" ref="EC45:FH45" si="54">EB45+EC44</f>
        <v>0</v>
      </c>
      <c r="ED45" s="46">
        <f t="shared" si="54"/>
        <v>0</v>
      </c>
      <c r="EE45" s="46">
        <f t="shared" si="54"/>
        <v>0</v>
      </c>
      <c r="EF45" s="46">
        <f t="shared" si="54"/>
        <v>0</v>
      </c>
      <c r="EG45" s="46">
        <f t="shared" si="54"/>
        <v>0</v>
      </c>
      <c r="EH45" s="46">
        <f t="shared" si="54"/>
        <v>0</v>
      </c>
      <c r="EI45" s="46">
        <f t="shared" si="54"/>
        <v>0</v>
      </c>
      <c r="EJ45" s="46">
        <f t="shared" si="54"/>
        <v>0</v>
      </c>
      <c r="EK45" s="46">
        <f t="shared" si="54"/>
        <v>0</v>
      </c>
      <c r="EL45" s="46">
        <f t="shared" si="54"/>
        <v>0</v>
      </c>
      <c r="EM45" s="46">
        <f t="shared" si="54"/>
        <v>0</v>
      </c>
      <c r="EN45" s="46">
        <f t="shared" si="54"/>
        <v>0</v>
      </c>
      <c r="EO45" s="46">
        <f t="shared" si="54"/>
        <v>0</v>
      </c>
      <c r="EP45" s="46">
        <f t="shared" si="54"/>
        <v>0</v>
      </c>
      <c r="EQ45" s="46">
        <f t="shared" si="54"/>
        <v>0</v>
      </c>
      <c r="ER45" s="46">
        <f t="shared" si="54"/>
        <v>0</v>
      </c>
      <c r="ES45" s="46">
        <f t="shared" si="54"/>
        <v>0</v>
      </c>
      <c r="ET45" s="46">
        <f t="shared" si="54"/>
        <v>0</v>
      </c>
      <c r="EU45" s="46">
        <f t="shared" si="54"/>
        <v>0</v>
      </c>
      <c r="EV45" s="46">
        <f t="shared" si="54"/>
        <v>0</v>
      </c>
      <c r="EW45" s="46">
        <f t="shared" si="54"/>
        <v>0</v>
      </c>
      <c r="EX45" s="46">
        <f t="shared" si="54"/>
        <v>0</v>
      </c>
      <c r="EY45" s="46">
        <f t="shared" si="54"/>
        <v>0</v>
      </c>
      <c r="EZ45" s="46">
        <f t="shared" si="54"/>
        <v>0</v>
      </c>
      <c r="FA45" s="46">
        <f t="shared" si="54"/>
        <v>0</v>
      </c>
      <c r="FB45" s="46">
        <f t="shared" si="54"/>
        <v>0</v>
      </c>
      <c r="FC45" s="46">
        <f t="shared" si="54"/>
        <v>0</v>
      </c>
      <c r="FD45" s="46">
        <f t="shared" si="54"/>
        <v>0</v>
      </c>
      <c r="FE45" s="46">
        <f t="shared" si="54"/>
        <v>0</v>
      </c>
      <c r="FF45" s="46">
        <f t="shared" si="54"/>
        <v>0</v>
      </c>
      <c r="FG45" s="46">
        <f t="shared" si="54"/>
        <v>0</v>
      </c>
      <c r="FH45" s="46">
        <f t="shared" si="54"/>
        <v>0</v>
      </c>
      <c r="FI45" s="46">
        <f t="shared" ref="FI45:GN45" si="55">FH45+FI44</f>
        <v>0</v>
      </c>
      <c r="FJ45" s="46">
        <f t="shared" si="55"/>
        <v>0</v>
      </c>
      <c r="FK45" s="46">
        <f t="shared" si="55"/>
        <v>0</v>
      </c>
      <c r="FL45" s="46">
        <f t="shared" si="55"/>
        <v>0</v>
      </c>
      <c r="FM45" s="46">
        <f t="shared" si="55"/>
        <v>0</v>
      </c>
      <c r="FN45" s="46">
        <f t="shared" si="55"/>
        <v>0</v>
      </c>
      <c r="FO45" s="46">
        <f t="shared" si="55"/>
        <v>0</v>
      </c>
      <c r="FP45" s="46">
        <f t="shared" si="55"/>
        <v>0</v>
      </c>
    </row>
    <row r="46" spans="1:172" x14ac:dyDescent="0.2">
      <c r="A46" s="35" t="s">
        <v>227</v>
      </c>
      <c r="C46" s="45">
        <f t="shared" ref="C46:C52" si="56">SUM(D46:FP46)</f>
        <v>0</v>
      </c>
      <c r="D46" s="46">
        <f>Parametrlar!$F$9*D44</f>
        <v>0</v>
      </c>
      <c r="E46" s="46">
        <f>Parametrlar!$F$9*E44+IF(Parametrlar!$F$6&gt;0,(1-Parametrlar!$F$9)/MAX(1,Parametrlar!$F$6)*(D45-IF(E$4-1-Parametrlar!$F$6&gt;=0,INDEX($D$45:$FP$45,1,E$4-Parametrlar!$F$6),0)),0)</f>
        <v>0</v>
      </c>
      <c r="F46" s="46">
        <f>Parametrlar!$F$9*F44+IF(Parametrlar!$F$6&gt;0,(1-Parametrlar!$F$9)/MAX(1,Parametrlar!$F$6)*(E45-IF(F$4-1-Parametrlar!$F$6&gt;=0,INDEX($D$45:$FP$45,1,F$4-Parametrlar!$F$6),0)),0)</f>
        <v>0</v>
      </c>
      <c r="G46" s="46">
        <f>Parametrlar!$F$9*G44+IF(Parametrlar!$F$6&gt;0,(1-Parametrlar!$F$9)/MAX(1,Parametrlar!$F$6)*(F45-IF(G$4-1-Parametrlar!$F$6&gt;=0,INDEX($D$45:$FP$45,1,G$4-Parametrlar!$F$6),0)),0)</f>
        <v>0</v>
      </c>
      <c r="H46" s="46">
        <f>Parametrlar!$F$9*H44+IF(Parametrlar!$F$6&gt;0,(1-Parametrlar!$F$9)/MAX(1,Parametrlar!$F$6)*(G45-IF(H$4-1-Parametrlar!$F$6&gt;=0,INDEX($D$45:$FP$45,1,H$4-Parametrlar!$F$6),0)),0)</f>
        <v>0</v>
      </c>
      <c r="I46" s="46">
        <f>Parametrlar!$F$9*I44+IF(Parametrlar!$F$6&gt;0,(1-Parametrlar!$F$9)/MAX(1,Parametrlar!$F$6)*(H45-IF(I$4-1-Parametrlar!$F$6&gt;=0,INDEX($D$45:$FP$45,1,I$4-Parametrlar!$F$6),0)),0)</f>
        <v>0</v>
      </c>
      <c r="J46" s="46">
        <f>Parametrlar!$F$9*J44+IF(Parametrlar!$F$6&gt;0,(1-Parametrlar!$F$9)/MAX(1,Parametrlar!$F$6)*(I45-IF(J$4-1-Parametrlar!$F$6&gt;=0,INDEX($D$45:$FP$45,1,J$4-Parametrlar!$F$6),0)),0)</f>
        <v>0</v>
      </c>
      <c r="K46" s="46">
        <f>Parametrlar!$F$9*K44+IF(Parametrlar!$F$6&gt;0,(1-Parametrlar!$F$9)/MAX(1,Parametrlar!$F$6)*(J45-IF(K$4-1-Parametrlar!$F$6&gt;=0,INDEX($D$45:$FP$45,1,K$4-Parametrlar!$F$6),0)),0)</f>
        <v>0</v>
      </c>
      <c r="L46" s="46">
        <f>Parametrlar!$F$9*L44+IF(Parametrlar!$F$6&gt;0,(1-Parametrlar!$F$9)/MAX(1,Parametrlar!$F$6)*(K45-IF(L$4-1-Parametrlar!$F$6&gt;=0,INDEX($D$45:$FP$45,1,L$4-Parametrlar!$F$6),0)),0)</f>
        <v>0</v>
      </c>
      <c r="M46" s="46">
        <f>Parametrlar!$F$9*M44+IF(Parametrlar!$F$6&gt;0,(1-Parametrlar!$F$9)/MAX(1,Parametrlar!$F$6)*(L45-IF(M$4-1-Parametrlar!$F$6&gt;=0,INDEX($D$45:$FP$45,1,M$4-Parametrlar!$F$6),0)),0)</f>
        <v>0</v>
      </c>
      <c r="N46" s="46">
        <f>Parametrlar!$F$9*N44+IF(Parametrlar!$F$6&gt;0,(1-Parametrlar!$F$9)/MAX(1,Parametrlar!$F$6)*(M45-IF(N$4-1-Parametrlar!$F$6&gt;=0,INDEX($D$45:$FP$45,1,N$4-Parametrlar!$F$6),0)),0)</f>
        <v>0</v>
      </c>
      <c r="O46" s="46">
        <f>Parametrlar!$F$9*O44+IF(Parametrlar!$F$6&gt;0,(1-Parametrlar!$F$9)/MAX(1,Parametrlar!$F$6)*(N45-IF(O$4-1-Parametrlar!$F$6&gt;=0,INDEX($D$45:$FP$45,1,O$4-Parametrlar!$F$6),0)),0)</f>
        <v>0</v>
      </c>
      <c r="P46" s="46">
        <f>Parametrlar!$F$9*P44+IF(Parametrlar!$F$6&gt;0,(1-Parametrlar!$F$9)/MAX(1,Parametrlar!$F$6)*(O45-IF(P$4-1-Parametrlar!$F$6&gt;=0,INDEX($D$45:$FP$45,1,P$4-Parametrlar!$F$6),0)),0)</f>
        <v>0</v>
      </c>
      <c r="Q46" s="46">
        <f>Parametrlar!$F$9*Q44+IF(Parametrlar!$F$6&gt;0,(1-Parametrlar!$F$9)/MAX(1,Parametrlar!$F$6)*(P45-IF(Q$4-1-Parametrlar!$F$6&gt;=0,INDEX($D$45:$FP$45,1,Q$4-Parametrlar!$F$6),0)),0)</f>
        <v>0</v>
      </c>
      <c r="R46" s="46">
        <f>Parametrlar!$F$9*R44+IF(Parametrlar!$F$6&gt;0,(1-Parametrlar!$F$9)/MAX(1,Parametrlar!$F$6)*(Q45-IF(R$4-1-Parametrlar!$F$6&gt;=0,INDEX($D$45:$FP$45,1,R$4-Parametrlar!$F$6),0)),0)</f>
        <v>0</v>
      </c>
      <c r="S46" s="46">
        <f>Parametrlar!$F$9*S44+IF(Parametrlar!$F$6&gt;0,(1-Parametrlar!$F$9)/MAX(1,Parametrlar!$F$6)*(R45-IF(S$4-1-Parametrlar!$F$6&gt;=0,INDEX($D$45:$FP$45,1,S$4-Parametrlar!$F$6),0)),0)</f>
        <v>0</v>
      </c>
      <c r="T46" s="46">
        <f>Parametrlar!$F$9*T44+IF(Parametrlar!$F$6&gt;0,(1-Parametrlar!$F$9)/MAX(1,Parametrlar!$F$6)*(S45-IF(T$4-1-Parametrlar!$F$6&gt;=0,INDEX($D$45:$FP$45,1,T$4-Parametrlar!$F$6),0)),0)</f>
        <v>0</v>
      </c>
      <c r="U46" s="46">
        <f>Parametrlar!$F$9*U44+IF(Parametrlar!$F$6&gt;0,(1-Parametrlar!$F$9)/MAX(1,Parametrlar!$F$6)*(T45-IF(U$4-1-Parametrlar!$F$6&gt;=0,INDEX($D$45:$FP$45,1,U$4-Parametrlar!$F$6),0)),0)</f>
        <v>0</v>
      </c>
      <c r="V46" s="46">
        <f>Parametrlar!$F$9*V44+IF(Parametrlar!$F$6&gt;0,(1-Parametrlar!$F$9)/MAX(1,Parametrlar!$F$6)*(U45-IF(V$4-1-Parametrlar!$F$6&gt;=0,INDEX($D$45:$FP$45,1,V$4-Parametrlar!$F$6),0)),0)</f>
        <v>0</v>
      </c>
      <c r="W46" s="46">
        <f>Parametrlar!$F$9*W44+IF(Parametrlar!$F$6&gt;0,(1-Parametrlar!$F$9)/MAX(1,Parametrlar!$F$6)*(V45-IF(W$4-1-Parametrlar!$F$6&gt;=0,INDEX($D$45:$FP$45,1,W$4-Parametrlar!$F$6),0)),0)</f>
        <v>0</v>
      </c>
      <c r="X46" s="46">
        <f>Parametrlar!$F$9*X44+IF(Parametrlar!$F$6&gt;0,(1-Parametrlar!$F$9)/MAX(1,Parametrlar!$F$6)*(W45-IF(X$4-1-Parametrlar!$F$6&gt;=0,INDEX($D$45:$FP$45,1,X$4-Parametrlar!$F$6),0)),0)</f>
        <v>0</v>
      </c>
      <c r="Y46" s="46">
        <f>Parametrlar!$F$9*Y44+IF(Parametrlar!$F$6&gt;0,(1-Parametrlar!$F$9)/MAX(1,Parametrlar!$F$6)*(X45-IF(Y$4-1-Parametrlar!$F$6&gt;=0,INDEX($D$45:$FP$45,1,Y$4-Parametrlar!$F$6),0)),0)</f>
        <v>0</v>
      </c>
      <c r="Z46" s="46">
        <f>Parametrlar!$F$9*Z44+IF(Parametrlar!$F$6&gt;0,(1-Parametrlar!$F$9)/MAX(1,Parametrlar!$F$6)*(Y45-IF(Z$4-1-Parametrlar!$F$6&gt;=0,INDEX($D$45:$FP$45,1,Z$4-Parametrlar!$F$6),0)),0)</f>
        <v>0</v>
      </c>
      <c r="AA46" s="46">
        <f>Parametrlar!$F$9*AA44+IF(Parametrlar!$F$6&gt;0,(1-Parametrlar!$F$9)/MAX(1,Parametrlar!$F$6)*(Z45-IF(AA$4-1-Parametrlar!$F$6&gt;=0,INDEX($D$45:$FP$45,1,AA$4-Parametrlar!$F$6),0)),0)</f>
        <v>0</v>
      </c>
      <c r="AB46" s="46">
        <f>Parametrlar!$F$9*AB44+IF(Parametrlar!$F$6&gt;0,(1-Parametrlar!$F$9)/MAX(1,Parametrlar!$F$6)*(AA45-IF(AB$4-1-Parametrlar!$F$6&gt;=0,INDEX($D$45:$FP$45,1,AB$4-Parametrlar!$F$6),0)),0)</f>
        <v>0</v>
      </c>
      <c r="AC46" s="46">
        <f>Parametrlar!$F$9*AC44+IF(Parametrlar!$F$6&gt;0,(1-Parametrlar!$F$9)/MAX(1,Parametrlar!$F$6)*(AB45-IF(AC$4-1-Parametrlar!$F$6&gt;=0,INDEX($D$45:$FP$45,1,AC$4-Parametrlar!$F$6),0)),0)</f>
        <v>0</v>
      </c>
      <c r="AD46" s="46">
        <f>Parametrlar!$F$9*AD44+IF(Parametrlar!$F$6&gt;0,(1-Parametrlar!$F$9)/MAX(1,Parametrlar!$F$6)*(AC45-IF(AD$4-1-Parametrlar!$F$6&gt;=0,INDEX($D$45:$FP$45,1,AD$4-Parametrlar!$F$6),0)),0)</f>
        <v>0</v>
      </c>
      <c r="AE46" s="46">
        <f>Parametrlar!$F$9*AE44+IF(Parametrlar!$F$6&gt;0,(1-Parametrlar!$F$9)/MAX(1,Parametrlar!$F$6)*(AD45-IF(AE$4-1-Parametrlar!$F$6&gt;=0,INDEX($D$45:$FP$45,1,AE$4-Parametrlar!$F$6),0)),0)</f>
        <v>0</v>
      </c>
      <c r="AF46" s="46">
        <f>Parametrlar!$F$9*AF44+IF(Parametrlar!$F$6&gt;0,(1-Parametrlar!$F$9)/MAX(1,Parametrlar!$F$6)*(AE45-IF(AF$4-1-Parametrlar!$F$6&gt;=0,INDEX($D$45:$FP$45,1,AF$4-Parametrlar!$F$6),0)),0)</f>
        <v>0</v>
      </c>
      <c r="AG46" s="46">
        <f>Parametrlar!$F$9*AG44+IF(Parametrlar!$F$6&gt;0,(1-Parametrlar!$F$9)/MAX(1,Parametrlar!$F$6)*(AF45-IF(AG$4-1-Parametrlar!$F$6&gt;=0,INDEX($D$45:$FP$45,1,AG$4-Parametrlar!$F$6),0)),0)</f>
        <v>0</v>
      </c>
      <c r="AH46" s="46">
        <f>Parametrlar!$F$9*AH44+IF(Parametrlar!$F$6&gt;0,(1-Parametrlar!$F$9)/MAX(1,Parametrlar!$F$6)*(AG45-IF(AH$4-1-Parametrlar!$F$6&gt;=0,INDEX($D$45:$FP$45,1,AH$4-Parametrlar!$F$6),0)),0)</f>
        <v>0</v>
      </c>
      <c r="AI46" s="46">
        <f>Parametrlar!$F$9*AI44+IF(Parametrlar!$F$6&gt;0,(1-Parametrlar!$F$9)/MAX(1,Parametrlar!$F$6)*(AH45-IF(AI$4-1-Parametrlar!$F$6&gt;=0,INDEX($D$45:$FP$45,1,AI$4-Parametrlar!$F$6),0)),0)</f>
        <v>0</v>
      </c>
      <c r="AJ46" s="46">
        <f>Parametrlar!$F$9*AJ44+IF(Parametrlar!$F$6&gt;0,(1-Parametrlar!$F$9)/MAX(1,Parametrlar!$F$6)*(AI45-IF(AJ$4-1-Parametrlar!$F$6&gt;=0,INDEX($D$45:$FP$45,1,AJ$4-Parametrlar!$F$6),0)),0)</f>
        <v>0</v>
      </c>
      <c r="AK46" s="46">
        <f>Parametrlar!$F$9*AK44+IF(Parametrlar!$F$6&gt;0,(1-Parametrlar!$F$9)/MAX(1,Parametrlar!$F$6)*(AJ45-IF(AK$4-1-Parametrlar!$F$6&gt;=0,INDEX($D$45:$FP$45,1,AK$4-Parametrlar!$F$6),0)),0)</f>
        <v>0</v>
      </c>
      <c r="AL46" s="46">
        <f>Parametrlar!$F$9*AL44+IF(Parametrlar!$F$6&gt;0,(1-Parametrlar!$F$9)/MAX(1,Parametrlar!$F$6)*(AK45-IF(AL$4-1-Parametrlar!$F$6&gt;=0,INDEX($D$45:$FP$45,1,AL$4-Parametrlar!$F$6),0)),0)</f>
        <v>0</v>
      </c>
      <c r="AM46" s="46">
        <f>Parametrlar!$F$9*AM44+IF(Parametrlar!$F$6&gt;0,(1-Parametrlar!$F$9)/MAX(1,Parametrlar!$F$6)*(AL45-IF(AM$4-1-Parametrlar!$F$6&gt;=0,INDEX($D$45:$FP$45,1,AM$4-Parametrlar!$F$6),0)),0)</f>
        <v>0</v>
      </c>
      <c r="AN46" s="46">
        <f>Parametrlar!$F$9*AN44+IF(Parametrlar!$F$6&gt;0,(1-Parametrlar!$F$9)/MAX(1,Parametrlar!$F$6)*(AM45-IF(AN$4-1-Parametrlar!$F$6&gt;=0,INDEX($D$45:$FP$45,1,AN$4-Parametrlar!$F$6),0)),0)</f>
        <v>0</v>
      </c>
      <c r="AO46" s="46">
        <f>Parametrlar!$F$9*AO44+IF(Parametrlar!$F$6&gt;0,(1-Parametrlar!$F$9)/MAX(1,Parametrlar!$F$6)*(AN45-IF(AO$4-1-Parametrlar!$F$6&gt;=0,INDEX($D$45:$FP$45,1,AO$4-Parametrlar!$F$6),0)),0)</f>
        <v>0</v>
      </c>
      <c r="AP46" s="46">
        <f>Parametrlar!$F$9*AP44+IF(Parametrlar!$F$6&gt;0,(1-Parametrlar!$F$9)/MAX(1,Parametrlar!$F$6)*(AO45-IF(AP$4-1-Parametrlar!$F$6&gt;=0,INDEX($D$45:$FP$45,1,AP$4-Parametrlar!$F$6),0)),0)</f>
        <v>0</v>
      </c>
      <c r="AQ46" s="46">
        <f>Parametrlar!$F$9*AQ44+IF(Parametrlar!$F$6&gt;0,(1-Parametrlar!$F$9)/MAX(1,Parametrlar!$F$6)*(AP45-IF(AQ$4-1-Parametrlar!$F$6&gt;=0,INDEX($D$45:$FP$45,1,AQ$4-Parametrlar!$F$6),0)),0)</f>
        <v>0</v>
      </c>
      <c r="AR46" s="46">
        <f>Parametrlar!$F$9*AR44+IF(Parametrlar!$F$6&gt;0,(1-Parametrlar!$F$9)/MAX(1,Parametrlar!$F$6)*(AQ45-IF(AR$4-1-Parametrlar!$F$6&gt;=0,INDEX($D$45:$FP$45,1,AR$4-Parametrlar!$F$6),0)),0)</f>
        <v>0</v>
      </c>
      <c r="AS46" s="46">
        <f>Parametrlar!$F$9*AS44+IF(Parametrlar!$F$6&gt;0,(1-Parametrlar!$F$9)/MAX(1,Parametrlar!$F$6)*(AR45-IF(AS$4-1-Parametrlar!$F$6&gt;=0,INDEX($D$45:$FP$45,1,AS$4-Parametrlar!$F$6),0)),0)</f>
        <v>0</v>
      </c>
      <c r="AT46" s="46">
        <f>Parametrlar!$F$9*AT44+IF(Parametrlar!$F$6&gt;0,(1-Parametrlar!$F$9)/MAX(1,Parametrlar!$F$6)*(AS45-IF(AT$4-1-Parametrlar!$F$6&gt;=0,INDEX($D$45:$FP$45,1,AT$4-Parametrlar!$F$6),0)),0)</f>
        <v>0</v>
      </c>
      <c r="AU46" s="46">
        <f>Parametrlar!$F$9*AU44+IF(Parametrlar!$F$6&gt;0,(1-Parametrlar!$F$9)/MAX(1,Parametrlar!$F$6)*(AT45-IF(AU$4-1-Parametrlar!$F$6&gt;=0,INDEX($D$45:$FP$45,1,AU$4-Parametrlar!$F$6),0)),0)</f>
        <v>0</v>
      </c>
      <c r="AV46" s="46">
        <f>Parametrlar!$F$9*AV44+IF(Parametrlar!$F$6&gt;0,(1-Parametrlar!$F$9)/MAX(1,Parametrlar!$F$6)*(AU45-IF(AV$4-1-Parametrlar!$F$6&gt;=0,INDEX($D$45:$FP$45,1,AV$4-Parametrlar!$F$6),0)),0)</f>
        <v>0</v>
      </c>
      <c r="AW46" s="46">
        <f>Parametrlar!$F$9*AW44+IF(Parametrlar!$F$6&gt;0,(1-Parametrlar!$F$9)/MAX(1,Parametrlar!$F$6)*(AV45-IF(AW$4-1-Parametrlar!$F$6&gt;=0,INDEX($D$45:$FP$45,1,AW$4-Parametrlar!$F$6),0)),0)</f>
        <v>0</v>
      </c>
      <c r="AX46" s="46">
        <f>Parametrlar!$F$9*AX44+IF(Parametrlar!$F$6&gt;0,(1-Parametrlar!$F$9)/MAX(1,Parametrlar!$F$6)*(AW45-IF(AX$4-1-Parametrlar!$F$6&gt;=0,INDEX($D$45:$FP$45,1,AX$4-Parametrlar!$F$6),0)),0)</f>
        <v>0</v>
      </c>
      <c r="AY46" s="46">
        <f>Parametrlar!$F$9*AY44+IF(Parametrlar!$F$6&gt;0,(1-Parametrlar!$F$9)/MAX(1,Parametrlar!$F$6)*(AX45-IF(AY$4-1-Parametrlar!$F$6&gt;=0,INDEX($D$45:$FP$45,1,AY$4-Parametrlar!$F$6),0)),0)</f>
        <v>0</v>
      </c>
      <c r="AZ46" s="46">
        <f>Parametrlar!$F$9*AZ44+IF(Parametrlar!$F$6&gt;0,(1-Parametrlar!$F$9)/MAX(1,Parametrlar!$F$6)*(AY45-IF(AZ$4-1-Parametrlar!$F$6&gt;=0,INDEX($D$45:$FP$45,1,AZ$4-Parametrlar!$F$6),0)),0)</f>
        <v>0</v>
      </c>
      <c r="BA46" s="46">
        <f>Parametrlar!$F$9*BA44+IF(Parametrlar!$F$6&gt;0,(1-Parametrlar!$F$9)/MAX(1,Parametrlar!$F$6)*(AZ45-IF(BA$4-1-Parametrlar!$F$6&gt;=0,INDEX($D$45:$FP$45,1,BA$4-Parametrlar!$F$6),0)),0)</f>
        <v>0</v>
      </c>
      <c r="BB46" s="46">
        <f>Parametrlar!$F$9*BB44+IF(Parametrlar!$F$6&gt;0,(1-Parametrlar!$F$9)/MAX(1,Parametrlar!$F$6)*(BA45-IF(BB$4-1-Parametrlar!$F$6&gt;=0,INDEX($D$45:$FP$45,1,BB$4-Parametrlar!$F$6),0)),0)</f>
        <v>0</v>
      </c>
      <c r="BC46" s="46">
        <f>Parametrlar!$F$9*BC44+IF(Parametrlar!$F$6&gt;0,(1-Parametrlar!$F$9)/MAX(1,Parametrlar!$F$6)*(BB45-IF(BC$4-1-Parametrlar!$F$6&gt;=0,INDEX($D$45:$FP$45,1,BC$4-Parametrlar!$F$6),0)),0)</f>
        <v>0</v>
      </c>
      <c r="BD46" s="46">
        <f>Parametrlar!$F$9*BD44+IF(Parametrlar!$F$6&gt;0,(1-Parametrlar!$F$9)/MAX(1,Parametrlar!$F$6)*(BC45-IF(BD$4-1-Parametrlar!$F$6&gt;=0,INDEX($D$45:$FP$45,1,BD$4-Parametrlar!$F$6),0)),0)</f>
        <v>0</v>
      </c>
      <c r="BE46" s="46">
        <f>Parametrlar!$F$9*BE44+IF(Parametrlar!$F$6&gt;0,(1-Parametrlar!$F$9)/MAX(1,Parametrlar!$F$6)*(BD45-IF(BE$4-1-Parametrlar!$F$6&gt;=0,INDEX($D$45:$FP$45,1,BE$4-Parametrlar!$F$6),0)),0)</f>
        <v>0</v>
      </c>
      <c r="BF46" s="46">
        <f>Parametrlar!$F$9*BF44+IF(Parametrlar!$F$6&gt;0,(1-Parametrlar!$F$9)/MAX(1,Parametrlar!$F$6)*(BE45-IF(BF$4-1-Parametrlar!$F$6&gt;=0,INDEX($D$45:$FP$45,1,BF$4-Parametrlar!$F$6),0)),0)</f>
        <v>0</v>
      </c>
      <c r="BG46" s="46">
        <f>Parametrlar!$F$9*BG44+IF(Parametrlar!$F$6&gt;0,(1-Parametrlar!$F$9)/MAX(1,Parametrlar!$F$6)*(BF45-IF(BG$4-1-Parametrlar!$F$6&gt;=0,INDEX($D$45:$FP$45,1,BG$4-Parametrlar!$F$6),0)),0)</f>
        <v>0</v>
      </c>
      <c r="BH46" s="46">
        <f>Parametrlar!$F$9*BH44+IF(Parametrlar!$F$6&gt;0,(1-Parametrlar!$F$9)/MAX(1,Parametrlar!$F$6)*(BG45-IF(BH$4-1-Parametrlar!$F$6&gt;=0,INDEX($D$45:$FP$45,1,BH$4-Parametrlar!$F$6),0)),0)</f>
        <v>0</v>
      </c>
      <c r="BI46" s="46">
        <f>Parametrlar!$F$9*BI44+IF(Parametrlar!$F$6&gt;0,(1-Parametrlar!$F$9)/MAX(1,Parametrlar!$F$6)*(BH45-IF(BI$4-1-Parametrlar!$F$6&gt;=0,INDEX($D$45:$FP$45,1,BI$4-Parametrlar!$F$6),0)),0)</f>
        <v>0</v>
      </c>
      <c r="BJ46" s="46">
        <f>Parametrlar!$F$9*BJ44+IF(Parametrlar!$F$6&gt;0,(1-Parametrlar!$F$9)/MAX(1,Parametrlar!$F$6)*(BI45-IF(BJ$4-1-Parametrlar!$F$6&gt;=0,INDEX($D$45:$FP$45,1,BJ$4-Parametrlar!$F$6),0)),0)</f>
        <v>0</v>
      </c>
      <c r="BK46" s="46">
        <f>Parametrlar!$F$9*BK44+IF(Parametrlar!$F$6&gt;0,(1-Parametrlar!$F$9)/MAX(1,Parametrlar!$F$6)*(BJ45-IF(BK$4-1-Parametrlar!$F$6&gt;=0,INDEX($D$45:$FP$45,1,BK$4-Parametrlar!$F$6),0)),0)</f>
        <v>0</v>
      </c>
      <c r="BL46" s="46">
        <f>Parametrlar!$F$9*BL44+IF(Parametrlar!$F$6&gt;0,(1-Parametrlar!$F$9)/MAX(1,Parametrlar!$F$6)*(BK45-IF(BL$4-1-Parametrlar!$F$6&gt;=0,INDEX($D$45:$FP$45,1,BL$4-Parametrlar!$F$6),0)),0)</f>
        <v>0</v>
      </c>
      <c r="BM46" s="46">
        <f>Parametrlar!$F$9*BM44+IF(Parametrlar!$F$6&gt;0,(1-Parametrlar!$F$9)/MAX(1,Parametrlar!$F$6)*(BL45-IF(BM$4-1-Parametrlar!$F$6&gt;=0,INDEX($D$45:$FP$45,1,BM$4-Parametrlar!$F$6),0)),0)</f>
        <v>0</v>
      </c>
      <c r="BN46" s="46">
        <f>Parametrlar!$F$9*BN44+IF(Parametrlar!$F$6&gt;0,(1-Parametrlar!$F$9)/MAX(1,Parametrlar!$F$6)*(BM45-IF(BN$4-1-Parametrlar!$F$6&gt;=0,INDEX($D$45:$FP$45,1,BN$4-Parametrlar!$F$6),0)),0)</f>
        <v>0</v>
      </c>
      <c r="BO46" s="46">
        <f>Parametrlar!$F$9*BO44+IF(Parametrlar!$F$6&gt;0,(1-Parametrlar!$F$9)/MAX(1,Parametrlar!$F$6)*(BN45-IF(BO$4-1-Parametrlar!$F$6&gt;=0,INDEX($D$45:$FP$45,1,BO$4-Parametrlar!$F$6),0)),0)</f>
        <v>0</v>
      </c>
      <c r="BP46" s="46">
        <f>Parametrlar!$F$9*BP44+IF(Parametrlar!$F$6&gt;0,(1-Parametrlar!$F$9)/MAX(1,Parametrlar!$F$6)*(BO45-IF(BP$4-1-Parametrlar!$F$6&gt;=0,INDEX($D$45:$FP$45,1,BP$4-Parametrlar!$F$6),0)),0)</f>
        <v>0</v>
      </c>
      <c r="BQ46" s="46">
        <f>Parametrlar!$F$9*BQ44+IF(Parametrlar!$F$6&gt;0,(1-Parametrlar!$F$9)/MAX(1,Parametrlar!$F$6)*(BP45-IF(BQ$4-1-Parametrlar!$F$6&gt;=0,INDEX($D$45:$FP$45,1,BQ$4-Parametrlar!$F$6),0)),0)</f>
        <v>0</v>
      </c>
      <c r="BR46" s="46">
        <f>Parametrlar!$F$9*BR44+IF(Parametrlar!$F$6&gt;0,(1-Parametrlar!$F$9)/MAX(1,Parametrlar!$F$6)*(BQ45-IF(BR$4-1-Parametrlar!$F$6&gt;=0,INDEX($D$45:$FP$45,1,BR$4-Parametrlar!$F$6),0)),0)</f>
        <v>0</v>
      </c>
      <c r="BS46" s="46">
        <f>Parametrlar!$F$9*BS44+IF(Parametrlar!$F$6&gt;0,(1-Parametrlar!$F$9)/MAX(1,Parametrlar!$F$6)*(BR45-IF(BS$4-1-Parametrlar!$F$6&gt;=0,INDEX($D$45:$FP$45,1,BS$4-Parametrlar!$F$6),0)),0)</f>
        <v>0</v>
      </c>
      <c r="BT46" s="46">
        <f>Parametrlar!$F$9*BT44+IF(Parametrlar!$F$6&gt;0,(1-Parametrlar!$F$9)/MAX(1,Parametrlar!$F$6)*(BS45-IF(BT$4-1-Parametrlar!$F$6&gt;=0,INDEX($D$45:$FP$45,1,BT$4-Parametrlar!$F$6),0)),0)</f>
        <v>0</v>
      </c>
      <c r="BU46" s="46">
        <f>Parametrlar!$F$9*BU44+IF(Parametrlar!$F$6&gt;0,(1-Parametrlar!$F$9)/MAX(1,Parametrlar!$F$6)*(BT45-IF(BU$4-1-Parametrlar!$F$6&gt;=0,INDEX($D$45:$FP$45,1,BU$4-Parametrlar!$F$6),0)),0)</f>
        <v>0</v>
      </c>
      <c r="BV46" s="46">
        <f>Parametrlar!$F$9*BV44+IF(Parametrlar!$F$6&gt;0,(1-Parametrlar!$F$9)/MAX(1,Parametrlar!$F$6)*(BU45-IF(BV$4-1-Parametrlar!$F$6&gt;=0,INDEX($D$45:$FP$45,1,BV$4-Parametrlar!$F$6),0)),0)</f>
        <v>0</v>
      </c>
      <c r="BW46" s="46">
        <f>Parametrlar!$F$9*BW44+IF(Parametrlar!$F$6&gt;0,(1-Parametrlar!$F$9)/MAX(1,Parametrlar!$F$6)*(BV45-IF(BW$4-1-Parametrlar!$F$6&gt;=0,INDEX($D$45:$FP$45,1,BW$4-Parametrlar!$F$6),0)),0)</f>
        <v>0</v>
      </c>
      <c r="BX46" s="46">
        <f>Parametrlar!$F$9*BX44+IF(Parametrlar!$F$6&gt;0,(1-Parametrlar!$F$9)/MAX(1,Parametrlar!$F$6)*(BW45-IF(BX$4-1-Parametrlar!$F$6&gt;=0,INDEX($D$45:$FP$45,1,BX$4-Parametrlar!$F$6),0)),0)</f>
        <v>0</v>
      </c>
      <c r="BY46" s="46">
        <f>Parametrlar!$F$9*BY44+IF(Parametrlar!$F$6&gt;0,(1-Parametrlar!$F$9)/MAX(1,Parametrlar!$F$6)*(BX45-IF(BY$4-1-Parametrlar!$F$6&gt;=0,INDEX($D$45:$FP$45,1,BY$4-Parametrlar!$F$6),0)),0)</f>
        <v>0</v>
      </c>
      <c r="BZ46" s="46">
        <f>Parametrlar!$F$9*BZ44+IF(Parametrlar!$F$6&gt;0,(1-Parametrlar!$F$9)/MAX(1,Parametrlar!$F$6)*(BY45-IF(BZ$4-1-Parametrlar!$F$6&gt;=0,INDEX($D$45:$FP$45,1,BZ$4-Parametrlar!$F$6),0)),0)</f>
        <v>0</v>
      </c>
      <c r="CA46" s="46">
        <f>Parametrlar!$F$9*CA44+IF(Parametrlar!$F$6&gt;0,(1-Parametrlar!$F$9)/MAX(1,Parametrlar!$F$6)*(BZ45-IF(CA$4-1-Parametrlar!$F$6&gt;=0,INDEX($D$45:$FP$45,1,CA$4-Parametrlar!$F$6),0)),0)</f>
        <v>0</v>
      </c>
      <c r="CB46" s="46">
        <f>Parametrlar!$F$9*CB44+IF(Parametrlar!$F$6&gt;0,(1-Parametrlar!$F$9)/MAX(1,Parametrlar!$F$6)*(CA45-IF(CB$4-1-Parametrlar!$F$6&gt;=0,INDEX($D$45:$FP$45,1,CB$4-Parametrlar!$F$6),0)),0)</f>
        <v>0</v>
      </c>
      <c r="CC46" s="46">
        <f>Parametrlar!$F$9*CC44+IF(Parametrlar!$F$6&gt;0,(1-Parametrlar!$F$9)/MAX(1,Parametrlar!$F$6)*(CB45-IF(CC$4-1-Parametrlar!$F$6&gt;=0,INDEX($D$45:$FP$45,1,CC$4-Parametrlar!$F$6),0)),0)</f>
        <v>0</v>
      </c>
      <c r="CD46" s="46">
        <f>Parametrlar!$F$9*CD44+IF(Parametrlar!$F$6&gt;0,(1-Parametrlar!$F$9)/MAX(1,Parametrlar!$F$6)*(CC45-IF(CD$4-1-Parametrlar!$F$6&gt;=0,INDEX($D$45:$FP$45,1,CD$4-Parametrlar!$F$6),0)),0)</f>
        <v>0</v>
      </c>
      <c r="CE46" s="46">
        <f>Parametrlar!$F$9*CE44+IF(Parametrlar!$F$6&gt;0,(1-Parametrlar!$F$9)/MAX(1,Parametrlar!$F$6)*(CD45-IF(CE$4-1-Parametrlar!$F$6&gt;=0,INDEX($D$45:$FP$45,1,CE$4-Parametrlar!$F$6),0)),0)</f>
        <v>0</v>
      </c>
      <c r="CF46" s="46">
        <f>Parametrlar!$F$9*CF44+IF(Parametrlar!$F$6&gt;0,(1-Parametrlar!$F$9)/MAX(1,Parametrlar!$F$6)*(CE45-IF(CF$4-1-Parametrlar!$F$6&gt;=0,INDEX($D$45:$FP$45,1,CF$4-Parametrlar!$F$6),0)),0)</f>
        <v>0</v>
      </c>
      <c r="CG46" s="46">
        <f>Parametrlar!$F$9*CG44+IF(Parametrlar!$F$6&gt;0,(1-Parametrlar!$F$9)/MAX(1,Parametrlar!$F$6)*(CF45-IF(CG$4-1-Parametrlar!$F$6&gt;=0,INDEX($D$45:$FP$45,1,CG$4-Parametrlar!$F$6),0)),0)</f>
        <v>0</v>
      </c>
      <c r="CH46" s="46">
        <f>Parametrlar!$F$9*CH44+IF(Parametrlar!$F$6&gt;0,(1-Parametrlar!$F$9)/MAX(1,Parametrlar!$F$6)*(CG45-IF(CH$4-1-Parametrlar!$F$6&gt;=0,INDEX($D$45:$FP$45,1,CH$4-Parametrlar!$F$6),0)),0)</f>
        <v>0</v>
      </c>
      <c r="CI46" s="46">
        <f>Parametrlar!$F$9*CI44+IF(Parametrlar!$F$6&gt;0,(1-Parametrlar!$F$9)/MAX(1,Parametrlar!$F$6)*(CH45-IF(CI$4-1-Parametrlar!$F$6&gt;=0,INDEX($D$45:$FP$45,1,CI$4-Parametrlar!$F$6),0)),0)</f>
        <v>0</v>
      </c>
      <c r="CJ46" s="46">
        <f>Parametrlar!$F$9*CJ44+IF(Parametrlar!$F$6&gt;0,(1-Parametrlar!$F$9)/MAX(1,Parametrlar!$F$6)*(CI45-IF(CJ$4-1-Parametrlar!$F$6&gt;=0,INDEX($D$45:$FP$45,1,CJ$4-Parametrlar!$F$6),0)),0)</f>
        <v>0</v>
      </c>
      <c r="CK46" s="46">
        <f>Parametrlar!$F$9*CK44+IF(Parametrlar!$F$6&gt;0,(1-Parametrlar!$F$9)/MAX(1,Parametrlar!$F$6)*(CJ45-IF(CK$4-1-Parametrlar!$F$6&gt;=0,INDEX($D$45:$FP$45,1,CK$4-Parametrlar!$F$6),0)),0)</f>
        <v>0</v>
      </c>
      <c r="CL46" s="46">
        <f>Parametrlar!$F$9*CL44+IF(Parametrlar!$F$6&gt;0,(1-Parametrlar!$F$9)/MAX(1,Parametrlar!$F$6)*(CK45-IF(CL$4-1-Parametrlar!$F$6&gt;=0,INDEX($D$45:$FP$45,1,CL$4-Parametrlar!$F$6),0)),0)</f>
        <v>0</v>
      </c>
      <c r="CM46" s="46">
        <f>Parametrlar!$F$9*CM44+IF(Parametrlar!$F$6&gt;0,(1-Parametrlar!$F$9)/MAX(1,Parametrlar!$F$6)*(CL45-IF(CM$4-1-Parametrlar!$F$6&gt;=0,INDEX($D$45:$FP$45,1,CM$4-Parametrlar!$F$6),0)),0)</f>
        <v>0</v>
      </c>
      <c r="CN46" s="46">
        <f>Parametrlar!$F$9*CN44+IF(Parametrlar!$F$6&gt;0,(1-Parametrlar!$F$9)/MAX(1,Parametrlar!$F$6)*(CM45-IF(CN$4-1-Parametrlar!$F$6&gt;=0,INDEX($D$45:$FP$45,1,CN$4-Parametrlar!$F$6),0)),0)</f>
        <v>0</v>
      </c>
      <c r="CO46" s="46">
        <f>Parametrlar!$F$9*CO44+IF(Parametrlar!$F$6&gt;0,(1-Parametrlar!$F$9)/MAX(1,Parametrlar!$F$6)*(CN45-IF(CO$4-1-Parametrlar!$F$6&gt;=0,INDEX($D$45:$FP$45,1,CO$4-Parametrlar!$F$6),0)),0)</f>
        <v>0</v>
      </c>
      <c r="CP46" s="46">
        <f>Parametrlar!$F$9*CP44+IF(Parametrlar!$F$6&gt;0,(1-Parametrlar!$F$9)/MAX(1,Parametrlar!$F$6)*(CO45-IF(CP$4-1-Parametrlar!$F$6&gt;=0,INDEX($D$45:$FP$45,1,CP$4-Parametrlar!$F$6),0)),0)</f>
        <v>0</v>
      </c>
      <c r="CQ46" s="46">
        <f>Parametrlar!$F$9*CQ44+IF(Parametrlar!$F$6&gt;0,(1-Parametrlar!$F$9)/MAX(1,Parametrlar!$F$6)*(CP45-IF(CQ$4-1-Parametrlar!$F$6&gt;=0,INDEX($D$45:$FP$45,1,CQ$4-Parametrlar!$F$6),0)),0)</f>
        <v>0</v>
      </c>
      <c r="CR46" s="46">
        <f>Parametrlar!$F$9*CR44+IF(Parametrlar!$F$6&gt;0,(1-Parametrlar!$F$9)/MAX(1,Parametrlar!$F$6)*(CQ45-IF(CR$4-1-Parametrlar!$F$6&gt;=0,INDEX($D$45:$FP$45,1,CR$4-Parametrlar!$F$6),0)),0)</f>
        <v>0</v>
      </c>
      <c r="CS46" s="46">
        <f>Parametrlar!$F$9*CS44+IF(Parametrlar!$F$6&gt;0,(1-Parametrlar!$F$9)/MAX(1,Parametrlar!$F$6)*(CR45-IF(CS$4-1-Parametrlar!$F$6&gt;=0,INDEX($D$45:$FP$45,1,CS$4-Parametrlar!$F$6),0)),0)</f>
        <v>0</v>
      </c>
      <c r="CT46" s="46">
        <f>Parametrlar!$F$9*CT44+IF(Parametrlar!$F$6&gt;0,(1-Parametrlar!$F$9)/MAX(1,Parametrlar!$F$6)*(CS45-IF(CT$4-1-Parametrlar!$F$6&gt;=0,INDEX($D$45:$FP$45,1,CT$4-Parametrlar!$F$6),0)),0)</f>
        <v>0</v>
      </c>
      <c r="CU46" s="46">
        <f>Parametrlar!$F$9*CU44+IF(Parametrlar!$F$6&gt;0,(1-Parametrlar!$F$9)/MAX(1,Parametrlar!$F$6)*(CT45-IF(CU$4-1-Parametrlar!$F$6&gt;=0,INDEX($D$45:$FP$45,1,CU$4-Parametrlar!$F$6),0)),0)</f>
        <v>0</v>
      </c>
      <c r="CV46" s="46">
        <f>Parametrlar!$F$9*CV44+IF(Parametrlar!$F$6&gt;0,(1-Parametrlar!$F$9)/MAX(1,Parametrlar!$F$6)*(CU45-IF(CV$4-1-Parametrlar!$F$6&gt;=0,INDEX($D$45:$FP$45,1,CV$4-Parametrlar!$F$6),0)),0)</f>
        <v>0</v>
      </c>
      <c r="CW46" s="46">
        <f>Parametrlar!$F$9*CW44+IF(Parametrlar!$F$6&gt;0,(1-Parametrlar!$F$9)/MAX(1,Parametrlar!$F$6)*(CV45-IF(CW$4-1-Parametrlar!$F$6&gt;=0,INDEX($D$45:$FP$45,1,CW$4-Parametrlar!$F$6),0)),0)</f>
        <v>0</v>
      </c>
      <c r="CX46" s="46">
        <f>Parametrlar!$F$9*CX44+IF(Parametrlar!$F$6&gt;0,(1-Parametrlar!$F$9)/MAX(1,Parametrlar!$F$6)*(CW45-IF(CX$4-1-Parametrlar!$F$6&gt;=0,INDEX($D$45:$FP$45,1,CX$4-Parametrlar!$F$6),0)),0)</f>
        <v>0</v>
      </c>
      <c r="CY46" s="46">
        <f>Parametrlar!$F$9*CY44+IF(Parametrlar!$F$6&gt;0,(1-Parametrlar!$F$9)/MAX(1,Parametrlar!$F$6)*(CX45-IF(CY$4-1-Parametrlar!$F$6&gt;=0,INDEX($D$45:$FP$45,1,CY$4-Parametrlar!$F$6),0)),0)</f>
        <v>0</v>
      </c>
      <c r="CZ46" s="46">
        <f>Parametrlar!$F$9*CZ44+IF(Parametrlar!$F$6&gt;0,(1-Parametrlar!$F$9)/MAX(1,Parametrlar!$F$6)*(CY45-IF(CZ$4-1-Parametrlar!$F$6&gt;=0,INDEX($D$45:$FP$45,1,CZ$4-Parametrlar!$F$6),0)),0)</f>
        <v>0</v>
      </c>
      <c r="DA46" s="46">
        <f>Parametrlar!$F$9*DA44+IF(Parametrlar!$F$6&gt;0,(1-Parametrlar!$F$9)/MAX(1,Parametrlar!$F$6)*(CZ45-IF(DA$4-1-Parametrlar!$F$6&gt;=0,INDEX($D$45:$FP$45,1,DA$4-Parametrlar!$F$6),0)),0)</f>
        <v>0</v>
      </c>
      <c r="DB46" s="46">
        <f>Parametrlar!$F$9*DB44+IF(Parametrlar!$F$6&gt;0,(1-Parametrlar!$F$9)/MAX(1,Parametrlar!$F$6)*(DA45-IF(DB$4-1-Parametrlar!$F$6&gt;=0,INDEX($D$45:$FP$45,1,DB$4-Parametrlar!$F$6),0)),0)</f>
        <v>0</v>
      </c>
      <c r="DC46" s="46">
        <f>Parametrlar!$F$9*DC44+IF(Parametrlar!$F$6&gt;0,(1-Parametrlar!$F$9)/MAX(1,Parametrlar!$F$6)*(DB45-IF(DC$4-1-Parametrlar!$F$6&gt;=0,INDEX($D$45:$FP$45,1,DC$4-Parametrlar!$F$6),0)),0)</f>
        <v>0</v>
      </c>
      <c r="DD46" s="46">
        <f>Parametrlar!$F$9*DD44+IF(Parametrlar!$F$6&gt;0,(1-Parametrlar!$F$9)/MAX(1,Parametrlar!$F$6)*(DC45-IF(DD$4-1-Parametrlar!$F$6&gt;=0,INDEX($D$45:$FP$45,1,DD$4-Parametrlar!$F$6),0)),0)</f>
        <v>0</v>
      </c>
      <c r="DE46" s="46">
        <f>Parametrlar!$F$9*DE44+IF(Parametrlar!$F$6&gt;0,(1-Parametrlar!$F$9)/MAX(1,Parametrlar!$F$6)*(DD45-IF(DE$4-1-Parametrlar!$F$6&gt;=0,INDEX($D$45:$FP$45,1,DE$4-Parametrlar!$F$6),0)),0)</f>
        <v>0</v>
      </c>
      <c r="DF46" s="46">
        <f>Parametrlar!$F$9*DF44+IF(Parametrlar!$F$6&gt;0,(1-Parametrlar!$F$9)/MAX(1,Parametrlar!$F$6)*(DE45-IF(DF$4-1-Parametrlar!$F$6&gt;=0,INDEX($D$45:$FP$45,1,DF$4-Parametrlar!$F$6),0)),0)</f>
        <v>0</v>
      </c>
      <c r="DG46" s="46">
        <f>Parametrlar!$F$9*DG44+IF(Parametrlar!$F$6&gt;0,(1-Parametrlar!$F$9)/MAX(1,Parametrlar!$F$6)*(DF45-IF(DG$4-1-Parametrlar!$F$6&gt;=0,INDEX($D$45:$FP$45,1,DG$4-Parametrlar!$F$6),0)),0)</f>
        <v>0</v>
      </c>
      <c r="DH46" s="46">
        <f>Parametrlar!$F$9*DH44+IF(Parametrlar!$F$6&gt;0,(1-Parametrlar!$F$9)/MAX(1,Parametrlar!$F$6)*(DG45-IF(DH$4-1-Parametrlar!$F$6&gt;=0,INDEX($D$45:$FP$45,1,DH$4-Parametrlar!$F$6),0)),0)</f>
        <v>0</v>
      </c>
      <c r="DI46" s="46">
        <f>Parametrlar!$F$9*DI44+IF(Parametrlar!$F$6&gt;0,(1-Parametrlar!$F$9)/MAX(1,Parametrlar!$F$6)*(DH45-IF(DI$4-1-Parametrlar!$F$6&gt;=0,INDEX($D$45:$FP$45,1,DI$4-Parametrlar!$F$6),0)),0)</f>
        <v>0</v>
      </c>
      <c r="DJ46" s="46">
        <f>Parametrlar!$F$9*DJ44+IF(Parametrlar!$F$6&gt;0,(1-Parametrlar!$F$9)/MAX(1,Parametrlar!$F$6)*(DI45-IF(DJ$4-1-Parametrlar!$F$6&gt;=0,INDEX($D$45:$FP$45,1,DJ$4-Parametrlar!$F$6),0)),0)</f>
        <v>0</v>
      </c>
      <c r="DK46" s="46">
        <f>Parametrlar!$F$9*DK44+IF(Parametrlar!$F$6&gt;0,(1-Parametrlar!$F$9)/MAX(1,Parametrlar!$F$6)*(DJ45-IF(DK$4-1-Parametrlar!$F$6&gt;=0,INDEX($D$45:$FP$45,1,DK$4-Parametrlar!$F$6),0)),0)</f>
        <v>0</v>
      </c>
      <c r="DL46" s="46">
        <f>Parametrlar!$F$9*DL44+IF(Parametrlar!$F$6&gt;0,(1-Parametrlar!$F$9)/MAX(1,Parametrlar!$F$6)*(DK45-IF(DL$4-1-Parametrlar!$F$6&gt;=0,INDEX($D$45:$FP$45,1,DL$4-Parametrlar!$F$6),0)),0)</f>
        <v>0</v>
      </c>
      <c r="DM46" s="46">
        <f>Parametrlar!$F$9*DM44+IF(Parametrlar!$F$6&gt;0,(1-Parametrlar!$F$9)/MAX(1,Parametrlar!$F$6)*(DL45-IF(DM$4-1-Parametrlar!$F$6&gt;=0,INDEX($D$45:$FP$45,1,DM$4-Parametrlar!$F$6),0)),0)</f>
        <v>0</v>
      </c>
      <c r="DN46" s="46">
        <f>Parametrlar!$F$9*DN44+IF(Parametrlar!$F$6&gt;0,(1-Parametrlar!$F$9)/MAX(1,Parametrlar!$F$6)*(DM45-IF(DN$4-1-Parametrlar!$F$6&gt;=0,INDEX($D$45:$FP$45,1,DN$4-Parametrlar!$F$6),0)),0)</f>
        <v>0</v>
      </c>
      <c r="DO46" s="46">
        <f>Parametrlar!$F$9*DO44+IF(Parametrlar!$F$6&gt;0,(1-Parametrlar!$F$9)/MAX(1,Parametrlar!$F$6)*(DN45-IF(DO$4-1-Parametrlar!$F$6&gt;=0,INDEX($D$45:$FP$45,1,DO$4-Parametrlar!$F$6),0)),0)</f>
        <v>0</v>
      </c>
      <c r="DP46" s="46">
        <f>Parametrlar!$F$9*DP44+IF(Parametrlar!$F$6&gt;0,(1-Parametrlar!$F$9)/MAX(1,Parametrlar!$F$6)*(DO45-IF(DP$4-1-Parametrlar!$F$6&gt;=0,INDEX($D$45:$FP$45,1,DP$4-Parametrlar!$F$6),0)),0)</f>
        <v>0</v>
      </c>
      <c r="DQ46" s="46">
        <f>Parametrlar!$F$9*DQ44+IF(Parametrlar!$F$6&gt;0,(1-Parametrlar!$F$9)/MAX(1,Parametrlar!$F$6)*(DP45-IF(DQ$4-1-Parametrlar!$F$6&gt;=0,INDEX($D$45:$FP$45,1,DQ$4-Parametrlar!$F$6),0)),0)</f>
        <v>0</v>
      </c>
      <c r="DR46" s="46">
        <f>Parametrlar!$F$9*DR44+IF(Parametrlar!$F$6&gt;0,(1-Parametrlar!$F$9)/MAX(1,Parametrlar!$F$6)*(DQ45-IF(DR$4-1-Parametrlar!$F$6&gt;=0,INDEX($D$45:$FP$45,1,DR$4-Parametrlar!$F$6),0)),0)</f>
        <v>0</v>
      </c>
      <c r="DS46" s="46">
        <f>Parametrlar!$F$9*DS44+IF(Parametrlar!$F$6&gt;0,(1-Parametrlar!$F$9)/MAX(1,Parametrlar!$F$6)*(DR45-IF(DS$4-1-Parametrlar!$F$6&gt;=0,INDEX($D$45:$FP$45,1,DS$4-Parametrlar!$F$6),0)),0)</f>
        <v>0</v>
      </c>
      <c r="DT46" s="46">
        <f>Parametrlar!$F$9*DT44+IF(Parametrlar!$F$6&gt;0,(1-Parametrlar!$F$9)/MAX(1,Parametrlar!$F$6)*(DS45-IF(DT$4-1-Parametrlar!$F$6&gt;=0,INDEX($D$45:$FP$45,1,DT$4-Parametrlar!$F$6),0)),0)</f>
        <v>0</v>
      </c>
      <c r="DU46" s="46">
        <f>Parametrlar!$F$9*DU44+IF(Parametrlar!$F$6&gt;0,(1-Parametrlar!$F$9)/MAX(1,Parametrlar!$F$6)*(DT45-IF(DU$4-1-Parametrlar!$F$6&gt;=0,INDEX($D$45:$FP$45,1,DU$4-Parametrlar!$F$6),0)),0)</f>
        <v>0</v>
      </c>
      <c r="DV46" s="46">
        <f>Parametrlar!$F$9*DV44+IF(Parametrlar!$F$6&gt;0,(1-Parametrlar!$F$9)/MAX(1,Parametrlar!$F$6)*(DU45-IF(DV$4-1-Parametrlar!$F$6&gt;=0,INDEX($D$45:$FP$45,1,DV$4-Parametrlar!$F$6),0)),0)</f>
        <v>0</v>
      </c>
      <c r="DW46" s="46">
        <f>Parametrlar!$F$9*DW44+IF(Parametrlar!$F$6&gt;0,(1-Parametrlar!$F$9)/MAX(1,Parametrlar!$F$6)*(DV45-IF(DW$4-1-Parametrlar!$F$6&gt;=0,INDEX($D$45:$FP$45,1,DW$4-Parametrlar!$F$6),0)),0)</f>
        <v>0</v>
      </c>
      <c r="DX46" s="46">
        <f>Parametrlar!$F$9*DX44+IF(Parametrlar!$F$6&gt;0,(1-Parametrlar!$F$9)/MAX(1,Parametrlar!$F$6)*(DW45-IF(DX$4-1-Parametrlar!$F$6&gt;=0,INDEX($D$45:$FP$45,1,DX$4-Parametrlar!$F$6),0)),0)</f>
        <v>0</v>
      </c>
      <c r="DY46" s="46">
        <f>Parametrlar!$F$9*DY44+IF(Parametrlar!$F$6&gt;0,(1-Parametrlar!$F$9)/MAX(1,Parametrlar!$F$6)*(DX45-IF(DY$4-1-Parametrlar!$F$6&gt;=0,INDEX($D$45:$FP$45,1,DY$4-Parametrlar!$F$6),0)),0)</f>
        <v>0</v>
      </c>
      <c r="DZ46" s="46">
        <f>Parametrlar!$F$9*DZ44+IF(Parametrlar!$F$6&gt;0,(1-Parametrlar!$F$9)/MAX(1,Parametrlar!$F$6)*(DY45-IF(DZ$4-1-Parametrlar!$F$6&gt;=0,INDEX($D$45:$FP$45,1,DZ$4-Parametrlar!$F$6),0)),0)</f>
        <v>0</v>
      </c>
      <c r="EA46" s="46">
        <f>Parametrlar!$F$9*EA44+IF(Parametrlar!$F$6&gt;0,(1-Parametrlar!$F$9)/MAX(1,Parametrlar!$F$6)*(DZ45-IF(EA$4-1-Parametrlar!$F$6&gt;=0,INDEX($D$45:$FP$45,1,EA$4-Parametrlar!$F$6),0)),0)</f>
        <v>0</v>
      </c>
      <c r="EB46" s="46">
        <f>Parametrlar!$F$9*EB44+IF(Parametrlar!$F$6&gt;0,(1-Parametrlar!$F$9)/MAX(1,Parametrlar!$F$6)*(EA45-IF(EB$4-1-Parametrlar!$F$6&gt;=0,INDEX($D$45:$FP$45,1,EB$4-Parametrlar!$F$6),0)),0)</f>
        <v>0</v>
      </c>
      <c r="EC46" s="46">
        <f>Parametrlar!$F$9*EC44+IF(Parametrlar!$F$6&gt;0,(1-Parametrlar!$F$9)/MAX(1,Parametrlar!$F$6)*(EB45-IF(EC$4-1-Parametrlar!$F$6&gt;=0,INDEX($D$45:$FP$45,1,EC$4-Parametrlar!$F$6),0)),0)</f>
        <v>0</v>
      </c>
      <c r="ED46" s="46">
        <f>Parametrlar!$F$9*ED44+IF(Parametrlar!$F$6&gt;0,(1-Parametrlar!$F$9)/MAX(1,Parametrlar!$F$6)*(EC45-IF(ED$4-1-Parametrlar!$F$6&gt;=0,INDEX($D$45:$FP$45,1,ED$4-Parametrlar!$F$6),0)),0)</f>
        <v>0</v>
      </c>
      <c r="EE46" s="46">
        <f>Parametrlar!$F$9*EE44+IF(Parametrlar!$F$6&gt;0,(1-Parametrlar!$F$9)/MAX(1,Parametrlar!$F$6)*(ED45-IF(EE$4-1-Parametrlar!$F$6&gt;=0,INDEX($D$45:$FP$45,1,EE$4-Parametrlar!$F$6),0)),0)</f>
        <v>0</v>
      </c>
      <c r="EF46" s="46">
        <f>Parametrlar!$F$9*EF44+IF(Parametrlar!$F$6&gt;0,(1-Parametrlar!$F$9)/MAX(1,Parametrlar!$F$6)*(EE45-IF(EF$4-1-Parametrlar!$F$6&gt;=0,INDEX($D$45:$FP$45,1,EF$4-Parametrlar!$F$6),0)),0)</f>
        <v>0</v>
      </c>
      <c r="EG46" s="46">
        <f>Parametrlar!$F$9*EG44+IF(Parametrlar!$F$6&gt;0,(1-Parametrlar!$F$9)/MAX(1,Parametrlar!$F$6)*(EF45-IF(EG$4-1-Parametrlar!$F$6&gt;=0,INDEX($D$45:$FP$45,1,EG$4-Parametrlar!$F$6),0)),0)</f>
        <v>0</v>
      </c>
      <c r="EH46" s="46">
        <f>Parametrlar!$F$9*EH44+IF(Parametrlar!$F$6&gt;0,(1-Parametrlar!$F$9)/MAX(1,Parametrlar!$F$6)*(EG45-IF(EH$4-1-Parametrlar!$F$6&gt;=0,INDEX($D$45:$FP$45,1,EH$4-Parametrlar!$F$6),0)),0)</f>
        <v>0</v>
      </c>
      <c r="EI46" s="46">
        <f>Parametrlar!$F$9*EI44+IF(Parametrlar!$F$6&gt;0,(1-Parametrlar!$F$9)/MAX(1,Parametrlar!$F$6)*(EH45-IF(EI$4-1-Parametrlar!$F$6&gt;=0,INDEX($D$45:$FP$45,1,EI$4-Parametrlar!$F$6),0)),0)</f>
        <v>0</v>
      </c>
      <c r="EJ46" s="46">
        <f>Parametrlar!$F$9*EJ44+IF(Parametrlar!$F$6&gt;0,(1-Parametrlar!$F$9)/MAX(1,Parametrlar!$F$6)*(EI45-IF(EJ$4-1-Parametrlar!$F$6&gt;=0,INDEX($D$45:$FP$45,1,EJ$4-Parametrlar!$F$6),0)),0)</f>
        <v>0</v>
      </c>
      <c r="EK46" s="46">
        <f>Parametrlar!$F$9*EK44+IF(Parametrlar!$F$6&gt;0,(1-Parametrlar!$F$9)/MAX(1,Parametrlar!$F$6)*(EJ45-IF(EK$4-1-Parametrlar!$F$6&gt;=0,INDEX($D$45:$FP$45,1,EK$4-Parametrlar!$F$6),0)),0)</f>
        <v>0</v>
      </c>
      <c r="EL46" s="46">
        <f>Parametrlar!$F$9*EL44+IF(Parametrlar!$F$6&gt;0,(1-Parametrlar!$F$9)/MAX(1,Parametrlar!$F$6)*(EK45-IF(EL$4-1-Parametrlar!$F$6&gt;=0,INDEX($D$45:$FP$45,1,EL$4-Parametrlar!$F$6),0)),0)</f>
        <v>0</v>
      </c>
      <c r="EM46" s="46">
        <f>Parametrlar!$F$9*EM44+IF(Parametrlar!$F$6&gt;0,(1-Parametrlar!$F$9)/MAX(1,Parametrlar!$F$6)*(EL45-IF(EM$4-1-Parametrlar!$F$6&gt;=0,INDEX($D$45:$FP$45,1,EM$4-Parametrlar!$F$6),0)),0)</f>
        <v>0</v>
      </c>
      <c r="EN46" s="46">
        <f>Parametrlar!$F$9*EN44+IF(Parametrlar!$F$6&gt;0,(1-Parametrlar!$F$9)/MAX(1,Parametrlar!$F$6)*(EM45-IF(EN$4-1-Parametrlar!$F$6&gt;=0,INDEX($D$45:$FP$45,1,EN$4-Parametrlar!$F$6),0)),0)</f>
        <v>0</v>
      </c>
      <c r="EO46" s="46">
        <f>Parametrlar!$F$9*EO44+IF(Parametrlar!$F$6&gt;0,(1-Parametrlar!$F$9)/MAX(1,Parametrlar!$F$6)*(EN45-IF(EO$4-1-Parametrlar!$F$6&gt;=0,INDEX($D$45:$FP$45,1,EO$4-Parametrlar!$F$6),0)),0)</f>
        <v>0</v>
      </c>
      <c r="EP46" s="46">
        <f>Parametrlar!$F$9*EP44+IF(Parametrlar!$F$6&gt;0,(1-Parametrlar!$F$9)/MAX(1,Parametrlar!$F$6)*(EO45-IF(EP$4-1-Parametrlar!$F$6&gt;=0,INDEX($D$45:$FP$45,1,EP$4-Parametrlar!$F$6),0)),0)</f>
        <v>0</v>
      </c>
      <c r="EQ46" s="46">
        <f>Parametrlar!$F$9*EQ44+IF(Parametrlar!$F$6&gt;0,(1-Parametrlar!$F$9)/MAX(1,Parametrlar!$F$6)*(EP45-IF(EQ$4-1-Parametrlar!$F$6&gt;=0,INDEX($D$45:$FP$45,1,EQ$4-Parametrlar!$F$6),0)),0)</f>
        <v>0</v>
      </c>
      <c r="ER46" s="46">
        <f>Parametrlar!$F$9*ER44+IF(Parametrlar!$F$6&gt;0,(1-Parametrlar!$F$9)/MAX(1,Parametrlar!$F$6)*(EQ45-IF(ER$4-1-Parametrlar!$F$6&gt;=0,INDEX($D$45:$FP$45,1,ER$4-Parametrlar!$F$6),0)),0)</f>
        <v>0</v>
      </c>
      <c r="ES46" s="46">
        <f>Parametrlar!$F$9*ES44+IF(Parametrlar!$F$6&gt;0,(1-Parametrlar!$F$9)/MAX(1,Parametrlar!$F$6)*(ER45-IF(ES$4-1-Parametrlar!$F$6&gt;=0,INDEX($D$45:$FP$45,1,ES$4-Parametrlar!$F$6),0)),0)</f>
        <v>0</v>
      </c>
      <c r="ET46" s="46">
        <f>Parametrlar!$F$9*ET44+IF(Parametrlar!$F$6&gt;0,(1-Parametrlar!$F$9)/MAX(1,Parametrlar!$F$6)*(ES45-IF(ET$4-1-Parametrlar!$F$6&gt;=0,INDEX($D$45:$FP$45,1,ET$4-Parametrlar!$F$6),0)),0)</f>
        <v>0</v>
      </c>
      <c r="EU46" s="46">
        <f>Parametrlar!$F$9*EU44+IF(Parametrlar!$F$6&gt;0,(1-Parametrlar!$F$9)/MAX(1,Parametrlar!$F$6)*(ET45-IF(EU$4-1-Parametrlar!$F$6&gt;=0,INDEX($D$45:$FP$45,1,EU$4-Parametrlar!$F$6),0)),0)</f>
        <v>0</v>
      </c>
      <c r="EV46" s="46">
        <f>Parametrlar!$F$9*EV44+IF(Parametrlar!$F$6&gt;0,(1-Parametrlar!$F$9)/MAX(1,Parametrlar!$F$6)*(EU45-IF(EV$4-1-Parametrlar!$F$6&gt;=0,INDEX($D$45:$FP$45,1,EV$4-Parametrlar!$F$6),0)),0)</f>
        <v>0</v>
      </c>
      <c r="EW46" s="46">
        <f>Parametrlar!$F$9*EW44+IF(Parametrlar!$F$6&gt;0,(1-Parametrlar!$F$9)/MAX(1,Parametrlar!$F$6)*(EV45-IF(EW$4-1-Parametrlar!$F$6&gt;=0,INDEX($D$45:$FP$45,1,EW$4-Parametrlar!$F$6),0)),0)</f>
        <v>0</v>
      </c>
      <c r="EX46" s="46">
        <f>Parametrlar!$F$9*EX44+IF(Parametrlar!$F$6&gt;0,(1-Parametrlar!$F$9)/MAX(1,Parametrlar!$F$6)*(EW45-IF(EX$4-1-Parametrlar!$F$6&gt;=0,INDEX($D$45:$FP$45,1,EX$4-Parametrlar!$F$6),0)),0)</f>
        <v>0</v>
      </c>
      <c r="EY46" s="46">
        <f>Parametrlar!$F$9*EY44+IF(Parametrlar!$F$6&gt;0,(1-Parametrlar!$F$9)/MAX(1,Parametrlar!$F$6)*(EX45-IF(EY$4-1-Parametrlar!$F$6&gt;=0,INDEX($D$45:$FP$45,1,EY$4-Parametrlar!$F$6),0)),0)</f>
        <v>0</v>
      </c>
      <c r="EZ46" s="46">
        <f>Parametrlar!$F$9*EZ44+IF(Parametrlar!$F$6&gt;0,(1-Parametrlar!$F$9)/MAX(1,Parametrlar!$F$6)*(EY45-IF(EZ$4-1-Parametrlar!$F$6&gt;=0,INDEX($D$45:$FP$45,1,EZ$4-Parametrlar!$F$6),0)),0)</f>
        <v>0</v>
      </c>
      <c r="FA46" s="46">
        <f>Parametrlar!$F$9*FA44+IF(Parametrlar!$F$6&gt;0,(1-Parametrlar!$F$9)/MAX(1,Parametrlar!$F$6)*(EZ45-IF(FA$4-1-Parametrlar!$F$6&gt;=0,INDEX($D$45:$FP$45,1,FA$4-Parametrlar!$F$6),0)),0)</f>
        <v>0</v>
      </c>
      <c r="FB46" s="46">
        <f>Parametrlar!$F$9*FB44+IF(Parametrlar!$F$6&gt;0,(1-Parametrlar!$F$9)/MAX(1,Parametrlar!$F$6)*(FA45-IF(FB$4-1-Parametrlar!$F$6&gt;=0,INDEX($D$45:$FP$45,1,FB$4-Parametrlar!$F$6),0)),0)</f>
        <v>0</v>
      </c>
      <c r="FC46" s="46">
        <f>Parametrlar!$F$9*FC44+IF(Parametrlar!$F$6&gt;0,(1-Parametrlar!$F$9)/MAX(1,Parametrlar!$F$6)*(FB45-IF(FC$4-1-Parametrlar!$F$6&gt;=0,INDEX($D$45:$FP$45,1,FC$4-Parametrlar!$F$6),0)),0)</f>
        <v>0</v>
      </c>
      <c r="FD46" s="46">
        <f>Parametrlar!$F$9*FD44+IF(Parametrlar!$F$6&gt;0,(1-Parametrlar!$F$9)/MAX(1,Parametrlar!$F$6)*(FC45-IF(FD$4-1-Parametrlar!$F$6&gt;=0,INDEX($D$45:$FP$45,1,FD$4-Parametrlar!$F$6),0)),0)</f>
        <v>0</v>
      </c>
      <c r="FE46" s="46">
        <f>Parametrlar!$F$9*FE44+IF(Parametrlar!$F$6&gt;0,(1-Parametrlar!$F$9)/MAX(1,Parametrlar!$F$6)*(FD45-IF(FE$4-1-Parametrlar!$F$6&gt;=0,INDEX($D$45:$FP$45,1,FE$4-Parametrlar!$F$6),0)),0)</f>
        <v>0</v>
      </c>
      <c r="FF46" s="46">
        <f>Parametrlar!$F$9*FF44+IF(Parametrlar!$F$6&gt;0,(1-Parametrlar!$F$9)/MAX(1,Parametrlar!$F$6)*(FE45-IF(FF$4-1-Parametrlar!$F$6&gt;=0,INDEX($D$45:$FP$45,1,FF$4-Parametrlar!$F$6),0)),0)</f>
        <v>0</v>
      </c>
      <c r="FG46" s="46">
        <f>Parametrlar!$F$9*FG44+IF(Parametrlar!$F$6&gt;0,(1-Parametrlar!$F$9)/MAX(1,Parametrlar!$F$6)*(FF45-IF(FG$4-1-Parametrlar!$F$6&gt;=0,INDEX($D$45:$FP$45,1,FG$4-Parametrlar!$F$6),0)),0)</f>
        <v>0</v>
      </c>
      <c r="FH46" s="46">
        <f>Parametrlar!$F$9*FH44+IF(Parametrlar!$F$6&gt;0,(1-Parametrlar!$F$9)/MAX(1,Parametrlar!$F$6)*(FG45-IF(FH$4-1-Parametrlar!$F$6&gt;=0,INDEX($D$45:$FP$45,1,FH$4-Parametrlar!$F$6),0)),0)</f>
        <v>0</v>
      </c>
      <c r="FI46" s="46">
        <f>Parametrlar!$F$9*FI44+IF(Parametrlar!$F$6&gt;0,(1-Parametrlar!$F$9)/MAX(1,Parametrlar!$F$6)*(FH45-IF(FI$4-1-Parametrlar!$F$6&gt;=0,INDEX($D$45:$FP$45,1,FI$4-Parametrlar!$F$6),0)),0)</f>
        <v>0</v>
      </c>
      <c r="FJ46" s="46">
        <f>Parametrlar!$F$9*FJ44+IF(Parametrlar!$F$6&gt;0,(1-Parametrlar!$F$9)/MAX(1,Parametrlar!$F$6)*(FI45-IF(FJ$4-1-Parametrlar!$F$6&gt;=0,INDEX($D$45:$FP$45,1,FJ$4-Parametrlar!$F$6),0)),0)</f>
        <v>0</v>
      </c>
      <c r="FK46" s="46">
        <f>Parametrlar!$F$9*FK44+IF(Parametrlar!$F$6&gt;0,(1-Parametrlar!$F$9)/MAX(1,Parametrlar!$F$6)*(FJ45-IF(FK$4-1-Parametrlar!$F$6&gt;=0,INDEX($D$45:$FP$45,1,FK$4-Parametrlar!$F$6),0)),0)</f>
        <v>0</v>
      </c>
      <c r="FL46" s="46">
        <f>Parametrlar!$F$9*FL44+IF(Parametrlar!$F$6&gt;0,(1-Parametrlar!$F$9)/MAX(1,Parametrlar!$F$6)*(FK45-IF(FL$4-1-Parametrlar!$F$6&gt;=0,INDEX($D$45:$FP$45,1,FL$4-Parametrlar!$F$6),0)),0)</f>
        <v>0</v>
      </c>
      <c r="FM46" s="46">
        <f>Parametrlar!$F$9*FM44+IF(Parametrlar!$F$6&gt;0,(1-Parametrlar!$F$9)/MAX(1,Parametrlar!$F$6)*(FL45-IF(FM$4-1-Parametrlar!$F$6&gt;=0,INDEX($D$45:$FP$45,1,FM$4-Parametrlar!$F$6),0)),0)</f>
        <v>0</v>
      </c>
      <c r="FN46" s="46">
        <f>Parametrlar!$F$9*FN44+IF(Parametrlar!$F$6&gt;0,(1-Parametrlar!$F$9)/MAX(1,Parametrlar!$F$6)*(FM45-IF(FN$4-1-Parametrlar!$F$6&gt;=0,INDEX($D$45:$FP$45,1,FN$4-Parametrlar!$F$6),0)),0)</f>
        <v>0</v>
      </c>
      <c r="FO46" s="46">
        <f>Parametrlar!$F$9*FO44+IF(Parametrlar!$F$6&gt;0,(1-Parametrlar!$F$9)/MAX(1,Parametrlar!$F$6)*(FN45-IF(FO$4-1-Parametrlar!$F$6&gt;=0,INDEX($D$45:$FP$45,1,FO$4-Parametrlar!$F$6),0)),0)</f>
        <v>0</v>
      </c>
      <c r="FP46" s="46">
        <f>Parametrlar!$F$9*FP44+IF(Parametrlar!$F$6&gt;0,(1-Parametrlar!$F$9)/MAX(1,Parametrlar!$F$6)*(FO45-IF(FP$4-1-Parametrlar!$F$6&gt;=0,INDEX($D$45:$FP$45,1,FP$4-Parametrlar!$F$6),0)),0)</f>
        <v>0</v>
      </c>
    </row>
    <row r="47" spans="1:172" x14ac:dyDescent="0.2">
      <c r="A47" s="42" t="s">
        <v>228</v>
      </c>
      <c r="C47" s="45">
        <f t="shared" si="56"/>
        <v>0</v>
      </c>
      <c r="D47" s="46">
        <f>D44*(Kirish!$B$17+Kirish!$B$18)</f>
        <v>0</v>
      </c>
      <c r="E47" s="46">
        <f>E44*(Kirish!$B$17+Kirish!$B$18)</f>
        <v>0</v>
      </c>
      <c r="F47" s="46">
        <f>F44*(Kirish!$B$17+Kirish!$B$18)</f>
        <v>0</v>
      </c>
      <c r="G47" s="46">
        <f>G44*(Kirish!$B$17+Kirish!$B$18)</f>
        <v>0</v>
      </c>
      <c r="H47" s="46">
        <f>H44*(Kirish!$B$17+Kirish!$B$18)</f>
        <v>0</v>
      </c>
      <c r="I47" s="46">
        <f>I44*(Kirish!$B$17+Kirish!$B$18)</f>
        <v>0</v>
      </c>
      <c r="J47" s="46">
        <f>J44*(Kirish!$B$17+Kirish!$B$18)</f>
        <v>0</v>
      </c>
      <c r="K47" s="46">
        <f>K44*(Kirish!$B$17+Kirish!$B$18)</f>
        <v>0</v>
      </c>
      <c r="L47" s="46">
        <f>L44*(Kirish!$B$17+Kirish!$B$18)</f>
        <v>0</v>
      </c>
      <c r="M47" s="46">
        <f>M44*(Kirish!$B$17+Kirish!$B$18)</f>
        <v>0</v>
      </c>
      <c r="N47" s="46">
        <f>N44*(Kirish!$B$17+Kirish!$B$18)</f>
        <v>0</v>
      </c>
      <c r="O47" s="46">
        <f>O44*(Kirish!$B$17+Kirish!$B$18)</f>
        <v>0</v>
      </c>
      <c r="P47" s="46">
        <f>P44*(Kirish!$B$17+Kirish!$B$18)</f>
        <v>0</v>
      </c>
      <c r="Q47" s="46">
        <f>Q44*(Kirish!$B$17+Kirish!$B$18)</f>
        <v>0</v>
      </c>
      <c r="R47" s="46">
        <f>R44*(Kirish!$B$17+Kirish!$B$18)</f>
        <v>0</v>
      </c>
      <c r="S47" s="46">
        <f>S44*(Kirish!$B$17+Kirish!$B$18)</f>
        <v>0</v>
      </c>
      <c r="T47" s="46">
        <f>T44*(Kirish!$B$17+Kirish!$B$18)</f>
        <v>0</v>
      </c>
      <c r="U47" s="46">
        <f>U44*(Kirish!$B$17+Kirish!$B$18)</f>
        <v>0</v>
      </c>
      <c r="V47" s="46">
        <f>V44*(Kirish!$B$17+Kirish!$B$18)</f>
        <v>0</v>
      </c>
      <c r="W47" s="46">
        <f>W44*(Kirish!$B$17+Kirish!$B$18)</f>
        <v>0</v>
      </c>
      <c r="X47" s="46">
        <f>X44*(Kirish!$B$17+Kirish!$B$18)</f>
        <v>0</v>
      </c>
      <c r="Y47" s="46">
        <f>Y44*(Kirish!$B$17+Kirish!$B$18)</f>
        <v>0</v>
      </c>
      <c r="Z47" s="46">
        <f>Z44*(Kirish!$B$17+Kirish!$B$18)</f>
        <v>0</v>
      </c>
      <c r="AA47" s="46">
        <f>AA44*(Kirish!$B$17+Kirish!$B$18)</f>
        <v>0</v>
      </c>
      <c r="AB47" s="46">
        <f>AB44*(Kirish!$B$17+Kirish!$B$18)</f>
        <v>0</v>
      </c>
      <c r="AC47" s="46">
        <f>AC44*(Kirish!$B$17+Kirish!$B$18)</f>
        <v>0</v>
      </c>
      <c r="AD47" s="46">
        <f>AD44*(Kirish!$B$17+Kirish!$B$18)</f>
        <v>0</v>
      </c>
      <c r="AE47" s="46">
        <f>AE44*(Kirish!$B$17+Kirish!$B$18)</f>
        <v>0</v>
      </c>
      <c r="AF47" s="46">
        <f>AF44*(Kirish!$B$17+Kirish!$B$18)</f>
        <v>0</v>
      </c>
      <c r="AG47" s="46">
        <f>AG44*(Kirish!$B$17+Kirish!$B$18)</f>
        <v>0</v>
      </c>
      <c r="AH47" s="46">
        <f>AH44*(Kirish!$B$17+Kirish!$B$18)</f>
        <v>0</v>
      </c>
      <c r="AI47" s="46">
        <f>AI44*(Kirish!$B$17+Kirish!$B$18)</f>
        <v>0</v>
      </c>
      <c r="AJ47" s="46">
        <f>AJ44*(Kirish!$B$17+Kirish!$B$18)</f>
        <v>0</v>
      </c>
      <c r="AK47" s="46">
        <f>AK44*(Kirish!$B$17+Kirish!$B$18)</f>
        <v>0</v>
      </c>
      <c r="AL47" s="46">
        <f>AL44*(Kirish!$B$17+Kirish!$B$18)</f>
        <v>0</v>
      </c>
      <c r="AM47" s="46">
        <f>AM44*(Kirish!$B$17+Kirish!$B$18)</f>
        <v>0</v>
      </c>
      <c r="AN47" s="46">
        <f>AN44*(Kirish!$B$17+Kirish!$B$18)</f>
        <v>0</v>
      </c>
      <c r="AO47" s="46">
        <f>AO44*(Kirish!$B$17+Kirish!$B$18)</f>
        <v>0</v>
      </c>
      <c r="AP47" s="46">
        <f>AP44*(Kirish!$B$17+Kirish!$B$18)</f>
        <v>0</v>
      </c>
      <c r="AQ47" s="46">
        <f>AQ44*(Kirish!$B$17+Kirish!$B$18)</f>
        <v>0</v>
      </c>
      <c r="AR47" s="46">
        <f>AR44*(Kirish!$B$17+Kirish!$B$18)</f>
        <v>0</v>
      </c>
      <c r="AS47" s="46">
        <f>AS44*(Kirish!$B$17+Kirish!$B$18)</f>
        <v>0</v>
      </c>
      <c r="AT47" s="46">
        <f>AT44*(Kirish!$B$17+Kirish!$B$18)</f>
        <v>0</v>
      </c>
      <c r="AU47" s="46">
        <f>AU44*(Kirish!$B$17+Kirish!$B$18)</f>
        <v>0</v>
      </c>
      <c r="AV47" s="46">
        <f>AV44*(Kirish!$B$17+Kirish!$B$18)</f>
        <v>0</v>
      </c>
      <c r="AW47" s="46">
        <f>AW44*(Kirish!$B$17+Kirish!$B$18)</f>
        <v>0</v>
      </c>
      <c r="AX47" s="46">
        <f>AX44*(Kirish!$B$17+Kirish!$B$18)</f>
        <v>0</v>
      </c>
      <c r="AY47" s="46">
        <f>AY44*(Kirish!$B$17+Kirish!$B$18)</f>
        <v>0</v>
      </c>
      <c r="AZ47" s="46">
        <f>AZ44*(Kirish!$B$17+Kirish!$B$18)</f>
        <v>0</v>
      </c>
      <c r="BA47" s="46">
        <f>BA44*(Kirish!$B$17+Kirish!$B$18)</f>
        <v>0</v>
      </c>
      <c r="BB47" s="46">
        <f>BB44*(Kirish!$B$17+Kirish!$B$18)</f>
        <v>0</v>
      </c>
      <c r="BC47" s="46">
        <f>BC44*(Kirish!$B$17+Kirish!$B$18)</f>
        <v>0</v>
      </c>
      <c r="BD47" s="46">
        <f>BD44*(Kirish!$B$17+Kirish!$B$18)</f>
        <v>0</v>
      </c>
      <c r="BE47" s="46">
        <f>BE44*(Kirish!$B$17+Kirish!$B$18)</f>
        <v>0</v>
      </c>
      <c r="BF47" s="46">
        <f>BF44*(Kirish!$B$17+Kirish!$B$18)</f>
        <v>0</v>
      </c>
      <c r="BG47" s="46">
        <f>BG44*(Kirish!$B$17+Kirish!$B$18)</f>
        <v>0</v>
      </c>
      <c r="BH47" s="46">
        <f>BH44*(Kirish!$B$17+Kirish!$B$18)</f>
        <v>0</v>
      </c>
      <c r="BI47" s="46">
        <f>BI44*(Kirish!$B$17+Kirish!$B$18)</f>
        <v>0</v>
      </c>
      <c r="BJ47" s="46">
        <f>BJ44*(Kirish!$B$17+Kirish!$B$18)</f>
        <v>0</v>
      </c>
      <c r="BK47" s="46">
        <f>BK44*(Kirish!$B$17+Kirish!$B$18)</f>
        <v>0</v>
      </c>
      <c r="BL47" s="46">
        <f>BL44*(Kirish!$B$17+Kirish!$B$18)</f>
        <v>0</v>
      </c>
      <c r="BM47" s="46">
        <f>BM44*(Kirish!$B$17+Kirish!$B$18)</f>
        <v>0</v>
      </c>
      <c r="BN47" s="46">
        <f>BN44*(Kirish!$B$17+Kirish!$B$18)</f>
        <v>0</v>
      </c>
      <c r="BO47" s="46">
        <f>BO44*(Kirish!$B$17+Kirish!$B$18)</f>
        <v>0</v>
      </c>
      <c r="BP47" s="46">
        <f>BP44*(Kirish!$B$17+Kirish!$B$18)</f>
        <v>0</v>
      </c>
      <c r="BQ47" s="46">
        <f>BQ44*(Kirish!$B$17+Kirish!$B$18)</f>
        <v>0</v>
      </c>
      <c r="BR47" s="46">
        <f>BR44*(Kirish!$B$17+Kirish!$B$18)</f>
        <v>0</v>
      </c>
      <c r="BS47" s="46">
        <f>BS44*(Kirish!$B$17+Kirish!$B$18)</f>
        <v>0</v>
      </c>
      <c r="BT47" s="46">
        <f>BT44*(Kirish!$B$17+Kirish!$B$18)</f>
        <v>0</v>
      </c>
      <c r="BU47" s="46">
        <f>BU44*(Kirish!$B$17+Kirish!$B$18)</f>
        <v>0</v>
      </c>
      <c r="BV47" s="46">
        <f>BV44*(Kirish!$B$17+Kirish!$B$18)</f>
        <v>0</v>
      </c>
      <c r="BW47" s="46">
        <f>BW44*(Kirish!$B$17+Kirish!$B$18)</f>
        <v>0</v>
      </c>
      <c r="BX47" s="46">
        <f>BX44*(Kirish!$B$17+Kirish!$B$18)</f>
        <v>0</v>
      </c>
      <c r="BY47" s="46">
        <f>BY44*(Kirish!$B$17+Kirish!$B$18)</f>
        <v>0</v>
      </c>
      <c r="BZ47" s="46">
        <f>BZ44*(Kirish!$B$17+Kirish!$B$18)</f>
        <v>0</v>
      </c>
      <c r="CA47" s="46">
        <f>CA44*(Kirish!$B$17+Kirish!$B$18)</f>
        <v>0</v>
      </c>
      <c r="CB47" s="46">
        <f>CB44*(Kirish!$B$17+Kirish!$B$18)</f>
        <v>0</v>
      </c>
      <c r="CC47" s="46">
        <f>CC44*(Kirish!$B$17+Kirish!$B$18)</f>
        <v>0</v>
      </c>
      <c r="CD47" s="46">
        <f>CD44*(Kirish!$B$17+Kirish!$B$18)</f>
        <v>0</v>
      </c>
      <c r="CE47" s="46">
        <f>CE44*(Kirish!$B$17+Kirish!$B$18)</f>
        <v>0</v>
      </c>
      <c r="CF47" s="46">
        <f>CF44*(Kirish!$B$17+Kirish!$B$18)</f>
        <v>0</v>
      </c>
      <c r="CG47" s="46">
        <f>CG44*(Kirish!$B$17+Kirish!$B$18)</f>
        <v>0</v>
      </c>
      <c r="CH47" s="46">
        <f>CH44*(Kirish!$B$17+Kirish!$B$18)</f>
        <v>0</v>
      </c>
      <c r="CI47" s="46">
        <f>CI44*(Kirish!$B$17+Kirish!$B$18)</f>
        <v>0</v>
      </c>
      <c r="CJ47" s="46">
        <f>CJ44*(Kirish!$B$17+Kirish!$B$18)</f>
        <v>0</v>
      </c>
      <c r="CK47" s="46">
        <f>CK44*(Kirish!$B$17+Kirish!$B$18)</f>
        <v>0</v>
      </c>
      <c r="CL47" s="46">
        <f>CL44*(Kirish!$B$17+Kirish!$B$18)</f>
        <v>0</v>
      </c>
      <c r="CM47" s="46">
        <f>CM44*(Kirish!$B$17+Kirish!$B$18)</f>
        <v>0</v>
      </c>
      <c r="CN47" s="46">
        <f>CN44*(Kirish!$B$17+Kirish!$B$18)</f>
        <v>0</v>
      </c>
      <c r="CO47" s="46">
        <f>CO44*(Kirish!$B$17+Kirish!$B$18)</f>
        <v>0</v>
      </c>
      <c r="CP47" s="46">
        <f>CP44*(Kirish!$B$17+Kirish!$B$18)</f>
        <v>0</v>
      </c>
      <c r="CQ47" s="46">
        <f>CQ44*(Kirish!$B$17+Kirish!$B$18)</f>
        <v>0</v>
      </c>
      <c r="CR47" s="46">
        <f>CR44*(Kirish!$B$17+Kirish!$B$18)</f>
        <v>0</v>
      </c>
      <c r="CS47" s="46">
        <f>CS44*(Kirish!$B$17+Kirish!$B$18)</f>
        <v>0</v>
      </c>
      <c r="CT47" s="46">
        <f>CT44*(Kirish!$B$17+Kirish!$B$18)</f>
        <v>0</v>
      </c>
      <c r="CU47" s="46">
        <f>CU44*(Kirish!$B$17+Kirish!$B$18)</f>
        <v>0</v>
      </c>
      <c r="CV47" s="46">
        <f>CV44*(Kirish!$B$17+Kirish!$B$18)</f>
        <v>0</v>
      </c>
      <c r="CW47" s="46">
        <f>CW44*(Kirish!$B$17+Kirish!$B$18)</f>
        <v>0</v>
      </c>
      <c r="CX47" s="46">
        <f>CX44*(Kirish!$B$17+Kirish!$B$18)</f>
        <v>0</v>
      </c>
      <c r="CY47" s="46">
        <f>CY44*(Kirish!$B$17+Kirish!$B$18)</f>
        <v>0</v>
      </c>
      <c r="CZ47" s="46">
        <f>CZ44*(Kirish!$B$17+Kirish!$B$18)</f>
        <v>0</v>
      </c>
      <c r="DA47" s="46">
        <f>DA44*(Kirish!$B$17+Kirish!$B$18)</f>
        <v>0</v>
      </c>
      <c r="DB47" s="46">
        <f>DB44*(Kirish!$B$17+Kirish!$B$18)</f>
        <v>0</v>
      </c>
      <c r="DC47" s="46">
        <f>DC44*(Kirish!$B$17+Kirish!$B$18)</f>
        <v>0</v>
      </c>
      <c r="DD47" s="46">
        <f>DD44*(Kirish!$B$17+Kirish!$B$18)</f>
        <v>0</v>
      </c>
      <c r="DE47" s="46">
        <f>DE44*(Kirish!$B$17+Kirish!$B$18)</f>
        <v>0</v>
      </c>
      <c r="DF47" s="46">
        <f>DF44*(Kirish!$B$17+Kirish!$B$18)</f>
        <v>0</v>
      </c>
      <c r="DG47" s="46">
        <f>DG44*(Kirish!$B$17+Kirish!$B$18)</f>
        <v>0</v>
      </c>
      <c r="DH47" s="46">
        <f>DH44*(Kirish!$B$17+Kirish!$B$18)</f>
        <v>0</v>
      </c>
      <c r="DI47" s="46">
        <f>DI44*(Kirish!$B$17+Kirish!$B$18)</f>
        <v>0</v>
      </c>
      <c r="DJ47" s="46">
        <f>DJ44*(Kirish!$B$17+Kirish!$B$18)</f>
        <v>0</v>
      </c>
      <c r="DK47" s="46">
        <f>DK44*(Kirish!$B$17+Kirish!$B$18)</f>
        <v>0</v>
      </c>
      <c r="DL47" s="46">
        <f>DL44*(Kirish!$B$17+Kirish!$B$18)</f>
        <v>0</v>
      </c>
      <c r="DM47" s="46">
        <f>DM44*(Kirish!$B$17+Kirish!$B$18)</f>
        <v>0</v>
      </c>
      <c r="DN47" s="46">
        <f>DN44*(Kirish!$B$17+Kirish!$B$18)</f>
        <v>0</v>
      </c>
      <c r="DO47" s="46">
        <f>DO44*(Kirish!$B$17+Kirish!$B$18)</f>
        <v>0</v>
      </c>
      <c r="DP47" s="46">
        <f>DP44*(Kirish!$B$17+Kirish!$B$18)</f>
        <v>0</v>
      </c>
      <c r="DQ47" s="46">
        <f>DQ44*(Kirish!$B$17+Kirish!$B$18)</f>
        <v>0</v>
      </c>
      <c r="DR47" s="46">
        <f>DR44*(Kirish!$B$17+Kirish!$B$18)</f>
        <v>0</v>
      </c>
      <c r="DS47" s="46">
        <f>DS44*(Kirish!$B$17+Kirish!$B$18)</f>
        <v>0</v>
      </c>
      <c r="DT47" s="46">
        <f>DT44*(Kirish!$B$17+Kirish!$B$18)</f>
        <v>0</v>
      </c>
      <c r="DU47" s="46">
        <f>DU44*(Kirish!$B$17+Kirish!$B$18)</f>
        <v>0</v>
      </c>
      <c r="DV47" s="46">
        <f>DV44*(Kirish!$B$17+Kirish!$B$18)</f>
        <v>0</v>
      </c>
      <c r="DW47" s="46">
        <f>DW44*(Kirish!$B$17+Kirish!$B$18)</f>
        <v>0</v>
      </c>
      <c r="DX47" s="46">
        <f>DX44*(Kirish!$B$17+Kirish!$B$18)</f>
        <v>0</v>
      </c>
      <c r="DY47" s="46">
        <f>DY44*(Kirish!$B$17+Kirish!$B$18)</f>
        <v>0</v>
      </c>
      <c r="DZ47" s="46">
        <f>DZ44*(Kirish!$B$17+Kirish!$B$18)</f>
        <v>0</v>
      </c>
      <c r="EA47" s="46">
        <f>EA44*(Kirish!$B$17+Kirish!$B$18)</f>
        <v>0</v>
      </c>
      <c r="EB47" s="46">
        <f>EB44*(Kirish!$B$17+Kirish!$B$18)</f>
        <v>0</v>
      </c>
      <c r="EC47" s="46">
        <f>EC44*(Kirish!$B$17+Kirish!$B$18)</f>
        <v>0</v>
      </c>
      <c r="ED47" s="46">
        <f>ED44*(Kirish!$B$17+Kirish!$B$18)</f>
        <v>0</v>
      </c>
      <c r="EE47" s="46">
        <f>EE44*(Kirish!$B$17+Kirish!$B$18)</f>
        <v>0</v>
      </c>
      <c r="EF47" s="46">
        <f>EF44*(Kirish!$B$17+Kirish!$B$18)</f>
        <v>0</v>
      </c>
      <c r="EG47" s="46">
        <f>EG44*(Kirish!$B$17+Kirish!$B$18)</f>
        <v>0</v>
      </c>
      <c r="EH47" s="46">
        <f>EH44*(Kirish!$B$17+Kirish!$B$18)</f>
        <v>0</v>
      </c>
      <c r="EI47" s="46">
        <f>EI44*(Kirish!$B$17+Kirish!$B$18)</f>
        <v>0</v>
      </c>
      <c r="EJ47" s="46">
        <f>EJ44*(Kirish!$B$17+Kirish!$B$18)</f>
        <v>0</v>
      </c>
      <c r="EK47" s="46">
        <f>EK44*(Kirish!$B$17+Kirish!$B$18)</f>
        <v>0</v>
      </c>
      <c r="EL47" s="46">
        <f>EL44*(Kirish!$B$17+Kirish!$B$18)</f>
        <v>0</v>
      </c>
      <c r="EM47" s="46">
        <f>EM44*(Kirish!$B$17+Kirish!$B$18)</f>
        <v>0</v>
      </c>
      <c r="EN47" s="46">
        <f>EN44*(Kirish!$B$17+Kirish!$B$18)</f>
        <v>0</v>
      </c>
      <c r="EO47" s="46">
        <f>EO44*(Kirish!$B$17+Kirish!$B$18)</f>
        <v>0</v>
      </c>
      <c r="EP47" s="46">
        <f>EP44*(Kirish!$B$17+Kirish!$B$18)</f>
        <v>0</v>
      </c>
      <c r="EQ47" s="46">
        <f>EQ44*(Kirish!$B$17+Kirish!$B$18)</f>
        <v>0</v>
      </c>
      <c r="ER47" s="46">
        <f>ER44*(Kirish!$B$17+Kirish!$B$18)</f>
        <v>0</v>
      </c>
      <c r="ES47" s="46">
        <f>ES44*(Kirish!$B$17+Kirish!$B$18)</f>
        <v>0</v>
      </c>
      <c r="ET47" s="46">
        <f>ET44*(Kirish!$B$17+Kirish!$B$18)</f>
        <v>0</v>
      </c>
      <c r="EU47" s="46">
        <f>EU44*(Kirish!$B$17+Kirish!$B$18)</f>
        <v>0</v>
      </c>
      <c r="EV47" s="46">
        <f>EV44*(Kirish!$B$17+Kirish!$B$18)</f>
        <v>0</v>
      </c>
      <c r="EW47" s="46">
        <f>EW44*(Kirish!$B$17+Kirish!$B$18)</f>
        <v>0</v>
      </c>
      <c r="EX47" s="46">
        <f>EX44*(Kirish!$B$17+Kirish!$B$18)</f>
        <v>0</v>
      </c>
      <c r="EY47" s="46">
        <f>EY44*(Kirish!$B$17+Kirish!$B$18)</f>
        <v>0</v>
      </c>
      <c r="EZ47" s="46">
        <f>EZ44*(Kirish!$B$17+Kirish!$B$18)</f>
        <v>0</v>
      </c>
      <c r="FA47" s="46">
        <f>FA44*(Kirish!$B$17+Kirish!$B$18)</f>
        <v>0</v>
      </c>
      <c r="FB47" s="46">
        <f>FB44*(Kirish!$B$17+Kirish!$B$18)</f>
        <v>0</v>
      </c>
      <c r="FC47" s="46">
        <f>FC44*(Kirish!$B$17+Kirish!$B$18)</f>
        <v>0</v>
      </c>
      <c r="FD47" s="46">
        <f>FD44*(Kirish!$B$17+Kirish!$B$18)</f>
        <v>0</v>
      </c>
      <c r="FE47" s="46">
        <f>FE44*(Kirish!$B$17+Kirish!$B$18)</f>
        <v>0</v>
      </c>
      <c r="FF47" s="46">
        <f>FF44*(Kirish!$B$17+Kirish!$B$18)</f>
        <v>0</v>
      </c>
      <c r="FG47" s="46">
        <f>FG44*(Kirish!$B$17+Kirish!$B$18)</f>
        <v>0</v>
      </c>
      <c r="FH47" s="46">
        <f>FH44*(Kirish!$B$17+Kirish!$B$18)</f>
        <v>0</v>
      </c>
      <c r="FI47" s="46">
        <f>FI44*(Kirish!$B$17+Kirish!$B$18)</f>
        <v>0</v>
      </c>
      <c r="FJ47" s="46">
        <f>FJ44*(Kirish!$B$17+Kirish!$B$18)</f>
        <v>0</v>
      </c>
      <c r="FK47" s="46">
        <f>FK44*(Kirish!$B$17+Kirish!$B$18)</f>
        <v>0</v>
      </c>
      <c r="FL47" s="46">
        <f>FL44*(Kirish!$B$17+Kirish!$B$18)</f>
        <v>0</v>
      </c>
      <c r="FM47" s="46">
        <f>FM44*(Kirish!$B$17+Kirish!$B$18)</f>
        <v>0</v>
      </c>
      <c r="FN47" s="46">
        <f>FN44*(Kirish!$B$17+Kirish!$B$18)</f>
        <v>0</v>
      </c>
      <c r="FO47" s="46">
        <f>FO44*(Kirish!$B$17+Kirish!$B$18)</f>
        <v>0</v>
      </c>
      <c r="FP47" s="46">
        <f>FP44*(Kirish!$B$17+Kirish!$B$18)</f>
        <v>0</v>
      </c>
    </row>
    <row r="48" spans="1:172" x14ac:dyDescent="0.2">
      <c r="A48" s="42" t="s">
        <v>229</v>
      </c>
      <c r="C48" s="45">
        <f t="shared" si="56"/>
        <v>0</v>
      </c>
      <c r="D48" s="46">
        <f>MAX(0,Parametrlar!$F$26)*D46*Kirish!$B$28</f>
        <v>0</v>
      </c>
      <c r="E48" s="46">
        <f>MAX(0,Parametrlar!$F$26)*E46*Kirish!$B$28</f>
        <v>0</v>
      </c>
      <c r="F48" s="46">
        <f>MAX(0,Parametrlar!$F$26)*F46*Kirish!$B$28</f>
        <v>0</v>
      </c>
      <c r="G48" s="46">
        <f>MAX(0,Parametrlar!$F$26)*G46*Kirish!$B$28</f>
        <v>0</v>
      </c>
      <c r="H48" s="46">
        <f>MAX(0,Parametrlar!$F$26)*H46*Kirish!$B$28</f>
        <v>0</v>
      </c>
      <c r="I48" s="46">
        <f>MAX(0,Parametrlar!$F$26)*I46*Kirish!$B$28</f>
        <v>0</v>
      </c>
      <c r="J48" s="46">
        <f>MAX(0,Parametrlar!$F$26)*J46*Kirish!$B$28</f>
        <v>0</v>
      </c>
      <c r="K48" s="46">
        <f>MAX(0,Parametrlar!$F$26)*K46*Kirish!$B$28</f>
        <v>0</v>
      </c>
      <c r="L48" s="46">
        <f>MAX(0,Parametrlar!$F$26)*L46*Kirish!$B$28</f>
        <v>0</v>
      </c>
      <c r="M48" s="46">
        <f>MAX(0,Parametrlar!$F$26)*M46*Kirish!$B$28</f>
        <v>0</v>
      </c>
      <c r="N48" s="46">
        <f>MAX(0,Parametrlar!$F$26)*N46*Kirish!$B$28</f>
        <v>0</v>
      </c>
      <c r="O48" s="46">
        <f>MAX(0,Parametrlar!$F$26)*O46*Kirish!$B$28</f>
        <v>0</v>
      </c>
      <c r="P48" s="46">
        <f>MAX(0,Parametrlar!$F$26)*P46*Kirish!$B$28</f>
        <v>0</v>
      </c>
      <c r="Q48" s="46">
        <f>MAX(0,Parametrlar!$F$26)*Q46*Kirish!$B$28</f>
        <v>0</v>
      </c>
      <c r="R48" s="46">
        <f>MAX(0,Parametrlar!$F$26)*R46*Kirish!$B$28</f>
        <v>0</v>
      </c>
      <c r="S48" s="46">
        <f>MAX(0,Parametrlar!$F$26)*S46*Kirish!$B$28</f>
        <v>0</v>
      </c>
      <c r="T48" s="46">
        <f>MAX(0,Parametrlar!$F$26)*T46*Kirish!$B$28</f>
        <v>0</v>
      </c>
      <c r="U48" s="46">
        <f>MAX(0,Parametrlar!$F$26)*U46*Kirish!$B$28</f>
        <v>0</v>
      </c>
      <c r="V48" s="46">
        <f>MAX(0,Parametrlar!$F$26)*V46*Kirish!$B$28</f>
        <v>0</v>
      </c>
      <c r="W48" s="46">
        <f>MAX(0,Parametrlar!$F$26)*W46*Kirish!$B$28</f>
        <v>0</v>
      </c>
      <c r="X48" s="46">
        <f>MAX(0,Parametrlar!$F$26)*X46*Kirish!$B$28</f>
        <v>0</v>
      </c>
      <c r="Y48" s="46">
        <f>MAX(0,Parametrlar!$F$26)*Y46*Kirish!$B$28</f>
        <v>0</v>
      </c>
      <c r="Z48" s="46">
        <f>MAX(0,Parametrlar!$F$26)*Z46*Kirish!$B$28</f>
        <v>0</v>
      </c>
      <c r="AA48" s="46">
        <f>MAX(0,Parametrlar!$F$26)*AA46*Kirish!$B$28</f>
        <v>0</v>
      </c>
      <c r="AB48" s="46">
        <f>MAX(0,Parametrlar!$F$26)*AB46*Kirish!$B$28</f>
        <v>0</v>
      </c>
      <c r="AC48" s="46">
        <f>MAX(0,Parametrlar!$F$26)*AC46*Kirish!$B$28</f>
        <v>0</v>
      </c>
      <c r="AD48" s="46">
        <f>MAX(0,Parametrlar!$F$26)*AD46*Kirish!$B$28</f>
        <v>0</v>
      </c>
      <c r="AE48" s="46">
        <f>MAX(0,Parametrlar!$F$26)*AE46*Kirish!$B$28</f>
        <v>0</v>
      </c>
      <c r="AF48" s="46">
        <f>MAX(0,Parametrlar!$F$26)*AF46*Kirish!$B$28</f>
        <v>0</v>
      </c>
      <c r="AG48" s="46">
        <f>MAX(0,Parametrlar!$F$26)*AG46*Kirish!$B$28</f>
        <v>0</v>
      </c>
      <c r="AH48" s="46">
        <f>MAX(0,Parametrlar!$F$26)*AH46*Kirish!$B$28</f>
        <v>0</v>
      </c>
      <c r="AI48" s="46">
        <f>MAX(0,Parametrlar!$F$26)*AI46*Kirish!$B$28</f>
        <v>0</v>
      </c>
      <c r="AJ48" s="46">
        <f>MAX(0,Parametrlar!$F$26)*AJ46*Kirish!$B$28</f>
        <v>0</v>
      </c>
      <c r="AK48" s="46">
        <f>MAX(0,Parametrlar!$F$26)*AK46*Kirish!$B$28</f>
        <v>0</v>
      </c>
      <c r="AL48" s="46">
        <f>MAX(0,Parametrlar!$F$26)*AL46*Kirish!$B$28</f>
        <v>0</v>
      </c>
      <c r="AM48" s="46">
        <f>MAX(0,Parametrlar!$F$26)*AM46*Kirish!$B$28</f>
        <v>0</v>
      </c>
      <c r="AN48" s="46">
        <f>MAX(0,Parametrlar!$F$26)*AN46*Kirish!$B$28</f>
        <v>0</v>
      </c>
      <c r="AO48" s="46">
        <f>MAX(0,Parametrlar!$F$26)*AO46*Kirish!$B$28</f>
        <v>0</v>
      </c>
      <c r="AP48" s="46">
        <f>MAX(0,Parametrlar!$F$26)*AP46*Kirish!$B$28</f>
        <v>0</v>
      </c>
      <c r="AQ48" s="46">
        <f>MAX(0,Parametrlar!$F$26)*AQ46*Kirish!$B$28</f>
        <v>0</v>
      </c>
      <c r="AR48" s="46">
        <f>MAX(0,Parametrlar!$F$26)*AR46*Kirish!$B$28</f>
        <v>0</v>
      </c>
      <c r="AS48" s="46">
        <f>MAX(0,Parametrlar!$F$26)*AS46*Kirish!$B$28</f>
        <v>0</v>
      </c>
      <c r="AT48" s="46">
        <f>MAX(0,Parametrlar!$F$26)*AT46*Kirish!$B$28</f>
        <v>0</v>
      </c>
      <c r="AU48" s="46">
        <f>MAX(0,Parametrlar!$F$26)*AU46*Kirish!$B$28</f>
        <v>0</v>
      </c>
      <c r="AV48" s="46">
        <f>MAX(0,Parametrlar!$F$26)*AV46*Kirish!$B$28</f>
        <v>0</v>
      </c>
      <c r="AW48" s="46">
        <f>MAX(0,Parametrlar!$F$26)*AW46*Kirish!$B$28</f>
        <v>0</v>
      </c>
      <c r="AX48" s="46">
        <f>MAX(0,Parametrlar!$F$26)*AX46*Kirish!$B$28</f>
        <v>0</v>
      </c>
      <c r="AY48" s="46">
        <f>MAX(0,Parametrlar!$F$26)*AY46*Kirish!$B$28</f>
        <v>0</v>
      </c>
      <c r="AZ48" s="46">
        <f>MAX(0,Parametrlar!$F$26)*AZ46*Kirish!$B$28</f>
        <v>0</v>
      </c>
      <c r="BA48" s="46">
        <f>MAX(0,Parametrlar!$F$26)*BA46*Kirish!$B$28</f>
        <v>0</v>
      </c>
      <c r="BB48" s="46">
        <f>MAX(0,Parametrlar!$F$26)*BB46*Kirish!$B$28</f>
        <v>0</v>
      </c>
      <c r="BC48" s="46">
        <f>MAX(0,Parametrlar!$F$26)*BC46*Kirish!$B$28</f>
        <v>0</v>
      </c>
      <c r="BD48" s="46">
        <f>MAX(0,Parametrlar!$F$26)*BD46*Kirish!$B$28</f>
        <v>0</v>
      </c>
      <c r="BE48" s="46">
        <f>MAX(0,Parametrlar!$F$26)*BE46*Kirish!$B$28</f>
        <v>0</v>
      </c>
      <c r="BF48" s="46">
        <f>MAX(0,Parametrlar!$F$26)*BF46*Kirish!$B$28</f>
        <v>0</v>
      </c>
      <c r="BG48" s="46">
        <f>MAX(0,Parametrlar!$F$26)*BG46*Kirish!$B$28</f>
        <v>0</v>
      </c>
      <c r="BH48" s="46">
        <f>MAX(0,Parametrlar!$F$26)*BH46*Kirish!$B$28</f>
        <v>0</v>
      </c>
      <c r="BI48" s="46">
        <f>MAX(0,Parametrlar!$F$26)*BI46*Kirish!$B$28</f>
        <v>0</v>
      </c>
      <c r="BJ48" s="46">
        <f>MAX(0,Parametrlar!$F$26)*BJ46*Kirish!$B$28</f>
        <v>0</v>
      </c>
      <c r="BK48" s="46">
        <f>MAX(0,Parametrlar!$F$26)*BK46*Kirish!$B$28</f>
        <v>0</v>
      </c>
      <c r="BL48" s="46">
        <f>MAX(0,Parametrlar!$F$26)*BL46*Kirish!$B$28</f>
        <v>0</v>
      </c>
      <c r="BM48" s="46">
        <f>MAX(0,Parametrlar!$F$26)*BM46*Kirish!$B$28</f>
        <v>0</v>
      </c>
      <c r="BN48" s="46">
        <f>MAX(0,Parametrlar!$F$26)*BN46*Kirish!$B$28</f>
        <v>0</v>
      </c>
      <c r="BO48" s="46">
        <f>MAX(0,Parametrlar!$F$26)*BO46*Kirish!$B$28</f>
        <v>0</v>
      </c>
      <c r="BP48" s="46">
        <f>MAX(0,Parametrlar!$F$26)*BP46*Kirish!$B$28</f>
        <v>0</v>
      </c>
      <c r="BQ48" s="46">
        <f>MAX(0,Parametrlar!$F$26)*BQ46*Kirish!$B$28</f>
        <v>0</v>
      </c>
      <c r="BR48" s="46">
        <f>MAX(0,Parametrlar!$F$26)*BR46*Kirish!$B$28</f>
        <v>0</v>
      </c>
      <c r="BS48" s="46">
        <f>MAX(0,Parametrlar!$F$26)*BS46*Kirish!$B$28</f>
        <v>0</v>
      </c>
      <c r="BT48" s="46">
        <f>MAX(0,Parametrlar!$F$26)*BT46*Kirish!$B$28</f>
        <v>0</v>
      </c>
      <c r="BU48" s="46">
        <f>MAX(0,Parametrlar!$F$26)*BU46*Kirish!$B$28</f>
        <v>0</v>
      </c>
      <c r="BV48" s="46">
        <f>MAX(0,Parametrlar!$F$26)*BV46*Kirish!$B$28</f>
        <v>0</v>
      </c>
      <c r="BW48" s="46">
        <f>MAX(0,Parametrlar!$F$26)*BW46*Kirish!$B$28</f>
        <v>0</v>
      </c>
      <c r="BX48" s="46">
        <f>MAX(0,Parametrlar!$F$26)*BX46*Kirish!$B$28</f>
        <v>0</v>
      </c>
      <c r="BY48" s="46">
        <f>MAX(0,Parametrlar!$F$26)*BY46*Kirish!$B$28</f>
        <v>0</v>
      </c>
      <c r="BZ48" s="46">
        <f>MAX(0,Parametrlar!$F$26)*BZ46*Kirish!$B$28</f>
        <v>0</v>
      </c>
      <c r="CA48" s="46">
        <f>MAX(0,Parametrlar!$F$26)*CA46*Kirish!$B$28</f>
        <v>0</v>
      </c>
      <c r="CB48" s="46">
        <f>MAX(0,Parametrlar!$F$26)*CB46*Kirish!$B$28</f>
        <v>0</v>
      </c>
      <c r="CC48" s="46">
        <f>MAX(0,Parametrlar!$F$26)*CC46*Kirish!$B$28</f>
        <v>0</v>
      </c>
      <c r="CD48" s="46">
        <f>MAX(0,Parametrlar!$F$26)*CD46*Kirish!$B$28</f>
        <v>0</v>
      </c>
      <c r="CE48" s="46">
        <f>MAX(0,Parametrlar!$F$26)*CE46*Kirish!$B$28</f>
        <v>0</v>
      </c>
      <c r="CF48" s="46">
        <f>MAX(0,Parametrlar!$F$26)*CF46*Kirish!$B$28</f>
        <v>0</v>
      </c>
      <c r="CG48" s="46">
        <f>MAX(0,Parametrlar!$F$26)*CG46*Kirish!$B$28</f>
        <v>0</v>
      </c>
      <c r="CH48" s="46">
        <f>MAX(0,Parametrlar!$F$26)*CH46*Kirish!$B$28</f>
        <v>0</v>
      </c>
      <c r="CI48" s="46">
        <f>MAX(0,Parametrlar!$F$26)*CI46*Kirish!$B$28</f>
        <v>0</v>
      </c>
      <c r="CJ48" s="46">
        <f>MAX(0,Parametrlar!$F$26)*CJ46*Kirish!$B$28</f>
        <v>0</v>
      </c>
      <c r="CK48" s="46">
        <f>MAX(0,Parametrlar!$F$26)*CK46*Kirish!$B$28</f>
        <v>0</v>
      </c>
      <c r="CL48" s="46">
        <f>MAX(0,Parametrlar!$F$26)*CL46*Kirish!$B$28</f>
        <v>0</v>
      </c>
      <c r="CM48" s="46">
        <f>MAX(0,Parametrlar!$F$26)*CM46*Kirish!$B$28</f>
        <v>0</v>
      </c>
      <c r="CN48" s="46">
        <f>MAX(0,Parametrlar!$F$26)*CN46*Kirish!$B$28</f>
        <v>0</v>
      </c>
      <c r="CO48" s="46">
        <f>MAX(0,Parametrlar!$F$26)*CO46*Kirish!$B$28</f>
        <v>0</v>
      </c>
      <c r="CP48" s="46">
        <f>MAX(0,Parametrlar!$F$26)*CP46*Kirish!$B$28</f>
        <v>0</v>
      </c>
      <c r="CQ48" s="46">
        <f>MAX(0,Parametrlar!$F$26)*CQ46*Kirish!$B$28</f>
        <v>0</v>
      </c>
      <c r="CR48" s="46">
        <f>MAX(0,Parametrlar!$F$26)*CR46*Kirish!$B$28</f>
        <v>0</v>
      </c>
      <c r="CS48" s="46">
        <f>MAX(0,Parametrlar!$F$26)*CS46*Kirish!$B$28</f>
        <v>0</v>
      </c>
      <c r="CT48" s="46">
        <f>MAX(0,Parametrlar!$F$26)*CT46*Kirish!$B$28</f>
        <v>0</v>
      </c>
      <c r="CU48" s="46">
        <f>MAX(0,Parametrlar!$F$26)*CU46*Kirish!$B$28</f>
        <v>0</v>
      </c>
      <c r="CV48" s="46">
        <f>MAX(0,Parametrlar!$F$26)*CV46*Kirish!$B$28</f>
        <v>0</v>
      </c>
      <c r="CW48" s="46">
        <f>MAX(0,Parametrlar!$F$26)*CW46*Kirish!$B$28</f>
        <v>0</v>
      </c>
      <c r="CX48" s="46">
        <f>MAX(0,Parametrlar!$F$26)*CX46*Kirish!$B$28</f>
        <v>0</v>
      </c>
      <c r="CY48" s="46">
        <f>MAX(0,Parametrlar!$F$26)*CY46*Kirish!$B$28</f>
        <v>0</v>
      </c>
      <c r="CZ48" s="46">
        <f>MAX(0,Parametrlar!$F$26)*CZ46*Kirish!$B$28</f>
        <v>0</v>
      </c>
      <c r="DA48" s="46">
        <f>MAX(0,Parametrlar!$F$26)*DA46*Kirish!$B$28</f>
        <v>0</v>
      </c>
      <c r="DB48" s="46">
        <f>MAX(0,Parametrlar!$F$26)*DB46*Kirish!$B$28</f>
        <v>0</v>
      </c>
      <c r="DC48" s="46">
        <f>MAX(0,Parametrlar!$F$26)*DC46*Kirish!$B$28</f>
        <v>0</v>
      </c>
      <c r="DD48" s="46">
        <f>MAX(0,Parametrlar!$F$26)*DD46*Kirish!$B$28</f>
        <v>0</v>
      </c>
      <c r="DE48" s="46">
        <f>MAX(0,Parametrlar!$F$26)*DE46*Kirish!$B$28</f>
        <v>0</v>
      </c>
      <c r="DF48" s="46">
        <f>MAX(0,Parametrlar!$F$26)*DF46*Kirish!$B$28</f>
        <v>0</v>
      </c>
      <c r="DG48" s="46">
        <f>MAX(0,Parametrlar!$F$26)*DG46*Kirish!$B$28</f>
        <v>0</v>
      </c>
      <c r="DH48" s="46">
        <f>MAX(0,Parametrlar!$F$26)*DH46*Kirish!$B$28</f>
        <v>0</v>
      </c>
      <c r="DI48" s="46">
        <f>MAX(0,Parametrlar!$F$26)*DI46*Kirish!$B$28</f>
        <v>0</v>
      </c>
      <c r="DJ48" s="46">
        <f>MAX(0,Parametrlar!$F$26)*DJ46*Kirish!$B$28</f>
        <v>0</v>
      </c>
      <c r="DK48" s="46">
        <f>MAX(0,Parametrlar!$F$26)*DK46*Kirish!$B$28</f>
        <v>0</v>
      </c>
      <c r="DL48" s="46">
        <f>MAX(0,Parametrlar!$F$26)*DL46*Kirish!$B$28</f>
        <v>0</v>
      </c>
      <c r="DM48" s="46">
        <f>MAX(0,Parametrlar!$F$26)*DM46*Kirish!$B$28</f>
        <v>0</v>
      </c>
      <c r="DN48" s="46">
        <f>MAX(0,Parametrlar!$F$26)*DN46*Kirish!$B$28</f>
        <v>0</v>
      </c>
      <c r="DO48" s="46">
        <f>MAX(0,Parametrlar!$F$26)*DO46*Kirish!$B$28</f>
        <v>0</v>
      </c>
      <c r="DP48" s="46">
        <f>MAX(0,Parametrlar!$F$26)*DP46*Kirish!$B$28</f>
        <v>0</v>
      </c>
      <c r="DQ48" s="46">
        <f>MAX(0,Parametrlar!$F$26)*DQ46*Kirish!$B$28</f>
        <v>0</v>
      </c>
      <c r="DR48" s="46">
        <f>MAX(0,Parametrlar!$F$26)*DR46*Kirish!$B$28</f>
        <v>0</v>
      </c>
      <c r="DS48" s="46">
        <f>MAX(0,Parametrlar!$F$26)*DS46*Kirish!$B$28</f>
        <v>0</v>
      </c>
      <c r="DT48" s="46">
        <f>MAX(0,Parametrlar!$F$26)*DT46*Kirish!$B$28</f>
        <v>0</v>
      </c>
      <c r="DU48" s="46">
        <f>MAX(0,Parametrlar!$F$26)*DU46*Kirish!$B$28</f>
        <v>0</v>
      </c>
      <c r="DV48" s="46">
        <f>MAX(0,Parametrlar!$F$26)*DV46*Kirish!$B$28</f>
        <v>0</v>
      </c>
      <c r="DW48" s="46">
        <f>MAX(0,Parametrlar!$F$26)*DW46*Kirish!$B$28</f>
        <v>0</v>
      </c>
      <c r="DX48" s="46">
        <f>MAX(0,Parametrlar!$F$26)*DX46*Kirish!$B$28</f>
        <v>0</v>
      </c>
      <c r="DY48" s="46">
        <f>MAX(0,Parametrlar!$F$26)*DY46*Kirish!$B$28</f>
        <v>0</v>
      </c>
      <c r="DZ48" s="46">
        <f>MAX(0,Parametrlar!$F$26)*DZ46*Kirish!$B$28</f>
        <v>0</v>
      </c>
      <c r="EA48" s="46">
        <f>MAX(0,Parametrlar!$F$26)*EA46*Kirish!$B$28</f>
        <v>0</v>
      </c>
      <c r="EB48" s="46">
        <f>MAX(0,Parametrlar!$F$26)*EB46*Kirish!$B$28</f>
        <v>0</v>
      </c>
      <c r="EC48" s="46">
        <f>MAX(0,Parametrlar!$F$26)*EC46*Kirish!$B$28</f>
        <v>0</v>
      </c>
      <c r="ED48" s="46">
        <f>MAX(0,Parametrlar!$F$26)*ED46*Kirish!$B$28</f>
        <v>0</v>
      </c>
      <c r="EE48" s="46">
        <f>MAX(0,Parametrlar!$F$26)*EE46*Kirish!$B$28</f>
        <v>0</v>
      </c>
      <c r="EF48" s="46">
        <f>MAX(0,Parametrlar!$F$26)*EF46*Kirish!$B$28</f>
        <v>0</v>
      </c>
      <c r="EG48" s="46">
        <f>MAX(0,Parametrlar!$F$26)*EG46*Kirish!$B$28</f>
        <v>0</v>
      </c>
      <c r="EH48" s="46">
        <f>MAX(0,Parametrlar!$F$26)*EH46*Kirish!$B$28</f>
        <v>0</v>
      </c>
      <c r="EI48" s="46">
        <f>MAX(0,Parametrlar!$F$26)*EI46*Kirish!$B$28</f>
        <v>0</v>
      </c>
      <c r="EJ48" s="46">
        <f>MAX(0,Parametrlar!$F$26)*EJ46*Kirish!$B$28</f>
        <v>0</v>
      </c>
      <c r="EK48" s="46">
        <f>MAX(0,Parametrlar!$F$26)*EK46*Kirish!$B$28</f>
        <v>0</v>
      </c>
      <c r="EL48" s="46">
        <f>MAX(0,Parametrlar!$F$26)*EL46*Kirish!$B$28</f>
        <v>0</v>
      </c>
      <c r="EM48" s="46">
        <f>MAX(0,Parametrlar!$F$26)*EM46*Kirish!$B$28</f>
        <v>0</v>
      </c>
      <c r="EN48" s="46">
        <f>MAX(0,Parametrlar!$F$26)*EN46*Kirish!$B$28</f>
        <v>0</v>
      </c>
      <c r="EO48" s="46">
        <f>MAX(0,Parametrlar!$F$26)*EO46*Kirish!$B$28</f>
        <v>0</v>
      </c>
      <c r="EP48" s="46">
        <f>MAX(0,Parametrlar!$F$26)*EP46*Kirish!$B$28</f>
        <v>0</v>
      </c>
      <c r="EQ48" s="46">
        <f>MAX(0,Parametrlar!$F$26)*EQ46*Kirish!$B$28</f>
        <v>0</v>
      </c>
      <c r="ER48" s="46">
        <f>MAX(0,Parametrlar!$F$26)*ER46*Kirish!$B$28</f>
        <v>0</v>
      </c>
      <c r="ES48" s="46">
        <f>MAX(0,Parametrlar!$F$26)*ES46*Kirish!$B$28</f>
        <v>0</v>
      </c>
      <c r="ET48" s="46">
        <f>MAX(0,Parametrlar!$F$26)*ET46*Kirish!$B$28</f>
        <v>0</v>
      </c>
      <c r="EU48" s="46">
        <f>MAX(0,Parametrlar!$F$26)*EU46*Kirish!$B$28</f>
        <v>0</v>
      </c>
      <c r="EV48" s="46">
        <f>MAX(0,Parametrlar!$F$26)*EV46*Kirish!$B$28</f>
        <v>0</v>
      </c>
      <c r="EW48" s="46">
        <f>MAX(0,Parametrlar!$F$26)*EW46*Kirish!$B$28</f>
        <v>0</v>
      </c>
      <c r="EX48" s="46">
        <f>MAX(0,Parametrlar!$F$26)*EX46*Kirish!$B$28</f>
        <v>0</v>
      </c>
      <c r="EY48" s="46">
        <f>MAX(0,Parametrlar!$F$26)*EY46*Kirish!$B$28</f>
        <v>0</v>
      </c>
      <c r="EZ48" s="46">
        <f>MAX(0,Parametrlar!$F$26)*EZ46*Kirish!$B$28</f>
        <v>0</v>
      </c>
      <c r="FA48" s="46">
        <f>MAX(0,Parametrlar!$F$26)*FA46*Kirish!$B$28</f>
        <v>0</v>
      </c>
      <c r="FB48" s="46">
        <f>MAX(0,Parametrlar!$F$26)*FB46*Kirish!$B$28</f>
        <v>0</v>
      </c>
      <c r="FC48" s="46">
        <f>MAX(0,Parametrlar!$F$26)*FC46*Kirish!$B$28</f>
        <v>0</v>
      </c>
      <c r="FD48" s="46">
        <f>MAX(0,Parametrlar!$F$26)*FD46*Kirish!$B$28</f>
        <v>0</v>
      </c>
      <c r="FE48" s="46">
        <f>MAX(0,Parametrlar!$F$26)*FE46*Kirish!$B$28</f>
        <v>0</v>
      </c>
      <c r="FF48" s="46">
        <f>MAX(0,Parametrlar!$F$26)*FF46*Kirish!$B$28</f>
        <v>0</v>
      </c>
      <c r="FG48" s="46">
        <f>MAX(0,Parametrlar!$F$26)*FG46*Kirish!$B$28</f>
        <v>0</v>
      </c>
      <c r="FH48" s="46">
        <f>MAX(0,Parametrlar!$F$26)*FH46*Kirish!$B$28</f>
        <v>0</v>
      </c>
      <c r="FI48" s="46">
        <f>MAX(0,Parametrlar!$F$26)*FI46*Kirish!$B$28</f>
        <v>0</v>
      </c>
      <c r="FJ48" s="46">
        <f>MAX(0,Parametrlar!$F$26)*FJ46*Kirish!$B$28</f>
        <v>0</v>
      </c>
      <c r="FK48" s="46">
        <f>MAX(0,Parametrlar!$F$26)*FK46*Kirish!$B$28</f>
        <v>0</v>
      </c>
      <c r="FL48" s="46">
        <f>MAX(0,Parametrlar!$F$26)*FL46*Kirish!$B$28</f>
        <v>0</v>
      </c>
      <c r="FM48" s="46">
        <f>MAX(0,Parametrlar!$F$26)*FM46*Kirish!$B$28</f>
        <v>0</v>
      </c>
      <c r="FN48" s="46">
        <f>MAX(0,Parametrlar!$F$26)*FN46*Kirish!$B$28</f>
        <v>0</v>
      </c>
      <c r="FO48" s="46">
        <f>MAX(0,Parametrlar!$F$26)*FO46*Kirish!$B$28</f>
        <v>0</v>
      </c>
      <c r="FP48" s="46">
        <f>MAX(0,Parametrlar!$F$26)*FP46*Kirish!$B$28</f>
        <v>0</v>
      </c>
    </row>
    <row r="49" spans="1:172" x14ac:dyDescent="0.2">
      <c r="A49" s="42" t="s">
        <v>230</v>
      </c>
      <c r="C49" s="45">
        <f t="shared" si="56"/>
        <v>3140478.7935345345</v>
      </c>
      <c r="D49" s="46">
        <f>IF(AND(D$4&gt;=1,D$4&lt;=Parametrlar!$F$4),Parametrlar!$F$17/Parametrlar!$F$4*(1+Kirish!$C$38)^((D$4-1)/12),0)</f>
        <v>0</v>
      </c>
      <c r="E49" s="46">
        <f>IF(AND(E$4&gt;=1,E$4&lt;=Parametrlar!$F$4),Parametrlar!$F$17/Parametrlar!$F$4*(1+Kirish!$C$38)^((E$4-1)/12),0)</f>
        <v>154574.4601</v>
      </c>
      <c r="F49" s="46">
        <f>IF(AND(F$4&gt;=1,F$4&lt;=Parametrlar!$F$4),Parametrlar!$F$17/Parametrlar!$F$4*(1+Kirish!$C$38)^((F$4-1)/12),0)</f>
        <v>154829.75238805558</v>
      </c>
      <c r="G49" s="46">
        <f>IF(AND(G$4&gt;=1,G$4&lt;=Parametrlar!$F$4),Parametrlar!$F$17/Parametrlar!$F$4*(1+Kirish!$C$38)^((G$4-1)/12),0)</f>
        <v>155085.46631208062</v>
      </c>
      <c r="H49" s="46">
        <f>IF(AND(H$4&gt;=1,H$4&lt;=Parametrlar!$F$4),Parametrlar!$F$17/Parametrlar!$F$4*(1+Kirish!$C$38)^((H$4-1)/12),0)</f>
        <v>155341.60256844122</v>
      </c>
      <c r="I49" s="46">
        <f>IF(AND(I$4&gt;=1,I$4&lt;=Parametrlar!$F$4),Parametrlar!$F$17/Parametrlar!$F$4*(1+Kirish!$C$38)^((I$4-1)/12),0)</f>
        <v>155598.16185465356</v>
      </c>
      <c r="J49" s="46">
        <f>IF(AND(J$4&gt;=1,J$4&lt;=Parametrlar!$F$4),Parametrlar!$F$17/Parametrlar!$F$4*(1+Kirish!$C$38)^((J$4-1)/12),0)</f>
        <v>155855.14486938584</v>
      </c>
      <c r="K49" s="46">
        <f>IF(AND(K$4&gt;=1,K$4&lt;=Parametrlar!$F$4),Parametrlar!$F$17/Parametrlar!$F$4*(1+Kirish!$C$38)^((K$4-1)/12),0)</f>
        <v>156112.5523124602</v>
      </c>
      <c r="L49" s="46">
        <f>IF(AND(L$4&gt;=1,L$4&lt;=Parametrlar!$F$4),Parametrlar!$F$17/Parametrlar!$F$4*(1+Kirish!$C$38)^((L$4-1)/12),0)</f>
        <v>156370.38488485449</v>
      </c>
      <c r="M49" s="46">
        <f>IF(AND(M$4&gt;=1,M$4&lt;=Parametrlar!$F$4),Parametrlar!$F$17/Parametrlar!$F$4*(1+Kirish!$C$38)^((M$4-1)/12),0)</f>
        <v>156628.64328870439</v>
      </c>
      <c r="N49" s="46">
        <f>IF(AND(N$4&gt;=1,N$4&lt;=Parametrlar!$F$4),Parametrlar!$F$17/Parametrlar!$F$4*(1+Kirish!$C$38)^((N$4-1)/12),0)</f>
        <v>156887.32822730512</v>
      </c>
      <c r="O49" s="46">
        <f>IF(AND(O$4&gt;=1,O$4&lt;=Parametrlar!$F$4),Parametrlar!$F$17/Parametrlar!$F$4*(1+Kirish!$C$38)^((O$4-1)/12),0)</f>
        <v>157146.44040511356</v>
      </c>
      <c r="P49" s="46">
        <f>IF(AND(P$4&gt;=1,P$4&lt;=Parametrlar!$F$4),Parametrlar!$F$17/Parametrlar!$F$4*(1+Kirish!$C$38)^((P$4-1)/12),0)</f>
        <v>157405.98052774995</v>
      </c>
      <c r="Q49" s="46">
        <f>IF(AND(Q$4&gt;=1,Q$4&lt;=Parametrlar!$F$4),Parametrlar!$F$17/Parametrlar!$F$4*(1+Kirish!$C$38)^((Q$4-1)/12),0)</f>
        <v>157665.94930199999</v>
      </c>
      <c r="R49" s="46">
        <f>IF(AND(R$4&gt;=1,R$4&lt;=Parametrlar!$F$4),Parametrlar!$F$17/Parametrlar!$F$4*(1+Kirish!$C$38)^((R$4-1)/12),0)</f>
        <v>157926.34743581669</v>
      </c>
      <c r="S49" s="46">
        <f>IF(AND(S$4&gt;=1,S$4&lt;=Parametrlar!$F$4),Parametrlar!$F$17/Parametrlar!$F$4*(1+Kirish!$C$38)^((S$4-1)/12),0)</f>
        <v>158187.17563832222</v>
      </c>
      <c r="T49" s="46">
        <f>IF(AND(T$4&gt;=1,T$4&lt;=Parametrlar!$F$4),Parametrlar!$F$17/Parametrlar!$F$4*(1+Kirish!$C$38)^((T$4-1)/12),0)</f>
        <v>158448.43461981005</v>
      </c>
      <c r="U49" s="46">
        <f>IF(AND(U$4&gt;=1,U$4&lt;=Parametrlar!$F$4),Parametrlar!$F$17/Parametrlar!$F$4*(1+Kirish!$C$38)^((U$4-1)/12),0)</f>
        <v>158710.12509174665</v>
      </c>
      <c r="V49" s="46">
        <f>IF(AND(V$4&gt;=1,V$4&lt;=Parametrlar!$F$4),Parametrlar!$F$17/Parametrlar!$F$4*(1+Kirish!$C$38)^((V$4-1)/12),0)</f>
        <v>158972.24776677359</v>
      </c>
      <c r="W49" s="46">
        <f>IF(AND(W$4&gt;=1,W$4&lt;=Parametrlar!$F$4),Parametrlar!$F$17/Parametrlar!$F$4*(1+Kirish!$C$38)^((W$4-1)/12),0)</f>
        <v>159234.80335870941</v>
      </c>
      <c r="X49" s="46">
        <f>IF(AND(X$4&gt;=1,X$4&lt;=Parametrlar!$F$4),Parametrlar!$F$17/Parametrlar!$F$4*(1+Kirish!$C$38)^((X$4-1)/12),0)</f>
        <v>159497.7925825516</v>
      </c>
      <c r="Y49" s="46">
        <f>IF(AND(Y$4&gt;=1,Y$4&lt;=Parametrlar!$F$4),Parametrlar!$F$17/Parametrlar!$F$4*(1+Kirish!$C$38)^((Y$4-1)/12),0)</f>
        <v>0</v>
      </c>
      <c r="Z49" s="46">
        <f>IF(AND(Z$4&gt;=1,Z$4&lt;=Parametrlar!$F$4),Parametrlar!$F$17/Parametrlar!$F$4*(1+Kirish!$C$38)^((Z$4-1)/12),0)</f>
        <v>0</v>
      </c>
      <c r="AA49" s="46">
        <f>IF(AND(AA$4&gt;=1,AA$4&lt;=Parametrlar!$F$4),Parametrlar!$F$17/Parametrlar!$F$4*(1+Kirish!$C$38)^((AA$4-1)/12),0)</f>
        <v>0</v>
      </c>
      <c r="AB49" s="46">
        <f>IF(AND(AB$4&gt;=1,AB$4&lt;=Parametrlar!$F$4),Parametrlar!$F$17/Parametrlar!$F$4*(1+Kirish!$C$38)^((AB$4-1)/12),0)</f>
        <v>0</v>
      </c>
      <c r="AC49" s="46">
        <f>IF(AND(AC$4&gt;=1,AC$4&lt;=Parametrlar!$F$4),Parametrlar!$F$17/Parametrlar!$F$4*(1+Kirish!$C$38)^((AC$4-1)/12),0)</f>
        <v>0</v>
      </c>
      <c r="AD49" s="46">
        <f>IF(AND(AD$4&gt;=1,AD$4&lt;=Parametrlar!$F$4),Parametrlar!$F$17/Parametrlar!$F$4*(1+Kirish!$C$38)^((AD$4-1)/12),0)</f>
        <v>0</v>
      </c>
      <c r="AE49" s="46">
        <f>IF(AND(AE$4&gt;=1,AE$4&lt;=Parametrlar!$F$4),Parametrlar!$F$17/Parametrlar!$F$4*(1+Kirish!$C$38)^((AE$4-1)/12),0)</f>
        <v>0</v>
      </c>
      <c r="AF49" s="46">
        <f>IF(AND(AF$4&gt;=1,AF$4&lt;=Parametrlar!$F$4),Parametrlar!$F$17/Parametrlar!$F$4*(1+Kirish!$C$38)^((AF$4-1)/12),0)</f>
        <v>0</v>
      </c>
      <c r="AG49" s="46">
        <f>IF(AND(AG$4&gt;=1,AG$4&lt;=Parametrlar!$F$4),Parametrlar!$F$17/Parametrlar!$F$4*(1+Kirish!$C$38)^((AG$4-1)/12),0)</f>
        <v>0</v>
      </c>
      <c r="AH49" s="46">
        <f>IF(AND(AH$4&gt;=1,AH$4&lt;=Parametrlar!$F$4),Parametrlar!$F$17/Parametrlar!$F$4*(1+Kirish!$C$38)^((AH$4-1)/12),0)</f>
        <v>0</v>
      </c>
      <c r="AI49" s="46">
        <f>IF(AND(AI$4&gt;=1,AI$4&lt;=Parametrlar!$F$4),Parametrlar!$F$17/Parametrlar!$F$4*(1+Kirish!$C$38)^((AI$4-1)/12),0)</f>
        <v>0</v>
      </c>
      <c r="AJ49" s="46">
        <f>IF(AND(AJ$4&gt;=1,AJ$4&lt;=Parametrlar!$F$4),Parametrlar!$F$17/Parametrlar!$F$4*(1+Kirish!$C$38)^((AJ$4-1)/12),0)</f>
        <v>0</v>
      </c>
      <c r="AK49" s="46">
        <f>IF(AND(AK$4&gt;=1,AK$4&lt;=Parametrlar!$F$4),Parametrlar!$F$17/Parametrlar!$F$4*(1+Kirish!$C$38)^((AK$4-1)/12),0)</f>
        <v>0</v>
      </c>
      <c r="AL49" s="46">
        <f>IF(AND(AL$4&gt;=1,AL$4&lt;=Parametrlar!$F$4),Parametrlar!$F$17/Parametrlar!$F$4*(1+Kirish!$C$38)^((AL$4-1)/12),0)</f>
        <v>0</v>
      </c>
      <c r="AM49" s="46">
        <f>IF(AND(AM$4&gt;=1,AM$4&lt;=Parametrlar!$F$4),Parametrlar!$F$17/Parametrlar!$F$4*(1+Kirish!$C$38)^((AM$4-1)/12),0)</f>
        <v>0</v>
      </c>
      <c r="AN49" s="46">
        <f>IF(AND(AN$4&gt;=1,AN$4&lt;=Parametrlar!$F$4),Parametrlar!$F$17/Parametrlar!$F$4*(1+Kirish!$C$38)^((AN$4-1)/12),0)</f>
        <v>0</v>
      </c>
      <c r="AO49" s="46">
        <f>IF(AND(AO$4&gt;=1,AO$4&lt;=Parametrlar!$F$4),Parametrlar!$F$17/Parametrlar!$F$4*(1+Kirish!$C$38)^((AO$4-1)/12),0)</f>
        <v>0</v>
      </c>
      <c r="AP49" s="46">
        <f>IF(AND(AP$4&gt;=1,AP$4&lt;=Parametrlar!$F$4),Parametrlar!$F$17/Parametrlar!$F$4*(1+Kirish!$C$38)^((AP$4-1)/12),0)</f>
        <v>0</v>
      </c>
      <c r="AQ49" s="46">
        <f>IF(AND(AQ$4&gt;=1,AQ$4&lt;=Parametrlar!$F$4),Parametrlar!$F$17/Parametrlar!$F$4*(1+Kirish!$C$38)^((AQ$4-1)/12),0)</f>
        <v>0</v>
      </c>
      <c r="AR49" s="46">
        <f>IF(AND(AR$4&gt;=1,AR$4&lt;=Parametrlar!$F$4),Parametrlar!$F$17/Parametrlar!$F$4*(1+Kirish!$C$38)^((AR$4-1)/12),0)</f>
        <v>0</v>
      </c>
      <c r="AS49" s="46">
        <f>IF(AND(AS$4&gt;=1,AS$4&lt;=Parametrlar!$F$4),Parametrlar!$F$17/Parametrlar!$F$4*(1+Kirish!$C$38)^((AS$4-1)/12),0)</f>
        <v>0</v>
      </c>
      <c r="AT49" s="46">
        <f>IF(AND(AT$4&gt;=1,AT$4&lt;=Parametrlar!$F$4),Parametrlar!$F$17/Parametrlar!$F$4*(1+Kirish!$C$38)^((AT$4-1)/12),0)</f>
        <v>0</v>
      </c>
      <c r="AU49" s="46">
        <f>IF(AND(AU$4&gt;=1,AU$4&lt;=Parametrlar!$F$4),Parametrlar!$F$17/Parametrlar!$F$4*(1+Kirish!$C$38)^((AU$4-1)/12),0)</f>
        <v>0</v>
      </c>
      <c r="AV49" s="46">
        <f>IF(AND(AV$4&gt;=1,AV$4&lt;=Parametrlar!$F$4),Parametrlar!$F$17/Parametrlar!$F$4*(1+Kirish!$C$38)^((AV$4-1)/12),0)</f>
        <v>0</v>
      </c>
      <c r="AW49" s="46">
        <f>IF(AND(AW$4&gt;=1,AW$4&lt;=Parametrlar!$F$4),Parametrlar!$F$17/Parametrlar!$F$4*(1+Kirish!$C$38)^((AW$4-1)/12),0)</f>
        <v>0</v>
      </c>
      <c r="AX49" s="46">
        <f>IF(AND(AX$4&gt;=1,AX$4&lt;=Parametrlar!$F$4),Parametrlar!$F$17/Parametrlar!$F$4*(1+Kirish!$C$38)^((AX$4-1)/12),0)</f>
        <v>0</v>
      </c>
      <c r="AY49" s="46">
        <f>IF(AND(AY$4&gt;=1,AY$4&lt;=Parametrlar!$F$4),Parametrlar!$F$17/Parametrlar!$F$4*(1+Kirish!$C$38)^((AY$4-1)/12),0)</f>
        <v>0</v>
      </c>
      <c r="AZ49" s="46">
        <f>IF(AND(AZ$4&gt;=1,AZ$4&lt;=Parametrlar!$F$4),Parametrlar!$F$17/Parametrlar!$F$4*(1+Kirish!$C$38)^((AZ$4-1)/12),0)</f>
        <v>0</v>
      </c>
      <c r="BA49" s="46">
        <f>IF(AND(BA$4&gt;=1,BA$4&lt;=Parametrlar!$F$4),Parametrlar!$F$17/Parametrlar!$F$4*(1+Kirish!$C$38)^((BA$4-1)/12),0)</f>
        <v>0</v>
      </c>
      <c r="BB49" s="46">
        <f>IF(AND(BB$4&gt;=1,BB$4&lt;=Parametrlar!$F$4),Parametrlar!$F$17/Parametrlar!$F$4*(1+Kirish!$C$38)^((BB$4-1)/12),0)</f>
        <v>0</v>
      </c>
      <c r="BC49" s="46">
        <f>IF(AND(BC$4&gt;=1,BC$4&lt;=Parametrlar!$F$4),Parametrlar!$F$17/Parametrlar!$F$4*(1+Kirish!$C$38)^((BC$4-1)/12),0)</f>
        <v>0</v>
      </c>
      <c r="BD49" s="46">
        <f>IF(AND(BD$4&gt;=1,BD$4&lt;=Parametrlar!$F$4),Parametrlar!$F$17/Parametrlar!$F$4*(1+Kirish!$C$38)^((BD$4-1)/12),0)</f>
        <v>0</v>
      </c>
      <c r="BE49" s="46">
        <f>IF(AND(BE$4&gt;=1,BE$4&lt;=Parametrlar!$F$4),Parametrlar!$F$17/Parametrlar!$F$4*(1+Kirish!$C$38)^((BE$4-1)/12),0)</f>
        <v>0</v>
      </c>
      <c r="BF49" s="46">
        <f>IF(AND(BF$4&gt;=1,BF$4&lt;=Parametrlar!$F$4),Parametrlar!$F$17/Parametrlar!$F$4*(1+Kirish!$C$38)^((BF$4-1)/12),0)</f>
        <v>0</v>
      </c>
      <c r="BG49" s="46">
        <f>IF(AND(BG$4&gt;=1,BG$4&lt;=Parametrlar!$F$4),Parametrlar!$F$17/Parametrlar!$F$4*(1+Kirish!$C$38)^((BG$4-1)/12),0)</f>
        <v>0</v>
      </c>
      <c r="BH49" s="46">
        <f>IF(AND(BH$4&gt;=1,BH$4&lt;=Parametrlar!$F$4),Parametrlar!$F$17/Parametrlar!$F$4*(1+Kirish!$C$38)^((BH$4-1)/12),0)</f>
        <v>0</v>
      </c>
      <c r="BI49" s="46">
        <f>IF(AND(BI$4&gt;=1,BI$4&lt;=Parametrlar!$F$4),Parametrlar!$F$17/Parametrlar!$F$4*(1+Kirish!$C$38)^((BI$4-1)/12),0)</f>
        <v>0</v>
      </c>
      <c r="BJ49" s="46">
        <f>IF(AND(BJ$4&gt;=1,BJ$4&lt;=Parametrlar!$F$4),Parametrlar!$F$17/Parametrlar!$F$4*(1+Kirish!$C$38)^((BJ$4-1)/12),0)</f>
        <v>0</v>
      </c>
      <c r="BK49" s="46">
        <f>IF(AND(BK$4&gt;=1,BK$4&lt;=Parametrlar!$F$4),Parametrlar!$F$17/Parametrlar!$F$4*(1+Kirish!$C$38)^((BK$4-1)/12),0)</f>
        <v>0</v>
      </c>
      <c r="BL49" s="46">
        <f>IF(AND(BL$4&gt;=1,BL$4&lt;=Parametrlar!$F$4),Parametrlar!$F$17/Parametrlar!$F$4*(1+Kirish!$C$38)^((BL$4-1)/12),0)</f>
        <v>0</v>
      </c>
      <c r="BM49" s="46">
        <f>IF(AND(BM$4&gt;=1,BM$4&lt;=Parametrlar!$F$4),Parametrlar!$F$17/Parametrlar!$F$4*(1+Kirish!$C$38)^((BM$4-1)/12),0)</f>
        <v>0</v>
      </c>
      <c r="BN49" s="46">
        <f>IF(AND(BN$4&gt;=1,BN$4&lt;=Parametrlar!$F$4),Parametrlar!$F$17/Parametrlar!$F$4*(1+Kirish!$C$38)^((BN$4-1)/12),0)</f>
        <v>0</v>
      </c>
      <c r="BO49" s="46">
        <f>IF(AND(BO$4&gt;=1,BO$4&lt;=Parametrlar!$F$4),Parametrlar!$F$17/Parametrlar!$F$4*(1+Kirish!$C$38)^((BO$4-1)/12),0)</f>
        <v>0</v>
      </c>
      <c r="BP49" s="46">
        <f>IF(AND(BP$4&gt;=1,BP$4&lt;=Parametrlar!$F$4),Parametrlar!$F$17/Parametrlar!$F$4*(1+Kirish!$C$38)^((BP$4-1)/12),0)</f>
        <v>0</v>
      </c>
      <c r="BQ49" s="46">
        <f>IF(AND(BQ$4&gt;=1,BQ$4&lt;=Parametrlar!$F$4),Parametrlar!$F$17/Parametrlar!$F$4*(1+Kirish!$C$38)^((BQ$4-1)/12),0)</f>
        <v>0</v>
      </c>
      <c r="BR49" s="46">
        <f>IF(AND(BR$4&gt;=1,BR$4&lt;=Parametrlar!$F$4),Parametrlar!$F$17/Parametrlar!$F$4*(1+Kirish!$C$38)^((BR$4-1)/12),0)</f>
        <v>0</v>
      </c>
      <c r="BS49" s="46">
        <f>IF(AND(BS$4&gt;=1,BS$4&lt;=Parametrlar!$F$4),Parametrlar!$F$17/Parametrlar!$F$4*(1+Kirish!$C$38)^((BS$4-1)/12),0)</f>
        <v>0</v>
      </c>
      <c r="BT49" s="46">
        <f>IF(AND(BT$4&gt;=1,BT$4&lt;=Parametrlar!$F$4),Parametrlar!$F$17/Parametrlar!$F$4*(1+Kirish!$C$38)^((BT$4-1)/12),0)</f>
        <v>0</v>
      </c>
      <c r="BU49" s="46">
        <f>IF(AND(BU$4&gt;=1,BU$4&lt;=Parametrlar!$F$4),Parametrlar!$F$17/Parametrlar!$F$4*(1+Kirish!$C$38)^((BU$4-1)/12),0)</f>
        <v>0</v>
      </c>
      <c r="BV49" s="46">
        <f>IF(AND(BV$4&gt;=1,BV$4&lt;=Parametrlar!$F$4),Parametrlar!$F$17/Parametrlar!$F$4*(1+Kirish!$C$38)^((BV$4-1)/12),0)</f>
        <v>0</v>
      </c>
      <c r="BW49" s="46">
        <f>IF(AND(BW$4&gt;=1,BW$4&lt;=Parametrlar!$F$4),Parametrlar!$F$17/Parametrlar!$F$4*(1+Kirish!$C$38)^((BW$4-1)/12),0)</f>
        <v>0</v>
      </c>
      <c r="BX49" s="46">
        <f>IF(AND(BX$4&gt;=1,BX$4&lt;=Parametrlar!$F$4),Parametrlar!$F$17/Parametrlar!$F$4*(1+Kirish!$C$38)^((BX$4-1)/12),0)</f>
        <v>0</v>
      </c>
      <c r="BY49" s="46">
        <f>IF(AND(BY$4&gt;=1,BY$4&lt;=Parametrlar!$F$4),Parametrlar!$F$17/Parametrlar!$F$4*(1+Kirish!$C$38)^((BY$4-1)/12),0)</f>
        <v>0</v>
      </c>
      <c r="BZ49" s="46">
        <f>IF(AND(BZ$4&gt;=1,BZ$4&lt;=Parametrlar!$F$4),Parametrlar!$F$17/Parametrlar!$F$4*(1+Kirish!$C$38)^((BZ$4-1)/12),0)</f>
        <v>0</v>
      </c>
      <c r="CA49" s="46">
        <f>IF(AND(CA$4&gt;=1,CA$4&lt;=Parametrlar!$F$4),Parametrlar!$F$17/Parametrlar!$F$4*(1+Kirish!$C$38)^((CA$4-1)/12),0)</f>
        <v>0</v>
      </c>
      <c r="CB49" s="46">
        <f>IF(AND(CB$4&gt;=1,CB$4&lt;=Parametrlar!$F$4),Parametrlar!$F$17/Parametrlar!$F$4*(1+Kirish!$C$38)^((CB$4-1)/12),0)</f>
        <v>0</v>
      </c>
      <c r="CC49" s="46">
        <f>IF(AND(CC$4&gt;=1,CC$4&lt;=Parametrlar!$F$4),Parametrlar!$F$17/Parametrlar!$F$4*(1+Kirish!$C$38)^((CC$4-1)/12),0)</f>
        <v>0</v>
      </c>
      <c r="CD49" s="46">
        <f>IF(AND(CD$4&gt;=1,CD$4&lt;=Parametrlar!$F$4),Parametrlar!$F$17/Parametrlar!$F$4*(1+Kirish!$C$38)^((CD$4-1)/12),0)</f>
        <v>0</v>
      </c>
      <c r="CE49" s="46">
        <f>IF(AND(CE$4&gt;=1,CE$4&lt;=Parametrlar!$F$4),Parametrlar!$F$17/Parametrlar!$F$4*(1+Kirish!$C$38)^((CE$4-1)/12),0)</f>
        <v>0</v>
      </c>
      <c r="CF49" s="46">
        <f>IF(AND(CF$4&gt;=1,CF$4&lt;=Parametrlar!$F$4),Parametrlar!$F$17/Parametrlar!$F$4*(1+Kirish!$C$38)^((CF$4-1)/12),0)</f>
        <v>0</v>
      </c>
      <c r="CG49" s="46">
        <f>IF(AND(CG$4&gt;=1,CG$4&lt;=Parametrlar!$F$4),Parametrlar!$F$17/Parametrlar!$F$4*(1+Kirish!$C$38)^((CG$4-1)/12),0)</f>
        <v>0</v>
      </c>
      <c r="CH49" s="46">
        <f>IF(AND(CH$4&gt;=1,CH$4&lt;=Parametrlar!$F$4),Parametrlar!$F$17/Parametrlar!$F$4*(1+Kirish!$C$38)^((CH$4-1)/12),0)</f>
        <v>0</v>
      </c>
      <c r="CI49" s="46">
        <f>IF(AND(CI$4&gt;=1,CI$4&lt;=Parametrlar!$F$4),Parametrlar!$F$17/Parametrlar!$F$4*(1+Kirish!$C$38)^((CI$4-1)/12),0)</f>
        <v>0</v>
      </c>
      <c r="CJ49" s="46">
        <f>IF(AND(CJ$4&gt;=1,CJ$4&lt;=Parametrlar!$F$4),Parametrlar!$F$17/Parametrlar!$F$4*(1+Kirish!$C$38)^((CJ$4-1)/12),0)</f>
        <v>0</v>
      </c>
      <c r="CK49" s="46">
        <f>IF(AND(CK$4&gt;=1,CK$4&lt;=Parametrlar!$F$4),Parametrlar!$F$17/Parametrlar!$F$4*(1+Kirish!$C$38)^((CK$4-1)/12),0)</f>
        <v>0</v>
      </c>
      <c r="CL49" s="46">
        <f>IF(AND(CL$4&gt;=1,CL$4&lt;=Parametrlar!$F$4),Parametrlar!$F$17/Parametrlar!$F$4*(1+Kirish!$C$38)^((CL$4-1)/12),0)</f>
        <v>0</v>
      </c>
      <c r="CM49" s="46">
        <f>IF(AND(CM$4&gt;=1,CM$4&lt;=Parametrlar!$F$4),Parametrlar!$F$17/Parametrlar!$F$4*(1+Kirish!$C$38)^((CM$4-1)/12),0)</f>
        <v>0</v>
      </c>
      <c r="CN49" s="46">
        <f>IF(AND(CN$4&gt;=1,CN$4&lt;=Parametrlar!$F$4),Parametrlar!$F$17/Parametrlar!$F$4*(1+Kirish!$C$38)^((CN$4-1)/12),0)</f>
        <v>0</v>
      </c>
      <c r="CO49" s="46">
        <f>IF(AND(CO$4&gt;=1,CO$4&lt;=Parametrlar!$F$4),Parametrlar!$F$17/Parametrlar!$F$4*(1+Kirish!$C$38)^((CO$4-1)/12),0)</f>
        <v>0</v>
      </c>
      <c r="CP49" s="46">
        <f>IF(AND(CP$4&gt;=1,CP$4&lt;=Parametrlar!$F$4),Parametrlar!$F$17/Parametrlar!$F$4*(1+Kirish!$C$38)^((CP$4-1)/12),0)</f>
        <v>0</v>
      </c>
      <c r="CQ49" s="46">
        <f>IF(AND(CQ$4&gt;=1,CQ$4&lt;=Parametrlar!$F$4),Parametrlar!$F$17/Parametrlar!$F$4*(1+Kirish!$C$38)^((CQ$4-1)/12),0)</f>
        <v>0</v>
      </c>
      <c r="CR49" s="46">
        <f>IF(AND(CR$4&gt;=1,CR$4&lt;=Parametrlar!$F$4),Parametrlar!$F$17/Parametrlar!$F$4*(1+Kirish!$C$38)^((CR$4-1)/12),0)</f>
        <v>0</v>
      </c>
      <c r="CS49" s="46">
        <f>IF(AND(CS$4&gt;=1,CS$4&lt;=Parametrlar!$F$4),Parametrlar!$F$17/Parametrlar!$F$4*(1+Kirish!$C$38)^((CS$4-1)/12),0)</f>
        <v>0</v>
      </c>
      <c r="CT49" s="46">
        <f>IF(AND(CT$4&gt;=1,CT$4&lt;=Parametrlar!$F$4),Parametrlar!$F$17/Parametrlar!$F$4*(1+Kirish!$C$38)^((CT$4-1)/12),0)</f>
        <v>0</v>
      </c>
      <c r="CU49" s="46">
        <f>IF(AND(CU$4&gt;=1,CU$4&lt;=Parametrlar!$F$4),Parametrlar!$F$17/Parametrlar!$F$4*(1+Kirish!$C$38)^((CU$4-1)/12),0)</f>
        <v>0</v>
      </c>
      <c r="CV49" s="46">
        <f>IF(AND(CV$4&gt;=1,CV$4&lt;=Parametrlar!$F$4),Parametrlar!$F$17/Parametrlar!$F$4*(1+Kirish!$C$38)^((CV$4-1)/12),0)</f>
        <v>0</v>
      </c>
      <c r="CW49" s="46">
        <f>IF(AND(CW$4&gt;=1,CW$4&lt;=Parametrlar!$F$4),Parametrlar!$F$17/Parametrlar!$F$4*(1+Kirish!$C$38)^((CW$4-1)/12),0)</f>
        <v>0</v>
      </c>
      <c r="CX49" s="46">
        <f>IF(AND(CX$4&gt;=1,CX$4&lt;=Parametrlar!$F$4),Parametrlar!$F$17/Parametrlar!$F$4*(1+Kirish!$C$38)^((CX$4-1)/12),0)</f>
        <v>0</v>
      </c>
      <c r="CY49" s="46">
        <f>IF(AND(CY$4&gt;=1,CY$4&lt;=Parametrlar!$F$4),Parametrlar!$F$17/Parametrlar!$F$4*(1+Kirish!$C$38)^((CY$4-1)/12),0)</f>
        <v>0</v>
      </c>
      <c r="CZ49" s="46">
        <f>IF(AND(CZ$4&gt;=1,CZ$4&lt;=Parametrlar!$F$4),Parametrlar!$F$17/Parametrlar!$F$4*(1+Kirish!$C$38)^((CZ$4-1)/12),0)</f>
        <v>0</v>
      </c>
      <c r="DA49" s="46">
        <f>IF(AND(DA$4&gt;=1,DA$4&lt;=Parametrlar!$F$4),Parametrlar!$F$17/Parametrlar!$F$4*(1+Kirish!$C$38)^((DA$4-1)/12),0)</f>
        <v>0</v>
      </c>
      <c r="DB49" s="46">
        <f>IF(AND(DB$4&gt;=1,DB$4&lt;=Parametrlar!$F$4),Parametrlar!$F$17/Parametrlar!$F$4*(1+Kirish!$C$38)^((DB$4-1)/12),0)</f>
        <v>0</v>
      </c>
      <c r="DC49" s="46">
        <f>IF(AND(DC$4&gt;=1,DC$4&lt;=Parametrlar!$F$4),Parametrlar!$F$17/Parametrlar!$F$4*(1+Kirish!$C$38)^((DC$4-1)/12),0)</f>
        <v>0</v>
      </c>
      <c r="DD49" s="46">
        <f>IF(AND(DD$4&gt;=1,DD$4&lt;=Parametrlar!$F$4),Parametrlar!$F$17/Parametrlar!$F$4*(1+Kirish!$C$38)^((DD$4-1)/12),0)</f>
        <v>0</v>
      </c>
      <c r="DE49" s="46">
        <f>IF(AND(DE$4&gt;=1,DE$4&lt;=Parametrlar!$F$4),Parametrlar!$F$17/Parametrlar!$F$4*(1+Kirish!$C$38)^((DE$4-1)/12),0)</f>
        <v>0</v>
      </c>
      <c r="DF49" s="46">
        <f>IF(AND(DF$4&gt;=1,DF$4&lt;=Parametrlar!$F$4),Parametrlar!$F$17/Parametrlar!$F$4*(1+Kirish!$C$38)^((DF$4-1)/12),0)</f>
        <v>0</v>
      </c>
      <c r="DG49" s="46">
        <f>IF(AND(DG$4&gt;=1,DG$4&lt;=Parametrlar!$F$4),Parametrlar!$F$17/Parametrlar!$F$4*(1+Kirish!$C$38)^((DG$4-1)/12),0)</f>
        <v>0</v>
      </c>
      <c r="DH49" s="46">
        <f>IF(AND(DH$4&gt;=1,DH$4&lt;=Parametrlar!$F$4),Parametrlar!$F$17/Parametrlar!$F$4*(1+Kirish!$C$38)^((DH$4-1)/12),0)</f>
        <v>0</v>
      </c>
      <c r="DI49" s="46">
        <f>IF(AND(DI$4&gt;=1,DI$4&lt;=Parametrlar!$F$4),Parametrlar!$F$17/Parametrlar!$F$4*(1+Kirish!$C$38)^((DI$4-1)/12),0)</f>
        <v>0</v>
      </c>
      <c r="DJ49" s="46">
        <f>IF(AND(DJ$4&gt;=1,DJ$4&lt;=Parametrlar!$F$4),Parametrlar!$F$17/Parametrlar!$F$4*(1+Kirish!$C$38)^((DJ$4-1)/12),0)</f>
        <v>0</v>
      </c>
      <c r="DK49" s="46">
        <f>IF(AND(DK$4&gt;=1,DK$4&lt;=Parametrlar!$F$4),Parametrlar!$F$17/Parametrlar!$F$4*(1+Kirish!$C$38)^((DK$4-1)/12),0)</f>
        <v>0</v>
      </c>
      <c r="DL49" s="46">
        <f>IF(AND(DL$4&gt;=1,DL$4&lt;=Parametrlar!$F$4),Parametrlar!$F$17/Parametrlar!$F$4*(1+Kirish!$C$38)^((DL$4-1)/12),0)</f>
        <v>0</v>
      </c>
      <c r="DM49" s="46">
        <f>IF(AND(DM$4&gt;=1,DM$4&lt;=Parametrlar!$F$4),Parametrlar!$F$17/Parametrlar!$F$4*(1+Kirish!$C$38)^((DM$4-1)/12),0)</f>
        <v>0</v>
      </c>
      <c r="DN49" s="46">
        <f>IF(AND(DN$4&gt;=1,DN$4&lt;=Parametrlar!$F$4),Parametrlar!$F$17/Parametrlar!$F$4*(1+Kirish!$C$38)^((DN$4-1)/12),0)</f>
        <v>0</v>
      </c>
      <c r="DO49" s="46">
        <f>IF(AND(DO$4&gt;=1,DO$4&lt;=Parametrlar!$F$4),Parametrlar!$F$17/Parametrlar!$F$4*(1+Kirish!$C$38)^((DO$4-1)/12),0)</f>
        <v>0</v>
      </c>
      <c r="DP49" s="46">
        <f>IF(AND(DP$4&gt;=1,DP$4&lt;=Parametrlar!$F$4),Parametrlar!$F$17/Parametrlar!$F$4*(1+Kirish!$C$38)^((DP$4-1)/12),0)</f>
        <v>0</v>
      </c>
      <c r="DQ49" s="46">
        <f>IF(AND(DQ$4&gt;=1,DQ$4&lt;=Parametrlar!$F$4),Parametrlar!$F$17/Parametrlar!$F$4*(1+Kirish!$C$38)^((DQ$4-1)/12),0)</f>
        <v>0</v>
      </c>
      <c r="DR49" s="46">
        <f>IF(AND(DR$4&gt;=1,DR$4&lt;=Parametrlar!$F$4),Parametrlar!$F$17/Parametrlar!$F$4*(1+Kirish!$C$38)^((DR$4-1)/12),0)</f>
        <v>0</v>
      </c>
      <c r="DS49" s="46">
        <f>IF(AND(DS$4&gt;=1,DS$4&lt;=Parametrlar!$F$4),Parametrlar!$F$17/Parametrlar!$F$4*(1+Kirish!$C$38)^((DS$4-1)/12),0)</f>
        <v>0</v>
      </c>
      <c r="DT49" s="46">
        <f>IF(AND(DT$4&gt;=1,DT$4&lt;=Parametrlar!$F$4),Parametrlar!$F$17/Parametrlar!$F$4*(1+Kirish!$C$38)^((DT$4-1)/12),0)</f>
        <v>0</v>
      </c>
      <c r="DU49" s="46">
        <f>IF(AND(DU$4&gt;=1,DU$4&lt;=Parametrlar!$F$4),Parametrlar!$F$17/Parametrlar!$F$4*(1+Kirish!$C$38)^((DU$4-1)/12),0)</f>
        <v>0</v>
      </c>
      <c r="DV49" s="46">
        <f>IF(AND(DV$4&gt;=1,DV$4&lt;=Parametrlar!$F$4),Parametrlar!$F$17/Parametrlar!$F$4*(1+Kirish!$C$38)^((DV$4-1)/12),0)</f>
        <v>0</v>
      </c>
      <c r="DW49" s="46">
        <f>IF(AND(DW$4&gt;=1,DW$4&lt;=Parametrlar!$F$4),Parametrlar!$F$17/Parametrlar!$F$4*(1+Kirish!$C$38)^((DW$4-1)/12),0)</f>
        <v>0</v>
      </c>
      <c r="DX49" s="46">
        <f>IF(AND(DX$4&gt;=1,DX$4&lt;=Parametrlar!$F$4),Parametrlar!$F$17/Parametrlar!$F$4*(1+Kirish!$C$38)^((DX$4-1)/12),0)</f>
        <v>0</v>
      </c>
      <c r="DY49" s="46">
        <f>IF(AND(DY$4&gt;=1,DY$4&lt;=Parametrlar!$F$4),Parametrlar!$F$17/Parametrlar!$F$4*(1+Kirish!$C$38)^((DY$4-1)/12),0)</f>
        <v>0</v>
      </c>
      <c r="DZ49" s="46">
        <f>IF(AND(DZ$4&gt;=1,DZ$4&lt;=Parametrlar!$F$4),Parametrlar!$F$17/Parametrlar!$F$4*(1+Kirish!$C$38)^((DZ$4-1)/12),0)</f>
        <v>0</v>
      </c>
      <c r="EA49" s="46">
        <f>IF(AND(EA$4&gt;=1,EA$4&lt;=Parametrlar!$F$4),Parametrlar!$F$17/Parametrlar!$F$4*(1+Kirish!$C$38)^((EA$4-1)/12),0)</f>
        <v>0</v>
      </c>
      <c r="EB49" s="46">
        <f>IF(AND(EB$4&gt;=1,EB$4&lt;=Parametrlar!$F$4),Parametrlar!$F$17/Parametrlar!$F$4*(1+Kirish!$C$38)^((EB$4-1)/12),0)</f>
        <v>0</v>
      </c>
      <c r="EC49" s="46">
        <f>IF(AND(EC$4&gt;=1,EC$4&lt;=Parametrlar!$F$4),Parametrlar!$F$17/Parametrlar!$F$4*(1+Kirish!$C$38)^((EC$4-1)/12),0)</f>
        <v>0</v>
      </c>
      <c r="ED49" s="46">
        <f>IF(AND(ED$4&gt;=1,ED$4&lt;=Parametrlar!$F$4),Parametrlar!$F$17/Parametrlar!$F$4*(1+Kirish!$C$38)^((ED$4-1)/12),0)</f>
        <v>0</v>
      </c>
      <c r="EE49" s="46">
        <f>IF(AND(EE$4&gt;=1,EE$4&lt;=Parametrlar!$F$4),Parametrlar!$F$17/Parametrlar!$F$4*(1+Kirish!$C$38)^((EE$4-1)/12),0)</f>
        <v>0</v>
      </c>
      <c r="EF49" s="46">
        <f>IF(AND(EF$4&gt;=1,EF$4&lt;=Parametrlar!$F$4),Parametrlar!$F$17/Parametrlar!$F$4*(1+Kirish!$C$38)^((EF$4-1)/12),0)</f>
        <v>0</v>
      </c>
      <c r="EG49" s="46">
        <f>IF(AND(EG$4&gt;=1,EG$4&lt;=Parametrlar!$F$4),Parametrlar!$F$17/Parametrlar!$F$4*(1+Kirish!$C$38)^((EG$4-1)/12),0)</f>
        <v>0</v>
      </c>
      <c r="EH49" s="46">
        <f>IF(AND(EH$4&gt;=1,EH$4&lt;=Parametrlar!$F$4),Parametrlar!$F$17/Parametrlar!$F$4*(1+Kirish!$C$38)^((EH$4-1)/12),0)</f>
        <v>0</v>
      </c>
      <c r="EI49" s="46">
        <f>IF(AND(EI$4&gt;=1,EI$4&lt;=Parametrlar!$F$4),Parametrlar!$F$17/Parametrlar!$F$4*(1+Kirish!$C$38)^((EI$4-1)/12),0)</f>
        <v>0</v>
      </c>
      <c r="EJ49" s="46">
        <f>IF(AND(EJ$4&gt;=1,EJ$4&lt;=Parametrlar!$F$4),Parametrlar!$F$17/Parametrlar!$F$4*(1+Kirish!$C$38)^((EJ$4-1)/12),0)</f>
        <v>0</v>
      </c>
      <c r="EK49" s="46">
        <f>IF(AND(EK$4&gt;=1,EK$4&lt;=Parametrlar!$F$4),Parametrlar!$F$17/Parametrlar!$F$4*(1+Kirish!$C$38)^((EK$4-1)/12),0)</f>
        <v>0</v>
      </c>
      <c r="EL49" s="46">
        <f>IF(AND(EL$4&gt;=1,EL$4&lt;=Parametrlar!$F$4),Parametrlar!$F$17/Parametrlar!$F$4*(1+Kirish!$C$38)^((EL$4-1)/12),0)</f>
        <v>0</v>
      </c>
      <c r="EM49" s="46">
        <f>IF(AND(EM$4&gt;=1,EM$4&lt;=Parametrlar!$F$4),Parametrlar!$F$17/Parametrlar!$F$4*(1+Kirish!$C$38)^((EM$4-1)/12),0)</f>
        <v>0</v>
      </c>
      <c r="EN49" s="46">
        <f>IF(AND(EN$4&gt;=1,EN$4&lt;=Parametrlar!$F$4),Parametrlar!$F$17/Parametrlar!$F$4*(1+Kirish!$C$38)^((EN$4-1)/12),0)</f>
        <v>0</v>
      </c>
      <c r="EO49" s="46">
        <f>IF(AND(EO$4&gt;=1,EO$4&lt;=Parametrlar!$F$4),Parametrlar!$F$17/Parametrlar!$F$4*(1+Kirish!$C$38)^((EO$4-1)/12),0)</f>
        <v>0</v>
      </c>
      <c r="EP49" s="46">
        <f>IF(AND(EP$4&gt;=1,EP$4&lt;=Parametrlar!$F$4),Parametrlar!$F$17/Parametrlar!$F$4*(1+Kirish!$C$38)^((EP$4-1)/12),0)</f>
        <v>0</v>
      </c>
      <c r="EQ49" s="46">
        <f>IF(AND(EQ$4&gt;=1,EQ$4&lt;=Parametrlar!$F$4),Parametrlar!$F$17/Parametrlar!$F$4*(1+Kirish!$C$38)^((EQ$4-1)/12),0)</f>
        <v>0</v>
      </c>
      <c r="ER49" s="46">
        <f>IF(AND(ER$4&gt;=1,ER$4&lt;=Parametrlar!$F$4),Parametrlar!$F$17/Parametrlar!$F$4*(1+Kirish!$C$38)^((ER$4-1)/12),0)</f>
        <v>0</v>
      </c>
      <c r="ES49" s="46">
        <f>IF(AND(ES$4&gt;=1,ES$4&lt;=Parametrlar!$F$4),Parametrlar!$F$17/Parametrlar!$F$4*(1+Kirish!$C$38)^((ES$4-1)/12),0)</f>
        <v>0</v>
      </c>
      <c r="ET49" s="46">
        <f>IF(AND(ET$4&gt;=1,ET$4&lt;=Parametrlar!$F$4),Parametrlar!$F$17/Parametrlar!$F$4*(1+Kirish!$C$38)^((ET$4-1)/12),0)</f>
        <v>0</v>
      </c>
      <c r="EU49" s="46">
        <f>IF(AND(EU$4&gt;=1,EU$4&lt;=Parametrlar!$F$4),Parametrlar!$F$17/Parametrlar!$F$4*(1+Kirish!$C$38)^((EU$4-1)/12),0)</f>
        <v>0</v>
      </c>
      <c r="EV49" s="46">
        <f>IF(AND(EV$4&gt;=1,EV$4&lt;=Parametrlar!$F$4),Parametrlar!$F$17/Parametrlar!$F$4*(1+Kirish!$C$38)^((EV$4-1)/12),0)</f>
        <v>0</v>
      </c>
      <c r="EW49" s="46">
        <f>IF(AND(EW$4&gt;=1,EW$4&lt;=Parametrlar!$F$4),Parametrlar!$F$17/Parametrlar!$F$4*(1+Kirish!$C$38)^((EW$4-1)/12),0)</f>
        <v>0</v>
      </c>
      <c r="EX49" s="46">
        <f>IF(AND(EX$4&gt;=1,EX$4&lt;=Parametrlar!$F$4),Parametrlar!$F$17/Parametrlar!$F$4*(1+Kirish!$C$38)^((EX$4-1)/12),0)</f>
        <v>0</v>
      </c>
      <c r="EY49" s="46">
        <f>IF(AND(EY$4&gt;=1,EY$4&lt;=Parametrlar!$F$4),Parametrlar!$F$17/Parametrlar!$F$4*(1+Kirish!$C$38)^((EY$4-1)/12),0)</f>
        <v>0</v>
      </c>
      <c r="EZ49" s="46">
        <f>IF(AND(EZ$4&gt;=1,EZ$4&lt;=Parametrlar!$F$4),Parametrlar!$F$17/Parametrlar!$F$4*(1+Kirish!$C$38)^((EZ$4-1)/12),0)</f>
        <v>0</v>
      </c>
      <c r="FA49" s="46">
        <f>IF(AND(FA$4&gt;=1,FA$4&lt;=Parametrlar!$F$4),Parametrlar!$F$17/Parametrlar!$F$4*(1+Kirish!$C$38)^((FA$4-1)/12),0)</f>
        <v>0</v>
      </c>
      <c r="FB49" s="46">
        <f>IF(AND(FB$4&gt;=1,FB$4&lt;=Parametrlar!$F$4),Parametrlar!$F$17/Parametrlar!$F$4*(1+Kirish!$C$38)^((FB$4-1)/12),0)</f>
        <v>0</v>
      </c>
      <c r="FC49" s="46">
        <f>IF(AND(FC$4&gt;=1,FC$4&lt;=Parametrlar!$F$4),Parametrlar!$F$17/Parametrlar!$F$4*(1+Kirish!$C$38)^((FC$4-1)/12),0)</f>
        <v>0</v>
      </c>
      <c r="FD49" s="46">
        <f>IF(AND(FD$4&gt;=1,FD$4&lt;=Parametrlar!$F$4),Parametrlar!$F$17/Parametrlar!$F$4*(1+Kirish!$C$38)^((FD$4-1)/12),0)</f>
        <v>0</v>
      </c>
      <c r="FE49" s="46">
        <f>IF(AND(FE$4&gt;=1,FE$4&lt;=Parametrlar!$F$4),Parametrlar!$F$17/Parametrlar!$F$4*(1+Kirish!$C$38)^((FE$4-1)/12),0)</f>
        <v>0</v>
      </c>
      <c r="FF49" s="46">
        <f>IF(AND(FF$4&gt;=1,FF$4&lt;=Parametrlar!$F$4),Parametrlar!$F$17/Parametrlar!$F$4*(1+Kirish!$C$38)^((FF$4-1)/12),0)</f>
        <v>0</v>
      </c>
      <c r="FG49" s="46">
        <f>IF(AND(FG$4&gt;=1,FG$4&lt;=Parametrlar!$F$4),Parametrlar!$F$17/Parametrlar!$F$4*(1+Kirish!$C$38)^((FG$4-1)/12),0)</f>
        <v>0</v>
      </c>
      <c r="FH49" s="46">
        <f>IF(AND(FH$4&gt;=1,FH$4&lt;=Parametrlar!$F$4),Parametrlar!$F$17/Parametrlar!$F$4*(1+Kirish!$C$38)^((FH$4-1)/12),0)</f>
        <v>0</v>
      </c>
      <c r="FI49" s="46">
        <f>IF(AND(FI$4&gt;=1,FI$4&lt;=Parametrlar!$F$4),Parametrlar!$F$17/Parametrlar!$F$4*(1+Kirish!$C$38)^((FI$4-1)/12),0)</f>
        <v>0</v>
      </c>
      <c r="FJ49" s="46">
        <f>IF(AND(FJ$4&gt;=1,FJ$4&lt;=Parametrlar!$F$4),Parametrlar!$F$17/Parametrlar!$F$4*(1+Kirish!$C$38)^((FJ$4-1)/12),0)</f>
        <v>0</v>
      </c>
      <c r="FK49" s="46">
        <f>IF(AND(FK$4&gt;=1,FK$4&lt;=Parametrlar!$F$4),Parametrlar!$F$17/Parametrlar!$F$4*(1+Kirish!$C$38)^((FK$4-1)/12),0)</f>
        <v>0</v>
      </c>
      <c r="FL49" s="46">
        <f>IF(AND(FL$4&gt;=1,FL$4&lt;=Parametrlar!$F$4),Parametrlar!$F$17/Parametrlar!$F$4*(1+Kirish!$C$38)^((FL$4-1)/12),0)</f>
        <v>0</v>
      </c>
      <c r="FM49" s="46">
        <f>IF(AND(FM$4&gt;=1,FM$4&lt;=Parametrlar!$F$4),Parametrlar!$F$17/Parametrlar!$F$4*(1+Kirish!$C$38)^((FM$4-1)/12),0)</f>
        <v>0</v>
      </c>
      <c r="FN49" s="46">
        <f>IF(AND(FN$4&gt;=1,FN$4&lt;=Parametrlar!$F$4),Parametrlar!$F$17/Parametrlar!$F$4*(1+Kirish!$C$38)^((FN$4-1)/12),0)</f>
        <v>0</v>
      </c>
      <c r="FO49" s="46">
        <f>IF(AND(FO$4&gt;=1,FO$4&lt;=Parametrlar!$F$4),Parametrlar!$F$17/Parametrlar!$F$4*(1+Kirish!$C$38)^((FO$4-1)/12),0)</f>
        <v>0</v>
      </c>
      <c r="FP49" s="46">
        <f>IF(AND(FP$4&gt;=1,FP$4&lt;=Parametrlar!$F$4),Parametrlar!$F$17/Parametrlar!$F$4*(1+Kirish!$C$38)^((FP$4-1)/12),0)</f>
        <v>0</v>
      </c>
    </row>
    <row r="50" spans="1:172" x14ac:dyDescent="0.2">
      <c r="A50" s="42" t="s">
        <v>231</v>
      </c>
      <c r="C50" s="45">
        <f t="shared" si="56"/>
        <v>10000</v>
      </c>
      <c r="D50" s="46">
        <f>0</f>
        <v>0</v>
      </c>
      <c r="E50" s="46">
        <f>IF(AND(E$4&gt;=1,E$4&lt;=Parametrlar!$F$4),Kirish!$B$26/12*IF(E$4&gt;Kirish!$B$30,2,1)+IF(E$4&gt;Kirish!$B$30,Kirish!$B$31*SUM($D49:D49)/12,0),0)</f>
        <v>500</v>
      </c>
      <c r="F50" s="46">
        <f>IF(AND(F$4&gt;=1,F$4&lt;=Parametrlar!$F$4),Kirish!$B$26/12*IF(F$4&gt;Kirish!$B$30,2,1)+IF(F$4&gt;Kirish!$B$30,Kirish!$B$31*SUM($D49:E49)/12,0),0)</f>
        <v>500</v>
      </c>
      <c r="G50" s="46">
        <f>IF(AND(G$4&gt;=1,G$4&lt;=Parametrlar!$F$4),Kirish!$B$26/12*IF(G$4&gt;Kirish!$B$30,2,1)+IF(G$4&gt;Kirish!$B$30,Kirish!$B$31*SUM($D49:F49)/12,0),0)</f>
        <v>500</v>
      </c>
      <c r="H50" s="46">
        <f>IF(AND(H$4&gt;=1,H$4&lt;=Parametrlar!$F$4),Kirish!$B$26/12*IF(H$4&gt;Kirish!$B$30,2,1)+IF(H$4&gt;Kirish!$B$30,Kirish!$B$31*SUM($D49:G49)/12,0),0)</f>
        <v>500</v>
      </c>
      <c r="I50" s="46">
        <f>IF(AND(I$4&gt;=1,I$4&lt;=Parametrlar!$F$4),Kirish!$B$26/12*IF(I$4&gt;Kirish!$B$30,2,1)+IF(I$4&gt;Kirish!$B$30,Kirish!$B$31*SUM($D49:H49)/12,0),0)</f>
        <v>500</v>
      </c>
      <c r="J50" s="46">
        <f>IF(AND(J$4&gt;=1,J$4&lt;=Parametrlar!$F$4),Kirish!$B$26/12*IF(J$4&gt;Kirish!$B$30,2,1)+IF(J$4&gt;Kirish!$B$30,Kirish!$B$31*SUM($D49:I49)/12,0),0)</f>
        <v>500</v>
      </c>
      <c r="K50" s="46">
        <f>IF(AND(K$4&gt;=1,K$4&lt;=Parametrlar!$F$4),Kirish!$B$26/12*IF(K$4&gt;Kirish!$B$30,2,1)+IF(K$4&gt;Kirish!$B$30,Kirish!$B$31*SUM($D49:J49)/12,0),0)</f>
        <v>500</v>
      </c>
      <c r="L50" s="46">
        <f>IF(AND(L$4&gt;=1,L$4&lt;=Parametrlar!$F$4),Kirish!$B$26/12*IF(L$4&gt;Kirish!$B$30,2,1)+IF(L$4&gt;Kirish!$B$30,Kirish!$B$31*SUM($D49:K49)/12,0),0)</f>
        <v>500</v>
      </c>
      <c r="M50" s="46">
        <f>IF(AND(M$4&gt;=1,M$4&lt;=Parametrlar!$F$4),Kirish!$B$26/12*IF(M$4&gt;Kirish!$B$30,2,1)+IF(M$4&gt;Kirish!$B$30,Kirish!$B$31*SUM($D49:L49)/12,0),0)</f>
        <v>500</v>
      </c>
      <c r="N50" s="46">
        <f>IF(AND(N$4&gt;=1,N$4&lt;=Parametrlar!$F$4),Kirish!$B$26/12*IF(N$4&gt;Kirish!$B$30,2,1)+IF(N$4&gt;Kirish!$B$30,Kirish!$B$31*SUM($D49:M49)/12,0),0)</f>
        <v>500</v>
      </c>
      <c r="O50" s="46">
        <f>IF(AND(O$4&gt;=1,O$4&lt;=Parametrlar!$F$4),Kirish!$B$26/12*IF(O$4&gt;Kirish!$B$30,2,1)+IF(O$4&gt;Kirish!$B$30,Kirish!$B$31*SUM($D49:N49)/12,0),0)</f>
        <v>500</v>
      </c>
      <c r="P50" s="46">
        <f>IF(AND(P$4&gt;=1,P$4&lt;=Parametrlar!$F$4),Kirish!$B$26/12*IF(P$4&gt;Kirish!$B$30,2,1)+IF(P$4&gt;Kirish!$B$30,Kirish!$B$31*SUM($D49:O49)/12,0),0)</f>
        <v>500</v>
      </c>
      <c r="Q50" s="46">
        <f>IF(AND(Q$4&gt;=1,Q$4&lt;=Parametrlar!$F$4),Kirish!$B$26/12*IF(Q$4&gt;Kirish!$B$30,2,1)+IF(Q$4&gt;Kirish!$B$30,Kirish!$B$31*SUM($D49:P49)/12,0),0)</f>
        <v>500</v>
      </c>
      <c r="R50" s="46">
        <f>IF(AND(R$4&gt;=1,R$4&lt;=Parametrlar!$F$4),Kirish!$B$26/12*IF(R$4&gt;Kirish!$B$30,2,1)+IF(R$4&gt;Kirish!$B$30,Kirish!$B$31*SUM($D49:Q49)/12,0),0)</f>
        <v>500</v>
      </c>
      <c r="S50" s="46">
        <f>IF(AND(S$4&gt;=1,S$4&lt;=Parametrlar!$F$4),Kirish!$B$26/12*IF(S$4&gt;Kirish!$B$30,2,1)+IF(S$4&gt;Kirish!$B$30,Kirish!$B$31*SUM($D49:R49)/12,0),0)</f>
        <v>500</v>
      </c>
      <c r="T50" s="46">
        <f>IF(AND(T$4&gt;=1,T$4&lt;=Parametrlar!$F$4),Kirish!$B$26/12*IF(T$4&gt;Kirish!$B$30,2,1)+IF(T$4&gt;Kirish!$B$30,Kirish!$B$31*SUM($D49:S49)/12,0),0)</f>
        <v>500</v>
      </c>
      <c r="U50" s="46">
        <f>IF(AND(U$4&gt;=1,U$4&lt;=Parametrlar!$F$4),Kirish!$B$26/12*IF(U$4&gt;Kirish!$B$30,2,1)+IF(U$4&gt;Kirish!$B$30,Kirish!$B$31*SUM($D49:T49)/12,0),0)</f>
        <v>500</v>
      </c>
      <c r="V50" s="46">
        <f>IF(AND(V$4&gt;=1,V$4&lt;=Parametrlar!$F$4),Kirish!$B$26/12*IF(V$4&gt;Kirish!$B$30,2,1)+IF(V$4&gt;Kirish!$B$30,Kirish!$B$31*SUM($D49:U49)/12,0),0)</f>
        <v>500</v>
      </c>
      <c r="W50" s="46">
        <f>IF(AND(W$4&gt;=1,W$4&lt;=Parametrlar!$F$4),Kirish!$B$26/12*IF(W$4&gt;Kirish!$B$30,2,1)+IF(W$4&gt;Kirish!$B$30,Kirish!$B$31*SUM($D49:V49)/12,0),0)</f>
        <v>500</v>
      </c>
      <c r="X50" s="46">
        <f>IF(AND(X$4&gt;=1,X$4&lt;=Parametrlar!$F$4),Kirish!$B$26/12*IF(X$4&gt;Kirish!$B$30,2,1)+IF(X$4&gt;Kirish!$B$30,Kirish!$B$31*SUM($D49:W49)/12,0),0)</f>
        <v>500</v>
      </c>
      <c r="Y50" s="46">
        <f>IF(AND(Y$4&gt;=1,Y$4&lt;=Parametrlar!$F$4),Kirish!$B$26/12*IF(Y$4&gt;Kirish!$B$30,2,1)+IF(Y$4&gt;Kirish!$B$30,Kirish!$B$31*SUM($D49:X49)/12,0),0)</f>
        <v>0</v>
      </c>
      <c r="Z50" s="46">
        <f>IF(AND(Z$4&gt;=1,Z$4&lt;=Parametrlar!$F$4),Kirish!$B$26/12*IF(Z$4&gt;Kirish!$B$30,2,1)+IF(Z$4&gt;Kirish!$B$30,Kirish!$B$31*SUM($D49:Y49)/12,0),0)</f>
        <v>0</v>
      </c>
      <c r="AA50" s="46">
        <f>IF(AND(AA$4&gt;=1,AA$4&lt;=Parametrlar!$F$4),Kirish!$B$26/12*IF(AA$4&gt;Kirish!$B$30,2,1)+IF(AA$4&gt;Kirish!$B$30,Kirish!$B$31*SUM($D49:Z49)/12,0),0)</f>
        <v>0</v>
      </c>
      <c r="AB50" s="46">
        <f>IF(AND(AB$4&gt;=1,AB$4&lt;=Parametrlar!$F$4),Kirish!$B$26/12*IF(AB$4&gt;Kirish!$B$30,2,1)+IF(AB$4&gt;Kirish!$B$30,Kirish!$B$31*SUM($D49:AA49)/12,0),0)</f>
        <v>0</v>
      </c>
      <c r="AC50" s="46">
        <f>IF(AND(AC$4&gt;=1,AC$4&lt;=Parametrlar!$F$4),Kirish!$B$26/12*IF(AC$4&gt;Kirish!$B$30,2,1)+IF(AC$4&gt;Kirish!$B$30,Kirish!$B$31*SUM($D49:AB49)/12,0),0)</f>
        <v>0</v>
      </c>
      <c r="AD50" s="46">
        <f>IF(AND(AD$4&gt;=1,AD$4&lt;=Parametrlar!$F$4),Kirish!$B$26/12*IF(AD$4&gt;Kirish!$B$30,2,1)+IF(AD$4&gt;Kirish!$B$30,Kirish!$B$31*SUM($D49:AC49)/12,0),0)</f>
        <v>0</v>
      </c>
      <c r="AE50" s="46">
        <f>IF(AND(AE$4&gt;=1,AE$4&lt;=Parametrlar!$F$4),Kirish!$B$26/12*IF(AE$4&gt;Kirish!$B$30,2,1)+IF(AE$4&gt;Kirish!$B$30,Kirish!$B$31*SUM($D49:AD49)/12,0),0)</f>
        <v>0</v>
      </c>
      <c r="AF50" s="46">
        <f>IF(AND(AF$4&gt;=1,AF$4&lt;=Parametrlar!$F$4),Kirish!$B$26/12*IF(AF$4&gt;Kirish!$B$30,2,1)+IF(AF$4&gt;Kirish!$B$30,Kirish!$B$31*SUM($D49:AE49)/12,0),0)</f>
        <v>0</v>
      </c>
      <c r="AG50" s="46">
        <f>IF(AND(AG$4&gt;=1,AG$4&lt;=Parametrlar!$F$4),Kirish!$B$26/12*IF(AG$4&gt;Kirish!$B$30,2,1)+IF(AG$4&gt;Kirish!$B$30,Kirish!$B$31*SUM($D49:AF49)/12,0),0)</f>
        <v>0</v>
      </c>
      <c r="AH50" s="46">
        <f>IF(AND(AH$4&gt;=1,AH$4&lt;=Parametrlar!$F$4),Kirish!$B$26/12*IF(AH$4&gt;Kirish!$B$30,2,1)+IF(AH$4&gt;Kirish!$B$30,Kirish!$B$31*SUM($D49:AG49)/12,0),0)</f>
        <v>0</v>
      </c>
      <c r="AI50" s="46">
        <f>IF(AND(AI$4&gt;=1,AI$4&lt;=Parametrlar!$F$4),Kirish!$B$26/12*IF(AI$4&gt;Kirish!$B$30,2,1)+IF(AI$4&gt;Kirish!$B$30,Kirish!$B$31*SUM($D49:AH49)/12,0),0)</f>
        <v>0</v>
      </c>
      <c r="AJ50" s="46">
        <f>IF(AND(AJ$4&gt;=1,AJ$4&lt;=Parametrlar!$F$4),Kirish!$B$26/12*IF(AJ$4&gt;Kirish!$B$30,2,1)+IF(AJ$4&gt;Kirish!$B$30,Kirish!$B$31*SUM($D49:AI49)/12,0),0)</f>
        <v>0</v>
      </c>
      <c r="AK50" s="46">
        <f>IF(AND(AK$4&gt;=1,AK$4&lt;=Parametrlar!$F$4),Kirish!$B$26/12*IF(AK$4&gt;Kirish!$B$30,2,1)+IF(AK$4&gt;Kirish!$B$30,Kirish!$B$31*SUM($D49:AJ49)/12,0),0)</f>
        <v>0</v>
      </c>
      <c r="AL50" s="46">
        <f>IF(AND(AL$4&gt;=1,AL$4&lt;=Parametrlar!$F$4),Kirish!$B$26/12*IF(AL$4&gt;Kirish!$B$30,2,1)+IF(AL$4&gt;Kirish!$B$30,Kirish!$B$31*SUM($D49:AK49)/12,0),0)</f>
        <v>0</v>
      </c>
      <c r="AM50" s="46">
        <f>IF(AND(AM$4&gt;=1,AM$4&lt;=Parametrlar!$F$4),Kirish!$B$26/12*IF(AM$4&gt;Kirish!$B$30,2,1)+IF(AM$4&gt;Kirish!$B$30,Kirish!$B$31*SUM($D49:AL49)/12,0),0)</f>
        <v>0</v>
      </c>
      <c r="AN50" s="46">
        <f>IF(AND(AN$4&gt;=1,AN$4&lt;=Parametrlar!$F$4),Kirish!$B$26/12*IF(AN$4&gt;Kirish!$B$30,2,1)+IF(AN$4&gt;Kirish!$B$30,Kirish!$B$31*SUM($D49:AM49)/12,0),0)</f>
        <v>0</v>
      </c>
      <c r="AO50" s="46">
        <f>IF(AND(AO$4&gt;=1,AO$4&lt;=Parametrlar!$F$4),Kirish!$B$26/12*IF(AO$4&gt;Kirish!$B$30,2,1)+IF(AO$4&gt;Kirish!$B$30,Kirish!$B$31*SUM($D49:AN49)/12,0),0)</f>
        <v>0</v>
      </c>
      <c r="AP50" s="46">
        <f>IF(AND(AP$4&gt;=1,AP$4&lt;=Parametrlar!$F$4),Kirish!$B$26/12*IF(AP$4&gt;Kirish!$B$30,2,1)+IF(AP$4&gt;Kirish!$B$30,Kirish!$B$31*SUM($D49:AO49)/12,0),0)</f>
        <v>0</v>
      </c>
      <c r="AQ50" s="46">
        <f>IF(AND(AQ$4&gt;=1,AQ$4&lt;=Parametrlar!$F$4),Kirish!$B$26/12*IF(AQ$4&gt;Kirish!$B$30,2,1)+IF(AQ$4&gt;Kirish!$B$30,Kirish!$B$31*SUM($D49:AP49)/12,0),0)</f>
        <v>0</v>
      </c>
      <c r="AR50" s="46">
        <f>IF(AND(AR$4&gt;=1,AR$4&lt;=Parametrlar!$F$4),Kirish!$B$26/12*IF(AR$4&gt;Kirish!$B$30,2,1)+IF(AR$4&gt;Kirish!$B$30,Kirish!$B$31*SUM($D49:AQ49)/12,0),0)</f>
        <v>0</v>
      </c>
      <c r="AS50" s="46">
        <f>IF(AND(AS$4&gt;=1,AS$4&lt;=Parametrlar!$F$4),Kirish!$B$26/12*IF(AS$4&gt;Kirish!$B$30,2,1)+IF(AS$4&gt;Kirish!$B$30,Kirish!$B$31*SUM($D49:AR49)/12,0),0)</f>
        <v>0</v>
      </c>
      <c r="AT50" s="46">
        <f>IF(AND(AT$4&gt;=1,AT$4&lt;=Parametrlar!$F$4),Kirish!$B$26/12*IF(AT$4&gt;Kirish!$B$30,2,1)+IF(AT$4&gt;Kirish!$B$30,Kirish!$B$31*SUM($D49:AS49)/12,0),0)</f>
        <v>0</v>
      </c>
      <c r="AU50" s="46">
        <f>IF(AND(AU$4&gt;=1,AU$4&lt;=Parametrlar!$F$4),Kirish!$B$26/12*IF(AU$4&gt;Kirish!$B$30,2,1)+IF(AU$4&gt;Kirish!$B$30,Kirish!$B$31*SUM($D49:AT49)/12,0),0)</f>
        <v>0</v>
      </c>
      <c r="AV50" s="46">
        <f>IF(AND(AV$4&gt;=1,AV$4&lt;=Parametrlar!$F$4),Kirish!$B$26/12*IF(AV$4&gt;Kirish!$B$30,2,1)+IF(AV$4&gt;Kirish!$B$30,Kirish!$B$31*SUM($D49:AU49)/12,0),0)</f>
        <v>0</v>
      </c>
      <c r="AW50" s="46">
        <f>IF(AND(AW$4&gt;=1,AW$4&lt;=Parametrlar!$F$4),Kirish!$B$26/12*IF(AW$4&gt;Kirish!$B$30,2,1)+IF(AW$4&gt;Kirish!$B$30,Kirish!$B$31*SUM($D49:AV49)/12,0),0)</f>
        <v>0</v>
      </c>
      <c r="AX50" s="46">
        <f>IF(AND(AX$4&gt;=1,AX$4&lt;=Parametrlar!$F$4),Kirish!$B$26/12*IF(AX$4&gt;Kirish!$B$30,2,1)+IF(AX$4&gt;Kirish!$B$30,Kirish!$B$31*SUM($D49:AW49)/12,0),0)</f>
        <v>0</v>
      </c>
      <c r="AY50" s="46">
        <f>IF(AND(AY$4&gt;=1,AY$4&lt;=Parametrlar!$F$4),Kirish!$B$26/12*IF(AY$4&gt;Kirish!$B$30,2,1)+IF(AY$4&gt;Kirish!$B$30,Kirish!$B$31*SUM($D49:AX49)/12,0),0)</f>
        <v>0</v>
      </c>
      <c r="AZ50" s="46">
        <f>IF(AND(AZ$4&gt;=1,AZ$4&lt;=Parametrlar!$F$4),Kirish!$B$26/12*IF(AZ$4&gt;Kirish!$B$30,2,1)+IF(AZ$4&gt;Kirish!$B$30,Kirish!$B$31*SUM($D49:AY49)/12,0),0)</f>
        <v>0</v>
      </c>
      <c r="BA50" s="46">
        <f>IF(AND(BA$4&gt;=1,BA$4&lt;=Parametrlar!$F$4),Kirish!$B$26/12*IF(BA$4&gt;Kirish!$B$30,2,1)+IF(BA$4&gt;Kirish!$B$30,Kirish!$B$31*SUM($D49:AZ49)/12,0),0)</f>
        <v>0</v>
      </c>
      <c r="BB50" s="46">
        <f>IF(AND(BB$4&gt;=1,BB$4&lt;=Parametrlar!$F$4),Kirish!$B$26/12*IF(BB$4&gt;Kirish!$B$30,2,1)+IF(BB$4&gt;Kirish!$B$30,Kirish!$B$31*SUM($D49:BA49)/12,0),0)</f>
        <v>0</v>
      </c>
      <c r="BC50" s="46">
        <f>IF(AND(BC$4&gt;=1,BC$4&lt;=Parametrlar!$F$4),Kirish!$B$26/12*IF(BC$4&gt;Kirish!$B$30,2,1)+IF(BC$4&gt;Kirish!$B$30,Kirish!$B$31*SUM($D49:BB49)/12,0),0)</f>
        <v>0</v>
      </c>
      <c r="BD50" s="46">
        <f>IF(AND(BD$4&gt;=1,BD$4&lt;=Parametrlar!$F$4),Kirish!$B$26/12*IF(BD$4&gt;Kirish!$B$30,2,1)+IF(BD$4&gt;Kirish!$B$30,Kirish!$B$31*SUM($D49:BC49)/12,0),0)</f>
        <v>0</v>
      </c>
      <c r="BE50" s="46">
        <f>IF(AND(BE$4&gt;=1,BE$4&lt;=Parametrlar!$F$4),Kirish!$B$26/12*IF(BE$4&gt;Kirish!$B$30,2,1)+IF(BE$4&gt;Kirish!$B$30,Kirish!$B$31*SUM($D49:BD49)/12,0),0)</f>
        <v>0</v>
      </c>
      <c r="BF50" s="46">
        <f>IF(AND(BF$4&gt;=1,BF$4&lt;=Parametrlar!$F$4),Kirish!$B$26/12*IF(BF$4&gt;Kirish!$B$30,2,1)+IF(BF$4&gt;Kirish!$B$30,Kirish!$B$31*SUM($D49:BE49)/12,0),0)</f>
        <v>0</v>
      </c>
      <c r="BG50" s="46">
        <f>IF(AND(BG$4&gt;=1,BG$4&lt;=Parametrlar!$F$4),Kirish!$B$26/12*IF(BG$4&gt;Kirish!$B$30,2,1)+IF(BG$4&gt;Kirish!$B$30,Kirish!$B$31*SUM($D49:BF49)/12,0),0)</f>
        <v>0</v>
      </c>
      <c r="BH50" s="46">
        <f>IF(AND(BH$4&gt;=1,BH$4&lt;=Parametrlar!$F$4),Kirish!$B$26/12*IF(BH$4&gt;Kirish!$B$30,2,1)+IF(BH$4&gt;Kirish!$B$30,Kirish!$B$31*SUM($D49:BG49)/12,0),0)</f>
        <v>0</v>
      </c>
      <c r="BI50" s="46">
        <f>IF(AND(BI$4&gt;=1,BI$4&lt;=Parametrlar!$F$4),Kirish!$B$26/12*IF(BI$4&gt;Kirish!$B$30,2,1)+IF(BI$4&gt;Kirish!$B$30,Kirish!$B$31*SUM($D49:BH49)/12,0),0)</f>
        <v>0</v>
      </c>
      <c r="BJ50" s="46">
        <f>IF(AND(BJ$4&gt;=1,BJ$4&lt;=Parametrlar!$F$4),Kirish!$B$26/12*IF(BJ$4&gt;Kirish!$B$30,2,1)+IF(BJ$4&gt;Kirish!$B$30,Kirish!$B$31*SUM($D49:BI49)/12,0),0)</f>
        <v>0</v>
      </c>
      <c r="BK50" s="46">
        <f>IF(AND(BK$4&gt;=1,BK$4&lt;=Parametrlar!$F$4),Kirish!$B$26/12*IF(BK$4&gt;Kirish!$B$30,2,1)+IF(BK$4&gt;Kirish!$B$30,Kirish!$B$31*SUM($D49:BJ49)/12,0),0)</f>
        <v>0</v>
      </c>
      <c r="BL50" s="46">
        <f>IF(AND(BL$4&gt;=1,BL$4&lt;=Parametrlar!$F$4),Kirish!$B$26/12*IF(BL$4&gt;Kirish!$B$30,2,1)+IF(BL$4&gt;Kirish!$B$30,Kirish!$B$31*SUM($D49:BK49)/12,0),0)</f>
        <v>0</v>
      </c>
      <c r="BM50" s="46">
        <f>IF(AND(BM$4&gt;=1,BM$4&lt;=Parametrlar!$F$4),Kirish!$B$26/12*IF(BM$4&gt;Kirish!$B$30,2,1)+IF(BM$4&gt;Kirish!$B$30,Kirish!$B$31*SUM($D49:BL49)/12,0),0)</f>
        <v>0</v>
      </c>
      <c r="BN50" s="46">
        <f>IF(AND(BN$4&gt;=1,BN$4&lt;=Parametrlar!$F$4),Kirish!$B$26/12*IF(BN$4&gt;Kirish!$B$30,2,1)+IF(BN$4&gt;Kirish!$B$30,Kirish!$B$31*SUM($D49:BM49)/12,0),0)</f>
        <v>0</v>
      </c>
      <c r="BO50" s="46">
        <f>IF(AND(BO$4&gt;=1,BO$4&lt;=Parametrlar!$F$4),Kirish!$B$26/12*IF(BO$4&gt;Kirish!$B$30,2,1)+IF(BO$4&gt;Kirish!$B$30,Kirish!$B$31*SUM($D49:BN49)/12,0),0)</f>
        <v>0</v>
      </c>
      <c r="BP50" s="46">
        <f>IF(AND(BP$4&gt;=1,BP$4&lt;=Parametrlar!$F$4),Kirish!$B$26/12*IF(BP$4&gt;Kirish!$B$30,2,1)+IF(BP$4&gt;Kirish!$B$30,Kirish!$B$31*SUM($D49:BO49)/12,0),0)</f>
        <v>0</v>
      </c>
      <c r="BQ50" s="46">
        <f>IF(AND(BQ$4&gt;=1,BQ$4&lt;=Parametrlar!$F$4),Kirish!$B$26/12*IF(BQ$4&gt;Kirish!$B$30,2,1)+IF(BQ$4&gt;Kirish!$B$30,Kirish!$B$31*SUM($D49:BP49)/12,0),0)</f>
        <v>0</v>
      </c>
      <c r="BR50" s="46">
        <f>IF(AND(BR$4&gt;=1,BR$4&lt;=Parametrlar!$F$4),Kirish!$B$26/12*IF(BR$4&gt;Kirish!$B$30,2,1)+IF(BR$4&gt;Kirish!$B$30,Kirish!$B$31*SUM($D49:BQ49)/12,0),0)</f>
        <v>0</v>
      </c>
      <c r="BS50" s="46">
        <f>IF(AND(BS$4&gt;=1,BS$4&lt;=Parametrlar!$F$4),Kirish!$B$26/12*IF(BS$4&gt;Kirish!$B$30,2,1)+IF(BS$4&gt;Kirish!$B$30,Kirish!$B$31*SUM($D49:BR49)/12,0),0)</f>
        <v>0</v>
      </c>
      <c r="BT50" s="46">
        <f>IF(AND(BT$4&gt;=1,BT$4&lt;=Parametrlar!$F$4),Kirish!$B$26/12*IF(BT$4&gt;Kirish!$B$30,2,1)+IF(BT$4&gt;Kirish!$B$30,Kirish!$B$31*SUM($D49:BS49)/12,0),0)</f>
        <v>0</v>
      </c>
      <c r="BU50" s="46">
        <f>IF(AND(BU$4&gt;=1,BU$4&lt;=Parametrlar!$F$4),Kirish!$B$26/12*IF(BU$4&gt;Kirish!$B$30,2,1)+IF(BU$4&gt;Kirish!$B$30,Kirish!$B$31*SUM($D49:BT49)/12,0),0)</f>
        <v>0</v>
      </c>
      <c r="BV50" s="46">
        <f>IF(AND(BV$4&gt;=1,BV$4&lt;=Parametrlar!$F$4),Kirish!$B$26/12*IF(BV$4&gt;Kirish!$B$30,2,1)+IF(BV$4&gt;Kirish!$B$30,Kirish!$B$31*SUM($D49:BU49)/12,0),0)</f>
        <v>0</v>
      </c>
      <c r="BW50" s="46">
        <f>IF(AND(BW$4&gt;=1,BW$4&lt;=Parametrlar!$F$4),Kirish!$B$26/12*IF(BW$4&gt;Kirish!$B$30,2,1)+IF(BW$4&gt;Kirish!$B$30,Kirish!$B$31*SUM($D49:BV49)/12,0),0)</f>
        <v>0</v>
      </c>
      <c r="BX50" s="46">
        <f>IF(AND(BX$4&gt;=1,BX$4&lt;=Parametrlar!$F$4),Kirish!$B$26/12*IF(BX$4&gt;Kirish!$B$30,2,1)+IF(BX$4&gt;Kirish!$B$30,Kirish!$B$31*SUM($D49:BW49)/12,0),0)</f>
        <v>0</v>
      </c>
      <c r="BY50" s="46">
        <f>IF(AND(BY$4&gt;=1,BY$4&lt;=Parametrlar!$F$4),Kirish!$B$26/12*IF(BY$4&gt;Kirish!$B$30,2,1)+IF(BY$4&gt;Kirish!$B$30,Kirish!$B$31*SUM($D49:BX49)/12,0),0)</f>
        <v>0</v>
      </c>
      <c r="BZ50" s="46">
        <f>IF(AND(BZ$4&gt;=1,BZ$4&lt;=Parametrlar!$F$4),Kirish!$B$26/12*IF(BZ$4&gt;Kirish!$B$30,2,1)+IF(BZ$4&gt;Kirish!$B$30,Kirish!$B$31*SUM($D49:BY49)/12,0),0)</f>
        <v>0</v>
      </c>
      <c r="CA50" s="46">
        <f>IF(AND(CA$4&gt;=1,CA$4&lt;=Parametrlar!$F$4),Kirish!$B$26/12*IF(CA$4&gt;Kirish!$B$30,2,1)+IF(CA$4&gt;Kirish!$B$30,Kirish!$B$31*SUM($D49:BZ49)/12,0),0)</f>
        <v>0</v>
      </c>
      <c r="CB50" s="46">
        <f>IF(AND(CB$4&gt;=1,CB$4&lt;=Parametrlar!$F$4),Kirish!$B$26/12*IF(CB$4&gt;Kirish!$B$30,2,1)+IF(CB$4&gt;Kirish!$B$30,Kirish!$B$31*SUM($D49:CA49)/12,0),0)</f>
        <v>0</v>
      </c>
      <c r="CC50" s="46">
        <f>IF(AND(CC$4&gt;=1,CC$4&lt;=Parametrlar!$F$4),Kirish!$B$26/12*IF(CC$4&gt;Kirish!$B$30,2,1)+IF(CC$4&gt;Kirish!$B$30,Kirish!$B$31*SUM($D49:CB49)/12,0),0)</f>
        <v>0</v>
      </c>
      <c r="CD50" s="46">
        <f>IF(AND(CD$4&gt;=1,CD$4&lt;=Parametrlar!$F$4),Kirish!$B$26/12*IF(CD$4&gt;Kirish!$B$30,2,1)+IF(CD$4&gt;Kirish!$B$30,Kirish!$B$31*SUM($D49:CC49)/12,0),0)</f>
        <v>0</v>
      </c>
      <c r="CE50" s="46">
        <f>IF(AND(CE$4&gt;=1,CE$4&lt;=Parametrlar!$F$4),Kirish!$B$26/12*IF(CE$4&gt;Kirish!$B$30,2,1)+IF(CE$4&gt;Kirish!$B$30,Kirish!$B$31*SUM($D49:CD49)/12,0),0)</f>
        <v>0</v>
      </c>
      <c r="CF50" s="46">
        <f>IF(AND(CF$4&gt;=1,CF$4&lt;=Parametrlar!$F$4),Kirish!$B$26/12*IF(CF$4&gt;Kirish!$B$30,2,1)+IF(CF$4&gt;Kirish!$B$30,Kirish!$B$31*SUM($D49:CE49)/12,0),0)</f>
        <v>0</v>
      </c>
      <c r="CG50" s="46">
        <f>IF(AND(CG$4&gt;=1,CG$4&lt;=Parametrlar!$F$4),Kirish!$B$26/12*IF(CG$4&gt;Kirish!$B$30,2,1)+IF(CG$4&gt;Kirish!$B$30,Kirish!$B$31*SUM($D49:CF49)/12,0),0)</f>
        <v>0</v>
      </c>
      <c r="CH50" s="46">
        <f>IF(AND(CH$4&gt;=1,CH$4&lt;=Parametrlar!$F$4),Kirish!$B$26/12*IF(CH$4&gt;Kirish!$B$30,2,1)+IF(CH$4&gt;Kirish!$B$30,Kirish!$B$31*SUM($D49:CG49)/12,0),0)</f>
        <v>0</v>
      </c>
      <c r="CI50" s="46">
        <f>IF(AND(CI$4&gt;=1,CI$4&lt;=Parametrlar!$F$4),Kirish!$B$26/12*IF(CI$4&gt;Kirish!$B$30,2,1)+IF(CI$4&gt;Kirish!$B$30,Kirish!$B$31*SUM($D49:CH49)/12,0),0)</f>
        <v>0</v>
      </c>
      <c r="CJ50" s="46">
        <f>IF(AND(CJ$4&gt;=1,CJ$4&lt;=Parametrlar!$F$4),Kirish!$B$26/12*IF(CJ$4&gt;Kirish!$B$30,2,1)+IF(CJ$4&gt;Kirish!$B$30,Kirish!$B$31*SUM($D49:CI49)/12,0),0)</f>
        <v>0</v>
      </c>
      <c r="CK50" s="46">
        <f>IF(AND(CK$4&gt;=1,CK$4&lt;=Parametrlar!$F$4),Kirish!$B$26/12*IF(CK$4&gt;Kirish!$B$30,2,1)+IF(CK$4&gt;Kirish!$B$30,Kirish!$B$31*SUM($D49:CJ49)/12,0),0)</f>
        <v>0</v>
      </c>
      <c r="CL50" s="46">
        <f>IF(AND(CL$4&gt;=1,CL$4&lt;=Parametrlar!$F$4),Kirish!$B$26/12*IF(CL$4&gt;Kirish!$B$30,2,1)+IF(CL$4&gt;Kirish!$B$30,Kirish!$B$31*SUM($D49:CK49)/12,0),0)</f>
        <v>0</v>
      </c>
      <c r="CM50" s="46">
        <f>IF(AND(CM$4&gt;=1,CM$4&lt;=Parametrlar!$F$4),Kirish!$B$26/12*IF(CM$4&gt;Kirish!$B$30,2,1)+IF(CM$4&gt;Kirish!$B$30,Kirish!$B$31*SUM($D49:CL49)/12,0),0)</f>
        <v>0</v>
      </c>
      <c r="CN50" s="46">
        <f>IF(AND(CN$4&gt;=1,CN$4&lt;=Parametrlar!$F$4),Kirish!$B$26/12*IF(CN$4&gt;Kirish!$B$30,2,1)+IF(CN$4&gt;Kirish!$B$30,Kirish!$B$31*SUM($D49:CM49)/12,0),0)</f>
        <v>0</v>
      </c>
      <c r="CO50" s="46">
        <f>IF(AND(CO$4&gt;=1,CO$4&lt;=Parametrlar!$F$4),Kirish!$B$26/12*IF(CO$4&gt;Kirish!$B$30,2,1)+IF(CO$4&gt;Kirish!$B$30,Kirish!$B$31*SUM($D49:CN49)/12,0),0)</f>
        <v>0</v>
      </c>
      <c r="CP50" s="46">
        <f>IF(AND(CP$4&gt;=1,CP$4&lt;=Parametrlar!$F$4),Kirish!$B$26/12*IF(CP$4&gt;Kirish!$B$30,2,1)+IF(CP$4&gt;Kirish!$B$30,Kirish!$B$31*SUM($D49:CO49)/12,0),0)</f>
        <v>0</v>
      </c>
      <c r="CQ50" s="46">
        <f>IF(AND(CQ$4&gt;=1,CQ$4&lt;=Parametrlar!$F$4),Kirish!$B$26/12*IF(CQ$4&gt;Kirish!$B$30,2,1)+IF(CQ$4&gt;Kirish!$B$30,Kirish!$B$31*SUM($D49:CP49)/12,0),0)</f>
        <v>0</v>
      </c>
      <c r="CR50" s="46">
        <f>IF(AND(CR$4&gt;=1,CR$4&lt;=Parametrlar!$F$4),Kirish!$B$26/12*IF(CR$4&gt;Kirish!$B$30,2,1)+IF(CR$4&gt;Kirish!$B$30,Kirish!$B$31*SUM($D49:CQ49)/12,0),0)</f>
        <v>0</v>
      </c>
      <c r="CS50" s="46">
        <f>IF(AND(CS$4&gt;=1,CS$4&lt;=Parametrlar!$F$4),Kirish!$B$26/12*IF(CS$4&gt;Kirish!$B$30,2,1)+IF(CS$4&gt;Kirish!$B$30,Kirish!$B$31*SUM($D49:CR49)/12,0),0)</f>
        <v>0</v>
      </c>
      <c r="CT50" s="46">
        <f>IF(AND(CT$4&gt;=1,CT$4&lt;=Parametrlar!$F$4),Kirish!$B$26/12*IF(CT$4&gt;Kirish!$B$30,2,1)+IF(CT$4&gt;Kirish!$B$30,Kirish!$B$31*SUM($D49:CS49)/12,0),0)</f>
        <v>0</v>
      </c>
      <c r="CU50" s="46">
        <f>IF(AND(CU$4&gt;=1,CU$4&lt;=Parametrlar!$F$4),Kirish!$B$26/12*IF(CU$4&gt;Kirish!$B$30,2,1)+IF(CU$4&gt;Kirish!$B$30,Kirish!$B$31*SUM($D49:CT49)/12,0),0)</f>
        <v>0</v>
      </c>
      <c r="CV50" s="46">
        <f>IF(AND(CV$4&gt;=1,CV$4&lt;=Parametrlar!$F$4),Kirish!$B$26/12*IF(CV$4&gt;Kirish!$B$30,2,1)+IF(CV$4&gt;Kirish!$B$30,Kirish!$B$31*SUM($D49:CU49)/12,0),0)</f>
        <v>0</v>
      </c>
      <c r="CW50" s="46">
        <f>IF(AND(CW$4&gt;=1,CW$4&lt;=Parametrlar!$F$4),Kirish!$B$26/12*IF(CW$4&gt;Kirish!$B$30,2,1)+IF(CW$4&gt;Kirish!$B$30,Kirish!$B$31*SUM($D49:CV49)/12,0),0)</f>
        <v>0</v>
      </c>
      <c r="CX50" s="46">
        <f>IF(AND(CX$4&gt;=1,CX$4&lt;=Parametrlar!$F$4),Kirish!$B$26/12*IF(CX$4&gt;Kirish!$B$30,2,1)+IF(CX$4&gt;Kirish!$B$30,Kirish!$B$31*SUM($D49:CW49)/12,0),0)</f>
        <v>0</v>
      </c>
      <c r="CY50" s="46">
        <f>IF(AND(CY$4&gt;=1,CY$4&lt;=Parametrlar!$F$4),Kirish!$B$26/12*IF(CY$4&gt;Kirish!$B$30,2,1)+IF(CY$4&gt;Kirish!$B$30,Kirish!$B$31*SUM($D49:CX49)/12,0),0)</f>
        <v>0</v>
      </c>
      <c r="CZ50" s="46">
        <f>IF(AND(CZ$4&gt;=1,CZ$4&lt;=Parametrlar!$F$4),Kirish!$B$26/12*IF(CZ$4&gt;Kirish!$B$30,2,1)+IF(CZ$4&gt;Kirish!$B$30,Kirish!$B$31*SUM($D49:CY49)/12,0),0)</f>
        <v>0</v>
      </c>
      <c r="DA50" s="46">
        <f>IF(AND(DA$4&gt;=1,DA$4&lt;=Parametrlar!$F$4),Kirish!$B$26/12*IF(DA$4&gt;Kirish!$B$30,2,1)+IF(DA$4&gt;Kirish!$B$30,Kirish!$B$31*SUM($D49:CZ49)/12,0),0)</f>
        <v>0</v>
      </c>
      <c r="DB50" s="46">
        <f>IF(AND(DB$4&gt;=1,DB$4&lt;=Parametrlar!$F$4),Kirish!$B$26/12*IF(DB$4&gt;Kirish!$B$30,2,1)+IF(DB$4&gt;Kirish!$B$30,Kirish!$B$31*SUM($D49:DA49)/12,0),0)</f>
        <v>0</v>
      </c>
      <c r="DC50" s="46">
        <f>IF(AND(DC$4&gt;=1,DC$4&lt;=Parametrlar!$F$4),Kirish!$B$26/12*IF(DC$4&gt;Kirish!$B$30,2,1)+IF(DC$4&gt;Kirish!$B$30,Kirish!$B$31*SUM($D49:DB49)/12,0),0)</f>
        <v>0</v>
      </c>
      <c r="DD50" s="46">
        <f>IF(AND(DD$4&gt;=1,DD$4&lt;=Parametrlar!$F$4),Kirish!$B$26/12*IF(DD$4&gt;Kirish!$B$30,2,1)+IF(DD$4&gt;Kirish!$B$30,Kirish!$B$31*SUM($D49:DC49)/12,0),0)</f>
        <v>0</v>
      </c>
      <c r="DE50" s="46">
        <f>IF(AND(DE$4&gt;=1,DE$4&lt;=Parametrlar!$F$4),Kirish!$B$26/12*IF(DE$4&gt;Kirish!$B$30,2,1)+IF(DE$4&gt;Kirish!$B$30,Kirish!$B$31*SUM($D49:DD49)/12,0),0)</f>
        <v>0</v>
      </c>
      <c r="DF50" s="46">
        <f>IF(AND(DF$4&gt;=1,DF$4&lt;=Parametrlar!$F$4),Kirish!$B$26/12*IF(DF$4&gt;Kirish!$B$30,2,1)+IF(DF$4&gt;Kirish!$B$30,Kirish!$B$31*SUM($D49:DE49)/12,0),0)</f>
        <v>0</v>
      </c>
      <c r="DG50" s="46">
        <f>IF(AND(DG$4&gt;=1,DG$4&lt;=Parametrlar!$F$4),Kirish!$B$26/12*IF(DG$4&gt;Kirish!$B$30,2,1)+IF(DG$4&gt;Kirish!$B$30,Kirish!$B$31*SUM($D49:DF49)/12,0),0)</f>
        <v>0</v>
      </c>
      <c r="DH50" s="46">
        <f>IF(AND(DH$4&gt;=1,DH$4&lt;=Parametrlar!$F$4),Kirish!$B$26/12*IF(DH$4&gt;Kirish!$B$30,2,1)+IF(DH$4&gt;Kirish!$B$30,Kirish!$B$31*SUM($D49:DG49)/12,0),0)</f>
        <v>0</v>
      </c>
      <c r="DI50" s="46">
        <f>IF(AND(DI$4&gt;=1,DI$4&lt;=Parametrlar!$F$4),Kirish!$B$26/12*IF(DI$4&gt;Kirish!$B$30,2,1)+IF(DI$4&gt;Kirish!$B$30,Kirish!$B$31*SUM($D49:DH49)/12,0),0)</f>
        <v>0</v>
      </c>
      <c r="DJ50" s="46">
        <f>IF(AND(DJ$4&gt;=1,DJ$4&lt;=Parametrlar!$F$4),Kirish!$B$26/12*IF(DJ$4&gt;Kirish!$B$30,2,1)+IF(DJ$4&gt;Kirish!$B$30,Kirish!$B$31*SUM($D49:DI49)/12,0),0)</f>
        <v>0</v>
      </c>
      <c r="DK50" s="46">
        <f>IF(AND(DK$4&gt;=1,DK$4&lt;=Parametrlar!$F$4),Kirish!$B$26/12*IF(DK$4&gt;Kirish!$B$30,2,1)+IF(DK$4&gt;Kirish!$B$30,Kirish!$B$31*SUM($D49:DJ49)/12,0),0)</f>
        <v>0</v>
      </c>
      <c r="DL50" s="46">
        <f>IF(AND(DL$4&gt;=1,DL$4&lt;=Parametrlar!$F$4),Kirish!$B$26/12*IF(DL$4&gt;Kirish!$B$30,2,1)+IF(DL$4&gt;Kirish!$B$30,Kirish!$B$31*SUM($D49:DK49)/12,0),0)</f>
        <v>0</v>
      </c>
      <c r="DM50" s="46">
        <f>IF(AND(DM$4&gt;=1,DM$4&lt;=Parametrlar!$F$4),Kirish!$B$26/12*IF(DM$4&gt;Kirish!$B$30,2,1)+IF(DM$4&gt;Kirish!$B$30,Kirish!$B$31*SUM($D49:DL49)/12,0),0)</f>
        <v>0</v>
      </c>
      <c r="DN50" s="46">
        <f>IF(AND(DN$4&gt;=1,DN$4&lt;=Parametrlar!$F$4),Kirish!$B$26/12*IF(DN$4&gt;Kirish!$B$30,2,1)+IF(DN$4&gt;Kirish!$B$30,Kirish!$B$31*SUM($D49:DM49)/12,0),0)</f>
        <v>0</v>
      </c>
      <c r="DO50" s="46">
        <f>IF(AND(DO$4&gt;=1,DO$4&lt;=Parametrlar!$F$4),Kirish!$B$26/12*IF(DO$4&gt;Kirish!$B$30,2,1)+IF(DO$4&gt;Kirish!$B$30,Kirish!$B$31*SUM($D49:DN49)/12,0),0)</f>
        <v>0</v>
      </c>
      <c r="DP50" s="46">
        <f>IF(AND(DP$4&gt;=1,DP$4&lt;=Parametrlar!$F$4),Kirish!$B$26/12*IF(DP$4&gt;Kirish!$B$30,2,1)+IF(DP$4&gt;Kirish!$B$30,Kirish!$B$31*SUM($D49:DO49)/12,0),0)</f>
        <v>0</v>
      </c>
      <c r="DQ50" s="46">
        <f>IF(AND(DQ$4&gt;=1,DQ$4&lt;=Parametrlar!$F$4),Kirish!$B$26/12*IF(DQ$4&gt;Kirish!$B$30,2,1)+IF(DQ$4&gt;Kirish!$B$30,Kirish!$B$31*SUM($D49:DP49)/12,0),0)</f>
        <v>0</v>
      </c>
      <c r="DR50" s="46">
        <f>IF(AND(DR$4&gt;=1,DR$4&lt;=Parametrlar!$F$4),Kirish!$B$26/12*IF(DR$4&gt;Kirish!$B$30,2,1)+IF(DR$4&gt;Kirish!$B$30,Kirish!$B$31*SUM($D49:DQ49)/12,0),0)</f>
        <v>0</v>
      </c>
      <c r="DS50" s="46">
        <f>IF(AND(DS$4&gt;=1,DS$4&lt;=Parametrlar!$F$4),Kirish!$B$26/12*IF(DS$4&gt;Kirish!$B$30,2,1)+IF(DS$4&gt;Kirish!$B$30,Kirish!$B$31*SUM($D49:DR49)/12,0),0)</f>
        <v>0</v>
      </c>
      <c r="DT50" s="46">
        <f>IF(AND(DT$4&gt;=1,DT$4&lt;=Parametrlar!$F$4),Kirish!$B$26/12*IF(DT$4&gt;Kirish!$B$30,2,1)+IF(DT$4&gt;Kirish!$B$30,Kirish!$B$31*SUM($D49:DS49)/12,0),0)</f>
        <v>0</v>
      </c>
      <c r="DU50" s="46">
        <f>IF(AND(DU$4&gt;=1,DU$4&lt;=Parametrlar!$F$4),Kirish!$B$26/12*IF(DU$4&gt;Kirish!$B$30,2,1)+IF(DU$4&gt;Kirish!$B$30,Kirish!$B$31*SUM($D49:DT49)/12,0),0)</f>
        <v>0</v>
      </c>
      <c r="DV50" s="46">
        <f>IF(AND(DV$4&gt;=1,DV$4&lt;=Parametrlar!$F$4),Kirish!$B$26/12*IF(DV$4&gt;Kirish!$B$30,2,1)+IF(DV$4&gt;Kirish!$B$30,Kirish!$B$31*SUM($D49:DU49)/12,0),0)</f>
        <v>0</v>
      </c>
      <c r="DW50" s="46">
        <f>IF(AND(DW$4&gt;=1,DW$4&lt;=Parametrlar!$F$4),Kirish!$B$26/12*IF(DW$4&gt;Kirish!$B$30,2,1)+IF(DW$4&gt;Kirish!$B$30,Kirish!$B$31*SUM($D49:DV49)/12,0),0)</f>
        <v>0</v>
      </c>
      <c r="DX50" s="46">
        <f>IF(AND(DX$4&gt;=1,DX$4&lt;=Parametrlar!$F$4),Kirish!$B$26/12*IF(DX$4&gt;Kirish!$B$30,2,1)+IF(DX$4&gt;Kirish!$B$30,Kirish!$B$31*SUM($D49:DW49)/12,0),0)</f>
        <v>0</v>
      </c>
      <c r="DY50" s="46">
        <f>IF(AND(DY$4&gt;=1,DY$4&lt;=Parametrlar!$F$4),Kirish!$B$26/12*IF(DY$4&gt;Kirish!$B$30,2,1)+IF(DY$4&gt;Kirish!$B$30,Kirish!$B$31*SUM($D49:DX49)/12,0),0)</f>
        <v>0</v>
      </c>
      <c r="DZ50" s="46">
        <f>IF(AND(DZ$4&gt;=1,DZ$4&lt;=Parametrlar!$F$4),Kirish!$B$26/12*IF(DZ$4&gt;Kirish!$B$30,2,1)+IF(DZ$4&gt;Kirish!$B$30,Kirish!$B$31*SUM($D49:DY49)/12,0),0)</f>
        <v>0</v>
      </c>
      <c r="EA50" s="46">
        <f>IF(AND(EA$4&gt;=1,EA$4&lt;=Parametrlar!$F$4),Kirish!$B$26/12*IF(EA$4&gt;Kirish!$B$30,2,1)+IF(EA$4&gt;Kirish!$B$30,Kirish!$B$31*SUM($D49:DZ49)/12,0),0)</f>
        <v>0</v>
      </c>
      <c r="EB50" s="46">
        <f>IF(AND(EB$4&gt;=1,EB$4&lt;=Parametrlar!$F$4),Kirish!$B$26/12*IF(EB$4&gt;Kirish!$B$30,2,1)+IF(EB$4&gt;Kirish!$B$30,Kirish!$B$31*SUM($D49:EA49)/12,0),0)</f>
        <v>0</v>
      </c>
      <c r="EC50" s="46">
        <f>IF(AND(EC$4&gt;=1,EC$4&lt;=Parametrlar!$F$4),Kirish!$B$26/12*IF(EC$4&gt;Kirish!$B$30,2,1)+IF(EC$4&gt;Kirish!$B$30,Kirish!$B$31*SUM($D49:EB49)/12,0),0)</f>
        <v>0</v>
      </c>
      <c r="ED50" s="46">
        <f>IF(AND(ED$4&gt;=1,ED$4&lt;=Parametrlar!$F$4),Kirish!$B$26/12*IF(ED$4&gt;Kirish!$B$30,2,1)+IF(ED$4&gt;Kirish!$B$30,Kirish!$B$31*SUM($D49:EC49)/12,0),0)</f>
        <v>0</v>
      </c>
      <c r="EE50" s="46">
        <f>IF(AND(EE$4&gt;=1,EE$4&lt;=Parametrlar!$F$4),Kirish!$B$26/12*IF(EE$4&gt;Kirish!$B$30,2,1)+IF(EE$4&gt;Kirish!$B$30,Kirish!$B$31*SUM($D49:ED49)/12,0),0)</f>
        <v>0</v>
      </c>
      <c r="EF50" s="46">
        <f>IF(AND(EF$4&gt;=1,EF$4&lt;=Parametrlar!$F$4),Kirish!$B$26/12*IF(EF$4&gt;Kirish!$B$30,2,1)+IF(EF$4&gt;Kirish!$B$30,Kirish!$B$31*SUM($D49:EE49)/12,0),0)</f>
        <v>0</v>
      </c>
      <c r="EG50" s="46">
        <f>IF(AND(EG$4&gt;=1,EG$4&lt;=Parametrlar!$F$4),Kirish!$B$26/12*IF(EG$4&gt;Kirish!$B$30,2,1)+IF(EG$4&gt;Kirish!$B$30,Kirish!$B$31*SUM($D49:EF49)/12,0),0)</f>
        <v>0</v>
      </c>
      <c r="EH50" s="46">
        <f>IF(AND(EH$4&gt;=1,EH$4&lt;=Parametrlar!$F$4),Kirish!$B$26/12*IF(EH$4&gt;Kirish!$B$30,2,1)+IF(EH$4&gt;Kirish!$B$30,Kirish!$B$31*SUM($D49:EG49)/12,0),0)</f>
        <v>0</v>
      </c>
      <c r="EI50" s="46">
        <f>IF(AND(EI$4&gt;=1,EI$4&lt;=Parametrlar!$F$4),Kirish!$B$26/12*IF(EI$4&gt;Kirish!$B$30,2,1)+IF(EI$4&gt;Kirish!$B$30,Kirish!$B$31*SUM($D49:EH49)/12,0),0)</f>
        <v>0</v>
      </c>
      <c r="EJ50" s="46">
        <f>IF(AND(EJ$4&gt;=1,EJ$4&lt;=Parametrlar!$F$4),Kirish!$B$26/12*IF(EJ$4&gt;Kirish!$B$30,2,1)+IF(EJ$4&gt;Kirish!$B$30,Kirish!$B$31*SUM($D49:EI49)/12,0),0)</f>
        <v>0</v>
      </c>
      <c r="EK50" s="46">
        <f>IF(AND(EK$4&gt;=1,EK$4&lt;=Parametrlar!$F$4),Kirish!$B$26/12*IF(EK$4&gt;Kirish!$B$30,2,1)+IF(EK$4&gt;Kirish!$B$30,Kirish!$B$31*SUM($D49:EJ49)/12,0),0)</f>
        <v>0</v>
      </c>
      <c r="EL50" s="46">
        <f>IF(AND(EL$4&gt;=1,EL$4&lt;=Parametrlar!$F$4),Kirish!$B$26/12*IF(EL$4&gt;Kirish!$B$30,2,1)+IF(EL$4&gt;Kirish!$B$30,Kirish!$B$31*SUM($D49:EK49)/12,0),0)</f>
        <v>0</v>
      </c>
      <c r="EM50" s="46">
        <f>IF(AND(EM$4&gt;=1,EM$4&lt;=Parametrlar!$F$4),Kirish!$B$26/12*IF(EM$4&gt;Kirish!$B$30,2,1)+IF(EM$4&gt;Kirish!$B$30,Kirish!$B$31*SUM($D49:EL49)/12,0),0)</f>
        <v>0</v>
      </c>
      <c r="EN50" s="46">
        <f>IF(AND(EN$4&gt;=1,EN$4&lt;=Parametrlar!$F$4),Kirish!$B$26/12*IF(EN$4&gt;Kirish!$B$30,2,1)+IF(EN$4&gt;Kirish!$B$30,Kirish!$B$31*SUM($D49:EM49)/12,0),0)</f>
        <v>0</v>
      </c>
      <c r="EO50" s="46">
        <f>IF(AND(EO$4&gt;=1,EO$4&lt;=Parametrlar!$F$4),Kirish!$B$26/12*IF(EO$4&gt;Kirish!$B$30,2,1)+IF(EO$4&gt;Kirish!$B$30,Kirish!$B$31*SUM($D49:EN49)/12,0),0)</f>
        <v>0</v>
      </c>
      <c r="EP50" s="46">
        <f>IF(AND(EP$4&gt;=1,EP$4&lt;=Parametrlar!$F$4),Kirish!$B$26/12*IF(EP$4&gt;Kirish!$B$30,2,1)+IF(EP$4&gt;Kirish!$B$30,Kirish!$B$31*SUM($D49:EO49)/12,0),0)</f>
        <v>0</v>
      </c>
      <c r="EQ50" s="46">
        <f>IF(AND(EQ$4&gt;=1,EQ$4&lt;=Parametrlar!$F$4),Kirish!$B$26/12*IF(EQ$4&gt;Kirish!$B$30,2,1)+IF(EQ$4&gt;Kirish!$B$30,Kirish!$B$31*SUM($D49:EP49)/12,0),0)</f>
        <v>0</v>
      </c>
      <c r="ER50" s="46">
        <f>IF(AND(ER$4&gt;=1,ER$4&lt;=Parametrlar!$F$4),Kirish!$B$26/12*IF(ER$4&gt;Kirish!$B$30,2,1)+IF(ER$4&gt;Kirish!$B$30,Kirish!$B$31*SUM($D49:EQ49)/12,0),0)</f>
        <v>0</v>
      </c>
      <c r="ES50" s="46">
        <f>IF(AND(ES$4&gt;=1,ES$4&lt;=Parametrlar!$F$4),Kirish!$B$26/12*IF(ES$4&gt;Kirish!$B$30,2,1)+IF(ES$4&gt;Kirish!$B$30,Kirish!$B$31*SUM($D49:ER49)/12,0),0)</f>
        <v>0</v>
      </c>
      <c r="ET50" s="46">
        <f>IF(AND(ET$4&gt;=1,ET$4&lt;=Parametrlar!$F$4),Kirish!$B$26/12*IF(ET$4&gt;Kirish!$B$30,2,1)+IF(ET$4&gt;Kirish!$B$30,Kirish!$B$31*SUM($D49:ES49)/12,0),0)</f>
        <v>0</v>
      </c>
      <c r="EU50" s="46">
        <f>IF(AND(EU$4&gt;=1,EU$4&lt;=Parametrlar!$F$4),Kirish!$B$26/12*IF(EU$4&gt;Kirish!$B$30,2,1)+IF(EU$4&gt;Kirish!$B$30,Kirish!$B$31*SUM($D49:ET49)/12,0),0)</f>
        <v>0</v>
      </c>
      <c r="EV50" s="46">
        <f>IF(AND(EV$4&gt;=1,EV$4&lt;=Parametrlar!$F$4),Kirish!$B$26/12*IF(EV$4&gt;Kirish!$B$30,2,1)+IF(EV$4&gt;Kirish!$B$30,Kirish!$B$31*SUM($D49:EU49)/12,0),0)</f>
        <v>0</v>
      </c>
      <c r="EW50" s="46">
        <f>IF(AND(EW$4&gt;=1,EW$4&lt;=Parametrlar!$F$4),Kirish!$B$26/12*IF(EW$4&gt;Kirish!$B$30,2,1)+IF(EW$4&gt;Kirish!$B$30,Kirish!$B$31*SUM($D49:EV49)/12,0),0)</f>
        <v>0</v>
      </c>
      <c r="EX50" s="46">
        <f>IF(AND(EX$4&gt;=1,EX$4&lt;=Parametrlar!$F$4),Kirish!$B$26/12*IF(EX$4&gt;Kirish!$B$30,2,1)+IF(EX$4&gt;Kirish!$B$30,Kirish!$B$31*SUM($D49:EW49)/12,0),0)</f>
        <v>0</v>
      </c>
      <c r="EY50" s="46">
        <f>IF(AND(EY$4&gt;=1,EY$4&lt;=Parametrlar!$F$4),Kirish!$B$26/12*IF(EY$4&gt;Kirish!$B$30,2,1)+IF(EY$4&gt;Kirish!$B$30,Kirish!$B$31*SUM($D49:EX49)/12,0),0)</f>
        <v>0</v>
      </c>
      <c r="EZ50" s="46">
        <f>IF(AND(EZ$4&gt;=1,EZ$4&lt;=Parametrlar!$F$4),Kirish!$B$26/12*IF(EZ$4&gt;Kirish!$B$30,2,1)+IF(EZ$4&gt;Kirish!$B$30,Kirish!$B$31*SUM($D49:EY49)/12,0),0)</f>
        <v>0</v>
      </c>
      <c r="FA50" s="46">
        <f>IF(AND(FA$4&gt;=1,FA$4&lt;=Parametrlar!$F$4),Kirish!$B$26/12*IF(FA$4&gt;Kirish!$B$30,2,1)+IF(FA$4&gt;Kirish!$B$30,Kirish!$B$31*SUM($D49:EZ49)/12,0),0)</f>
        <v>0</v>
      </c>
      <c r="FB50" s="46">
        <f>IF(AND(FB$4&gt;=1,FB$4&lt;=Parametrlar!$F$4),Kirish!$B$26/12*IF(FB$4&gt;Kirish!$B$30,2,1)+IF(FB$4&gt;Kirish!$B$30,Kirish!$B$31*SUM($D49:FA49)/12,0),0)</f>
        <v>0</v>
      </c>
      <c r="FC50" s="46">
        <f>IF(AND(FC$4&gt;=1,FC$4&lt;=Parametrlar!$F$4),Kirish!$B$26/12*IF(FC$4&gt;Kirish!$B$30,2,1)+IF(FC$4&gt;Kirish!$B$30,Kirish!$B$31*SUM($D49:FB49)/12,0),0)</f>
        <v>0</v>
      </c>
      <c r="FD50" s="46">
        <f>IF(AND(FD$4&gt;=1,FD$4&lt;=Parametrlar!$F$4),Kirish!$B$26/12*IF(FD$4&gt;Kirish!$B$30,2,1)+IF(FD$4&gt;Kirish!$B$30,Kirish!$B$31*SUM($D49:FC49)/12,0),0)</f>
        <v>0</v>
      </c>
      <c r="FE50" s="46">
        <f>IF(AND(FE$4&gt;=1,FE$4&lt;=Parametrlar!$F$4),Kirish!$B$26/12*IF(FE$4&gt;Kirish!$B$30,2,1)+IF(FE$4&gt;Kirish!$B$30,Kirish!$B$31*SUM($D49:FD49)/12,0),0)</f>
        <v>0</v>
      </c>
      <c r="FF50" s="46">
        <f>IF(AND(FF$4&gt;=1,FF$4&lt;=Parametrlar!$F$4),Kirish!$B$26/12*IF(FF$4&gt;Kirish!$B$30,2,1)+IF(FF$4&gt;Kirish!$B$30,Kirish!$B$31*SUM($D49:FE49)/12,0),0)</f>
        <v>0</v>
      </c>
      <c r="FG50" s="46">
        <f>IF(AND(FG$4&gt;=1,FG$4&lt;=Parametrlar!$F$4),Kirish!$B$26/12*IF(FG$4&gt;Kirish!$B$30,2,1)+IF(FG$4&gt;Kirish!$B$30,Kirish!$B$31*SUM($D49:FF49)/12,0),0)</f>
        <v>0</v>
      </c>
      <c r="FH50" s="46">
        <f>IF(AND(FH$4&gt;=1,FH$4&lt;=Parametrlar!$F$4),Kirish!$B$26/12*IF(FH$4&gt;Kirish!$B$30,2,1)+IF(FH$4&gt;Kirish!$B$30,Kirish!$B$31*SUM($D49:FG49)/12,0),0)</f>
        <v>0</v>
      </c>
      <c r="FI50" s="46">
        <f>IF(AND(FI$4&gt;=1,FI$4&lt;=Parametrlar!$F$4),Kirish!$B$26/12*IF(FI$4&gt;Kirish!$B$30,2,1)+IF(FI$4&gt;Kirish!$B$30,Kirish!$B$31*SUM($D49:FH49)/12,0),0)</f>
        <v>0</v>
      </c>
      <c r="FJ50" s="46">
        <f>IF(AND(FJ$4&gt;=1,FJ$4&lt;=Parametrlar!$F$4),Kirish!$B$26/12*IF(FJ$4&gt;Kirish!$B$30,2,1)+IF(FJ$4&gt;Kirish!$B$30,Kirish!$B$31*SUM($D49:FI49)/12,0),0)</f>
        <v>0</v>
      </c>
      <c r="FK50" s="46">
        <f>IF(AND(FK$4&gt;=1,FK$4&lt;=Parametrlar!$F$4),Kirish!$B$26/12*IF(FK$4&gt;Kirish!$B$30,2,1)+IF(FK$4&gt;Kirish!$B$30,Kirish!$B$31*SUM($D49:FJ49)/12,0),0)</f>
        <v>0</v>
      </c>
      <c r="FL50" s="46">
        <f>IF(AND(FL$4&gt;=1,FL$4&lt;=Parametrlar!$F$4),Kirish!$B$26/12*IF(FL$4&gt;Kirish!$B$30,2,1)+IF(FL$4&gt;Kirish!$B$30,Kirish!$B$31*SUM($D49:FK49)/12,0),0)</f>
        <v>0</v>
      </c>
      <c r="FM50" s="46">
        <f>IF(AND(FM$4&gt;=1,FM$4&lt;=Parametrlar!$F$4),Kirish!$B$26/12*IF(FM$4&gt;Kirish!$B$30,2,1)+IF(FM$4&gt;Kirish!$B$30,Kirish!$B$31*SUM($D49:FL49)/12,0),0)</f>
        <v>0</v>
      </c>
      <c r="FN50" s="46">
        <f>IF(AND(FN$4&gt;=1,FN$4&lt;=Parametrlar!$F$4),Kirish!$B$26/12*IF(FN$4&gt;Kirish!$B$30,2,1)+IF(FN$4&gt;Kirish!$B$30,Kirish!$B$31*SUM($D49:FM49)/12,0),0)</f>
        <v>0</v>
      </c>
      <c r="FO50" s="46">
        <f>IF(AND(FO$4&gt;=1,FO$4&lt;=Parametrlar!$F$4),Kirish!$B$26/12*IF(FO$4&gt;Kirish!$B$30,2,1)+IF(FO$4&gt;Kirish!$B$30,Kirish!$B$31*SUM($D49:FN49)/12,0),0)</f>
        <v>0</v>
      </c>
      <c r="FP50" s="46">
        <f>IF(AND(FP$4&gt;=1,FP$4&lt;=Parametrlar!$F$4),Kirish!$B$26/12*IF(FP$4&gt;Kirish!$B$30,2,1)+IF(FP$4&gt;Kirish!$B$30,Kirish!$B$31*SUM($D49:FO49)/12,0),0)</f>
        <v>0</v>
      </c>
    </row>
    <row r="51" spans="1:172" x14ac:dyDescent="0.2">
      <c r="A51" s="42" t="s">
        <v>232</v>
      </c>
      <c r="C51" s="45">
        <f t="shared" si="56"/>
        <v>334802</v>
      </c>
      <c r="D51" s="46">
        <f>IF(AND(D$4&gt;Parametrlar!$F$4-Parametrlar!$F$19,D$4&lt;=Parametrlar!$F$4),Parametrlar!$F$18/Parametrlar!$F$19,0)</f>
        <v>0</v>
      </c>
      <c r="E51" s="46">
        <f>IF(AND(E$4&gt;Parametrlar!$F$4-Parametrlar!$F$19,E$4&lt;=Parametrlar!$F$4),Parametrlar!$F$18/Parametrlar!$F$19,0)</f>
        <v>0</v>
      </c>
      <c r="F51" s="46">
        <f>IF(AND(F$4&gt;Parametrlar!$F$4-Parametrlar!$F$19,F$4&lt;=Parametrlar!$F$4),Parametrlar!$F$18/Parametrlar!$F$19,0)</f>
        <v>0</v>
      </c>
      <c r="G51" s="46">
        <f>IF(AND(G$4&gt;Parametrlar!$F$4-Parametrlar!$F$19,G$4&lt;=Parametrlar!$F$4),Parametrlar!$F$18/Parametrlar!$F$19,0)</f>
        <v>0</v>
      </c>
      <c r="H51" s="46">
        <f>IF(AND(H$4&gt;Parametrlar!$F$4-Parametrlar!$F$19,H$4&lt;=Parametrlar!$F$4),Parametrlar!$F$18/Parametrlar!$F$19,0)</f>
        <v>0</v>
      </c>
      <c r="I51" s="46">
        <f>IF(AND(I$4&gt;Parametrlar!$F$4-Parametrlar!$F$19,I$4&lt;=Parametrlar!$F$4),Parametrlar!$F$18/Parametrlar!$F$19,0)</f>
        <v>0</v>
      </c>
      <c r="J51" s="46">
        <f>IF(AND(J$4&gt;Parametrlar!$F$4-Parametrlar!$F$19,J$4&lt;=Parametrlar!$F$4),Parametrlar!$F$18/Parametrlar!$F$19,0)</f>
        <v>0</v>
      </c>
      <c r="K51" s="46">
        <f>IF(AND(K$4&gt;Parametrlar!$F$4-Parametrlar!$F$19,K$4&lt;=Parametrlar!$F$4),Parametrlar!$F$18/Parametrlar!$F$19,0)</f>
        <v>0</v>
      </c>
      <c r="L51" s="46">
        <f>IF(AND(L$4&gt;Parametrlar!$F$4-Parametrlar!$F$19,L$4&lt;=Parametrlar!$F$4),Parametrlar!$F$18/Parametrlar!$F$19,0)</f>
        <v>0</v>
      </c>
      <c r="M51" s="46">
        <f>IF(AND(M$4&gt;Parametrlar!$F$4-Parametrlar!$F$19,M$4&lt;=Parametrlar!$F$4),Parametrlar!$F$18/Parametrlar!$F$19,0)</f>
        <v>0</v>
      </c>
      <c r="N51" s="46">
        <f>IF(AND(N$4&gt;Parametrlar!$F$4-Parametrlar!$F$19,N$4&lt;=Parametrlar!$F$4),Parametrlar!$F$18/Parametrlar!$F$19,0)</f>
        <v>0</v>
      </c>
      <c r="O51" s="46">
        <f>IF(AND(O$4&gt;Parametrlar!$F$4-Parametrlar!$F$19,O$4&lt;=Parametrlar!$F$4),Parametrlar!$F$18/Parametrlar!$F$19,0)</f>
        <v>0</v>
      </c>
      <c r="P51" s="46">
        <f>IF(AND(P$4&gt;Parametrlar!$F$4-Parametrlar!$F$19,P$4&lt;=Parametrlar!$F$4),Parametrlar!$F$18/Parametrlar!$F$19,0)</f>
        <v>0</v>
      </c>
      <c r="Q51" s="46">
        <f>IF(AND(Q$4&gt;Parametrlar!$F$4-Parametrlar!$F$19,Q$4&lt;=Parametrlar!$F$4),Parametrlar!$F$18/Parametrlar!$F$19,0)</f>
        <v>0</v>
      </c>
      <c r="R51" s="46">
        <f>IF(AND(R$4&gt;Parametrlar!$F$4-Parametrlar!$F$19,R$4&lt;=Parametrlar!$F$4),Parametrlar!$F$18/Parametrlar!$F$19,0)</f>
        <v>0</v>
      </c>
      <c r="S51" s="46">
        <f>IF(AND(S$4&gt;Parametrlar!$F$4-Parametrlar!$F$19,S$4&lt;=Parametrlar!$F$4),Parametrlar!$F$18/Parametrlar!$F$19,0)</f>
        <v>0</v>
      </c>
      <c r="T51" s="46">
        <f>IF(AND(T$4&gt;Parametrlar!$F$4-Parametrlar!$F$19,T$4&lt;=Parametrlar!$F$4),Parametrlar!$F$18/Parametrlar!$F$19,0)</f>
        <v>0</v>
      </c>
      <c r="U51" s="46">
        <f>IF(AND(U$4&gt;Parametrlar!$F$4-Parametrlar!$F$19,U$4&lt;=Parametrlar!$F$4),Parametrlar!$F$18/Parametrlar!$F$19,0)</f>
        <v>0</v>
      </c>
      <c r="V51" s="46">
        <f>IF(AND(V$4&gt;Parametrlar!$F$4-Parametrlar!$F$19,V$4&lt;=Parametrlar!$F$4),Parametrlar!$F$18/Parametrlar!$F$19,0)</f>
        <v>111600.66666666667</v>
      </c>
      <c r="W51" s="46">
        <f>IF(AND(W$4&gt;Parametrlar!$F$4-Parametrlar!$F$19,W$4&lt;=Parametrlar!$F$4),Parametrlar!$F$18/Parametrlar!$F$19,0)</f>
        <v>111600.66666666667</v>
      </c>
      <c r="X51" s="46">
        <f>IF(AND(X$4&gt;Parametrlar!$F$4-Parametrlar!$F$19,X$4&lt;=Parametrlar!$F$4),Parametrlar!$F$18/Parametrlar!$F$19,0)</f>
        <v>111600.66666666667</v>
      </c>
      <c r="Y51" s="46">
        <f>IF(AND(Y$4&gt;Parametrlar!$F$4-Parametrlar!$F$19,Y$4&lt;=Parametrlar!$F$4),Parametrlar!$F$18/Parametrlar!$F$19,0)</f>
        <v>0</v>
      </c>
      <c r="Z51" s="46">
        <f>IF(AND(Z$4&gt;Parametrlar!$F$4-Parametrlar!$F$19,Z$4&lt;=Parametrlar!$F$4),Parametrlar!$F$18/Parametrlar!$F$19,0)</f>
        <v>0</v>
      </c>
      <c r="AA51" s="46">
        <f>IF(AND(AA$4&gt;Parametrlar!$F$4-Parametrlar!$F$19,AA$4&lt;=Parametrlar!$F$4),Parametrlar!$F$18/Parametrlar!$F$19,0)</f>
        <v>0</v>
      </c>
      <c r="AB51" s="46">
        <f>IF(AND(AB$4&gt;Parametrlar!$F$4-Parametrlar!$F$19,AB$4&lt;=Parametrlar!$F$4),Parametrlar!$F$18/Parametrlar!$F$19,0)</f>
        <v>0</v>
      </c>
      <c r="AC51" s="46">
        <f>IF(AND(AC$4&gt;Parametrlar!$F$4-Parametrlar!$F$19,AC$4&lt;=Parametrlar!$F$4),Parametrlar!$F$18/Parametrlar!$F$19,0)</f>
        <v>0</v>
      </c>
      <c r="AD51" s="46">
        <f>IF(AND(AD$4&gt;Parametrlar!$F$4-Parametrlar!$F$19,AD$4&lt;=Parametrlar!$F$4),Parametrlar!$F$18/Parametrlar!$F$19,0)</f>
        <v>0</v>
      </c>
      <c r="AE51" s="46">
        <f>IF(AND(AE$4&gt;Parametrlar!$F$4-Parametrlar!$F$19,AE$4&lt;=Parametrlar!$F$4),Parametrlar!$F$18/Parametrlar!$F$19,0)</f>
        <v>0</v>
      </c>
      <c r="AF51" s="46">
        <f>IF(AND(AF$4&gt;Parametrlar!$F$4-Parametrlar!$F$19,AF$4&lt;=Parametrlar!$F$4),Parametrlar!$F$18/Parametrlar!$F$19,0)</f>
        <v>0</v>
      </c>
      <c r="AG51" s="46">
        <f>IF(AND(AG$4&gt;Parametrlar!$F$4-Parametrlar!$F$19,AG$4&lt;=Parametrlar!$F$4),Parametrlar!$F$18/Parametrlar!$F$19,0)</f>
        <v>0</v>
      </c>
      <c r="AH51" s="46">
        <f>IF(AND(AH$4&gt;Parametrlar!$F$4-Parametrlar!$F$19,AH$4&lt;=Parametrlar!$F$4),Parametrlar!$F$18/Parametrlar!$F$19,0)</f>
        <v>0</v>
      </c>
      <c r="AI51" s="46">
        <f>IF(AND(AI$4&gt;Parametrlar!$F$4-Parametrlar!$F$19,AI$4&lt;=Parametrlar!$F$4),Parametrlar!$F$18/Parametrlar!$F$19,0)</f>
        <v>0</v>
      </c>
      <c r="AJ51" s="46">
        <f>IF(AND(AJ$4&gt;Parametrlar!$F$4-Parametrlar!$F$19,AJ$4&lt;=Parametrlar!$F$4),Parametrlar!$F$18/Parametrlar!$F$19,0)</f>
        <v>0</v>
      </c>
      <c r="AK51" s="46">
        <f>IF(AND(AK$4&gt;Parametrlar!$F$4-Parametrlar!$F$19,AK$4&lt;=Parametrlar!$F$4),Parametrlar!$F$18/Parametrlar!$F$19,0)</f>
        <v>0</v>
      </c>
      <c r="AL51" s="46">
        <f>IF(AND(AL$4&gt;Parametrlar!$F$4-Parametrlar!$F$19,AL$4&lt;=Parametrlar!$F$4),Parametrlar!$F$18/Parametrlar!$F$19,0)</f>
        <v>0</v>
      </c>
      <c r="AM51" s="46">
        <f>IF(AND(AM$4&gt;Parametrlar!$F$4-Parametrlar!$F$19,AM$4&lt;=Parametrlar!$F$4),Parametrlar!$F$18/Parametrlar!$F$19,0)</f>
        <v>0</v>
      </c>
      <c r="AN51" s="46">
        <f>IF(AND(AN$4&gt;Parametrlar!$F$4-Parametrlar!$F$19,AN$4&lt;=Parametrlar!$F$4),Parametrlar!$F$18/Parametrlar!$F$19,0)</f>
        <v>0</v>
      </c>
      <c r="AO51" s="46">
        <f>IF(AND(AO$4&gt;Parametrlar!$F$4-Parametrlar!$F$19,AO$4&lt;=Parametrlar!$F$4),Parametrlar!$F$18/Parametrlar!$F$19,0)</f>
        <v>0</v>
      </c>
      <c r="AP51" s="46">
        <f>IF(AND(AP$4&gt;Parametrlar!$F$4-Parametrlar!$F$19,AP$4&lt;=Parametrlar!$F$4),Parametrlar!$F$18/Parametrlar!$F$19,0)</f>
        <v>0</v>
      </c>
      <c r="AQ51" s="46">
        <f>IF(AND(AQ$4&gt;Parametrlar!$F$4-Parametrlar!$F$19,AQ$4&lt;=Parametrlar!$F$4),Parametrlar!$F$18/Parametrlar!$F$19,0)</f>
        <v>0</v>
      </c>
      <c r="AR51" s="46">
        <f>IF(AND(AR$4&gt;Parametrlar!$F$4-Parametrlar!$F$19,AR$4&lt;=Parametrlar!$F$4),Parametrlar!$F$18/Parametrlar!$F$19,0)</f>
        <v>0</v>
      </c>
      <c r="AS51" s="46">
        <f>IF(AND(AS$4&gt;Parametrlar!$F$4-Parametrlar!$F$19,AS$4&lt;=Parametrlar!$F$4),Parametrlar!$F$18/Parametrlar!$F$19,0)</f>
        <v>0</v>
      </c>
      <c r="AT51" s="46">
        <f>IF(AND(AT$4&gt;Parametrlar!$F$4-Parametrlar!$F$19,AT$4&lt;=Parametrlar!$F$4),Parametrlar!$F$18/Parametrlar!$F$19,0)</f>
        <v>0</v>
      </c>
      <c r="AU51" s="46">
        <f>IF(AND(AU$4&gt;Parametrlar!$F$4-Parametrlar!$F$19,AU$4&lt;=Parametrlar!$F$4),Parametrlar!$F$18/Parametrlar!$F$19,0)</f>
        <v>0</v>
      </c>
      <c r="AV51" s="46">
        <f>IF(AND(AV$4&gt;Parametrlar!$F$4-Parametrlar!$F$19,AV$4&lt;=Parametrlar!$F$4),Parametrlar!$F$18/Parametrlar!$F$19,0)</f>
        <v>0</v>
      </c>
      <c r="AW51" s="46">
        <f>IF(AND(AW$4&gt;Parametrlar!$F$4-Parametrlar!$F$19,AW$4&lt;=Parametrlar!$F$4),Parametrlar!$F$18/Parametrlar!$F$19,0)</f>
        <v>0</v>
      </c>
      <c r="AX51" s="46">
        <f>IF(AND(AX$4&gt;Parametrlar!$F$4-Parametrlar!$F$19,AX$4&lt;=Parametrlar!$F$4),Parametrlar!$F$18/Parametrlar!$F$19,0)</f>
        <v>0</v>
      </c>
      <c r="AY51" s="46">
        <f>IF(AND(AY$4&gt;Parametrlar!$F$4-Parametrlar!$F$19,AY$4&lt;=Parametrlar!$F$4),Parametrlar!$F$18/Parametrlar!$F$19,0)</f>
        <v>0</v>
      </c>
      <c r="AZ51" s="46">
        <f>IF(AND(AZ$4&gt;Parametrlar!$F$4-Parametrlar!$F$19,AZ$4&lt;=Parametrlar!$F$4),Parametrlar!$F$18/Parametrlar!$F$19,0)</f>
        <v>0</v>
      </c>
      <c r="BA51" s="46">
        <f>IF(AND(BA$4&gt;Parametrlar!$F$4-Parametrlar!$F$19,BA$4&lt;=Parametrlar!$F$4),Parametrlar!$F$18/Parametrlar!$F$19,0)</f>
        <v>0</v>
      </c>
      <c r="BB51" s="46">
        <f>IF(AND(BB$4&gt;Parametrlar!$F$4-Parametrlar!$F$19,BB$4&lt;=Parametrlar!$F$4),Parametrlar!$F$18/Parametrlar!$F$19,0)</f>
        <v>0</v>
      </c>
      <c r="BC51" s="46">
        <f>IF(AND(BC$4&gt;Parametrlar!$F$4-Parametrlar!$F$19,BC$4&lt;=Parametrlar!$F$4),Parametrlar!$F$18/Parametrlar!$F$19,0)</f>
        <v>0</v>
      </c>
      <c r="BD51" s="46">
        <f>IF(AND(BD$4&gt;Parametrlar!$F$4-Parametrlar!$F$19,BD$4&lt;=Parametrlar!$F$4),Parametrlar!$F$18/Parametrlar!$F$19,0)</f>
        <v>0</v>
      </c>
      <c r="BE51" s="46">
        <f>IF(AND(BE$4&gt;Parametrlar!$F$4-Parametrlar!$F$19,BE$4&lt;=Parametrlar!$F$4),Parametrlar!$F$18/Parametrlar!$F$19,0)</f>
        <v>0</v>
      </c>
      <c r="BF51" s="46">
        <f>IF(AND(BF$4&gt;Parametrlar!$F$4-Parametrlar!$F$19,BF$4&lt;=Parametrlar!$F$4),Parametrlar!$F$18/Parametrlar!$F$19,0)</f>
        <v>0</v>
      </c>
      <c r="BG51" s="46">
        <f>IF(AND(BG$4&gt;Parametrlar!$F$4-Parametrlar!$F$19,BG$4&lt;=Parametrlar!$F$4),Parametrlar!$F$18/Parametrlar!$F$19,0)</f>
        <v>0</v>
      </c>
      <c r="BH51" s="46">
        <f>IF(AND(BH$4&gt;Parametrlar!$F$4-Parametrlar!$F$19,BH$4&lt;=Parametrlar!$F$4),Parametrlar!$F$18/Parametrlar!$F$19,0)</f>
        <v>0</v>
      </c>
      <c r="BI51" s="46">
        <f>IF(AND(BI$4&gt;Parametrlar!$F$4-Parametrlar!$F$19,BI$4&lt;=Parametrlar!$F$4),Parametrlar!$F$18/Parametrlar!$F$19,0)</f>
        <v>0</v>
      </c>
      <c r="BJ51" s="46">
        <f>IF(AND(BJ$4&gt;Parametrlar!$F$4-Parametrlar!$F$19,BJ$4&lt;=Parametrlar!$F$4),Parametrlar!$F$18/Parametrlar!$F$19,0)</f>
        <v>0</v>
      </c>
      <c r="BK51" s="46">
        <f>IF(AND(BK$4&gt;Parametrlar!$F$4-Parametrlar!$F$19,BK$4&lt;=Parametrlar!$F$4),Parametrlar!$F$18/Parametrlar!$F$19,0)</f>
        <v>0</v>
      </c>
      <c r="BL51" s="46">
        <f>IF(AND(BL$4&gt;Parametrlar!$F$4-Parametrlar!$F$19,BL$4&lt;=Parametrlar!$F$4),Parametrlar!$F$18/Parametrlar!$F$19,0)</f>
        <v>0</v>
      </c>
      <c r="BM51" s="46">
        <f>IF(AND(BM$4&gt;Parametrlar!$F$4-Parametrlar!$F$19,BM$4&lt;=Parametrlar!$F$4),Parametrlar!$F$18/Parametrlar!$F$19,0)</f>
        <v>0</v>
      </c>
      <c r="BN51" s="46">
        <f>IF(AND(BN$4&gt;Parametrlar!$F$4-Parametrlar!$F$19,BN$4&lt;=Parametrlar!$F$4),Parametrlar!$F$18/Parametrlar!$F$19,0)</f>
        <v>0</v>
      </c>
      <c r="BO51" s="46">
        <f>IF(AND(BO$4&gt;Parametrlar!$F$4-Parametrlar!$F$19,BO$4&lt;=Parametrlar!$F$4),Parametrlar!$F$18/Parametrlar!$F$19,0)</f>
        <v>0</v>
      </c>
      <c r="BP51" s="46">
        <f>IF(AND(BP$4&gt;Parametrlar!$F$4-Parametrlar!$F$19,BP$4&lt;=Parametrlar!$F$4),Parametrlar!$F$18/Parametrlar!$F$19,0)</f>
        <v>0</v>
      </c>
      <c r="BQ51" s="46">
        <f>IF(AND(BQ$4&gt;Parametrlar!$F$4-Parametrlar!$F$19,BQ$4&lt;=Parametrlar!$F$4),Parametrlar!$F$18/Parametrlar!$F$19,0)</f>
        <v>0</v>
      </c>
      <c r="BR51" s="46">
        <f>IF(AND(BR$4&gt;Parametrlar!$F$4-Parametrlar!$F$19,BR$4&lt;=Parametrlar!$F$4),Parametrlar!$F$18/Parametrlar!$F$19,0)</f>
        <v>0</v>
      </c>
      <c r="BS51" s="46">
        <f>IF(AND(BS$4&gt;Parametrlar!$F$4-Parametrlar!$F$19,BS$4&lt;=Parametrlar!$F$4),Parametrlar!$F$18/Parametrlar!$F$19,0)</f>
        <v>0</v>
      </c>
      <c r="BT51" s="46">
        <f>IF(AND(BT$4&gt;Parametrlar!$F$4-Parametrlar!$F$19,BT$4&lt;=Parametrlar!$F$4),Parametrlar!$F$18/Parametrlar!$F$19,0)</f>
        <v>0</v>
      </c>
      <c r="BU51" s="46">
        <f>IF(AND(BU$4&gt;Parametrlar!$F$4-Parametrlar!$F$19,BU$4&lt;=Parametrlar!$F$4),Parametrlar!$F$18/Parametrlar!$F$19,0)</f>
        <v>0</v>
      </c>
      <c r="BV51" s="46">
        <f>IF(AND(BV$4&gt;Parametrlar!$F$4-Parametrlar!$F$19,BV$4&lt;=Parametrlar!$F$4),Parametrlar!$F$18/Parametrlar!$F$19,0)</f>
        <v>0</v>
      </c>
      <c r="BW51" s="46">
        <f>IF(AND(BW$4&gt;Parametrlar!$F$4-Parametrlar!$F$19,BW$4&lt;=Parametrlar!$F$4),Parametrlar!$F$18/Parametrlar!$F$19,0)</f>
        <v>0</v>
      </c>
      <c r="BX51" s="46">
        <f>IF(AND(BX$4&gt;Parametrlar!$F$4-Parametrlar!$F$19,BX$4&lt;=Parametrlar!$F$4),Parametrlar!$F$18/Parametrlar!$F$19,0)</f>
        <v>0</v>
      </c>
      <c r="BY51" s="46">
        <f>IF(AND(BY$4&gt;Parametrlar!$F$4-Parametrlar!$F$19,BY$4&lt;=Parametrlar!$F$4),Parametrlar!$F$18/Parametrlar!$F$19,0)</f>
        <v>0</v>
      </c>
      <c r="BZ51" s="46">
        <f>IF(AND(BZ$4&gt;Parametrlar!$F$4-Parametrlar!$F$19,BZ$4&lt;=Parametrlar!$F$4),Parametrlar!$F$18/Parametrlar!$F$19,0)</f>
        <v>0</v>
      </c>
      <c r="CA51" s="46">
        <f>IF(AND(CA$4&gt;Parametrlar!$F$4-Parametrlar!$F$19,CA$4&lt;=Parametrlar!$F$4),Parametrlar!$F$18/Parametrlar!$F$19,0)</f>
        <v>0</v>
      </c>
      <c r="CB51" s="46">
        <f>IF(AND(CB$4&gt;Parametrlar!$F$4-Parametrlar!$F$19,CB$4&lt;=Parametrlar!$F$4),Parametrlar!$F$18/Parametrlar!$F$19,0)</f>
        <v>0</v>
      </c>
      <c r="CC51" s="46">
        <f>IF(AND(CC$4&gt;Parametrlar!$F$4-Parametrlar!$F$19,CC$4&lt;=Parametrlar!$F$4),Parametrlar!$F$18/Parametrlar!$F$19,0)</f>
        <v>0</v>
      </c>
      <c r="CD51" s="46">
        <f>IF(AND(CD$4&gt;Parametrlar!$F$4-Parametrlar!$F$19,CD$4&lt;=Parametrlar!$F$4),Parametrlar!$F$18/Parametrlar!$F$19,0)</f>
        <v>0</v>
      </c>
      <c r="CE51" s="46">
        <f>IF(AND(CE$4&gt;Parametrlar!$F$4-Parametrlar!$F$19,CE$4&lt;=Parametrlar!$F$4),Parametrlar!$F$18/Parametrlar!$F$19,0)</f>
        <v>0</v>
      </c>
      <c r="CF51" s="46">
        <f>IF(AND(CF$4&gt;Parametrlar!$F$4-Parametrlar!$F$19,CF$4&lt;=Parametrlar!$F$4),Parametrlar!$F$18/Parametrlar!$F$19,0)</f>
        <v>0</v>
      </c>
      <c r="CG51" s="46">
        <f>IF(AND(CG$4&gt;Parametrlar!$F$4-Parametrlar!$F$19,CG$4&lt;=Parametrlar!$F$4),Parametrlar!$F$18/Parametrlar!$F$19,0)</f>
        <v>0</v>
      </c>
      <c r="CH51" s="46">
        <f>IF(AND(CH$4&gt;Parametrlar!$F$4-Parametrlar!$F$19,CH$4&lt;=Parametrlar!$F$4),Parametrlar!$F$18/Parametrlar!$F$19,0)</f>
        <v>0</v>
      </c>
      <c r="CI51" s="46">
        <f>IF(AND(CI$4&gt;Parametrlar!$F$4-Parametrlar!$F$19,CI$4&lt;=Parametrlar!$F$4),Parametrlar!$F$18/Parametrlar!$F$19,0)</f>
        <v>0</v>
      </c>
      <c r="CJ51" s="46">
        <f>IF(AND(CJ$4&gt;Parametrlar!$F$4-Parametrlar!$F$19,CJ$4&lt;=Parametrlar!$F$4),Parametrlar!$F$18/Parametrlar!$F$19,0)</f>
        <v>0</v>
      </c>
      <c r="CK51" s="46">
        <f>IF(AND(CK$4&gt;Parametrlar!$F$4-Parametrlar!$F$19,CK$4&lt;=Parametrlar!$F$4),Parametrlar!$F$18/Parametrlar!$F$19,0)</f>
        <v>0</v>
      </c>
      <c r="CL51" s="46">
        <f>IF(AND(CL$4&gt;Parametrlar!$F$4-Parametrlar!$F$19,CL$4&lt;=Parametrlar!$F$4),Parametrlar!$F$18/Parametrlar!$F$19,0)</f>
        <v>0</v>
      </c>
      <c r="CM51" s="46">
        <f>IF(AND(CM$4&gt;Parametrlar!$F$4-Parametrlar!$F$19,CM$4&lt;=Parametrlar!$F$4),Parametrlar!$F$18/Parametrlar!$F$19,0)</f>
        <v>0</v>
      </c>
      <c r="CN51" s="46">
        <f>IF(AND(CN$4&gt;Parametrlar!$F$4-Parametrlar!$F$19,CN$4&lt;=Parametrlar!$F$4),Parametrlar!$F$18/Parametrlar!$F$19,0)</f>
        <v>0</v>
      </c>
      <c r="CO51" s="46">
        <f>IF(AND(CO$4&gt;Parametrlar!$F$4-Parametrlar!$F$19,CO$4&lt;=Parametrlar!$F$4),Parametrlar!$F$18/Parametrlar!$F$19,0)</f>
        <v>0</v>
      </c>
      <c r="CP51" s="46">
        <f>IF(AND(CP$4&gt;Parametrlar!$F$4-Parametrlar!$F$19,CP$4&lt;=Parametrlar!$F$4),Parametrlar!$F$18/Parametrlar!$F$19,0)</f>
        <v>0</v>
      </c>
      <c r="CQ51" s="46">
        <f>IF(AND(CQ$4&gt;Parametrlar!$F$4-Parametrlar!$F$19,CQ$4&lt;=Parametrlar!$F$4),Parametrlar!$F$18/Parametrlar!$F$19,0)</f>
        <v>0</v>
      </c>
      <c r="CR51" s="46">
        <f>IF(AND(CR$4&gt;Parametrlar!$F$4-Parametrlar!$F$19,CR$4&lt;=Parametrlar!$F$4),Parametrlar!$F$18/Parametrlar!$F$19,0)</f>
        <v>0</v>
      </c>
      <c r="CS51" s="46">
        <f>IF(AND(CS$4&gt;Parametrlar!$F$4-Parametrlar!$F$19,CS$4&lt;=Parametrlar!$F$4),Parametrlar!$F$18/Parametrlar!$F$19,0)</f>
        <v>0</v>
      </c>
      <c r="CT51" s="46">
        <f>IF(AND(CT$4&gt;Parametrlar!$F$4-Parametrlar!$F$19,CT$4&lt;=Parametrlar!$F$4),Parametrlar!$F$18/Parametrlar!$F$19,0)</f>
        <v>0</v>
      </c>
      <c r="CU51" s="46">
        <f>IF(AND(CU$4&gt;Parametrlar!$F$4-Parametrlar!$F$19,CU$4&lt;=Parametrlar!$F$4),Parametrlar!$F$18/Parametrlar!$F$19,0)</f>
        <v>0</v>
      </c>
      <c r="CV51" s="46">
        <f>IF(AND(CV$4&gt;Parametrlar!$F$4-Parametrlar!$F$19,CV$4&lt;=Parametrlar!$F$4),Parametrlar!$F$18/Parametrlar!$F$19,0)</f>
        <v>0</v>
      </c>
      <c r="CW51" s="46">
        <f>IF(AND(CW$4&gt;Parametrlar!$F$4-Parametrlar!$F$19,CW$4&lt;=Parametrlar!$F$4),Parametrlar!$F$18/Parametrlar!$F$19,0)</f>
        <v>0</v>
      </c>
      <c r="CX51" s="46">
        <f>IF(AND(CX$4&gt;Parametrlar!$F$4-Parametrlar!$F$19,CX$4&lt;=Parametrlar!$F$4),Parametrlar!$F$18/Parametrlar!$F$19,0)</f>
        <v>0</v>
      </c>
      <c r="CY51" s="46">
        <f>IF(AND(CY$4&gt;Parametrlar!$F$4-Parametrlar!$F$19,CY$4&lt;=Parametrlar!$F$4),Parametrlar!$F$18/Parametrlar!$F$19,0)</f>
        <v>0</v>
      </c>
      <c r="CZ51" s="46">
        <f>IF(AND(CZ$4&gt;Parametrlar!$F$4-Parametrlar!$F$19,CZ$4&lt;=Parametrlar!$F$4),Parametrlar!$F$18/Parametrlar!$F$19,0)</f>
        <v>0</v>
      </c>
      <c r="DA51" s="46">
        <f>IF(AND(DA$4&gt;Parametrlar!$F$4-Parametrlar!$F$19,DA$4&lt;=Parametrlar!$F$4),Parametrlar!$F$18/Parametrlar!$F$19,0)</f>
        <v>0</v>
      </c>
      <c r="DB51" s="46">
        <f>IF(AND(DB$4&gt;Parametrlar!$F$4-Parametrlar!$F$19,DB$4&lt;=Parametrlar!$F$4),Parametrlar!$F$18/Parametrlar!$F$19,0)</f>
        <v>0</v>
      </c>
      <c r="DC51" s="46">
        <f>IF(AND(DC$4&gt;Parametrlar!$F$4-Parametrlar!$F$19,DC$4&lt;=Parametrlar!$F$4),Parametrlar!$F$18/Parametrlar!$F$19,0)</f>
        <v>0</v>
      </c>
      <c r="DD51" s="46">
        <f>IF(AND(DD$4&gt;Parametrlar!$F$4-Parametrlar!$F$19,DD$4&lt;=Parametrlar!$F$4),Parametrlar!$F$18/Parametrlar!$F$19,0)</f>
        <v>0</v>
      </c>
      <c r="DE51" s="46">
        <f>IF(AND(DE$4&gt;Parametrlar!$F$4-Parametrlar!$F$19,DE$4&lt;=Parametrlar!$F$4),Parametrlar!$F$18/Parametrlar!$F$19,0)</f>
        <v>0</v>
      </c>
      <c r="DF51" s="46">
        <f>IF(AND(DF$4&gt;Parametrlar!$F$4-Parametrlar!$F$19,DF$4&lt;=Parametrlar!$F$4),Parametrlar!$F$18/Parametrlar!$F$19,0)</f>
        <v>0</v>
      </c>
      <c r="DG51" s="46">
        <f>IF(AND(DG$4&gt;Parametrlar!$F$4-Parametrlar!$F$19,DG$4&lt;=Parametrlar!$F$4),Parametrlar!$F$18/Parametrlar!$F$19,0)</f>
        <v>0</v>
      </c>
      <c r="DH51" s="46">
        <f>IF(AND(DH$4&gt;Parametrlar!$F$4-Parametrlar!$F$19,DH$4&lt;=Parametrlar!$F$4),Parametrlar!$F$18/Parametrlar!$F$19,0)</f>
        <v>0</v>
      </c>
      <c r="DI51" s="46">
        <f>IF(AND(DI$4&gt;Parametrlar!$F$4-Parametrlar!$F$19,DI$4&lt;=Parametrlar!$F$4),Parametrlar!$F$18/Parametrlar!$F$19,0)</f>
        <v>0</v>
      </c>
      <c r="DJ51" s="46">
        <f>IF(AND(DJ$4&gt;Parametrlar!$F$4-Parametrlar!$F$19,DJ$4&lt;=Parametrlar!$F$4),Parametrlar!$F$18/Parametrlar!$F$19,0)</f>
        <v>0</v>
      </c>
      <c r="DK51" s="46">
        <f>IF(AND(DK$4&gt;Parametrlar!$F$4-Parametrlar!$F$19,DK$4&lt;=Parametrlar!$F$4),Parametrlar!$F$18/Parametrlar!$F$19,0)</f>
        <v>0</v>
      </c>
      <c r="DL51" s="46">
        <f>IF(AND(DL$4&gt;Parametrlar!$F$4-Parametrlar!$F$19,DL$4&lt;=Parametrlar!$F$4),Parametrlar!$F$18/Parametrlar!$F$19,0)</f>
        <v>0</v>
      </c>
      <c r="DM51" s="46">
        <f>IF(AND(DM$4&gt;Parametrlar!$F$4-Parametrlar!$F$19,DM$4&lt;=Parametrlar!$F$4),Parametrlar!$F$18/Parametrlar!$F$19,0)</f>
        <v>0</v>
      </c>
      <c r="DN51" s="46">
        <f>IF(AND(DN$4&gt;Parametrlar!$F$4-Parametrlar!$F$19,DN$4&lt;=Parametrlar!$F$4),Parametrlar!$F$18/Parametrlar!$F$19,0)</f>
        <v>0</v>
      </c>
      <c r="DO51" s="46">
        <f>IF(AND(DO$4&gt;Parametrlar!$F$4-Parametrlar!$F$19,DO$4&lt;=Parametrlar!$F$4),Parametrlar!$F$18/Parametrlar!$F$19,0)</f>
        <v>0</v>
      </c>
      <c r="DP51" s="46">
        <f>IF(AND(DP$4&gt;Parametrlar!$F$4-Parametrlar!$F$19,DP$4&lt;=Parametrlar!$F$4),Parametrlar!$F$18/Parametrlar!$F$19,0)</f>
        <v>0</v>
      </c>
      <c r="DQ51" s="46">
        <f>IF(AND(DQ$4&gt;Parametrlar!$F$4-Parametrlar!$F$19,DQ$4&lt;=Parametrlar!$F$4),Parametrlar!$F$18/Parametrlar!$F$19,0)</f>
        <v>0</v>
      </c>
      <c r="DR51" s="46">
        <f>IF(AND(DR$4&gt;Parametrlar!$F$4-Parametrlar!$F$19,DR$4&lt;=Parametrlar!$F$4),Parametrlar!$F$18/Parametrlar!$F$19,0)</f>
        <v>0</v>
      </c>
      <c r="DS51" s="46">
        <f>IF(AND(DS$4&gt;Parametrlar!$F$4-Parametrlar!$F$19,DS$4&lt;=Parametrlar!$F$4),Parametrlar!$F$18/Parametrlar!$F$19,0)</f>
        <v>0</v>
      </c>
      <c r="DT51" s="46">
        <f>IF(AND(DT$4&gt;Parametrlar!$F$4-Parametrlar!$F$19,DT$4&lt;=Parametrlar!$F$4),Parametrlar!$F$18/Parametrlar!$F$19,0)</f>
        <v>0</v>
      </c>
      <c r="DU51" s="46">
        <f>IF(AND(DU$4&gt;Parametrlar!$F$4-Parametrlar!$F$19,DU$4&lt;=Parametrlar!$F$4),Parametrlar!$F$18/Parametrlar!$F$19,0)</f>
        <v>0</v>
      </c>
      <c r="DV51" s="46">
        <f>IF(AND(DV$4&gt;Parametrlar!$F$4-Parametrlar!$F$19,DV$4&lt;=Parametrlar!$F$4),Parametrlar!$F$18/Parametrlar!$F$19,0)</f>
        <v>0</v>
      </c>
      <c r="DW51" s="46">
        <f>IF(AND(DW$4&gt;Parametrlar!$F$4-Parametrlar!$F$19,DW$4&lt;=Parametrlar!$F$4),Parametrlar!$F$18/Parametrlar!$F$19,0)</f>
        <v>0</v>
      </c>
      <c r="DX51" s="46">
        <f>IF(AND(DX$4&gt;Parametrlar!$F$4-Parametrlar!$F$19,DX$4&lt;=Parametrlar!$F$4),Parametrlar!$F$18/Parametrlar!$F$19,0)</f>
        <v>0</v>
      </c>
      <c r="DY51" s="46">
        <f>IF(AND(DY$4&gt;Parametrlar!$F$4-Parametrlar!$F$19,DY$4&lt;=Parametrlar!$F$4),Parametrlar!$F$18/Parametrlar!$F$19,0)</f>
        <v>0</v>
      </c>
      <c r="DZ51" s="46">
        <f>IF(AND(DZ$4&gt;Parametrlar!$F$4-Parametrlar!$F$19,DZ$4&lt;=Parametrlar!$F$4),Parametrlar!$F$18/Parametrlar!$F$19,0)</f>
        <v>0</v>
      </c>
      <c r="EA51" s="46">
        <f>IF(AND(EA$4&gt;Parametrlar!$F$4-Parametrlar!$F$19,EA$4&lt;=Parametrlar!$F$4),Parametrlar!$F$18/Parametrlar!$F$19,0)</f>
        <v>0</v>
      </c>
      <c r="EB51" s="46">
        <f>IF(AND(EB$4&gt;Parametrlar!$F$4-Parametrlar!$F$19,EB$4&lt;=Parametrlar!$F$4),Parametrlar!$F$18/Parametrlar!$F$19,0)</f>
        <v>0</v>
      </c>
      <c r="EC51" s="46">
        <f>IF(AND(EC$4&gt;Parametrlar!$F$4-Parametrlar!$F$19,EC$4&lt;=Parametrlar!$F$4),Parametrlar!$F$18/Parametrlar!$F$19,0)</f>
        <v>0</v>
      </c>
      <c r="ED51" s="46">
        <f>IF(AND(ED$4&gt;Parametrlar!$F$4-Parametrlar!$F$19,ED$4&lt;=Parametrlar!$F$4),Parametrlar!$F$18/Parametrlar!$F$19,0)</f>
        <v>0</v>
      </c>
      <c r="EE51" s="46">
        <f>IF(AND(EE$4&gt;Parametrlar!$F$4-Parametrlar!$F$19,EE$4&lt;=Parametrlar!$F$4),Parametrlar!$F$18/Parametrlar!$F$19,0)</f>
        <v>0</v>
      </c>
      <c r="EF51" s="46">
        <f>IF(AND(EF$4&gt;Parametrlar!$F$4-Parametrlar!$F$19,EF$4&lt;=Parametrlar!$F$4),Parametrlar!$F$18/Parametrlar!$F$19,0)</f>
        <v>0</v>
      </c>
      <c r="EG51" s="46">
        <f>IF(AND(EG$4&gt;Parametrlar!$F$4-Parametrlar!$F$19,EG$4&lt;=Parametrlar!$F$4),Parametrlar!$F$18/Parametrlar!$F$19,0)</f>
        <v>0</v>
      </c>
      <c r="EH51" s="46">
        <f>IF(AND(EH$4&gt;Parametrlar!$F$4-Parametrlar!$F$19,EH$4&lt;=Parametrlar!$F$4),Parametrlar!$F$18/Parametrlar!$F$19,0)</f>
        <v>0</v>
      </c>
      <c r="EI51" s="46">
        <f>IF(AND(EI$4&gt;Parametrlar!$F$4-Parametrlar!$F$19,EI$4&lt;=Parametrlar!$F$4),Parametrlar!$F$18/Parametrlar!$F$19,0)</f>
        <v>0</v>
      </c>
      <c r="EJ51" s="46">
        <f>IF(AND(EJ$4&gt;Parametrlar!$F$4-Parametrlar!$F$19,EJ$4&lt;=Parametrlar!$F$4),Parametrlar!$F$18/Parametrlar!$F$19,0)</f>
        <v>0</v>
      </c>
      <c r="EK51" s="46">
        <f>IF(AND(EK$4&gt;Parametrlar!$F$4-Parametrlar!$F$19,EK$4&lt;=Parametrlar!$F$4),Parametrlar!$F$18/Parametrlar!$F$19,0)</f>
        <v>0</v>
      </c>
      <c r="EL51" s="46">
        <f>IF(AND(EL$4&gt;Parametrlar!$F$4-Parametrlar!$F$19,EL$4&lt;=Parametrlar!$F$4),Parametrlar!$F$18/Parametrlar!$F$19,0)</f>
        <v>0</v>
      </c>
      <c r="EM51" s="46">
        <f>IF(AND(EM$4&gt;Parametrlar!$F$4-Parametrlar!$F$19,EM$4&lt;=Parametrlar!$F$4),Parametrlar!$F$18/Parametrlar!$F$19,0)</f>
        <v>0</v>
      </c>
      <c r="EN51" s="46">
        <f>IF(AND(EN$4&gt;Parametrlar!$F$4-Parametrlar!$F$19,EN$4&lt;=Parametrlar!$F$4),Parametrlar!$F$18/Parametrlar!$F$19,0)</f>
        <v>0</v>
      </c>
      <c r="EO51" s="46">
        <f>IF(AND(EO$4&gt;Parametrlar!$F$4-Parametrlar!$F$19,EO$4&lt;=Parametrlar!$F$4),Parametrlar!$F$18/Parametrlar!$F$19,0)</f>
        <v>0</v>
      </c>
      <c r="EP51" s="46">
        <f>IF(AND(EP$4&gt;Parametrlar!$F$4-Parametrlar!$F$19,EP$4&lt;=Parametrlar!$F$4),Parametrlar!$F$18/Parametrlar!$F$19,0)</f>
        <v>0</v>
      </c>
      <c r="EQ51" s="46">
        <f>IF(AND(EQ$4&gt;Parametrlar!$F$4-Parametrlar!$F$19,EQ$4&lt;=Parametrlar!$F$4),Parametrlar!$F$18/Parametrlar!$F$19,0)</f>
        <v>0</v>
      </c>
      <c r="ER51" s="46">
        <f>IF(AND(ER$4&gt;Parametrlar!$F$4-Parametrlar!$F$19,ER$4&lt;=Parametrlar!$F$4),Parametrlar!$F$18/Parametrlar!$F$19,0)</f>
        <v>0</v>
      </c>
      <c r="ES51" s="46">
        <f>IF(AND(ES$4&gt;Parametrlar!$F$4-Parametrlar!$F$19,ES$4&lt;=Parametrlar!$F$4),Parametrlar!$F$18/Parametrlar!$F$19,0)</f>
        <v>0</v>
      </c>
      <c r="ET51" s="46">
        <f>IF(AND(ET$4&gt;Parametrlar!$F$4-Parametrlar!$F$19,ET$4&lt;=Parametrlar!$F$4),Parametrlar!$F$18/Parametrlar!$F$19,0)</f>
        <v>0</v>
      </c>
      <c r="EU51" s="46">
        <f>IF(AND(EU$4&gt;Parametrlar!$F$4-Parametrlar!$F$19,EU$4&lt;=Parametrlar!$F$4),Parametrlar!$F$18/Parametrlar!$F$19,0)</f>
        <v>0</v>
      </c>
      <c r="EV51" s="46">
        <f>IF(AND(EV$4&gt;Parametrlar!$F$4-Parametrlar!$F$19,EV$4&lt;=Parametrlar!$F$4),Parametrlar!$F$18/Parametrlar!$F$19,0)</f>
        <v>0</v>
      </c>
      <c r="EW51" s="46">
        <f>IF(AND(EW$4&gt;Parametrlar!$F$4-Parametrlar!$F$19,EW$4&lt;=Parametrlar!$F$4),Parametrlar!$F$18/Parametrlar!$F$19,0)</f>
        <v>0</v>
      </c>
      <c r="EX51" s="46">
        <f>IF(AND(EX$4&gt;Parametrlar!$F$4-Parametrlar!$F$19,EX$4&lt;=Parametrlar!$F$4),Parametrlar!$F$18/Parametrlar!$F$19,0)</f>
        <v>0</v>
      </c>
      <c r="EY51" s="46">
        <f>IF(AND(EY$4&gt;Parametrlar!$F$4-Parametrlar!$F$19,EY$4&lt;=Parametrlar!$F$4),Parametrlar!$F$18/Parametrlar!$F$19,0)</f>
        <v>0</v>
      </c>
      <c r="EZ51" s="46">
        <f>IF(AND(EZ$4&gt;Parametrlar!$F$4-Parametrlar!$F$19,EZ$4&lt;=Parametrlar!$F$4),Parametrlar!$F$18/Parametrlar!$F$19,0)</f>
        <v>0</v>
      </c>
      <c r="FA51" s="46">
        <f>IF(AND(FA$4&gt;Parametrlar!$F$4-Parametrlar!$F$19,FA$4&lt;=Parametrlar!$F$4),Parametrlar!$F$18/Parametrlar!$F$19,0)</f>
        <v>0</v>
      </c>
      <c r="FB51" s="46">
        <f>IF(AND(FB$4&gt;Parametrlar!$F$4-Parametrlar!$F$19,FB$4&lt;=Parametrlar!$F$4),Parametrlar!$F$18/Parametrlar!$F$19,0)</f>
        <v>0</v>
      </c>
      <c r="FC51" s="46">
        <f>IF(AND(FC$4&gt;Parametrlar!$F$4-Parametrlar!$F$19,FC$4&lt;=Parametrlar!$F$4),Parametrlar!$F$18/Parametrlar!$F$19,0)</f>
        <v>0</v>
      </c>
      <c r="FD51" s="46">
        <f>IF(AND(FD$4&gt;Parametrlar!$F$4-Parametrlar!$F$19,FD$4&lt;=Parametrlar!$F$4),Parametrlar!$F$18/Parametrlar!$F$19,0)</f>
        <v>0</v>
      </c>
      <c r="FE51" s="46">
        <f>IF(AND(FE$4&gt;Parametrlar!$F$4-Parametrlar!$F$19,FE$4&lt;=Parametrlar!$F$4),Parametrlar!$F$18/Parametrlar!$F$19,0)</f>
        <v>0</v>
      </c>
      <c r="FF51" s="46">
        <f>IF(AND(FF$4&gt;Parametrlar!$F$4-Parametrlar!$F$19,FF$4&lt;=Parametrlar!$F$4),Parametrlar!$F$18/Parametrlar!$F$19,0)</f>
        <v>0</v>
      </c>
      <c r="FG51" s="46">
        <f>IF(AND(FG$4&gt;Parametrlar!$F$4-Parametrlar!$F$19,FG$4&lt;=Parametrlar!$F$4),Parametrlar!$F$18/Parametrlar!$F$19,0)</f>
        <v>0</v>
      </c>
      <c r="FH51" s="46">
        <f>IF(AND(FH$4&gt;Parametrlar!$F$4-Parametrlar!$F$19,FH$4&lt;=Parametrlar!$F$4),Parametrlar!$F$18/Parametrlar!$F$19,0)</f>
        <v>0</v>
      </c>
      <c r="FI51" s="46">
        <f>IF(AND(FI$4&gt;Parametrlar!$F$4-Parametrlar!$F$19,FI$4&lt;=Parametrlar!$F$4),Parametrlar!$F$18/Parametrlar!$F$19,0)</f>
        <v>0</v>
      </c>
      <c r="FJ51" s="46">
        <f>IF(AND(FJ$4&gt;Parametrlar!$F$4-Parametrlar!$F$19,FJ$4&lt;=Parametrlar!$F$4),Parametrlar!$F$18/Parametrlar!$F$19,0)</f>
        <v>0</v>
      </c>
      <c r="FK51" s="46">
        <f>IF(AND(FK$4&gt;Parametrlar!$F$4-Parametrlar!$F$19,FK$4&lt;=Parametrlar!$F$4),Parametrlar!$F$18/Parametrlar!$F$19,0)</f>
        <v>0</v>
      </c>
      <c r="FL51" s="46">
        <f>IF(AND(FL$4&gt;Parametrlar!$F$4-Parametrlar!$F$19,FL$4&lt;=Parametrlar!$F$4),Parametrlar!$F$18/Parametrlar!$F$19,0)</f>
        <v>0</v>
      </c>
      <c r="FM51" s="46">
        <f>IF(AND(FM$4&gt;Parametrlar!$F$4-Parametrlar!$F$19,FM$4&lt;=Parametrlar!$F$4),Parametrlar!$F$18/Parametrlar!$F$19,0)</f>
        <v>0</v>
      </c>
      <c r="FN51" s="46">
        <f>IF(AND(FN$4&gt;Parametrlar!$F$4-Parametrlar!$F$19,FN$4&lt;=Parametrlar!$F$4),Parametrlar!$F$18/Parametrlar!$F$19,0)</f>
        <v>0</v>
      </c>
      <c r="FO51" s="46">
        <f>IF(AND(FO$4&gt;Parametrlar!$F$4-Parametrlar!$F$19,FO$4&lt;=Parametrlar!$F$4),Parametrlar!$F$18/Parametrlar!$F$19,0)</f>
        <v>0</v>
      </c>
      <c r="FP51" s="46">
        <f>IF(AND(FP$4&gt;Parametrlar!$F$4-Parametrlar!$F$19,FP$4&lt;=Parametrlar!$F$4),Parametrlar!$F$18/Parametrlar!$F$19,0)</f>
        <v>0</v>
      </c>
    </row>
    <row r="52" spans="1:172" x14ac:dyDescent="0.2">
      <c r="A52" s="42" t="s">
        <v>233</v>
      </c>
      <c r="C52" s="45">
        <f t="shared" si="56"/>
        <v>800000</v>
      </c>
      <c r="D52" s="46">
        <f>IF(AND(D$4=0,Kirish!$B$11=1),Kirish!$B$10,0)</f>
        <v>800000</v>
      </c>
      <c r="E52" s="46">
        <f>IF(AND(E$4=0,Kirish!$B$11=1),Kirish!$B$10,0)</f>
        <v>0</v>
      </c>
      <c r="F52" s="46">
        <f>IF(AND(F$4=0,Kirish!$B$11=1),Kirish!$B$10,0)</f>
        <v>0</v>
      </c>
      <c r="G52" s="46">
        <f>IF(AND(G$4=0,Kirish!$B$11=1),Kirish!$B$10,0)</f>
        <v>0</v>
      </c>
      <c r="H52" s="46">
        <f>IF(AND(H$4=0,Kirish!$B$11=1),Kirish!$B$10,0)</f>
        <v>0</v>
      </c>
      <c r="I52" s="46">
        <f>IF(AND(I$4=0,Kirish!$B$11=1),Kirish!$B$10,0)</f>
        <v>0</v>
      </c>
      <c r="J52" s="46">
        <f>IF(AND(J$4=0,Kirish!$B$11=1),Kirish!$B$10,0)</f>
        <v>0</v>
      </c>
      <c r="K52" s="46">
        <f>IF(AND(K$4=0,Kirish!$B$11=1),Kirish!$B$10,0)</f>
        <v>0</v>
      </c>
      <c r="L52" s="46">
        <f>IF(AND(L$4=0,Kirish!$B$11=1),Kirish!$B$10,0)</f>
        <v>0</v>
      </c>
      <c r="M52" s="46">
        <f>IF(AND(M$4=0,Kirish!$B$11=1),Kirish!$B$10,0)</f>
        <v>0</v>
      </c>
      <c r="N52" s="46">
        <f>IF(AND(N$4=0,Kirish!$B$11=1),Kirish!$B$10,0)</f>
        <v>0</v>
      </c>
      <c r="O52" s="46">
        <f>IF(AND(O$4=0,Kirish!$B$11=1),Kirish!$B$10,0)</f>
        <v>0</v>
      </c>
      <c r="P52" s="46">
        <f>IF(AND(P$4=0,Kirish!$B$11=1),Kirish!$B$10,0)</f>
        <v>0</v>
      </c>
      <c r="Q52" s="46">
        <f>IF(AND(Q$4=0,Kirish!$B$11=1),Kirish!$B$10,0)</f>
        <v>0</v>
      </c>
      <c r="R52" s="46">
        <f>IF(AND(R$4=0,Kirish!$B$11=1),Kirish!$B$10,0)</f>
        <v>0</v>
      </c>
      <c r="S52" s="46">
        <f>IF(AND(S$4=0,Kirish!$B$11=1),Kirish!$B$10,0)</f>
        <v>0</v>
      </c>
      <c r="T52" s="46">
        <f>IF(AND(T$4=0,Kirish!$B$11=1),Kirish!$B$10,0)</f>
        <v>0</v>
      </c>
      <c r="U52" s="46">
        <f>IF(AND(U$4=0,Kirish!$B$11=1),Kirish!$B$10,0)</f>
        <v>0</v>
      </c>
      <c r="V52" s="46">
        <f>IF(AND(V$4=0,Kirish!$B$11=1),Kirish!$B$10,0)</f>
        <v>0</v>
      </c>
      <c r="W52" s="46">
        <f>IF(AND(W$4=0,Kirish!$B$11=1),Kirish!$B$10,0)</f>
        <v>0</v>
      </c>
      <c r="X52" s="46">
        <f>IF(AND(X$4=0,Kirish!$B$11=1),Kirish!$B$10,0)</f>
        <v>0</v>
      </c>
      <c r="Y52" s="46">
        <f>IF(AND(Y$4=0,Kirish!$B$11=1),Kirish!$B$10,0)</f>
        <v>0</v>
      </c>
      <c r="Z52" s="46">
        <f>IF(AND(Z$4=0,Kirish!$B$11=1),Kirish!$B$10,0)</f>
        <v>0</v>
      </c>
      <c r="AA52" s="46">
        <f>IF(AND(AA$4=0,Kirish!$B$11=1),Kirish!$B$10,0)</f>
        <v>0</v>
      </c>
      <c r="AB52" s="46">
        <f>IF(AND(AB$4=0,Kirish!$B$11=1),Kirish!$B$10,0)</f>
        <v>0</v>
      </c>
      <c r="AC52" s="46">
        <f>IF(AND(AC$4=0,Kirish!$B$11=1),Kirish!$B$10,0)</f>
        <v>0</v>
      </c>
      <c r="AD52" s="46">
        <f>IF(AND(AD$4=0,Kirish!$B$11=1),Kirish!$B$10,0)</f>
        <v>0</v>
      </c>
      <c r="AE52" s="46">
        <f>IF(AND(AE$4=0,Kirish!$B$11=1),Kirish!$B$10,0)</f>
        <v>0</v>
      </c>
      <c r="AF52" s="46">
        <f>IF(AND(AF$4=0,Kirish!$B$11=1),Kirish!$B$10,0)</f>
        <v>0</v>
      </c>
      <c r="AG52" s="46">
        <f>IF(AND(AG$4=0,Kirish!$B$11=1),Kirish!$B$10,0)</f>
        <v>0</v>
      </c>
      <c r="AH52" s="46">
        <f>IF(AND(AH$4=0,Kirish!$B$11=1),Kirish!$B$10,0)</f>
        <v>0</v>
      </c>
      <c r="AI52" s="46">
        <f>IF(AND(AI$4=0,Kirish!$B$11=1),Kirish!$B$10,0)</f>
        <v>0</v>
      </c>
      <c r="AJ52" s="46">
        <f>IF(AND(AJ$4=0,Kirish!$B$11=1),Kirish!$B$10,0)</f>
        <v>0</v>
      </c>
      <c r="AK52" s="46">
        <f>IF(AND(AK$4=0,Kirish!$B$11=1),Kirish!$B$10,0)</f>
        <v>0</v>
      </c>
      <c r="AL52" s="46">
        <f>IF(AND(AL$4=0,Kirish!$B$11=1),Kirish!$B$10,0)</f>
        <v>0</v>
      </c>
      <c r="AM52" s="46">
        <f>IF(AND(AM$4=0,Kirish!$B$11=1),Kirish!$B$10,0)</f>
        <v>0</v>
      </c>
      <c r="AN52" s="46">
        <f>IF(AND(AN$4=0,Kirish!$B$11=1),Kirish!$B$10,0)</f>
        <v>0</v>
      </c>
      <c r="AO52" s="46">
        <f>IF(AND(AO$4=0,Kirish!$B$11=1),Kirish!$B$10,0)</f>
        <v>0</v>
      </c>
      <c r="AP52" s="46">
        <f>IF(AND(AP$4=0,Kirish!$B$11=1),Kirish!$B$10,0)</f>
        <v>0</v>
      </c>
      <c r="AQ52" s="46">
        <f>IF(AND(AQ$4=0,Kirish!$B$11=1),Kirish!$B$10,0)</f>
        <v>0</v>
      </c>
      <c r="AR52" s="46">
        <f>IF(AND(AR$4=0,Kirish!$B$11=1),Kirish!$B$10,0)</f>
        <v>0</v>
      </c>
      <c r="AS52" s="46">
        <f>IF(AND(AS$4=0,Kirish!$B$11=1),Kirish!$B$10,0)</f>
        <v>0</v>
      </c>
      <c r="AT52" s="46">
        <f>IF(AND(AT$4=0,Kirish!$B$11=1),Kirish!$B$10,0)</f>
        <v>0</v>
      </c>
      <c r="AU52" s="46">
        <f>IF(AND(AU$4=0,Kirish!$B$11=1),Kirish!$B$10,0)</f>
        <v>0</v>
      </c>
      <c r="AV52" s="46">
        <f>IF(AND(AV$4=0,Kirish!$B$11=1),Kirish!$B$10,0)</f>
        <v>0</v>
      </c>
      <c r="AW52" s="46">
        <f>IF(AND(AW$4=0,Kirish!$B$11=1),Kirish!$B$10,0)</f>
        <v>0</v>
      </c>
      <c r="AX52" s="46">
        <f>IF(AND(AX$4=0,Kirish!$B$11=1),Kirish!$B$10,0)</f>
        <v>0</v>
      </c>
      <c r="AY52" s="46">
        <f>IF(AND(AY$4=0,Kirish!$B$11=1),Kirish!$B$10,0)</f>
        <v>0</v>
      </c>
      <c r="AZ52" s="46">
        <f>IF(AND(AZ$4=0,Kirish!$B$11=1),Kirish!$B$10,0)</f>
        <v>0</v>
      </c>
      <c r="BA52" s="46">
        <f>IF(AND(BA$4=0,Kirish!$B$11=1),Kirish!$B$10,0)</f>
        <v>0</v>
      </c>
      <c r="BB52" s="46">
        <f>IF(AND(BB$4=0,Kirish!$B$11=1),Kirish!$B$10,0)</f>
        <v>0</v>
      </c>
      <c r="BC52" s="46">
        <f>IF(AND(BC$4=0,Kirish!$B$11=1),Kirish!$B$10,0)</f>
        <v>0</v>
      </c>
      <c r="BD52" s="46">
        <f>IF(AND(BD$4=0,Kirish!$B$11=1),Kirish!$B$10,0)</f>
        <v>0</v>
      </c>
      <c r="BE52" s="46">
        <f>IF(AND(BE$4=0,Kirish!$B$11=1),Kirish!$B$10,0)</f>
        <v>0</v>
      </c>
      <c r="BF52" s="46">
        <f>IF(AND(BF$4=0,Kirish!$B$11=1),Kirish!$B$10,0)</f>
        <v>0</v>
      </c>
      <c r="BG52" s="46">
        <f>IF(AND(BG$4=0,Kirish!$B$11=1),Kirish!$B$10,0)</f>
        <v>0</v>
      </c>
      <c r="BH52" s="46">
        <f>IF(AND(BH$4=0,Kirish!$B$11=1),Kirish!$B$10,0)</f>
        <v>0</v>
      </c>
      <c r="BI52" s="46">
        <f>IF(AND(BI$4=0,Kirish!$B$11=1),Kirish!$B$10,0)</f>
        <v>0</v>
      </c>
      <c r="BJ52" s="46">
        <f>IF(AND(BJ$4=0,Kirish!$B$11=1),Kirish!$B$10,0)</f>
        <v>0</v>
      </c>
      <c r="BK52" s="46">
        <f>IF(AND(BK$4=0,Kirish!$B$11=1),Kirish!$B$10,0)</f>
        <v>0</v>
      </c>
      <c r="BL52" s="46">
        <f>IF(AND(BL$4=0,Kirish!$B$11=1),Kirish!$B$10,0)</f>
        <v>0</v>
      </c>
      <c r="BM52" s="46">
        <f>IF(AND(BM$4=0,Kirish!$B$11=1),Kirish!$B$10,0)</f>
        <v>0</v>
      </c>
      <c r="BN52" s="46">
        <f>IF(AND(BN$4=0,Kirish!$B$11=1),Kirish!$B$10,0)</f>
        <v>0</v>
      </c>
      <c r="BO52" s="46">
        <f>IF(AND(BO$4=0,Kirish!$B$11=1),Kirish!$B$10,0)</f>
        <v>0</v>
      </c>
      <c r="BP52" s="46">
        <f>IF(AND(BP$4=0,Kirish!$B$11=1),Kirish!$B$10,0)</f>
        <v>0</v>
      </c>
      <c r="BQ52" s="46">
        <f>IF(AND(BQ$4=0,Kirish!$B$11=1),Kirish!$B$10,0)</f>
        <v>0</v>
      </c>
      <c r="BR52" s="46">
        <f>IF(AND(BR$4=0,Kirish!$B$11=1),Kirish!$B$10,0)</f>
        <v>0</v>
      </c>
      <c r="BS52" s="46">
        <f>IF(AND(BS$4=0,Kirish!$B$11=1),Kirish!$B$10,0)</f>
        <v>0</v>
      </c>
      <c r="BT52" s="46">
        <f>IF(AND(BT$4=0,Kirish!$B$11=1),Kirish!$B$10,0)</f>
        <v>0</v>
      </c>
      <c r="BU52" s="46">
        <f>IF(AND(BU$4=0,Kirish!$B$11=1),Kirish!$B$10,0)</f>
        <v>0</v>
      </c>
      <c r="BV52" s="46">
        <f>IF(AND(BV$4=0,Kirish!$B$11=1),Kirish!$B$10,0)</f>
        <v>0</v>
      </c>
      <c r="BW52" s="46">
        <f>IF(AND(BW$4=0,Kirish!$B$11=1),Kirish!$B$10,0)</f>
        <v>0</v>
      </c>
      <c r="BX52" s="46">
        <f>IF(AND(BX$4=0,Kirish!$B$11=1),Kirish!$B$10,0)</f>
        <v>0</v>
      </c>
      <c r="BY52" s="46">
        <f>IF(AND(BY$4=0,Kirish!$B$11=1),Kirish!$B$10,0)</f>
        <v>0</v>
      </c>
      <c r="BZ52" s="46">
        <f>IF(AND(BZ$4=0,Kirish!$B$11=1),Kirish!$B$10,0)</f>
        <v>0</v>
      </c>
      <c r="CA52" s="46">
        <f>IF(AND(CA$4=0,Kirish!$B$11=1),Kirish!$B$10,0)</f>
        <v>0</v>
      </c>
      <c r="CB52" s="46">
        <f>IF(AND(CB$4=0,Kirish!$B$11=1),Kirish!$B$10,0)</f>
        <v>0</v>
      </c>
      <c r="CC52" s="46">
        <f>IF(AND(CC$4=0,Kirish!$B$11=1),Kirish!$B$10,0)</f>
        <v>0</v>
      </c>
      <c r="CD52" s="46">
        <f>IF(AND(CD$4=0,Kirish!$B$11=1),Kirish!$B$10,0)</f>
        <v>0</v>
      </c>
      <c r="CE52" s="46">
        <f>IF(AND(CE$4=0,Kirish!$B$11=1),Kirish!$B$10,0)</f>
        <v>0</v>
      </c>
      <c r="CF52" s="46">
        <f>IF(AND(CF$4=0,Kirish!$B$11=1),Kirish!$B$10,0)</f>
        <v>0</v>
      </c>
      <c r="CG52" s="46">
        <f>IF(AND(CG$4=0,Kirish!$B$11=1),Kirish!$B$10,0)</f>
        <v>0</v>
      </c>
      <c r="CH52" s="46">
        <f>IF(AND(CH$4=0,Kirish!$B$11=1),Kirish!$B$10,0)</f>
        <v>0</v>
      </c>
      <c r="CI52" s="46">
        <f>IF(AND(CI$4=0,Kirish!$B$11=1),Kirish!$B$10,0)</f>
        <v>0</v>
      </c>
      <c r="CJ52" s="46">
        <f>IF(AND(CJ$4=0,Kirish!$B$11=1),Kirish!$B$10,0)</f>
        <v>0</v>
      </c>
      <c r="CK52" s="46">
        <f>IF(AND(CK$4=0,Kirish!$B$11=1),Kirish!$B$10,0)</f>
        <v>0</v>
      </c>
      <c r="CL52" s="46">
        <f>IF(AND(CL$4=0,Kirish!$B$11=1),Kirish!$B$10,0)</f>
        <v>0</v>
      </c>
      <c r="CM52" s="46">
        <f>IF(AND(CM$4=0,Kirish!$B$11=1),Kirish!$B$10,0)</f>
        <v>0</v>
      </c>
      <c r="CN52" s="46">
        <f>IF(AND(CN$4=0,Kirish!$B$11=1),Kirish!$B$10,0)</f>
        <v>0</v>
      </c>
      <c r="CO52" s="46">
        <f>IF(AND(CO$4=0,Kirish!$B$11=1),Kirish!$B$10,0)</f>
        <v>0</v>
      </c>
      <c r="CP52" s="46">
        <f>IF(AND(CP$4=0,Kirish!$B$11=1),Kirish!$B$10,0)</f>
        <v>0</v>
      </c>
      <c r="CQ52" s="46">
        <f>IF(AND(CQ$4=0,Kirish!$B$11=1),Kirish!$B$10,0)</f>
        <v>0</v>
      </c>
      <c r="CR52" s="46">
        <f>IF(AND(CR$4=0,Kirish!$B$11=1),Kirish!$B$10,0)</f>
        <v>0</v>
      </c>
      <c r="CS52" s="46">
        <f>IF(AND(CS$4=0,Kirish!$B$11=1),Kirish!$B$10,0)</f>
        <v>0</v>
      </c>
      <c r="CT52" s="46">
        <f>IF(AND(CT$4=0,Kirish!$B$11=1),Kirish!$B$10,0)</f>
        <v>0</v>
      </c>
      <c r="CU52" s="46">
        <f>IF(AND(CU$4=0,Kirish!$B$11=1),Kirish!$B$10,0)</f>
        <v>0</v>
      </c>
      <c r="CV52" s="46">
        <f>IF(AND(CV$4=0,Kirish!$B$11=1),Kirish!$B$10,0)</f>
        <v>0</v>
      </c>
      <c r="CW52" s="46">
        <f>IF(AND(CW$4=0,Kirish!$B$11=1),Kirish!$B$10,0)</f>
        <v>0</v>
      </c>
      <c r="CX52" s="46">
        <f>IF(AND(CX$4=0,Kirish!$B$11=1),Kirish!$B$10,0)</f>
        <v>0</v>
      </c>
      <c r="CY52" s="46">
        <f>IF(AND(CY$4=0,Kirish!$B$11=1),Kirish!$B$10,0)</f>
        <v>0</v>
      </c>
      <c r="CZ52" s="46">
        <f>IF(AND(CZ$4=0,Kirish!$B$11=1),Kirish!$B$10,0)</f>
        <v>0</v>
      </c>
      <c r="DA52" s="46">
        <f>IF(AND(DA$4=0,Kirish!$B$11=1),Kirish!$B$10,0)</f>
        <v>0</v>
      </c>
      <c r="DB52" s="46">
        <f>IF(AND(DB$4=0,Kirish!$B$11=1),Kirish!$B$10,0)</f>
        <v>0</v>
      </c>
      <c r="DC52" s="46">
        <f>IF(AND(DC$4=0,Kirish!$B$11=1),Kirish!$B$10,0)</f>
        <v>0</v>
      </c>
      <c r="DD52" s="46">
        <f>IF(AND(DD$4=0,Kirish!$B$11=1),Kirish!$B$10,0)</f>
        <v>0</v>
      </c>
      <c r="DE52" s="46">
        <f>IF(AND(DE$4=0,Kirish!$B$11=1),Kirish!$B$10,0)</f>
        <v>0</v>
      </c>
      <c r="DF52" s="46">
        <f>IF(AND(DF$4=0,Kirish!$B$11=1),Kirish!$B$10,0)</f>
        <v>0</v>
      </c>
      <c r="DG52" s="46">
        <f>IF(AND(DG$4=0,Kirish!$B$11=1),Kirish!$B$10,0)</f>
        <v>0</v>
      </c>
      <c r="DH52" s="46">
        <f>IF(AND(DH$4=0,Kirish!$B$11=1),Kirish!$B$10,0)</f>
        <v>0</v>
      </c>
      <c r="DI52" s="46">
        <f>IF(AND(DI$4=0,Kirish!$B$11=1),Kirish!$B$10,0)</f>
        <v>0</v>
      </c>
      <c r="DJ52" s="46">
        <f>IF(AND(DJ$4=0,Kirish!$B$11=1),Kirish!$B$10,0)</f>
        <v>0</v>
      </c>
      <c r="DK52" s="46">
        <f>IF(AND(DK$4=0,Kirish!$B$11=1),Kirish!$B$10,0)</f>
        <v>0</v>
      </c>
      <c r="DL52" s="46">
        <f>IF(AND(DL$4=0,Kirish!$B$11=1),Kirish!$B$10,0)</f>
        <v>0</v>
      </c>
      <c r="DM52" s="46">
        <f>IF(AND(DM$4=0,Kirish!$B$11=1),Kirish!$B$10,0)</f>
        <v>0</v>
      </c>
      <c r="DN52" s="46">
        <f>IF(AND(DN$4=0,Kirish!$B$11=1),Kirish!$B$10,0)</f>
        <v>0</v>
      </c>
      <c r="DO52" s="46">
        <f>IF(AND(DO$4=0,Kirish!$B$11=1),Kirish!$B$10,0)</f>
        <v>0</v>
      </c>
      <c r="DP52" s="46">
        <f>IF(AND(DP$4=0,Kirish!$B$11=1),Kirish!$B$10,0)</f>
        <v>0</v>
      </c>
      <c r="DQ52" s="46">
        <f>IF(AND(DQ$4=0,Kirish!$B$11=1),Kirish!$B$10,0)</f>
        <v>0</v>
      </c>
      <c r="DR52" s="46">
        <f>IF(AND(DR$4=0,Kirish!$B$11=1),Kirish!$B$10,0)</f>
        <v>0</v>
      </c>
      <c r="DS52" s="46">
        <f>IF(AND(DS$4=0,Kirish!$B$11=1),Kirish!$B$10,0)</f>
        <v>0</v>
      </c>
      <c r="DT52" s="46">
        <f>IF(AND(DT$4=0,Kirish!$B$11=1),Kirish!$B$10,0)</f>
        <v>0</v>
      </c>
      <c r="DU52" s="46">
        <f>IF(AND(DU$4=0,Kirish!$B$11=1),Kirish!$B$10,0)</f>
        <v>0</v>
      </c>
      <c r="DV52" s="46">
        <f>IF(AND(DV$4=0,Kirish!$B$11=1),Kirish!$B$10,0)</f>
        <v>0</v>
      </c>
      <c r="DW52" s="46">
        <f>IF(AND(DW$4=0,Kirish!$B$11=1),Kirish!$B$10,0)</f>
        <v>0</v>
      </c>
      <c r="DX52" s="46">
        <f>IF(AND(DX$4=0,Kirish!$B$11=1),Kirish!$B$10,0)</f>
        <v>0</v>
      </c>
      <c r="DY52" s="46">
        <f>IF(AND(DY$4=0,Kirish!$B$11=1),Kirish!$B$10,0)</f>
        <v>0</v>
      </c>
      <c r="DZ52" s="46">
        <f>IF(AND(DZ$4=0,Kirish!$B$11=1),Kirish!$B$10,0)</f>
        <v>0</v>
      </c>
      <c r="EA52" s="46">
        <f>IF(AND(EA$4=0,Kirish!$B$11=1),Kirish!$B$10,0)</f>
        <v>0</v>
      </c>
      <c r="EB52" s="46">
        <f>IF(AND(EB$4=0,Kirish!$B$11=1),Kirish!$B$10,0)</f>
        <v>0</v>
      </c>
      <c r="EC52" s="46">
        <f>IF(AND(EC$4=0,Kirish!$B$11=1),Kirish!$B$10,0)</f>
        <v>0</v>
      </c>
      <c r="ED52" s="46">
        <f>IF(AND(ED$4=0,Kirish!$B$11=1),Kirish!$B$10,0)</f>
        <v>0</v>
      </c>
      <c r="EE52" s="46">
        <f>IF(AND(EE$4=0,Kirish!$B$11=1),Kirish!$B$10,0)</f>
        <v>0</v>
      </c>
      <c r="EF52" s="46">
        <f>IF(AND(EF$4=0,Kirish!$B$11=1),Kirish!$B$10,0)</f>
        <v>0</v>
      </c>
      <c r="EG52" s="46">
        <f>IF(AND(EG$4=0,Kirish!$B$11=1),Kirish!$B$10,0)</f>
        <v>0</v>
      </c>
      <c r="EH52" s="46">
        <f>IF(AND(EH$4=0,Kirish!$B$11=1),Kirish!$B$10,0)</f>
        <v>0</v>
      </c>
      <c r="EI52" s="46">
        <f>IF(AND(EI$4=0,Kirish!$B$11=1),Kirish!$B$10,0)</f>
        <v>0</v>
      </c>
      <c r="EJ52" s="46">
        <f>IF(AND(EJ$4=0,Kirish!$B$11=1),Kirish!$B$10,0)</f>
        <v>0</v>
      </c>
      <c r="EK52" s="46">
        <f>IF(AND(EK$4=0,Kirish!$B$11=1),Kirish!$B$10,0)</f>
        <v>0</v>
      </c>
      <c r="EL52" s="46">
        <f>IF(AND(EL$4=0,Kirish!$B$11=1),Kirish!$B$10,0)</f>
        <v>0</v>
      </c>
      <c r="EM52" s="46">
        <f>IF(AND(EM$4=0,Kirish!$B$11=1),Kirish!$B$10,0)</f>
        <v>0</v>
      </c>
      <c r="EN52" s="46">
        <f>IF(AND(EN$4=0,Kirish!$B$11=1),Kirish!$B$10,0)</f>
        <v>0</v>
      </c>
      <c r="EO52" s="46">
        <f>IF(AND(EO$4=0,Kirish!$B$11=1),Kirish!$B$10,0)</f>
        <v>0</v>
      </c>
      <c r="EP52" s="46">
        <f>IF(AND(EP$4=0,Kirish!$B$11=1),Kirish!$B$10,0)</f>
        <v>0</v>
      </c>
      <c r="EQ52" s="46">
        <f>IF(AND(EQ$4=0,Kirish!$B$11=1),Kirish!$B$10,0)</f>
        <v>0</v>
      </c>
      <c r="ER52" s="46">
        <f>IF(AND(ER$4=0,Kirish!$B$11=1),Kirish!$B$10,0)</f>
        <v>0</v>
      </c>
      <c r="ES52" s="46">
        <f>IF(AND(ES$4=0,Kirish!$B$11=1),Kirish!$B$10,0)</f>
        <v>0</v>
      </c>
      <c r="ET52" s="46">
        <f>IF(AND(ET$4=0,Kirish!$B$11=1),Kirish!$B$10,0)</f>
        <v>0</v>
      </c>
      <c r="EU52" s="46">
        <f>IF(AND(EU$4=0,Kirish!$B$11=1),Kirish!$B$10,0)</f>
        <v>0</v>
      </c>
      <c r="EV52" s="46">
        <f>IF(AND(EV$4=0,Kirish!$B$11=1),Kirish!$B$10,0)</f>
        <v>0</v>
      </c>
      <c r="EW52" s="46">
        <f>IF(AND(EW$4=0,Kirish!$B$11=1),Kirish!$B$10,0)</f>
        <v>0</v>
      </c>
      <c r="EX52" s="46">
        <f>IF(AND(EX$4=0,Kirish!$B$11=1),Kirish!$B$10,0)</f>
        <v>0</v>
      </c>
      <c r="EY52" s="46">
        <f>IF(AND(EY$4=0,Kirish!$B$11=1),Kirish!$B$10,0)</f>
        <v>0</v>
      </c>
      <c r="EZ52" s="46">
        <f>IF(AND(EZ$4=0,Kirish!$B$11=1),Kirish!$B$10,0)</f>
        <v>0</v>
      </c>
      <c r="FA52" s="46">
        <f>IF(AND(FA$4=0,Kirish!$B$11=1),Kirish!$B$10,0)</f>
        <v>0</v>
      </c>
      <c r="FB52" s="46">
        <f>IF(AND(FB$4=0,Kirish!$B$11=1),Kirish!$B$10,0)</f>
        <v>0</v>
      </c>
      <c r="FC52" s="46">
        <f>IF(AND(FC$4=0,Kirish!$B$11=1),Kirish!$B$10,0)</f>
        <v>0</v>
      </c>
      <c r="FD52" s="46">
        <f>IF(AND(FD$4=0,Kirish!$B$11=1),Kirish!$B$10,0)</f>
        <v>0</v>
      </c>
      <c r="FE52" s="46">
        <f>IF(AND(FE$4=0,Kirish!$B$11=1),Kirish!$B$10,0)</f>
        <v>0</v>
      </c>
      <c r="FF52" s="46">
        <f>IF(AND(FF$4=0,Kirish!$B$11=1),Kirish!$B$10,0)</f>
        <v>0</v>
      </c>
      <c r="FG52" s="46">
        <f>IF(AND(FG$4=0,Kirish!$B$11=1),Kirish!$B$10,0)</f>
        <v>0</v>
      </c>
      <c r="FH52" s="46">
        <f>IF(AND(FH$4=0,Kirish!$B$11=1),Kirish!$B$10,0)</f>
        <v>0</v>
      </c>
      <c r="FI52" s="46">
        <f>IF(AND(FI$4=0,Kirish!$B$11=1),Kirish!$B$10,0)</f>
        <v>0</v>
      </c>
      <c r="FJ52" s="46">
        <f>IF(AND(FJ$4=0,Kirish!$B$11=1),Kirish!$B$10,0)</f>
        <v>0</v>
      </c>
      <c r="FK52" s="46">
        <f>IF(AND(FK$4=0,Kirish!$B$11=1),Kirish!$B$10,0)</f>
        <v>0</v>
      </c>
      <c r="FL52" s="46">
        <f>IF(AND(FL$4=0,Kirish!$B$11=1),Kirish!$B$10,0)</f>
        <v>0</v>
      </c>
      <c r="FM52" s="46">
        <f>IF(AND(FM$4=0,Kirish!$B$11=1),Kirish!$B$10,0)</f>
        <v>0</v>
      </c>
      <c r="FN52" s="46">
        <f>IF(AND(FN$4=0,Kirish!$B$11=1),Kirish!$B$10,0)</f>
        <v>0</v>
      </c>
      <c r="FO52" s="46">
        <f>IF(AND(FO$4=0,Kirish!$B$11=1),Kirish!$B$10,0)</f>
        <v>0</v>
      </c>
      <c r="FP52" s="46">
        <f>IF(AND(FP$4=0,Kirish!$B$11=1),Kirish!$B$10,0)</f>
        <v>0</v>
      </c>
    </row>
    <row r="53" spans="1:172" x14ac:dyDescent="0.2">
      <c r="A53" s="42" t="s">
        <v>234</v>
      </c>
      <c r="D53" s="47">
        <f>D$4-Parametrlar!$F$4</f>
        <v>-20</v>
      </c>
      <c r="E53" s="47">
        <f>E$4-Parametrlar!$F$4</f>
        <v>-19</v>
      </c>
      <c r="F53" s="47">
        <f>F$4-Parametrlar!$F$4</f>
        <v>-18</v>
      </c>
      <c r="G53" s="47">
        <f>G$4-Parametrlar!$F$4</f>
        <v>-17</v>
      </c>
      <c r="H53" s="47">
        <f>H$4-Parametrlar!$F$4</f>
        <v>-16</v>
      </c>
      <c r="I53" s="47">
        <f>I$4-Parametrlar!$F$4</f>
        <v>-15</v>
      </c>
      <c r="J53" s="47">
        <f>J$4-Parametrlar!$F$4</f>
        <v>-14</v>
      </c>
      <c r="K53" s="47">
        <f>K$4-Parametrlar!$F$4</f>
        <v>-13</v>
      </c>
      <c r="L53" s="47">
        <f>L$4-Parametrlar!$F$4</f>
        <v>-12</v>
      </c>
      <c r="M53" s="47">
        <f>M$4-Parametrlar!$F$4</f>
        <v>-11</v>
      </c>
      <c r="N53" s="47">
        <f>N$4-Parametrlar!$F$4</f>
        <v>-10</v>
      </c>
      <c r="O53" s="47">
        <f>O$4-Parametrlar!$F$4</f>
        <v>-9</v>
      </c>
      <c r="P53" s="47">
        <f>P$4-Parametrlar!$F$4</f>
        <v>-8</v>
      </c>
      <c r="Q53" s="47">
        <f>Q$4-Parametrlar!$F$4</f>
        <v>-7</v>
      </c>
      <c r="R53" s="47">
        <f>R$4-Parametrlar!$F$4</f>
        <v>-6</v>
      </c>
      <c r="S53" s="47">
        <f>S$4-Parametrlar!$F$4</f>
        <v>-5</v>
      </c>
      <c r="T53" s="47">
        <f>T$4-Parametrlar!$F$4</f>
        <v>-4</v>
      </c>
      <c r="U53" s="47">
        <f>U$4-Parametrlar!$F$4</f>
        <v>-3</v>
      </c>
      <c r="V53" s="47">
        <f>V$4-Parametrlar!$F$4</f>
        <v>-2</v>
      </c>
      <c r="W53" s="47">
        <f>W$4-Parametrlar!$F$4</f>
        <v>-1</v>
      </c>
      <c r="X53" s="47">
        <f>X$4-Parametrlar!$F$4</f>
        <v>0</v>
      </c>
      <c r="Y53" s="47">
        <f>Y$4-Parametrlar!$F$4</f>
        <v>1</v>
      </c>
      <c r="Z53" s="47">
        <f>Z$4-Parametrlar!$F$4</f>
        <v>2</v>
      </c>
      <c r="AA53" s="47">
        <f>AA$4-Parametrlar!$F$4</f>
        <v>3</v>
      </c>
      <c r="AB53" s="47">
        <f>AB$4-Parametrlar!$F$4</f>
        <v>4</v>
      </c>
      <c r="AC53" s="47">
        <f>AC$4-Parametrlar!$F$4</f>
        <v>5</v>
      </c>
      <c r="AD53" s="47">
        <f>AD$4-Parametrlar!$F$4</f>
        <v>6</v>
      </c>
      <c r="AE53" s="47">
        <f>AE$4-Parametrlar!$F$4</f>
        <v>7</v>
      </c>
      <c r="AF53" s="47">
        <f>AF$4-Parametrlar!$F$4</f>
        <v>8</v>
      </c>
      <c r="AG53" s="47">
        <f>AG$4-Parametrlar!$F$4</f>
        <v>9</v>
      </c>
      <c r="AH53" s="47">
        <f>AH$4-Parametrlar!$F$4</f>
        <v>10</v>
      </c>
      <c r="AI53" s="47">
        <f>AI$4-Parametrlar!$F$4</f>
        <v>11</v>
      </c>
      <c r="AJ53" s="47">
        <f>AJ$4-Parametrlar!$F$4</f>
        <v>12</v>
      </c>
      <c r="AK53" s="47">
        <f>AK$4-Parametrlar!$F$4</f>
        <v>13</v>
      </c>
      <c r="AL53" s="47">
        <f>AL$4-Parametrlar!$F$4</f>
        <v>14</v>
      </c>
      <c r="AM53" s="47">
        <f>AM$4-Parametrlar!$F$4</f>
        <v>15</v>
      </c>
      <c r="AN53" s="47">
        <f>AN$4-Parametrlar!$F$4</f>
        <v>16</v>
      </c>
      <c r="AO53" s="47">
        <f>AO$4-Parametrlar!$F$4</f>
        <v>17</v>
      </c>
      <c r="AP53" s="47">
        <f>AP$4-Parametrlar!$F$4</f>
        <v>18</v>
      </c>
      <c r="AQ53" s="47">
        <f>AQ$4-Parametrlar!$F$4</f>
        <v>19</v>
      </c>
      <c r="AR53" s="47">
        <f>AR$4-Parametrlar!$F$4</f>
        <v>20</v>
      </c>
      <c r="AS53" s="47">
        <f>AS$4-Parametrlar!$F$4</f>
        <v>21</v>
      </c>
      <c r="AT53" s="47">
        <f>AT$4-Parametrlar!$F$4</f>
        <v>22</v>
      </c>
      <c r="AU53" s="47">
        <f>AU$4-Parametrlar!$F$4</f>
        <v>23</v>
      </c>
      <c r="AV53" s="47">
        <f>AV$4-Parametrlar!$F$4</f>
        <v>24</v>
      </c>
      <c r="AW53" s="47">
        <f>AW$4-Parametrlar!$F$4</f>
        <v>25</v>
      </c>
      <c r="AX53" s="47">
        <f>AX$4-Parametrlar!$F$4</f>
        <v>26</v>
      </c>
      <c r="AY53" s="47">
        <f>AY$4-Parametrlar!$F$4</f>
        <v>27</v>
      </c>
      <c r="AZ53" s="47">
        <f>AZ$4-Parametrlar!$F$4</f>
        <v>28</v>
      </c>
      <c r="BA53" s="47">
        <f>BA$4-Parametrlar!$F$4</f>
        <v>29</v>
      </c>
      <c r="BB53" s="47">
        <f>BB$4-Parametrlar!$F$4</f>
        <v>30</v>
      </c>
      <c r="BC53" s="47">
        <f>BC$4-Parametrlar!$F$4</f>
        <v>31</v>
      </c>
      <c r="BD53" s="47">
        <f>BD$4-Parametrlar!$F$4</f>
        <v>32</v>
      </c>
      <c r="BE53" s="47">
        <f>BE$4-Parametrlar!$F$4</f>
        <v>33</v>
      </c>
      <c r="BF53" s="47">
        <f>BF$4-Parametrlar!$F$4</f>
        <v>34</v>
      </c>
      <c r="BG53" s="47">
        <f>BG$4-Parametrlar!$F$4</f>
        <v>35</v>
      </c>
      <c r="BH53" s="47">
        <f>BH$4-Parametrlar!$F$4</f>
        <v>36</v>
      </c>
      <c r="BI53" s="47">
        <f>BI$4-Parametrlar!$F$4</f>
        <v>37</v>
      </c>
      <c r="BJ53" s="47">
        <f>BJ$4-Parametrlar!$F$4</f>
        <v>38</v>
      </c>
      <c r="BK53" s="47">
        <f>BK$4-Parametrlar!$F$4</f>
        <v>39</v>
      </c>
      <c r="BL53" s="47">
        <f>BL$4-Parametrlar!$F$4</f>
        <v>40</v>
      </c>
      <c r="BM53" s="47">
        <f>BM$4-Parametrlar!$F$4</f>
        <v>41</v>
      </c>
      <c r="BN53" s="47">
        <f>BN$4-Parametrlar!$F$4</f>
        <v>42</v>
      </c>
      <c r="BO53" s="47">
        <f>BO$4-Parametrlar!$F$4</f>
        <v>43</v>
      </c>
      <c r="BP53" s="47">
        <f>BP$4-Parametrlar!$F$4</f>
        <v>44</v>
      </c>
      <c r="BQ53" s="47">
        <f>BQ$4-Parametrlar!$F$4</f>
        <v>45</v>
      </c>
      <c r="BR53" s="47">
        <f>BR$4-Parametrlar!$F$4</f>
        <v>46</v>
      </c>
      <c r="BS53" s="47">
        <f>BS$4-Parametrlar!$F$4</f>
        <v>47</v>
      </c>
      <c r="BT53" s="47">
        <f>BT$4-Parametrlar!$F$4</f>
        <v>48</v>
      </c>
      <c r="BU53" s="47">
        <f>BU$4-Parametrlar!$F$4</f>
        <v>49</v>
      </c>
      <c r="BV53" s="47">
        <f>BV$4-Parametrlar!$F$4</f>
        <v>50</v>
      </c>
      <c r="BW53" s="47">
        <f>BW$4-Parametrlar!$F$4</f>
        <v>51</v>
      </c>
      <c r="BX53" s="47">
        <f>BX$4-Parametrlar!$F$4</f>
        <v>52</v>
      </c>
      <c r="BY53" s="47">
        <f>BY$4-Parametrlar!$F$4</f>
        <v>53</v>
      </c>
      <c r="BZ53" s="47">
        <f>BZ$4-Parametrlar!$F$4</f>
        <v>54</v>
      </c>
      <c r="CA53" s="47">
        <f>CA$4-Parametrlar!$F$4</f>
        <v>55</v>
      </c>
      <c r="CB53" s="47">
        <f>CB$4-Parametrlar!$F$4</f>
        <v>56</v>
      </c>
      <c r="CC53" s="47">
        <f>CC$4-Parametrlar!$F$4</f>
        <v>57</v>
      </c>
      <c r="CD53" s="47">
        <f>CD$4-Parametrlar!$F$4</f>
        <v>58</v>
      </c>
      <c r="CE53" s="47">
        <f>CE$4-Parametrlar!$F$4</f>
        <v>59</v>
      </c>
      <c r="CF53" s="47">
        <f>CF$4-Parametrlar!$F$4</f>
        <v>60</v>
      </c>
      <c r="CG53" s="47">
        <f>CG$4-Parametrlar!$F$4</f>
        <v>61</v>
      </c>
      <c r="CH53" s="47">
        <f>CH$4-Parametrlar!$F$4</f>
        <v>62</v>
      </c>
      <c r="CI53" s="47">
        <f>CI$4-Parametrlar!$F$4</f>
        <v>63</v>
      </c>
      <c r="CJ53" s="47">
        <f>CJ$4-Parametrlar!$F$4</f>
        <v>64</v>
      </c>
      <c r="CK53" s="47">
        <f>CK$4-Parametrlar!$F$4</f>
        <v>65</v>
      </c>
      <c r="CL53" s="47">
        <f>CL$4-Parametrlar!$F$4</f>
        <v>66</v>
      </c>
      <c r="CM53" s="47">
        <f>CM$4-Parametrlar!$F$4</f>
        <v>67</v>
      </c>
      <c r="CN53" s="47">
        <f>CN$4-Parametrlar!$F$4</f>
        <v>68</v>
      </c>
      <c r="CO53" s="47">
        <f>CO$4-Parametrlar!$F$4</f>
        <v>69</v>
      </c>
      <c r="CP53" s="47">
        <f>CP$4-Parametrlar!$F$4</f>
        <v>70</v>
      </c>
      <c r="CQ53" s="47">
        <f>CQ$4-Parametrlar!$F$4</f>
        <v>71</v>
      </c>
      <c r="CR53" s="47">
        <f>CR$4-Parametrlar!$F$4</f>
        <v>72</v>
      </c>
      <c r="CS53" s="47">
        <f>CS$4-Parametrlar!$F$4</f>
        <v>73</v>
      </c>
      <c r="CT53" s="47">
        <f>CT$4-Parametrlar!$F$4</f>
        <v>74</v>
      </c>
      <c r="CU53" s="47">
        <f>CU$4-Parametrlar!$F$4</f>
        <v>75</v>
      </c>
      <c r="CV53" s="47">
        <f>CV$4-Parametrlar!$F$4</f>
        <v>76</v>
      </c>
      <c r="CW53" s="47">
        <f>CW$4-Parametrlar!$F$4</f>
        <v>77</v>
      </c>
      <c r="CX53" s="47">
        <f>CX$4-Parametrlar!$F$4</f>
        <v>78</v>
      </c>
      <c r="CY53" s="47">
        <f>CY$4-Parametrlar!$F$4</f>
        <v>79</v>
      </c>
      <c r="CZ53" s="47">
        <f>CZ$4-Parametrlar!$F$4</f>
        <v>80</v>
      </c>
      <c r="DA53" s="47">
        <f>DA$4-Parametrlar!$F$4</f>
        <v>81</v>
      </c>
      <c r="DB53" s="47">
        <f>DB$4-Parametrlar!$F$4</f>
        <v>82</v>
      </c>
      <c r="DC53" s="47">
        <f>DC$4-Parametrlar!$F$4</f>
        <v>83</v>
      </c>
      <c r="DD53" s="47">
        <f>DD$4-Parametrlar!$F$4</f>
        <v>84</v>
      </c>
      <c r="DE53" s="47">
        <f>DE$4-Parametrlar!$F$4</f>
        <v>85</v>
      </c>
      <c r="DF53" s="47">
        <f>DF$4-Parametrlar!$F$4</f>
        <v>86</v>
      </c>
      <c r="DG53" s="47">
        <f>DG$4-Parametrlar!$F$4</f>
        <v>87</v>
      </c>
      <c r="DH53" s="47">
        <f>DH$4-Parametrlar!$F$4</f>
        <v>88</v>
      </c>
      <c r="DI53" s="47">
        <f>DI$4-Parametrlar!$F$4</f>
        <v>89</v>
      </c>
      <c r="DJ53" s="47">
        <f>DJ$4-Parametrlar!$F$4</f>
        <v>90</v>
      </c>
      <c r="DK53" s="47">
        <f>DK$4-Parametrlar!$F$4</f>
        <v>91</v>
      </c>
      <c r="DL53" s="47">
        <f>DL$4-Parametrlar!$F$4</f>
        <v>92</v>
      </c>
      <c r="DM53" s="47">
        <f>DM$4-Parametrlar!$F$4</f>
        <v>93</v>
      </c>
      <c r="DN53" s="47">
        <f>DN$4-Parametrlar!$F$4</f>
        <v>94</v>
      </c>
      <c r="DO53" s="47">
        <f>DO$4-Parametrlar!$F$4</f>
        <v>95</v>
      </c>
      <c r="DP53" s="47">
        <f>DP$4-Parametrlar!$F$4</f>
        <v>96</v>
      </c>
      <c r="DQ53" s="47">
        <f>DQ$4-Parametrlar!$F$4</f>
        <v>97</v>
      </c>
      <c r="DR53" s="47">
        <f>DR$4-Parametrlar!$F$4</f>
        <v>98</v>
      </c>
      <c r="DS53" s="47">
        <f>DS$4-Parametrlar!$F$4</f>
        <v>99</v>
      </c>
      <c r="DT53" s="47">
        <f>DT$4-Parametrlar!$F$4</f>
        <v>100</v>
      </c>
      <c r="DU53" s="47">
        <f>DU$4-Parametrlar!$F$4</f>
        <v>101</v>
      </c>
      <c r="DV53" s="47">
        <f>DV$4-Parametrlar!$F$4</f>
        <v>102</v>
      </c>
      <c r="DW53" s="47">
        <f>DW$4-Parametrlar!$F$4</f>
        <v>103</v>
      </c>
      <c r="DX53" s="47">
        <f>DX$4-Parametrlar!$F$4</f>
        <v>104</v>
      </c>
      <c r="DY53" s="47">
        <f>DY$4-Parametrlar!$F$4</f>
        <v>105</v>
      </c>
      <c r="DZ53" s="47">
        <f>DZ$4-Parametrlar!$F$4</f>
        <v>106</v>
      </c>
      <c r="EA53" s="47">
        <f>EA$4-Parametrlar!$F$4</f>
        <v>107</v>
      </c>
      <c r="EB53" s="47">
        <f>EB$4-Parametrlar!$F$4</f>
        <v>108</v>
      </c>
      <c r="EC53" s="47">
        <f>EC$4-Parametrlar!$F$4</f>
        <v>109</v>
      </c>
      <c r="ED53" s="47">
        <f>ED$4-Parametrlar!$F$4</f>
        <v>110</v>
      </c>
      <c r="EE53" s="47">
        <f>EE$4-Parametrlar!$F$4</f>
        <v>111</v>
      </c>
      <c r="EF53" s="47">
        <f>EF$4-Parametrlar!$F$4</f>
        <v>112</v>
      </c>
      <c r="EG53" s="47">
        <f>EG$4-Parametrlar!$F$4</f>
        <v>113</v>
      </c>
      <c r="EH53" s="47">
        <f>EH$4-Parametrlar!$F$4</f>
        <v>114</v>
      </c>
      <c r="EI53" s="47">
        <f>EI$4-Parametrlar!$F$4</f>
        <v>115</v>
      </c>
      <c r="EJ53" s="47">
        <f>EJ$4-Parametrlar!$F$4</f>
        <v>116</v>
      </c>
      <c r="EK53" s="47">
        <f>EK$4-Parametrlar!$F$4</f>
        <v>117</v>
      </c>
      <c r="EL53" s="47">
        <f>EL$4-Parametrlar!$F$4</f>
        <v>118</v>
      </c>
      <c r="EM53" s="47">
        <f>EM$4-Parametrlar!$F$4</f>
        <v>119</v>
      </c>
      <c r="EN53" s="47">
        <f>EN$4-Parametrlar!$F$4</f>
        <v>120</v>
      </c>
      <c r="EO53" s="47">
        <f>EO$4-Parametrlar!$F$4</f>
        <v>121</v>
      </c>
      <c r="EP53" s="47">
        <f>EP$4-Parametrlar!$F$4</f>
        <v>122</v>
      </c>
      <c r="EQ53" s="47">
        <f>EQ$4-Parametrlar!$F$4</f>
        <v>123</v>
      </c>
      <c r="ER53" s="47">
        <f>ER$4-Parametrlar!$F$4</f>
        <v>124</v>
      </c>
      <c r="ES53" s="47">
        <f>ES$4-Parametrlar!$F$4</f>
        <v>125</v>
      </c>
      <c r="ET53" s="47">
        <f>ET$4-Parametrlar!$F$4</f>
        <v>126</v>
      </c>
      <c r="EU53" s="47">
        <f>EU$4-Parametrlar!$F$4</f>
        <v>127</v>
      </c>
      <c r="EV53" s="47">
        <f>EV$4-Parametrlar!$F$4</f>
        <v>128</v>
      </c>
      <c r="EW53" s="47">
        <f>EW$4-Parametrlar!$F$4</f>
        <v>129</v>
      </c>
      <c r="EX53" s="47">
        <f>EX$4-Parametrlar!$F$4</f>
        <v>130</v>
      </c>
      <c r="EY53" s="47">
        <f>EY$4-Parametrlar!$F$4</f>
        <v>131</v>
      </c>
      <c r="EZ53" s="47">
        <f>EZ$4-Parametrlar!$F$4</f>
        <v>132</v>
      </c>
      <c r="FA53" s="47">
        <f>FA$4-Parametrlar!$F$4</f>
        <v>133</v>
      </c>
      <c r="FB53" s="47">
        <f>FB$4-Parametrlar!$F$4</f>
        <v>134</v>
      </c>
      <c r="FC53" s="47">
        <f>FC$4-Parametrlar!$F$4</f>
        <v>135</v>
      </c>
      <c r="FD53" s="47">
        <f>FD$4-Parametrlar!$F$4</f>
        <v>136</v>
      </c>
      <c r="FE53" s="47">
        <f>FE$4-Parametrlar!$F$4</f>
        <v>137</v>
      </c>
      <c r="FF53" s="47">
        <f>FF$4-Parametrlar!$F$4</f>
        <v>138</v>
      </c>
      <c r="FG53" s="47">
        <f>FG$4-Parametrlar!$F$4</f>
        <v>139</v>
      </c>
      <c r="FH53" s="47">
        <f>FH$4-Parametrlar!$F$4</f>
        <v>140</v>
      </c>
      <c r="FI53" s="47">
        <f>FI$4-Parametrlar!$F$4</f>
        <v>141</v>
      </c>
      <c r="FJ53" s="47">
        <f>FJ$4-Parametrlar!$F$4</f>
        <v>142</v>
      </c>
      <c r="FK53" s="47">
        <f>FK$4-Parametrlar!$F$4</f>
        <v>143</v>
      </c>
      <c r="FL53" s="47">
        <f>FL$4-Parametrlar!$F$4</f>
        <v>144</v>
      </c>
      <c r="FM53" s="47">
        <f>FM$4-Parametrlar!$F$4</f>
        <v>145</v>
      </c>
      <c r="FN53" s="47">
        <f>FN$4-Parametrlar!$F$4</f>
        <v>146</v>
      </c>
      <c r="FO53" s="47">
        <f>FO$4-Parametrlar!$F$4</f>
        <v>147</v>
      </c>
      <c r="FP53" s="47">
        <f>FP$4-Parametrlar!$F$4</f>
        <v>148</v>
      </c>
    </row>
    <row r="54" spans="1:172" x14ac:dyDescent="0.2">
      <c r="A54" s="42" t="s">
        <v>235</v>
      </c>
      <c r="D54" s="47">
        <f>IF(AND(D53&gt;=1,D$4&lt;=Parametrlar!$F$8,Parametrlar!$F$12&gt;0),1,0)</f>
        <v>0</v>
      </c>
      <c r="E54" s="47">
        <f>IF(AND(E53&gt;=1,E$4&lt;=Parametrlar!$F$8,Parametrlar!$F$12&gt;0),1,0)</f>
        <v>0</v>
      </c>
      <c r="F54" s="47">
        <f>IF(AND(F53&gt;=1,F$4&lt;=Parametrlar!$F$8,Parametrlar!$F$12&gt;0),1,0)</f>
        <v>0</v>
      </c>
      <c r="G54" s="47">
        <f>IF(AND(G53&gt;=1,G$4&lt;=Parametrlar!$F$8,Parametrlar!$F$12&gt;0),1,0)</f>
        <v>0</v>
      </c>
      <c r="H54" s="47">
        <f>IF(AND(H53&gt;=1,H$4&lt;=Parametrlar!$F$8,Parametrlar!$F$12&gt;0),1,0)</f>
        <v>0</v>
      </c>
      <c r="I54" s="47">
        <f>IF(AND(I53&gt;=1,I$4&lt;=Parametrlar!$F$8,Parametrlar!$F$12&gt;0),1,0)</f>
        <v>0</v>
      </c>
      <c r="J54" s="47">
        <f>IF(AND(J53&gt;=1,J$4&lt;=Parametrlar!$F$8,Parametrlar!$F$12&gt;0),1,0)</f>
        <v>0</v>
      </c>
      <c r="K54" s="47">
        <f>IF(AND(K53&gt;=1,K$4&lt;=Parametrlar!$F$8,Parametrlar!$F$12&gt;0),1,0)</f>
        <v>0</v>
      </c>
      <c r="L54" s="47">
        <f>IF(AND(L53&gt;=1,L$4&lt;=Parametrlar!$F$8,Parametrlar!$F$12&gt;0),1,0)</f>
        <v>0</v>
      </c>
      <c r="M54" s="47">
        <f>IF(AND(M53&gt;=1,M$4&lt;=Parametrlar!$F$8,Parametrlar!$F$12&gt;0),1,0)</f>
        <v>0</v>
      </c>
      <c r="N54" s="47">
        <f>IF(AND(N53&gt;=1,N$4&lt;=Parametrlar!$F$8,Parametrlar!$F$12&gt;0),1,0)</f>
        <v>0</v>
      </c>
      <c r="O54" s="47">
        <f>IF(AND(O53&gt;=1,O$4&lt;=Parametrlar!$F$8,Parametrlar!$F$12&gt;0),1,0)</f>
        <v>0</v>
      </c>
      <c r="P54" s="47">
        <f>IF(AND(P53&gt;=1,P$4&lt;=Parametrlar!$F$8,Parametrlar!$F$12&gt;0),1,0)</f>
        <v>0</v>
      </c>
      <c r="Q54" s="47">
        <f>IF(AND(Q53&gt;=1,Q$4&lt;=Parametrlar!$F$8,Parametrlar!$F$12&gt;0),1,0)</f>
        <v>0</v>
      </c>
      <c r="R54" s="47">
        <f>IF(AND(R53&gt;=1,R$4&lt;=Parametrlar!$F$8,Parametrlar!$F$12&gt;0),1,0)</f>
        <v>0</v>
      </c>
      <c r="S54" s="47">
        <f>IF(AND(S53&gt;=1,S$4&lt;=Parametrlar!$F$8,Parametrlar!$F$12&gt;0),1,0)</f>
        <v>0</v>
      </c>
      <c r="T54" s="47">
        <f>IF(AND(T53&gt;=1,T$4&lt;=Parametrlar!$F$8,Parametrlar!$F$12&gt;0),1,0)</f>
        <v>0</v>
      </c>
      <c r="U54" s="47">
        <f>IF(AND(U53&gt;=1,U$4&lt;=Parametrlar!$F$8,Parametrlar!$F$12&gt;0),1,0)</f>
        <v>0</v>
      </c>
      <c r="V54" s="47">
        <f>IF(AND(V53&gt;=1,V$4&lt;=Parametrlar!$F$8,Parametrlar!$F$12&gt;0),1,0)</f>
        <v>0</v>
      </c>
      <c r="W54" s="47">
        <f>IF(AND(W53&gt;=1,W$4&lt;=Parametrlar!$F$8,Parametrlar!$F$12&gt;0),1,0)</f>
        <v>0</v>
      </c>
      <c r="X54" s="47">
        <f>IF(AND(X53&gt;=1,X$4&lt;=Parametrlar!$F$8,Parametrlar!$F$12&gt;0),1,0)</f>
        <v>0</v>
      </c>
      <c r="Y54" s="47">
        <f>IF(AND(Y53&gt;=1,Y$4&lt;=Parametrlar!$F$8,Parametrlar!$F$12&gt;0),1,0)</f>
        <v>1</v>
      </c>
      <c r="Z54" s="47">
        <f>IF(AND(Z53&gt;=1,Z$4&lt;=Parametrlar!$F$8,Parametrlar!$F$12&gt;0),1,0)</f>
        <v>1</v>
      </c>
      <c r="AA54" s="47">
        <f>IF(AND(AA53&gt;=1,AA$4&lt;=Parametrlar!$F$8,Parametrlar!$F$12&gt;0),1,0)</f>
        <v>1</v>
      </c>
      <c r="AB54" s="47">
        <f>IF(AND(AB53&gt;=1,AB$4&lt;=Parametrlar!$F$8,Parametrlar!$F$12&gt;0),1,0)</f>
        <v>1</v>
      </c>
      <c r="AC54" s="47">
        <f>IF(AND(AC53&gt;=1,AC$4&lt;=Parametrlar!$F$8,Parametrlar!$F$12&gt;0),1,0)</f>
        <v>1</v>
      </c>
      <c r="AD54" s="47">
        <f>IF(AND(AD53&gt;=1,AD$4&lt;=Parametrlar!$F$8,Parametrlar!$F$12&gt;0),1,0)</f>
        <v>1</v>
      </c>
      <c r="AE54" s="47">
        <f>IF(AND(AE53&gt;=1,AE$4&lt;=Parametrlar!$F$8,Parametrlar!$F$12&gt;0),1,0)</f>
        <v>1</v>
      </c>
      <c r="AF54" s="47">
        <f>IF(AND(AF53&gt;=1,AF$4&lt;=Parametrlar!$F$8,Parametrlar!$F$12&gt;0),1,0)</f>
        <v>1</v>
      </c>
      <c r="AG54" s="47">
        <f>IF(AND(AG53&gt;=1,AG$4&lt;=Parametrlar!$F$8,Parametrlar!$F$12&gt;0),1,0)</f>
        <v>1</v>
      </c>
      <c r="AH54" s="47">
        <f>IF(AND(AH53&gt;=1,AH$4&lt;=Parametrlar!$F$8,Parametrlar!$F$12&gt;0),1,0)</f>
        <v>1</v>
      </c>
      <c r="AI54" s="47">
        <f>IF(AND(AI53&gt;=1,AI$4&lt;=Parametrlar!$F$8,Parametrlar!$F$12&gt;0),1,0)</f>
        <v>1</v>
      </c>
      <c r="AJ54" s="47">
        <f>IF(AND(AJ53&gt;=1,AJ$4&lt;=Parametrlar!$F$8,Parametrlar!$F$12&gt;0),1,0)</f>
        <v>1</v>
      </c>
      <c r="AK54" s="47">
        <f>IF(AND(AK53&gt;=1,AK$4&lt;=Parametrlar!$F$8,Parametrlar!$F$12&gt;0),1,0)</f>
        <v>1</v>
      </c>
      <c r="AL54" s="47">
        <f>IF(AND(AL53&gt;=1,AL$4&lt;=Parametrlar!$F$8,Parametrlar!$F$12&gt;0),1,0)</f>
        <v>1</v>
      </c>
      <c r="AM54" s="47">
        <f>IF(AND(AM53&gt;=1,AM$4&lt;=Parametrlar!$F$8,Parametrlar!$F$12&gt;0),1,0)</f>
        <v>1</v>
      </c>
      <c r="AN54" s="47">
        <f>IF(AND(AN53&gt;=1,AN$4&lt;=Parametrlar!$F$8,Parametrlar!$F$12&gt;0),1,0)</f>
        <v>1</v>
      </c>
      <c r="AO54" s="47">
        <f>IF(AND(AO53&gt;=1,AO$4&lt;=Parametrlar!$F$8,Parametrlar!$F$12&gt;0),1,0)</f>
        <v>1</v>
      </c>
      <c r="AP54" s="47">
        <f>IF(AND(AP53&gt;=1,AP$4&lt;=Parametrlar!$F$8,Parametrlar!$F$12&gt;0),1,0)</f>
        <v>1</v>
      </c>
      <c r="AQ54" s="47">
        <f>IF(AND(AQ53&gt;=1,AQ$4&lt;=Parametrlar!$F$8,Parametrlar!$F$12&gt;0),1,0)</f>
        <v>1</v>
      </c>
      <c r="AR54" s="47">
        <f>IF(AND(AR53&gt;=1,AR$4&lt;=Parametrlar!$F$8,Parametrlar!$F$12&gt;0),1,0)</f>
        <v>1</v>
      </c>
      <c r="AS54" s="47">
        <f>IF(AND(AS53&gt;=1,AS$4&lt;=Parametrlar!$F$8,Parametrlar!$F$12&gt;0),1,0)</f>
        <v>1</v>
      </c>
      <c r="AT54" s="47">
        <f>IF(AND(AT53&gt;=1,AT$4&lt;=Parametrlar!$F$8,Parametrlar!$F$12&gt;0),1,0)</f>
        <v>1</v>
      </c>
      <c r="AU54" s="47">
        <f>IF(AND(AU53&gt;=1,AU$4&lt;=Parametrlar!$F$8,Parametrlar!$F$12&gt;0),1,0)</f>
        <v>1</v>
      </c>
      <c r="AV54" s="47">
        <f>IF(AND(AV53&gt;=1,AV$4&lt;=Parametrlar!$F$8,Parametrlar!$F$12&gt;0),1,0)</f>
        <v>1</v>
      </c>
      <c r="AW54" s="47">
        <f>IF(AND(AW53&gt;=1,AW$4&lt;=Parametrlar!$F$8,Parametrlar!$F$12&gt;0),1,0)</f>
        <v>1</v>
      </c>
      <c r="AX54" s="47">
        <f>IF(AND(AX53&gt;=1,AX$4&lt;=Parametrlar!$F$8,Parametrlar!$F$12&gt;0),1,0)</f>
        <v>1</v>
      </c>
      <c r="AY54" s="47">
        <f>IF(AND(AY53&gt;=1,AY$4&lt;=Parametrlar!$F$8,Parametrlar!$F$12&gt;0),1,0)</f>
        <v>1</v>
      </c>
      <c r="AZ54" s="47">
        <f>IF(AND(AZ53&gt;=1,AZ$4&lt;=Parametrlar!$F$8,Parametrlar!$F$12&gt;0),1,0)</f>
        <v>1</v>
      </c>
      <c r="BA54" s="47">
        <f>IF(AND(BA53&gt;=1,BA$4&lt;=Parametrlar!$F$8,Parametrlar!$F$12&gt;0),1,0)</f>
        <v>1</v>
      </c>
      <c r="BB54" s="47">
        <f>IF(AND(BB53&gt;=1,BB$4&lt;=Parametrlar!$F$8,Parametrlar!$F$12&gt;0),1,0)</f>
        <v>1</v>
      </c>
      <c r="BC54" s="47">
        <f>IF(AND(BC53&gt;=1,BC$4&lt;=Parametrlar!$F$8,Parametrlar!$F$12&gt;0),1,0)</f>
        <v>1</v>
      </c>
      <c r="BD54" s="47">
        <f>IF(AND(BD53&gt;=1,BD$4&lt;=Parametrlar!$F$8,Parametrlar!$F$12&gt;0),1,0)</f>
        <v>1</v>
      </c>
      <c r="BE54" s="47">
        <f>IF(AND(BE53&gt;=1,BE$4&lt;=Parametrlar!$F$8,Parametrlar!$F$12&gt;0),1,0)</f>
        <v>1</v>
      </c>
      <c r="BF54" s="47">
        <f>IF(AND(BF53&gt;=1,BF$4&lt;=Parametrlar!$F$8,Parametrlar!$F$12&gt;0),1,0)</f>
        <v>1</v>
      </c>
      <c r="BG54" s="47">
        <f>IF(AND(BG53&gt;=1,BG$4&lt;=Parametrlar!$F$8,Parametrlar!$F$12&gt;0),1,0)</f>
        <v>1</v>
      </c>
      <c r="BH54" s="47">
        <f>IF(AND(BH53&gt;=1,BH$4&lt;=Parametrlar!$F$8,Parametrlar!$F$12&gt;0),1,0)</f>
        <v>1</v>
      </c>
      <c r="BI54" s="47">
        <f>IF(AND(BI53&gt;=1,BI$4&lt;=Parametrlar!$F$8,Parametrlar!$F$12&gt;0),1,0)</f>
        <v>1</v>
      </c>
      <c r="BJ54" s="47">
        <f>IF(AND(BJ53&gt;=1,BJ$4&lt;=Parametrlar!$F$8,Parametrlar!$F$12&gt;0),1,0)</f>
        <v>1</v>
      </c>
      <c r="BK54" s="47">
        <f>IF(AND(BK53&gt;=1,BK$4&lt;=Parametrlar!$F$8,Parametrlar!$F$12&gt;0),1,0)</f>
        <v>1</v>
      </c>
      <c r="BL54" s="47">
        <f>IF(AND(BL53&gt;=1,BL$4&lt;=Parametrlar!$F$8,Parametrlar!$F$12&gt;0),1,0)</f>
        <v>1</v>
      </c>
      <c r="BM54" s="47">
        <f>IF(AND(BM53&gt;=1,BM$4&lt;=Parametrlar!$F$8,Parametrlar!$F$12&gt;0),1,0)</f>
        <v>1</v>
      </c>
      <c r="BN54" s="47">
        <f>IF(AND(BN53&gt;=1,BN$4&lt;=Parametrlar!$F$8,Parametrlar!$F$12&gt;0),1,0)</f>
        <v>1</v>
      </c>
      <c r="BO54" s="47">
        <f>IF(AND(BO53&gt;=1,BO$4&lt;=Parametrlar!$F$8,Parametrlar!$F$12&gt;0),1,0)</f>
        <v>1</v>
      </c>
      <c r="BP54" s="47">
        <f>IF(AND(BP53&gt;=1,BP$4&lt;=Parametrlar!$F$8,Parametrlar!$F$12&gt;0),1,0)</f>
        <v>1</v>
      </c>
      <c r="BQ54" s="47">
        <f>IF(AND(BQ53&gt;=1,BQ$4&lt;=Parametrlar!$F$8,Parametrlar!$F$12&gt;0),1,0)</f>
        <v>1</v>
      </c>
      <c r="BR54" s="47">
        <f>IF(AND(BR53&gt;=1,BR$4&lt;=Parametrlar!$F$8,Parametrlar!$F$12&gt;0),1,0)</f>
        <v>1</v>
      </c>
      <c r="BS54" s="47">
        <f>IF(AND(BS53&gt;=1,BS$4&lt;=Parametrlar!$F$8,Parametrlar!$F$12&gt;0),1,0)</f>
        <v>1</v>
      </c>
      <c r="BT54" s="47">
        <f>IF(AND(BT53&gt;=1,BT$4&lt;=Parametrlar!$F$8,Parametrlar!$F$12&gt;0),1,0)</f>
        <v>1</v>
      </c>
      <c r="BU54" s="47">
        <f>IF(AND(BU53&gt;=1,BU$4&lt;=Parametrlar!$F$8,Parametrlar!$F$12&gt;0),1,0)</f>
        <v>1</v>
      </c>
      <c r="BV54" s="47">
        <f>IF(AND(BV53&gt;=1,BV$4&lt;=Parametrlar!$F$8,Parametrlar!$F$12&gt;0),1,0)</f>
        <v>1</v>
      </c>
      <c r="BW54" s="47">
        <f>IF(AND(BW53&gt;=1,BW$4&lt;=Parametrlar!$F$8,Parametrlar!$F$12&gt;0),1,0)</f>
        <v>1</v>
      </c>
      <c r="BX54" s="47">
        <f>IF(AND(BX53&gt;=1,BX$4&lt;=Parametrlar!$F$8,Parametrlar!$F$12&gt;0),1,0)</f>
        <v>1</v>
      </c>
      <c r="BY54" s="47">
        <f>IF(AND(BY53&gt;=1,BY$4&lt;=Parametrlar!$F$8,Parametrlar!$F$12&gt;0),1,0)</f>
        <v>1</v>
      </c>
      <c r="BZ54" s="47">
        <f>IF(AND(BZ53&gt;=1,BZ$4&lt;=Parametrlar!$F$8,Parametrlar!$F$12&gt;0),1,0)</f>
        <v>1</v>
      </c>
      <c r="CA54" s="47">
        <f>IF(AND(CA53&gt;=1,CA$4&lt;=Parametrlar!$F$8,Parametrlar!$F$12&gt;0),1,0)</f>
        <v>1</v>
      </c>
      <c r="CB54" s="47">
        <f>IF(AND(CB53&gt;=1,CB$4&lt;=Parametrlar!$F$8,Parametrlar!$F$12&gt;0),1,0)</f>
        <v>1</v>
      </c>
      <c r="CC54" s="47">
        <f>IF(AND(CC53&gt;=1,CC$4&lt;=Parametrlar!$F$8,Parametrlar!$F$12&gt;0),1,0)</f>
        <v>1</v>
      </c>
      <c r="CD54" s="47">
        <f>IF(AND(CD53&gt;=1,CD$4&lt;=Parametrlar!$F$8,Parametrlar!$F$12&gt;0),1,0)</f>
        <v>1</v>
      </c>
      <c r="CE54" s="47">
        <f>IF(AND(CE53&gt;=1,CE$4&lt;=Parametrlar!$F$8,Parametrlar!$F$12&gt;0),1,0)</f>
        <v>1</v>
      </c>
      <c r="CF54" s="47">
        <f>IF(AND(CF53&gt;=1,CF$4&lt;=Parametrlar!$F$8,Parametrlar!$F$12&gt;0),1,0)</f>
        <v>1</v>
      </c>
      <c r="CG54" s="47">
        <f>IF(AND(CG53&gt;=1,CG$4&lt;=Parametrlar!$F$8,Parametrlar!$F$12&gt;0),1,0)</f>
        <v>1</v>
      </c>
      <c r="CH54" s="47">
        <f>IF(AND(CH53&gt;=1,CH$4&lt;=Parametrlar!$F$8,Parametrlar!$F$12&gt;0),1,0)</f>
        <v>1</v>
      </c>
      <c r="CI54" s="47">
        <f>IF(AND(CI53&gt;=1,CI$4&lt;=Parametrlar!$F$8,Parametrlar!$F$12&gt;0),1,0)</f>
        <v>1</v>
      </c>
      <c r="CJ54" s="47">
        <f>IF(AND(CJ53&gt;=1,CJ$4&lt;=Parametrlar!$F$8,Parametrlar!$F$12&gt;0),1,0)</f>
        <v>1</v>
      </c>
      <c r="CK54" s="47">
        <f>IF(AND(CK53&gt;=1,CK$4&lt;=Parametrlar!$F$8,Parametrlar!$F$12&gt;0),1,0)</f>
        <v>1</v>
      </c>
      <c r="CL54" s="47">
        <f>IF(AND(CL53&gt;=1,CL$4&lt;=Parametrlar!$F$8,Parametrlar!$F$12&gt;0),1,0)</f>
        <v>1</v>
      </c>
      <c r="CM54" s="47">
        <f>IF(AND(CM53&gt;=1,CM$4&lt;=Parametrlar!$F$8,Parametrlar!$F$12&gt;0),1,0)</f>
        <v>1</v>
      </c>
      <c r="CN54" s="47">
        <f>IF(AND(CN53&gt;=1,CN$4&lt;=Parametrlar!$F$8,Parametrlar!$F$12&gt;0),1,0)</f>
        <v>1</v>
      </c>
      <c r="CO54" s="47">
        <f>IF(AND(CO53&gt;=1,CO$4&lt;=Parametrlar!$F$8,Parametrlar!$F$12&gt;0),1,0)</f>
        <v>1</v>
      </c>
      <c r="CP54" s="47">
        <f>IF(AND(CP53&gt;=1,CP$4&lt;=Parametrlar!$F$8,Parametrlar!$F$12&gt;0),1,0)</f>
        <v>1</v>
      </c>
      <c r="CQ54" s="47">
        <f>IF(AND(CQ53&gt;=1,CQ$4&lt;=Parametrlar!$F$8,Parametrlar!$F$12&gt;0),1,0)</f>
        <v>1</v>
      </c>
      <c r="CR54" s="47">
        <f>IF(AND(CR53&gt;=1,CR$4&lt;=Parametrlar!$F$8,Parametrlar!$F$12&gt;0),1,0)</f>
        <v>1</v>
      </c>
      <c r="CS54" s="47">
        <f>IF(AND(CS53&gt;=1,CS$4&lt;=Parametrlar!$F$8,Parametrlar!$F$12&gt;0),1,0)</f>
        <v>1</v>
      </c>
      <c r="CT54" s="47">
        <f>IF(AND(CT53&gt;=1,CT$4&lt;=Parametrlar!$F$8,Parametrlar!$F$12&gt;0),1,0)</f>
        <v>1</v>
      </c>
      <c r="CU54" s="47">
        <f>IF(AND(CU53&gt;=1,CU$4&lt;=Parametrlar!$F$8,Parametrlar!$F$12&gt;0),1,0)</f>
        <v>1</v>
      </c>
      <c r="CV54" s="47">
        <f>IF(AND(CV53&gt;=1,CV$4&lt;=Parametrlar!$F$8,Parametrlar!$F$12&gt;0),1,0)</f>
        <v>1</v>
      </c>
      <c r="CW54" s="47">
        <f>IF(AND(CW53&gt;=1,CW$4&lt;=Parametrlar!$F$8,Parametrlar!$F$12&gt;0),1,0)</f>
        <v>1</v>
      </c>
      <c r="CX54" s="47">
        <f>IF(AND(CX53&gt;=1,CX$4&lt;=Parametrlar!$F$8,Parametrlar!$F$12&gt;0),1,0)</f>
        <v>1</v>
      </c>
      <c r="CY54" s="47">
        <f>IF(AND(CY53&gt;=1,CY$4&lt;=Parametrlar!$F$8,Parametrlar!$F$12&gt;0),1,0)</f>
        <v>1</v>
      </c>
      <c r="CZ54" s="47">
        <f>IF(AND(CZ53&gt;=1,CZ$4&lt;=Parametrlar!$F$8,Parametrlar!$F$12&gt;0),1,0)</f>
        <v>1</v>
      </c>
      <c r="DA54" s="47">
        <f>IF(AND(DA53&gt;=1,DA$4&lt;=Parametrlar!$F$8,Parametrlar!$F$12&gt;0),1,0)</f>
        <v>1</v>
      </c>
      <c r="DB54" s="47">
        <f>IF(AND(DB53&gt;=1,DB$4&lt;=Parametrlar!$F$8,Parametrlar!$F$12&gt;0),1,0)</f>
        <v>1</v>
      </c>
      <c r="DC54" s="47">
        <f>IF(AND(DC53&gt;=1,DC$4&lt;=Parametrlar!$F$8,Parametrlar!$F$12&gt;0),1,0)</f>
        <v>1</v>
      </c>
      <c r="DD54" s="47">
        <f>IF(AND(DD53&gt;=1,DD$4&lt;=Parametrlar!$F$8,Parametrlar!$F$12&gt;0),1,0)</f>
        <v>1</v>
      </c>
      <c r="DE54" s="47">
        <f>IF(AND(DE53&gt;=1,DE$4&lt;=Parametrlar!$F$8,Parametrlar!$F$12&gt;0),1,0)</f>
        <v>1</v>
      </c>
      <c r="DF54" s="47">
        <f>IF(AND(DF53&gt;=1,DF$4&lt;=Parametrlar!$F$8,Parametrlar!$F$12&gt;0),1,0)</f>
        <v>1</v>
      </c>
      <c r="DG54" s="47">
        <f>IF(AND(DG53&gt;=1,DG$4&lt;=Parametrlar!$F$8,Parametrlar!$F$12&gt;0),1,0)</f>
        <v>1</v>
      </c>
      <c r="DH54" s="47">
        <f>IF(AND(DH53&gt;=1,DH$4&lt;=Parametrlar!$F$8,Parametrlar!$F$12&gt;0),1,0)</f>
        <v>1</v>
      </c>
      <c r="DI54" s="47">
        <f>IF(AND(DI53&gt;=1,DI$4&lt;=Parametrlar!$F$8,Parametrlar!$F$12&gt;0),1,0)</f>
        <v>1</v>
      </c>
      <c r="DJ54" s="47">
        <f>IF(AND(DJ53&gt;=1,DJ$4&lt;=Parametrlar!$F$8,Parametrlar!$F$12&gt;0),1,0)</f>
        <v>1</v>
      </c>
      <c r="DK54" s="47">
        <f>IF(AND(DK53&gt;=1,DK$4&lt;=Parametrlar!$F$8,Parametrlar!$F$12&gt;0),1,0)</f>
        <v>1</v>
      </c>
      <c r="DL54" s="47">
        <f>IF(AND(DL53&gt;=1,DL$4&lt;=Parametrlar!$F$8,Parametrlar!$F$12&gt;0),1,0)</f>
        <v>1</v>
      </c>
      <c r="DM54" s="47">
        <f>IF(AND(DM53&gt;=1,DM$4&lt;=Parametrlar!$F$8,Parametrlar!$F$12&gt;0),1,0)</f>
        <v>1</v>
      </c>
      <c r="DN54" s="47">
        <f>IF(AND(DN53&gt;=1,DN$4&lt;=Parametrlar!$F$8,Parametrlar!$F$12&gt;0),1,0)</f>
        <v>1</v>
      </c>
      <c r="DO54" s="47">
        <f>IF(AND(DO53&gt;=1,DO$4&lt;=Parametrlar!$F$8,Parametrlar!$F$12&gt;0),1,0)</f>
        <v>1</v>
      </c>
      <c r="DP54" s="47">
        <f>IF(AND(DP53&gt;=1,DP$4&lt;=Parametrlar!$F$8,Parametrlar!$F$12&gt;0),1,0)</f>
        <v>1</v>
      </c>
      <c r="DQ54" s="47">
        <f>IF(AND(DQ53&gt;=1,DQ$4&lt;=Parametrlar!$F$8,Parametrlar!$F$12&gt;0),1,0)</f>
        <v>1</v>
      </c>
      <c r="DR54" s="47">
        <f>IF(AND(DR53&gt;=1,DR$4&lt;=Parametrlar!$F$8,Parametrlar!$F$12&gt;0),1,0)</f>
        <v>1</v>
      </c>
      <c r="DS54" s="47">
        <f>IF(AND(DS53&gt;=1,DS$4&lt;=Parametrlar!$F$8,Parametrlar!$F$12&gt;0),1,0)</f>
        <v>1</v>
      </c>
      <c r="DT54" s="47">
        <f>IF(AND(DT53&gt;=1,DT$4&lt;=Parametrlar!$F$8,Parametrlar!$F$12&gt;0),1,0)</f>
        <v>1</v>
      </c>
      <c r="DU54" s="47">
        <f>IF(AND(DU53&gt;=1,DU$4&lt;=Parametrlar!$F$8,Parametrlar!$F$12&gt;0),1,0)</f>
        <v>1</v>
      </c>
      <c r="DV54" s="47">
        <f>IF(AND(DV53&gt;=1,DV$4&lt;=Parametrlar!$F$8,Parametrlar!$F$12&gt;0),1,0)</f>
        <v>1</v>
      </c>
      <c r="DW54" s="47">
        <f>IF(AND(DW53&gt;=1,DW$4&lt;=Parametrlar!$F$8,Parametrlar!$F$12&gt;0),1,0)</f>
        <v>1</v>
      </c>
      <c r="DX54" s="47">
        <f>IF(AND(DX53&gt;=1,DX$4&lt;=Parametrlar!$F$8,Parametrlar!$F$12&gt;0),1,0)</f>
        <v>1</v>
      </c>
      <c r="DY54" s="47">
        <f>IF(AND(DY53&gt;=1,DY$4&lt;=Parametrlar!$F$8,Parametrlar!$F$12&gt;0),1,0)</f>
        <v>1</v>
      </c>
      <c r="DZ54" s="47">
        <f>IF(AND(DZ53&gt;=1,DZ$4&lt;=Parametrlar!$F$8,Parametrlar!$F$12&gt;0),1,0)</f>
        <v>1</v>
      </c>
      <c r="EA54" s="47">
        <f>IF(AND(EA53&gt;=1,EA$4&lt;=Parametrlar!$F$8,Parametrlar!$F$12&gt;0),1,0)</f>
        <v>1</v>
      </c>
      <c r="EB54" s="47">
        <f>IF(AND(EB53&gt;=1,EB$4&lt;=Parametrlar!$F$8,Parametrlar!$F$12&gt;0),1,0)</f>
        <v>1</v>
      </c>
      <c r="EC54" s="47">
        <f>IF(AND(EC53&gt;=1,EC$4&lt;=Parametrlar!$F$8,Parametrlar!$F$12&gt;0),1,0)</f>
        <v>1</v>
      </c>
      <c r="ED54" s="47">
        <f>IF(AND(ED53&gt;=1,ED$4&lt;=Parametrlar!$F$8,Parametrlar!$F$12&gt;0),1,0)</f>
        <v>1</v>
      </c>
      <c r="EE54" s="47">
        <f>IF(AND(EE53&gt;=1,EE$4&lt;=Parametrlar!$F$8,Parametrlar!$F$12&gt;0),1,0)</f>
        <v>1</v>
      </c>
      <c r="EF54" s="47">
        <f>IF(AND(EF53&gt;=1,EF$4&lt;=Parametrlar!$F$8,Parametrlar!$F$12&gt;0),1,0)</f>
        <v>1</v>
      </c>
      <c r="EG54" s="47">
        <f>IF(AND(EG53&gt;=1,EG$4&lt;=Parametrlar!$F$8,Parametrlar!$F$12&gt;0),1,0)</f>
        <v>1</v>
      </c>
      <c r="EH54" s="47">
        <f>IF(AND(EH53&gt;=1,EH$4&lt;=Parametrlar!$F$8,Parametrlar!$F$12&gt;0),1,0)</f>
        <v>1</v>
      </c>
      <c r="EI54" s="47">
        <f>IF(AND(EI53&gt;=1,EI$4&lt;=Parametrlar!$F$8,Parametrlar!$F$12&gt;0),1,0)</f>
        <v>1</v>
      </c>
      <c r="EJ54" s="47">
        <f>IF(AND(EJ53&gt;=1,EJ$4&lt;=Parametrlar!$F$8,Parametrlar!$F$12&gt;0),1,0)</f>
        <v>1</v>
      </c>
      <c r="EK54" s="47">
        <f>IF(AND(EK53&gt;=1,EK$4&lt;=Parametrlar!$F$8,Parametrlar!$F$12&gt;0),1,0)</f>
        <v>1</v>
      </c>
      <c r="EL54" s="47">
        <f>IF(AND(EL53&gt;=1,EL$4&lt;=Parametrlar!$F$8,Parametrlar!$F$12&gt;0),1,0)</f>
        <v>1</v>
      </c>
      <c r="EM54" s="47">
        <f>IF(AND(EM53&gt;=1,EM$4&lt;=Parametrlar!$F$8,Parametrlar!$F$12&gt;0),1,0)</f>
        <v>1</v>
      </c>
      <c r="EN54" s="47">
        <f>IF(AND(EN53&gt;=1,EN$4&lt;=Parametrlar!$F$8,Parametrlar!$F$12&gt;0),1,0)</f>
        <v>1</v>
      </c>
      <c r="EO54" s="47">
        <f>IF(AND(EO53&gt;=1,EO$4&lt;=Parametrlar!$F$8,Parametrlar!$F$12&gt;0),1,0)</f>
        <v>0</v>
      </c>
      <c r="EP54" s="47">
        <f>IF(AND(EP53&gt;=1,EP$4&lt;=Parametrlar!$F$8,Parametrlar!$F$12&gt;0),1,0)</f>
        <v>0</v>
      </c>
      <c r="EQ54" s="47">
        <f>IF(AND(EQ53&gt;=1,EQ$4&lt;=Parametrlar!$F$8,Parametrlar!$F$12&gt;0),1,0)</f>
        <v>0</v>
      </c>
      <c r="ER54" s="47">
        <f>IF(AND(ER53&gt;=1,ER$4&lt;=Parametrlar!$F$8,Parametrlar!$F$12&gt;0),1,0)</f>
        <v>0</v>
      </c>
      <c r="ES54" s="47">
        <f>IF(AND(ES53&gt;=1,ES$4&lt;=Parametrlar!$F$8,Parametrlar!$F$12&gt;0),1,0)</f>
        <v>0</v>
      </c>
      <c r="ET54" s="47">
        <f>IF(AND(ET53&gt;=1,ET$4&lt;=Parametrlar!$F$8,Parametrlar!$F$12&gt;0),1,0)</f>
        <v>0</v>
      </c>
      <c r="EU54" s="47">
        <f>IF(AND(EU53&gt;=1,EU$4&lt;=Parametrlar!$F$8,Parametrlar!$F$12&gt;0),1,0)</f>
        <v>0</v>
      </c>
      <c r="EV54" s="47">
        <f>IF(AND(EV53&gt;=1,EV$4&lt;=Parametrlar!$F$8,Parametrlar!$F$12&gt;0),1,0)</f>
        <v>0</v>
      </c>
      <c r="EW54" s="47">
        <f>IF(AND(EW53&gt;=1,EW$4&lt;=Parametrlar!$F$8,Parametrlar!$F$12&gt;0),1,0)</f>
        <v>0</v>
      </c>
      <c r="EX54" s="47">
        <f>IF(AND(EX53&gt;=1,EX$4&lt;=Parametrlar!$F$8,Parametrlar!$F$12&gt;0),1,0)</f>
        <v>0</v>
      </c>
      <c r="EY54" s="47">
        <f>IF(AND(EY53&gt;=1,EY$4&lt;=Parametrlar!$F$8,Parametrlar!$F$12&gt;0),1,0)</f>
        <v>0</v>
      </c>
      <c r="EZ54" s="47">
        <f>IF(AND(EZ53&gt;=1,EZ$4&lt;=Parametrlar!$F$8,Parametrlar!$F$12&gt;0),1,0)</f>
        <v>0</v>
      </c>
      <c r="FA54" s="47">
        <f>IF(AND(FA53&gt;=1,FA$4&lt;=Parametrlar!$F$8,Parametrlar!$F$12&gt;0),1,0)</f>
        <v>0</v>
      </c>
      <c r="FB54" s="47">
        <f>IF(AND(FB53&gt;=1,FB$4&lt;=Parametrlar!$F$8,Parametrlar!$F$12&gt;0),1,0)</f>
        <v>0</v>
      </c>
      <c r="FC54" s="47">
        <f>IF(AND(FC53&gt;=1,FC$4&lt;=Parametrlar!$F$8,Parametrlar!$F$12&gt;0),1,0)</f>
        <v>0</v>
      </c>
      <c r="FD54" s="47">
        <f>IF(AND(FD53&gt;=1,FD$4&lt;=Parametrlar!$F$8,Parametrlar!$F$12&gt;0),1,0)</f>
        <v>0</v>
      </c>
      <c r="FE54" s="47">
        <f>IF(AND(FE53&gt;=1,FE$4&lt;=Parametrlar!$F$8,Parametrlar!$F$12&gt;0),1,0)</f>
        <v>0</v>
      </c>
      <c r="FF54" s="47">
        <f>IF(AND(FF53&gt;=1,FF$4&lt;=Parametrlar!$F$8,Parametrlar!$F$12&gt;0),1,0)</f>
        <v>0</v>
      </c>
      <c r="FG54" s="47">
        <f>IF(AND(FG53&gt;=1,FG$4&lt;=Parametrlar!$F$8,Parametrlar!$F$12&gt;0),1,0)</f>
        <v>0</v>
      </c>
      <c r="FH54" s="47">
        <f>IF(AND(FH53&gt;=1,FH$4&lt;=Parametrlar!$F$8,Parametrlar!$F$12&gt;0),1,0)</f>
        <v>0</v>
      </c>
      <c r="FI54" s="47">
        <f>IF(AND(FI53&gt;=1,FI$4&lt;=Parametrlar!$F$8,Parametrlar!$F$12&gt;0),1,0)</f>
        <v>0</v>
      </c>
      <c r="FJ54" s="47">
        <f>IF(AND(FJ53&gt;=1,FJ$4&lt;=Parametrlar!$F$8,Parametrlar!$F$12&gt;0),1,0)</f>
        <v>0</v>
      </c>
      <c r="FK54" s="47">
        <f>IF(AND(FK53&gt;=1,FK$4&lt;=Parametrlar!$F$8,Parametrlar!$F$12&gt;0),1,0)</f>
        <v>0</v>
      </c>
      <c r="FL54" s="47">
        <f>IF(AND(FL53&gt;=1,FL$4&lt;=Parametrlar!$F$8,Parametrlar!$F$12&gt;0),1,0)</f>
        <v>0</v>
      </c>
      <c r="FM54" s="47">
        <f>IF(AND(FM53&gt;=1,FM$4&lt;=Parametrlar!$F$8,Parametrlar!$F$12&gt;0),1,0)</f>
        <v>0</v>
      </c>
      <c r="FN54" s="47">
        <f>IF(AND(FN53&gt;=1,FN$4&lt;=Parametrlar!$F$8,Parametrlar!$F$12&gt;0),1,0)</f>
        <v>0</v>
      </c>
      <c r="FO54" s="47">
        <f>IF(AND(FO53&gt;=1,FO$4&lt;=Parametrlar!$F$8,Parametrlar!$F$12&gt;0),1,0)</f>
        <v>0</v>
      </c>
      <c r="FP54" s="47">
        <f>IF(AND(FP53&gt;=1,FP$4&lt;=Parametrlar!$F$8,Parametrlar!$F$12&gt;0),1,0)</f>
        <v>0</v>
      </c>
    </row>
    <row r="55" spans="1:172" x14ac:dyDescent="0.2">
      <c r="A55" s="42" t="s">
        <v>236</v>
      </c>
      <c r="D55" s="44">
        <f>IF(D54=1,MIN(Kirish!$C$50,Kirish!$B$19+(Kirish!$C$50-Kirish!$B$19)*IF(Kirish!$C$51&gt;0,MIN(1,(D53-1)/Kirish!$C$51),1)),0)</f>
        <v>0</v>
      </c>
      <c r="E55" s="44">
        <f>IF(E54=1,MIN(Kirish!$C$50,Kirish!$B$19+(Kirish!$C$50-Kirish!$B$19)*IF(Kirish!$C$51&gt;0,MIN(1,(E53-1)/Kirish!$C$51),1)),0)</f>
        <v>0</v>
      </c>
      <c r="F55" s="44">
        <f>IF(F54=1,MIN(Kirish!$C$50,Kirish!$B$19+(Kirish!$C$50-Kirish!$B$19)*IF(Kirish!$C$51&gt;0,MIN(1,(F53-1)/Kirish!$C$51),1)),0)</f>
        <v>0</v>
      </c>
      <c r="G55" s="44">
        <f>IF(G54=1,MIN(Kirish!$C$50,Kirish!$B$19+(Kirish!$C$50-Kirish!$B$19)*IF(Kirish!$C$51&gt;0,MIN(1,(G53-1)/Kirish!$C$51),1)),0)</f>
        <v>0</v>
      </c>
      <c r="H55" s="44">
        <f>IF(H54=1,MIN(Kirish!$C$50,Kirish!$B$19+(Kirish!$C$50-Kirish!$B$19)*IF(Kirish!$C$51&gt;0,MIN(1,(H53-1)/Kirish!$C$51),1)),0)</f>
        <v>0</v>
      </c>
      <c r="I55" s="44">
        <f>IF(I54=1,MIN(Kirish!$C$50,Kirish!$B$19+(Kirish!$C$50-Kirish!$B$19)*IF(Kirish!$C$51&gt;0,MIN(1,(I53-1)/Kirish!$C$51),1)),0)</f>
        <v>0</v>
      </c>
      <c r="J55" s="44">
        <f>IF(J54=1,MIN(Kirish!$C$50,Kirish!$B$19+(Kirish!$C$50-Kirish!$B$19)*IF(Kirish!$C$51&gt;0,MIN(1,(J53-1)/Kirish!$C$51),1)),0)</f>
        <v>0</v>
      </c>
      <c r="K55" s="44">
        <f>IF(K54=1,MIN(Kirish!$C$50,Kirish!$B$19+(Kirish!$C$50-Kirish!$B$19)*IF(Kirish!$C$51&gt;0,MIN(1,(K53-1)/Kirish!$C$51),1)),0)</f>
        <v>0</v>
      </c>
      <c r="L55" s="44">
        <f>IF(L54=1,MIN(Kirish!$C$50,Kirish!$B$19+(Kirish!$C$50-Kirish!$B$19)*IF(Kirish!$C$51&gt;0,MIN(1,(L53-1)/Kirish!$C$51),1)),0)</f>
        <v>0</v>
      </c>
      <c r="M55" s="44">
        <f>IF(M54=1,MIN(Kirish!$C$50,Kirish!$B$19+(Kirish!$C$50-Kirish!$B$19)*IF(Kirish!$C$51&gt;0,MIN(1,(M53-1)/Kirish!$C$51),1)),0)</f>
        <v>0</v>
      </c>
      <c r="N55" s="44">
        <f>IF(N54=1,MIN(Kirish!$C$50,Kirish!$B$19+(Kirish!$C$50-Kirish!$B$19)*IF(Kirish!$C$51&gt;0,MIN(1,(N53-1)/Kirish!$C$51),1)),0)</f>
        <v>0</v>
      </c>
      <c r="O55" s="44">
        <f>IF(O54=1,MIN(Kirish!$C$50,Kirish!$B$19+(Kirish!$C$50-Kirish!$B$19)*IF(Kirish!$C$51&gt;0,MIN(1,(O53-1)/Kirish!$C$51),1)),0)</f>
        <v>0</v>
      </c>
      <c r="P55" s="44">
        <f>IF(P54=1,MIN(Kirish!$C$50,Kirish!$B$19+(Kirish!$C$50-Kirish!$B$19)*IF(Kirish!$C$51&gt;0,MIN(1,(P53-1)/Kirish!$C$51),1)),0)</f>
        <v>0</v>
      </c>
      <c r="Q55" s="44">
        <f>IF(Q54=1,MIN(Kirish!$C$50,Kirish!$B$19+(Kirish!$C$50-Kirish!$B$19)*IF(Kirish!$C$51&gt;0,MIN(1,(Q53-1)/Kirish!$C$51),1)),0)</f>
        <v>0</v>
      </c>
      <c r="R55" s="44">
        <f>IF(R54=1,MIN(Kirish!$C$50,Kirish!$B$19+(Kirish!$C$50-Kirish!$B$19)*IF(Kirish!$C$51&gt;0,MIN(1,(R53-1)/Kirish!$C$51),1)),0)</f>
        <v>0</v>
      </c>
      <c r="S55" s="44">
        <f>IF(S54=1,MIN(Kirish!$C$50,Kirish!$B$19+(Kirish!$C$50-Kirish!$B$19)*IF(Kirish!$C$51&gt;0,MIN(1,(S53-1)/Kirish!$C$51),1)),0)</f>
        <v>0</v>
      </c>
      <c r="T55" s="44">
        <f>IF(T54=1,MIN(Kirish!$C$50,Kirish!$B$19+(Kirish!$C$50-Kirish!$B$19)*IF(Kirish!$C$51&gt;0,MIN(1,(T53-1)/Kirish!$C$51),1)),0)</f>
        <v>0</v>
      </c>
      <c r="U55" s="44">
        <f>IF(U54=1,MIN(Kirish!$C$50,Kirish!$B$19+(Kirish!$C$50-Kirish!$B$19)*IF(Kirish!$C$51&gt;0,MIN(1,(U53-1)/Kirish!$C$51),1)),0)</f>
        <v>0</v>
      </c>
      <c r="V55" s="44">
        <f>IF(V54=1,MIN(Kirish!$C$50,Kirish!$B$19+(Kirish!$C$50-Kirish!$B$19)*IF(Kirish!$C$51&gt;0,MIN(1,(V53-1)/Kirish!$C$51),1)),0)</f>
        <v>0</v>
      </c>
      <c r="W55" s="44">
        <f>IF(W54=1,MIN(Kirish!$C$50,Kirish!$B$19+(Kirish!$C$50-Kirish!$B$19)*IF(Kirish!$C$51&gt;0,MIN(1,(W53-1)/Kirish!$C$51),1)),0)</f>
        <v>0</v>
      </c>
      <c r="X55" s="44">
        <f>IF(X54=1,MIN(Kirish!$C$50,Kirish!$B$19+(Kirish!$C$50-Kirish!$B$19)*IF(Kirish!$C$51&gt;0,MIN(1,(X53-1)/Kirish!$C$51),1)),0)</f>
        <v>0</v>
      </c>
      <c r="Y55" s="44">
        <f>IF(Y54=1,MIN(Kirish!$C$50,Kirish!$B$19+(Kirish!$C$50-Kirish!$B$19)*IF(Kirish!$C$51&gt;0,MIN(1,(Y53-1)/Kirish!$C$51),1)),0)</f>
        <v>0.2</v>
      </c>
      <c r="Z55" s="44">
        <f>IF(Z54=1,MIN(Kirish!$C$50,Kirish!$B$19+(Kirish!$C$50-Kirish!$B$19)*IF(Kirish!$C$51&gt;0,MIN(1,(Z53-1)/Kirish!$C$51),1)),0)</f>
        <v>0.24666666666666667</v>
      </c>
      <c r="AA55" s="44">
        <f>IF(AA54=1,MIN(Kirish!$C$50,Kirish!$B$19+(Kirish!$C$50-Kirish!$B$19)*IF(Kirish!$C$51&gt;0,MIN(1,(AA53-1)/Kirish!$C$51),1)),0)</f>
        <v>0.29333333333333333</v>
      </c>
      <c r="AB55" s="44">
        <f>IF(AB54=1,MIN(Kirish!$C$50,Kirish!$B$19+(Kirish!$C$50-Kirish!$B$19)*IF(Kirish!$C$51&gt;0,MIN(1,(AB53-1)/Kirish!$C$51),1)),0)</f>
        <v>0.33999999999999997</v>
      </c>
      <c r="AC55" s="44">
        <f>IF(AC54=1,MIN(Kirish!$C$50,Kirish!$B$19+(Kirish!$C$50-Kirish!$B$19)*IF(Kirish!$C$51&gt;0,MIN(1,(AC53-1)/Kirish!$C$51),1)),0)</f>
        <v>0.38666666666666666</v>
      </c>
      <c r="AD55" s="44">
        <f>IF(AD54=1,MIN(Kirish!$C$50,Kirish!$B$19+(Kirish!$C$50-Kirish!$B$19)*IF(Kirish!$C$51&gt;0,MIN(1,(AD53-1)/Kirish!$C$51),1)),0)</f>
        <v>0.43333333333333335</v>
      </c>
      <c r="AE55" s="44">
        <f>IF(AE54=1,MIN(Kirish!$C$50,Kirish!$B$19+(Kirish!$C$50-Kirish!$B$19)*IF(Kirish!$C$51&gt;0,MIN(1,(AE53-1)/Kirish!$C$51),1)),0)</f>
        <v>0.48</v>
      </c>
      <c r="AF55" s="44">
        <f>IF(AF54=1,MIN(Kirish!$C$50,Kirish!$B$19+(Kirish!$C$50-Kirish!$B$19)*IF(Kirish!$C$51&gt;0,MIN(1,(AF53-1)/Kirish!$C$51),1)),0)</f>
        <v>0.52666666666666662</v>
      </c>
      <c r="AG55" s="44">
        <f>IF(AG54=1,MIN(Kirish!$C$50,Kirish!$B$19+(Kirish!$C$50-Kirish!$B$19)*IF(Kirish!$C$51&gt;0,MIN(1,(AG53-1)/Kirish!$C$51),1)),0)</f>
        <v>0.57333333333333325</v>
      </c>
      <c r="AH55" s="44">
        <f>IF(AH54=1,MIN(Kirish!$C$50,Kirish!$B$19+(Kirish!$C$50-Kirish!$B$19)*IF(Kirish!$C$51&gt;0,MIN(1,(AH53-1)/Kirish!$C$51),1)),0)</f>
        <v>0.62</v>
      </c>
      <c r="AI55" s="44">
        <f>IF(AI54=1,MIN(Kirish!$C$50,Kirish!$B$19+(Kirish!$C$50-Kirish!$B$19)*IF(Kirish!$C$51&gt;0,MIN(1,(AI53-1)/Kirish!$C$51),1)),0)</f>
        <v>0.66666666666666663</v>
      </c>
      <c r="AJ55" s="44">
        <f>IF(AJ54=1,MIN(Kirish!$C$50,Kirish!$B$19+(Kirish!$C$50-Kirish!$B$19)*IF(Kirish!$C$51&gt;0,MIN(1,(AJ53-1)/Kirish!$C$51),1)),0)</f>
        <v>0.71333333333333337</v>
      </c>
      <c r="AK55" s="44">
        <f>IF(AK54=1,MIN(Kirish!$C$50,Kirish!$B$19+(Kirish!$C$50-Kirish!$B$19)*IF(Kirish!$C$51&gt;0,MIN(1,(AK53-1)/Kirish!$C$51),1)),0)</f>
        <v>0.76</v>
      </c>
      <c r="AL55" s="44">
        <f>IF(AL54=1,MIN(Kirish!$C$50,Kirish!$B$19+(Kirish!$C$50-Kirish!$B$19)*IF(Kirish!$C$51&gt;0,MIN(1,(AL53-1)/Kirish!$C$51),1)),0)</f>
        <v>0.80666666666666664</v>
      </c>
      <c r="AM55" s="44">
        <f>IF(AM54=1,MIN(Kirish!$C$50,Kirish!$B$19+(Kirish!$C$50-Kirish!$B$19)*IF(Kirish!$C$51&gt;0,MIN(1,(AM53-1)/Kirish!$C$51),1)),0)</f>
        <v>0.85333333333333328</v>
      </c>
      <c r="AN55" s="44">
        <f>IF(AN54=1,MIN(Kirish!$C$50,Kirish!$B$19+(Kirish!$C$50-Kirish!$B$19)*IF(Kirish!$C$51&gt;0,MIN(1,(AN53-1)/Kirish!$C$51),1)),0)</f>
        <v>0.89999999999999991</v>
      </c>
      <c r="AO55" s="44">
        <f>IF(AO54=1,MIN(Kirish!$C$50,Kirish!$B$19+(Kirish!$C$50-Kirish!$B$19)*IF(Kirish!$C$51&gt;0,MIN(1,(AO53-1)/Kirish!$C$51),1)),0)</f>
        <v>0.89999999999999991</v>
      </c>
      <c r="AP55" s="44">
        <f>IF(AP54=1,MIN(Kirish!$C$50,Kirish!$B$19+(Kirish!$C$50-Kirish!$B$19)*IF(Kirish!$C$51&gt;0,MIN(1,(AP53-1)/Kirish!$C$51),1)),0)</f>
        <v>0.89999999999999991</v>
      </c>
      <c r="AQ55" s="44">
        <f>IF(AQ54=1,MIN(Kirish!$C$50,Kirish!$B$19+(Kirish!$C$50-Kirish!$B$19)*IF(Kirish!$C$51&gt;0,MIN(1,(AQ53-1)/Kirish!$C$51),1)),0)</f>
        <v>0.89999999999999991</v>
      </c>
      <c r="AR55" s="44">
        <f>IF(AR54=1,MIN(Kirish!$C$50,Kirish!$B$19+(Kirish!$C$50-Kirish!$B$19)*IF(Kirish!$C$51&gt;0,MIN(1,(AR53-1)/Kirish!$C$51),1)),0)</f>
        <v>0.89999999999999991</v>
      </c>
      <c r="AS55" s="44">
        <f>IF(AS54=1,MIN(Kirish!$C$50,Kirish!$B$19+(Kirish!$C$50-Kirish!$B$19)*IF(Kirish!$C$51&gt;0,MIN(1,(AS53-1)/Kirish!$C$51),1)),0)</f>
        <v>0.89999999999999991</v>
      </c>
      <c r="AT55" s="44">
        <f>IF(AT54=1,MIN(Kirish!$C$50,Kirish!$B$19+(Kirish!$C$50-Kirish!$B$19)*IF(Kirish!$C$51&gt;0,MIN(1,(AT53-1)/Kirish!$C$51),1)),0)</f>
        <v>0.89999999999999991</v>
      </c>
      <c r="AU55" s="44">
        <f>IF(AU54=1,MIN(Kirish!$C$50,Kirish!$B$19+(Kirish!$C$50-Kirish!$B$19)*IF(Kirish!$C$51&gt;0,MIN(1,(AU53-1)/Kirish!$C$51),1)),0)</f>
        <v>0.89999999999999991</v>
      </c>
      <c r="AV55" s="44">
        <f>IF(AV54=1,MIN(Kirish!$C$50,Kirish!$B$19+(Kirish!$C$50-Kirish!$B$19)*IF(Kirish!$C$51&gt;0,MIN(1,(AV53-1)/Kirish!$C$51),1)),0)</f>
        <v>0.89999999999999991</v>
      </c>
      <c r="AW55" s="44">
        <f>IF(AW54=1,MIN(Kirish!$C$50,Kirish!$B$19+(Kirish!$C$50-Kirish!$B$19)*IF(Kirish!$C$51&gt;0,MIN(1,(AW53-1)/Kirish!$C$51),1)),0)</f>
        <v>0.89999999999999991</v>
      </c>
      <c r="AX55" s="44">
        <f>IF(AX54=1,MIN(Kirish!$C$50,Kirish!$B$19+(Kirish!$C$50-Kirish!$B$19)*IF(Kirish!$C$51&gt;0,MIN(1,(AX53-1)/Kirish!$C$51),1)),0)</f>
        <v>0.89999999999999991</v>
      </c>
      <c r="AY55" s="44">
        <f>IF(AY54=1,MIN(Kirish!$C$50,Kirish!$B$19+(Kirish!$C$50-Kirish!$B$19)*IF(Kirish!$C$51&gt;0,MIN(1,(AY53-1)/Kirish!$C$51),1)),0)</f>
        <v>0.89999999999999991</v>
      </c>
      <c r="AZ55" s="44">
        <f>IF(AZ54=1,MIN(Kirish!$C$50,Kirish!$B$19+(Kirish!$C$50-Kirish!$B$19)*IF(Kirish!$C$51&gt;0,MIN(1,(AZ53-1)/Kirish!$C$51),1)),0)</f>
        <v>0.89999999999999991</v>
      </c>
      <c r="BA55" s="44">
        <f>IF(BA54=1,MIN(Kirish!$C$50,Kirish!$B$19+(Kirish!$C$50-Kirish!$B$19)*IF(Kirish!$C$51&gt;0,MIN(1,(BA53-1)/Kirish!$C$51),1)),0)</f>
        <v>0.89999999999999991</v>
      </c>
      <c r="BB55" s="44">
        <f>IF(BB54=1,MIN(Kirish!$C$50,Kirish!$B$19+(Kirish!$C$50-Kirish!$B$19)*IF(Kirish!$C$51&gt;0,MIN(1,(BB53-1)/Kirish!$C$51),1)),0)</f>
        <v>0.89999999999999991</v>
      </c>
      <c r="BC55" s="44">
        <f>IF(BC54=1,MIN(Kirish!$C$50,Kirish!$B$19+(Kirish!$C$50-Kirish!$B$19)*IF(Kirish!$C$51&gt;0,MIN(1,(BC53-1)/Kirish!$C$51),1)),0)</f>
        <v>0.89999999999999991</v>
      </c>
      <c r="BD55" s="44">
        <f>IF(BD54=1,MIN(Kirish!$C$50,Kirish!$B$19+(Kirish!$C$50-Kirish!$B$19)*IF(Kirish!$C$51&gt;0,MIN(1,(BD53-1)/Kirish!$C$51),1)),0)</f>
        <v>0.89999999999999991</v>
      </c>
      <c r="BE55" s="44">
        <f>IF(BE54=1,MIN(Kirish!$C$50,Kirish!$B$19+(Kirish!$C$50-Kirish!$B$19)*IF(Kirish!$C$51&gt;0,MIN(1,(BE53-1)/Kirish!$C$51),1)),0)</f>
        <v>0.89999999999999991</v>
      </c>
      <c r="BF55" s="44">
        <f>IF(BF54=1,MIN(Kirish!$C$50,Kirish!$B$19+(Kirish!$C$50-Kirish!$B$19)*IF(Kirish!$C$51&gt;0,MIN(1,(BF53-1)/Kirish!$C$51),1)),0)</f>
        <v>0.89999999999999991</v>
      </c>
      <c r="BG55" s="44">
        <f>IF(BG54=1,MIN(Kirish!$C$50,Kirish!$B$19+(Kirish!$C$50-Kirish!$B$19)*IF(Kirish!$C$51&gt;0,MIN(1,(BG53-1)/Kirish!$C$51),1)),0)</f>
        <v>0.89999999999999991</v>
      </c>
      <c r="BH55" s="44">
        <f>IF(BH54=1,MIN(Kirish!$C$50,Kirish!$B$19+(Kirish!$C$50-Kirish!$B$19)*IF(Kirish!$C$51&gt;0,MIN(1,(BH53-1)/Kirish!$C$51),1)),0)</f>
        <v>0.89999999999999991</v>
      </c>
      <c r="BI55" s="44">
        <f>IF(BI54=1,MIN(Kirish!$C$50,Kirish!$B$19+(Kirish!$C$50-Kirish!$B$19)*IF(Kirish!$C$51&gt;0,MIN(1,(BI53-1)/Kirish!$C$51),1)),0)</f>
        <v>0.89999999999999991</v>
      </c>
      <c r="BJ55" s="44">
        <f>IF(BJ54=1,MIN(Kirish!$C$50,Kirish!$B$19+(Kirish!$C$50-Kirish!$B$19)*IF(Kirish!$C$51&gt;0,MIN(1,(BJ53-1)/Kirish!$C$51),1)),0)</f>
        <v>0.89999999999999991</v>
      </c>
      <c r="BK55" s="44">
        <f>IF(BK54=1,MIN(Kirish!$C$50,Kirish!$B$19+(Kirish!$C$50-Kirish!$B$19)*IF(Kirish!$C$51&gt;0,MIN(1,(BK53-1)/Kirish!$C$51),1)),0)</f>
        <v>0.89999999999999991</v>
      </c>
      <c r="BL55" s="44">
        <f>IF(BL54=1,MIN(Kirish!$C$50,Kirish!$B$19+(Kirish!$C$50-Kirish!$B$19)*IF(Kirish!$C$51&gt;0,MIN(1,(BL53-1)/Kirish!$C$51),1)),0)</f>
        <v>0.89999999999999991</v>
      </c>
      <c r="BM55" s="44">
        <f>IF(BM54=1,MIN(Kirish!$C$50,Kirish!$B$19+(Kirish!$C$50-Kirish!$B$19)*IF(Kirish!$C$51&gt;0,MIN(1,(BM53-1)/Kirish!$C$51),1)),0)</f>
        <v>0.89999999999999991</v>
      </c>
      <c r="BN55" s="44">
        <f>IF(BN54=1,MIN(Kirish!$C$50,Kirish!$B$19+(Kirish!$C$50-Kirish!$B$19)*IF(Kirish!$C$51&gt;0,MIN(1,(BN53-1)/Kirish!$C$51),1)),0)</f>
        <v>0.89999999999999991</v>
      </c>
      <c r="BO55" s="44">
        <f>IF(BO54=1,MIN(Kirish!$C$50,Kirish!$B$19+(Kirish!$C$50-Kirish!$B$19)*IF(Kirish!$C$51&gt;0,MIN(1,(BO53-1)/Kirish!$C$51),1)),0)</f>
        <v>0.89999999999999991</v>
      </c>
      <c r="BP55" s="44">
        <f>IF(BP54=1,MIN(Kirish!$C$50,Kirish!$B$19+(Kirish!$C$50-Kirish!$B$19)*IF(Kirish!$C$51&gt;0,MIN(1,(BP53-1)/Kirish!$C$51),1)),0)</f>
        <v>0.89999999999999991</v>
      </c>
      <c r="BQ55" s="44">
        <f>IF(BQ54=1,MIN(Kirish!$C$50,Kirish!$B$19+(Kirish!$C$50-Kirish!$B$19)*IF(Kirish!$C$51&gt;0,MIN(1,(BQ53-1)/Kirish!$C$51),1)),0)</f>
        <v>0.89999999999999991</v>
      </c>
      <c r="BR55" s="44">
        <f>IF(BR54=1,MIN(Kirish!$C$50,Kirish!$B$19+(Kirish!$C$50-Kirish!$B$19)*IF(Kirish!$C$51&gt;0,MIN(1,(BR53-1)/Kirish!$C$51),1)),0)</f>
        <v>0.89999999999999991</v>
      </c>
      <c r="BS55" s="44">
        <f>IF(BS54=1,MIN(Kirish!$C$50,Kirish!$B$19+(Kirish!$C$50-Kirish!$B$19)*IF(Kirish!$C$51&gt;0,MIN(1,(BS53-1)/Kirish!$C$51),1)),0)</f>
        <v>0.89999999999999991</v>
      </c>
      <c r="BT55" s="44">
        <f>IF(BT54=1,MIN(Kirish!$C$50,Kirish!$B$19+(Kirish!$C$50-Kirish!$B$19)*IF(Kirish!$C$51&gt;0,MIN(1,(BT53-1)/Kirish!$C$51),1)),0)</f>
        <v>0.89999999999999991</v>
      </c>
      <c r="BU55" s="44">
        <f>IF(BU54=1,MIN(Kirish!$C$50,Kirish!$B$19+(Kirish!$C$50-Kirish!$B$19)*IF(Kirish!$C$51&gt;0,MIN(1,(BU53-1)/Kirish!$C$51),1)),0)</f>
        <v>0.89999999999999991</v>
      </c>
      <c r="BV55" s="44">
        <f>IF(BV54=1,MIN(Kirish!$C$50,Kirish!$B$19+(Kirish!$C$50-Kirish!$B$19)*IF(Kirish!$C$51&gt;0,MIN(1,(BV53-1)/Kirish!$C$51),1)),0)</f>
        <v>0.89999999999999991</v>
      </c>
      <c r="BW55" s="44">
        <f>IF(BW54=1,MIN(Kirish!$C$50,Kirish!$B$19+(Kirish!$C$50-Kirish!$B$19)*IF(Kirish!$C$51&gt;0,MIN(1,(BW53-1)/Kirish!$C$51),1)),0)</f>
        <v>0.89999999999999991</v>
      </c>
      <c r="BX55" s="44">
        <f>IF(BX54=1,MIN(Kirish!$C$50,Kirish!$B$19+(Kirish!$C$50-Kirish!$B$19)*IF(Kirish!$C$51&gt;0,MIN(1,(BX53-1)/Kirish!$C$51),1)),0)</f>
        <v>0.89999999999999991</v>
      </c>
      <c r="BY55" s="44">
        <f>IF(BY54=1,MIN(Kirish!$C$50,Kirish!$B$19+(Kirish!$C$50-Kirish!$B$19)*IF(Kirish!$C$51&gt;0,MIN(1,(BY53-1)/Kirish!$C$51),1)),0)</f>
        <v>0.89999999999999991</v>
      </c>
      <c r="BZ55" s="44">
        <f>IF(BZ54=1,MIN(Kirish!$C$50,Kirish!$B$19+(Kirish!$C$50-Kirish!$B$19)*IF(Kirish!$C$51&gt;0,MIN(1,(BZ53-1)/Kirish!$C$51),1)),0)</f>
        <v>0.89999999999999991</v>
      </c>
      <c r="CA55" s="44">
        <f>IF(CA54=1,MIN(Kirish!$C$50,Kirish!$B$19+(Kirish!$C$50-Kirish!$B$19)*IF(Kirish!$C$51&gt;0,MIN(1,(CA53-1)/Kirish!$C$51),1)),0)</f>
        <v>0.89999999999999991</v>
      </c>
      <c r="CB55" s="44">
        <f>IF(CB54=1,MIN(Kirish!$C$50,Kirish!$B$19+(Kirish!$C$50-Kirish!$B$19)*IF(Kirish!$C$51&gt;0,MIN(1,(CB53-1)/Kirish!$C$51),1)),0)</f>
        <v>0.89999999999999991</v>
      </c>
      <c r="CC55" s="44">
        <f>IF(CC54=1,MIN(Kirish!$C$50,Kirish!$B$19+(Kirish!$C$50-Kirish!$B$19)*IF(Kirish!$C$51&gt;0,MIN(1,(CC53-1)/Kirish!$C$51),1)),0)</f>
        <v>0.89999999999999991</v>
      </c>
      <c r="CD55" s="44">
        <f>IF(CD54=1,MIN(Kirish!$C$50,Kirish!$B$19+(Kirish!$C$50-Kirish!$B$19)*IF(Kirish!$C$51&gt;0,MIN(1,(CD53-1)/Kirish!$C$51),1)),0)</f>
        <v>0.89999999999999991</v>
      </c>
      <c r="CE55" s="44">
        <f>IF(CE54=1,MIN(Kirish!$C$50,Kirish!$B$19+(Kirish!$C$50-Kirish!$B$19)*IF(Kirish!$C$51&gt;0,MIN(1,(CE53-1)/Kirish!$C$51),1)),0)</f>
        <v>0.89999999999999991</v>
      </c>
      <c r="CF55" s="44">
        <f>IF(CF54=1,MIN(Kirish!$C$50,Kirish!$B$19+(Kirish!$C$50-Kirish!$B$19)*IF(Kirish!$C$51&gt;0,MIN(1,(CF53-1)/Kirish!$C$51),1)),0)</f>
        <v>0.89999999999999991</v>
      </c>
      <c r="CG55" s="44">
        <f>IF(CG54=1,MIN(Kirish!$C$50,Kirish!$B$19+(Kirish!$C$50-Kirish!$B$19)*IF(Kirish!$C$51&gt;0,MIN(1,(CG53-1)/Kirish!$C$51),1)),0)</f>
        <v>0.89999999999999991</v>
      </c>
      <c r="CH55" s="44">
        <f>IF(CH54=1,MIN(Kirish!$C$50,Kirish!$B$19+(Kirish!$C$50-Kirish!$B$19)*IF(Kirish!$C$51&gt;0,MIN(1,(CH53-1)/Kirish!$C$51),1)),0)</f>
        <v>0.89999999999999991</v>
      </c>
      <c r="CI55" s="44">
        <f>IF(CI54=1,MIN(Kirish!$C$50,Kirish!$B$19+(Kirish!$C$50-Kirish!$B$19)*IF(Kirish!$C$51&gt;0,MIN(1,(CI53-1)/Kirish!$C$51),1)),0)</f>
        <v>0.89999999999999991</v>
      </c>
      <c r="CJ55" s="44">
        <f>IF(CJ54=1,MIN(Kirish!$C$50,Kirish!$B$19+(Kirish!$C$50-Kirish!$B$19)*IF(Kirish!$C$51&gt;0,MIN(1,(CJ53-1)/Kirish!$C$51),1)),0)</f>
        <v>0.89999999999999991</v>
      </c>
      <c r="CK55" s="44">
        <f>IF(CK54=1,MIN(Kirish!$C$50,Kirish!$B$19+(Kirish!$C$50-Kirish!$B$19)*IF(Kirish!$C$51&gt;0,MIN(1,(CK53-1)/Kirish!$C$51),1)),0)</f>
        <v>0.89999999999999991</v>
      </c>
      <c r="CL55" s="44">
        <f>IF(CL54=1,MIN(Kirish!$C$50,Kirish!$B$19+(Kirish!$C$50-Kirish!$B$19)*IF(Kirish!$C$51&gt;0,MIN(1,(CL53-1)/Kirish!$C$51),1)),0)</f>
        <v>0.89999999999999991</v>
      </c>
      <c r="CM55" s="44">
        <f>IF(CM54=1,MIN(Kirish!$C$50,Kirish!$B$19+(Kirish!$C$50-Kirish!$B$19)*IF(Kirish!$C$51&gt;0,MIN(1,(CM53-1)/Kirish!$C$51),1)),0)</f>
        <v>0.89999999999999991</v>
      </c>
      <c r="CN55" s="44">
        <f>IF(CN54=1,MIN(Kirish!$C$50,Kirish!$B$19+(Kirish!$C$50-Kirish!$B$19)*IF(Kirish!$C$51&gt;0,MIN(1,(CN53-1)/Kirish!$C$51),1)),0)</f>
        <v>0.89999999999999991</v>
      </c>
      <c r="CO55" s="44">
        <f>IF(CO54=1,MIN(Kirish!$C$50,Kirish!$B$19+(Kirish!$C$50-Kirish!$B$19)*IF(Kirish!$C$51&gt;0,MIN(1,(CO53-1)/Kirish!$C$51),1)),0)</f>
        <v>0.89999999999999991</v>
      </c>
      <c r="CP55" s="44">
        <f>IF(CP54=1,MIN(Kirish!$C$50,Kirish!$B$19+(Kirish!$C$50-Kirish!$B$19)*IF(Kirish!$C$51&gt;0,MIN(1,(CP53-1)/Kirish!$C$51),1)),0)</f>
        <v>0.89999999999999991</v>
      </c>
      <c r="CQ55" s="44">
        <f>IF(CQ54=1,MIN(Kirish!$C$50,Kirish!$B$19+(Kirish!$C$50-Kirish!$B$19)*IF(Kirish!$C$51&gt;0,MIN(1,(CQ53-1)/Kirish!$C$51),1)),0)</f>
        <v>0.89999999999999991</v>
      </c>
      <c r="CR55" s="44">
        <f>IF(CR54=1,MIN(Kirish!$C$50,Kirish!$B$19+(Kirish!$C$50-Kirish!$B$19)*IF(Kirish!$C$51&gt;0,MIN(1,(CR53-1)/Kirish!$C$51),1)),0)</f>
        <v>0.89999999999999991</v>
      </c>
      <c r="CS55" s="44">
        <f>IF(CS54=1,MIN(Kirish!$C$50,Kirish!$B$19+(Kirish!$C$50-Kirish!$B$19)*IF(Kirish!$C$51&gt;0,MIN(1,(CS53-1)/Kirish!$C$51),1)),0)</f>
        <v>0.89999999999999991</v>
      </c>
      <c r="CT55" s="44">
        <f>IF(CT54=1,MIN(Kirish!$C$50,Kirish!$B$19+(Kirish!$C$50-Kirish!$B$19)*IF(Kirish!$C$51&gt;0,MIN(1,(CT53-1)/Kirish!$C$51),1)),0)</f>
        <v>0.89999999999999991</v>
      </c>
      <c r="CU55" s="44">
        <f>IF(CU54=1,MIN(Kirish!$C$50,Kirish!$B$19+(Kirish!$C$50-Kirish!$B$19)*IF(Kirish!$C$51&gt;0,MIN(1,(CU53-1)/Kirish!$C$51),1)),0)</f>
        <v>0.89999999999999991</v>
      </c>
      <c r="CV55" s="44">
        <f>IF(CV54=1,MIN(Kirish!$C$50,Kirish!$B$19+(Kirish!$C$50-Kirish!$B$19)*IF(Kirish!$C$51&gt;0,MIN(1,(CV53-1)/Kirish!$C$51),1)),0)</f>
        <v>0.89999999999999991</v>
      </c>
      <c r="CW55" s="44">
        <f>IF(CW54=1,MIN(Kirish!$C$50,Kirish!$B$19+(Kirish!$C$50-Kirish!$B$19)*IF(Kirish!$C$51&gt;0,MIN(1,(CW53-1)/Kirish!$C$51),1)),0)</f>
        <v>0.89999999999999991</v>
      </c>
      <c r="CX55" s="44">
        <f>IF(CX54=1,MIN(Kirish!$C$50,Kirish!$B$19+(Kirish!$C$50-Kirish!$B$19)*IF(Kirish!$C$51&gt;0,MIN(1,(CX53-1)/Kirish!$C$51),1)),0)</f>
        <v>0.89999999999999991</v>
      </c>
      <c r="CY55" s="44">
        <f>IF(CY54=1,MIN(Kirish!$C$50,Kirish!$B$19+(Kirish!$C$50-Kirish!$B$19)*IF(Kirish!$C$51&gt;0,MIN(1,(CY53-1)/Kirish!$C$51),1)),0)</f>
        <v>0.89999999999999991</v>
      </c>
      <c r="CZ55" s="44">
        <f>IF(CZ54=1,MIN(Kirish!$C$50,Kirish!$B$19+(Kirish!$C$50-Kirish!$B$19)*IF(Kirish!$C$51&gt;0,MIN(1,(CZ53-1)/Kirish!$C$51),1)),0)</f>
        <v>0.89999999999999991</v>
      </c>
      <c r="DA55" s="44">
        <f>IF(DA54=1,MIN(Kirish!$C$50,Kirish!$B$19+(Kirish!$C$50-Kirish!$B$19)*IF(Kirish!$C$51&gt;0,MIN(1,(DA53-1)/Kirish!$C$51),1)),0)</f>
        <v>0.89999999999999991</v>
      </c>
      <c r="DB55" s="44">
        <f>IF(DB54=1,MIN(Kirish!$C$50,Kirish!$B$19+(Kirish!$C$50-Kirish!$B$19)*IF(Kirish!$C$51&gt;0,MIN(1,(DB53-1)/Kirish!$C$51),1)),0)</f>
        <v>0.89999999999999991</v>
      </c>
      <c r="DC55" s="44">
        <f>IF(DC54=1,MIN(Kirish!$C$50,Kirish!$B$19+(Kirish!$C$50-Kirish!$B$19)*IF(Kirish!$C$51&gt;0,MIN(1,(DC53-1)/Kirish!$C$51),1)),0)</f>
        <v>0.89999999999999991</v>
      </c>
      <c r="DD55" s="44">
        <f>IF(DD54=1,MIN(Kirish!$C$50,Kirish!$B$19+(Kirish!$C$50-Kirish!$B$19)*IF(Kirish!$C$51&gt;0,MIN(1,(DD53-1)/Kirish!$C$51),1)),0)</f>
        <v>0.89999999999999991</v>
      </c>
      <c r="DE55" s="44">
        <f>IF(DE54=1,MIN(Kirish!$C$50,Kirish!$B$19+(Kirish!$C$50-Kirish!$B$19)*IF(Kirish!$C$51&gt;0,MIN(1,(DE53-1)/Kirish!$C$51),1)),0)</f>
        <v>0.89999999999999991</v>
      </c>
      <c r="DF55" s="44">
        <f>IF(DF54=1,MIN(Kirish!$C$50,Kirish!$B$19+(Kirish!$C$50-Kirish!$B$19)*IF(Kirish!$C$51&gt;0,MIN(1,(DF53-1)/Kirish!$C$51),1)),0)</f>
        <v>0.89999999999999991</v>
      </c>
      <c r="DG55" s="44">
        <f>IF(DG54=1,MIN(Kirish!$C$50,Kirish!$B$19+(Kirish!$C$50-Kirish!$B$19)*IF(Kirish!$C$51&gt;0,MIN(1,(DG53-1)/Kirish!$C$51),1)),0)</f>
        <v>0.89999999999999991</v>
      </c>
      <c r="DH55" s="44">
        <f>IF(DH54=1,MIN(Kirish!$C$50,Kirish!$B$19+(Kirish!$C$50-Kirish!$B$19)*IF(Kirish!$C$51&gt;0,MIN(1,(DH53-1)/Kirish!$C$51),1)),0)</f>
        <v>0.89999999999999991</v>
      </c>
      <c r="DI55" s="44">
        <f>IF(DI54=1,MIN(Kirish!$C$50,Kirish!$B$19+(Kirish!$C$50-Kirish!$B$19)*IF(Kirish!$C$51&gt;0,MIN(1,(DI53-1)/Kirish!$C$51),1)),0)</f>
        <v>0.89999999999999991</v>
      </c>
      <c r="DJ55" s="44">
        <f>IF(DJ54=1,MIN(Kirish!$C$50,Kirish!$B$19+(Kirish!$C$50-Kirish!$B$19)*IF(Kirish!$C$51&gt;0,MIN(1,(DJ53-1)/Kirish!$C$51),1)),0)</f>
        <v>0.89999999999999991</v>
      </c>
      <c r="DK55" s="44">
        <f>IF(DK54=1,MIN(Kirish!$C$50,Kirish!$B$19+(Kirish!$C$50-Kirish!$B$19)*IF(Kirish!$C$51&gt;0,MIN(1,(DK53-1)/Kirish!$C$51),1)),0)</f>
        <v>0.89999999999999991</v>
      </c>
      <c r="DL55" s="44">
        <f>IF(DL54=1,MIN(Kirish!$C$50,Kirish!$B$19+(Kirish!$C$50-Kirish!$B$19)*IF(Kirish!$C$51&gt;0,MIN(1,(DL53-1)/Kirish!$C$51),1)),0)</f>
        <v>0.89999999999999991</v>
      </c>
      <c r="DM55" s="44">
        <f>IF(DM54=1,MIN(Kirish!$C$50,Kirish!$B$19+(Kirish!$C$50-Kirish!$B$19)*IF(Kirish!$C$51&gt;0,MIN(1,(DM53-1)/Kirish!$C$51),1)),0)</f>
        <v>0.89999999999999991</v>
      </c>
      <c r="DN55" s="44">
        <f>IF(DN54=1,MIN(Kirish!$C$50,Kirish!$B$19+(Kirish!$C$50-Kirish!$B$19)*IF(Kirish!$C$51&gt;0,MIN(1,(DN53-1)/Kirish!$C$51),1)),0)</f>
        <v>0.89999999999999991</v>
      </c>
      <c r="DO55" s="44">
        <f>IF(DO54=1,MIN(Kirish!$C$50,Kirish!$B$19+(Kirish!$C$50-Kirish!$B$19)*IF(Kirish!$C$51&gt;0,MIN(1,(DO53-1)/Kirish!$C$51),1)),0)</f>
        <v>0.89999999999999991</v>
      </c>
      <c r="DP55" s="44">
        <f>IF(DP54=1,MIN(Kirish!$C$50,Kirish!$B$19+(Kirish!$C$50-Kirish!$B$19)*IF(Kirish!$C$51&gt;0,MIN(1,(DP53-1)/Kirish!$C$51),1)),0)</f>
        <v>0.89999999999999991</v>
      </c>
      <c r="DQ55" s="44">
        <f>IF(DQ54=1,MIN(Kirish!$C$50,Kirish!$B$19+(Kirish!$C$50-Kirish!$B$19)*IF(Kirish!$C$51&gt;0,MIN(1,(DQ53-1)/Kirish!$C$51),1)),0)</f>
        <v>0.89999999999999991</v>
      </c>
      <c r="DR55" s="44">
        <f>IF(DR54=1,MIN(Kirish!$C$50,Kirish!$B$19+(Kirish!$C$50-Kirish!$B$19)*IF(Kirish!$C$51&gt;0,MIN(1,(DR53-1)/Kirish!$C$51),1)),0)</f>
        <v>0.89999999999999991</v>
      </c>
      <c r="DS55" s="44">
        <f>IF(DS54=1,MIN(Kirish!$C$50,Kirish!$B$19+(Kirish!$C$50-Kirish!$B$19)*IF(Kirish!$C$51&gt;0,MIN(1,(DS53-1)/Kirish!$C$51),1)),0)</f>
        <v>0.89999999999999991</v>
      </c>
      <c r="DT55" s="44">
        <f>IF(DT54=1,MIN(Kirish!$C$50,Kirish!$B$19+(Kirish!$C$50-Kirish!$B$19)*IF(Kirish!$C$51&gt;0,MIN(1,(DT53-1)/Kirish!$C$51),1)),0)</f>
        <v>0.89999999999999991</v>
      </c>
      <c r="DU55" s="44">
        <f>IF(DU54=1,MIN(Kirish!$C$50,Kirish!$B$19+(Kirish!$C$50-Kirish!$B$19)*IF(Kirish!$C$51&gt;0,MIN(1,(DU53-1)/Kirish!$C$51),1)),0)</f>
        <v>0.89999999999999991</v>
      </c>
      <c r="DV55" s="44">
        <f>IF(DV54=1,MIN(Kirish!$C$50,Kirish!$B$19+(Kirish!$C$50-Kirish!$B$19)*IF(Kirish!$C$51&gt;0,MIN(1,(DV53-1)/Kirish!$C$51),1)),0)</f>
        <v>0.89999999999999991</v>
      </c>
      <c r="DW55" s="44">
        <f>IF(DW54=1,MIN(Kirish!$C$50,Kirish!$B$19+(Kirish!$C$50-Kirish!$B$19)*IF(Kirish!$C$51&gt;0,MIN(1,(DW53-1)/Kirish!$C$51),1)),0)</f>
        <v>0.89999999999999991</v>
      </c>
      <c r="DX55" s="44">
        <f>IF(DX54=1,MIN(Kirish!$C$50,Kirish!$B$19+(Kirish!$C$50-Kirish!$B$19)*IF(Kirish!$C$51&gt;0,MIN(1,(DX53-1)/Kirish!$C$51),1)),0)</f>
        <v>0.89999999999999991</v>
      </c>
      <c r="DY55" s="44">
        <f>IF(DY54=1,MIN(Kirish!$C$50,Kirish!$B$19+(Kirish!$C$50-Kirish!$B$19)*IF(Kirish!$C$51&gt;0,MIN(1,(DY53-1)/Kirish!$C$51),1)),0)</f>
        <v>0.89999999999999991</v>
      </c>
      <c r="DZ55" s="44">
        <f>IF(DZ54=1,MIN(Kirish!$C$50,Kirish!$B$19+(Kirish!$C$50-Kirish!$B$19)*IF(Kirish!$C$51&gt;0,MIN(1,(DZ53-1)/Kirish!$C$51),1)),0)</f>
        <v>0.89999999999999991</v>
      </c>
      <c r="EA55" s="44">
        <f>IF(EA54=1,MIN(Kirish!$C$50,Kirish!$B$19+(Kirish!$C$50-Kirish!$B$19)*IF(Kirish!$C$51&gt;0,MIN(1,(EA53-1)/Kirish!$C$51),1)),0)</f>
        <v>0.89999999999999991</v>
      </c>
      <c r="EB55" s="44">
        <f>IF(EB54=1,MIN(Kirish!$C$50,Kirish!$B$19+(Kirish!$C$50-Kirish!$B$19)*IF(Kirish!$C$51&gt;0,MIN(1,(EB53-1)/Kirish!$C$51),1)),0)</f>
        <v>0.89999999999999991</v>
      </c>
      <c r="EC55" s="44">
        <f>IF(EC54=1,MIN(Kirish!$C$50,Kirish!$B$19+(Kirish!$C$50-Kirish!$B$19)*IF(Kirish!$C$51&gt;0,MIN(1,(EC53-1)/Kirish!$C$51),1)),0)</f>
        <v>0.89999999999999991</v>
      </c>
      <c r="ED55" s="44">
        <f>IF(ED54=1,MIN(Kirish!$C$50,Kirish!$B$19+(Kirish!$C$50-Kirish!$B$19)*IF(Kirish!$C$51&gt;0,MIN(1,(ED53-1)/Kirish!$C$51),1)),0)</f>
        <v>0.89999999999999991</v>
      </c>
      <c r="EE55" s="44">
        <f>IF(EE54=1,MIN(Kirish!$C$50,Kirish!$B$19+(Kirish!$C$50-Kirish!$B$19)*IF(Kirish!$C$51&gt;0,MIN(1,(EE53-1)/Kirish!$C$51),1)),0)</f>
        <v>0.89999999999999991</v>
      </c>
      <c r="EF55" s="44">
        <f>IF(EF54=1,MIN(Kirish!$C$50,Kirish!$B$19+(Kirish!$C$50-Kirish!$B$19)*IF(Kirish!$C$51&gt;0,MIN(1,(EF53-1)/Kirish!$C$51),1)),0)</f>
        <v>0.89999999999999991</v>
      </c>
      <c r="EG55" s="44">
        <f>IF(EG54=1,MIN(Kirish!$C$50,Kirish!$B$19+(Kirish!$C$50-Kirish!$B$19)*IF(Kirish!$C$51&gt;0,MIN(1,(EG53-1)/Kirish!$C$51),1)),0)</f>
        <v>0.89999999999999991</v>
      </c>
      <c r="EH55" s="44">
        <f>IF(EH54=1,MIN(Kirish!$C$50,Kirish!$B$19+(Kirish!$C$50-Kirish!$B$19)*IF(Kirish!$C$51&gt;0,MIN(1,(EH53-1)/Kirish!$C$51),1)),0)</f>
        <v>0.89999999999999991</v>
      </c>
      <c r="EI55" s="44">
        <f>IF(EI54=1,MIN(Kirish!$C$50,Kirish!$B$19+(Kirish!$C$50-Kirish!$B$19)*IF(Kirish!$C$51&gt;0,MIN(1,(EI53-1)/Kirish!$C$51),1)),0)</f>
        <v>0.89999999999999991</v>
      </c>
      <c r="EJ55" s="44">
        <f>IF(EJ54=1,MIN(Kirish!$C$50,Kirish!$B$19+(Kirish!$C$50-Kirish!$B$19)*IF(Kirish!$C$51&gt;0,MIN(1,(EJ53-1)/Kirish!$C$51),1)),0)</f>
        <v>0.89999999999999991</v>
      </c>
      <c r="EK55" s="44">
        <f>IF(EK54=1,MIN(Kirish!$C$50,Kirish!$B$19+(Kirish!$C$50-Kirish!$B$19)*IF(Kirish!$C$51&gt;0,MIN(1,(EK53-1)/Kirish!$C$51),1)),0)</f>
        <v>0.89999999999999991</v>
      </c>
      <c r="EL55" s="44">
        <f>IF(EL54=1,MIN(Kirish!$C$50,Kirish!$B$19+(Kirish!$C$50-Kirish!$B$19)*IF(Kirish!$C$51&gt;0,MIN(1,(EL53-1)/Kirish!$C$51),1)),0)</f>
        <v>0.89999999999999991</v>
      </c>
      <c r="EM55" s="44">
        <f>IF(EM54=1,MIN(Kirish!$C$50,Kirish!$B$19+(Kirish!$C$50-Kirish!$B$19)*IF(Kirish!$C$51&gt;0,MIN(1,(EM53-1)/Kirish!$C$51),1)),0)</f>
        <v>0.89999999999999991</v>
      </c>
      <c r="EN55" s="44">
        <f>IF(EN54=1,MIN(Kirish!$C$50,Kirish!$B$19+(Kirish!$C$50-Kirish!$B$19)*IF(Kirish!$C$51&gt;0,MIN(1,(EN53-1)/Kirish!$C$51),1)),0)</f>
        <v>0.89999999999999991</v>
      </c>
      <c r="EO55" s="44">
        <f>IF(EO54=1,MIN(Kirish!$C$50,Kirish!$B$19+(Kirish!$C$50-Kirish!$B$19)*IF(Kirish!$C$51&gt;0,MIN(1,(EO53-1)/Kirish!$C$51),1)),0)</f>
        <v>0</v>
      </c>
      <c r="EP55" s="44">
        <f>IF(EP54=1,MIN(Kirish!$C$50,Kirish!$B$19+(Kirish!$C$50-Kirish!$B$19)*IF(Kirish!$C$51&gt;0,MIN(1,(EP53-1)/Kirish!$C$51),1)),0)</f>
        <v>0</v>
      </c>
      <c r="EQ55" s="44">
        <f>IF(EQ54=1,MIN(Kirish!$C$50,Kirish!$B$19+(Kirish!$C$50-Kirish!$B$19)*IF(Kirish!$C$51&gt;0,MIN(1,(EQ53-1)/Kirish!$C$51),1)),0)</f>
        <v>0</v>
      </c>
      <c r="ER55" s="44">
        <f>IF(ER54=1,MIN(Kirish!$C$50,Kirish!$B$19+(Kirish!$C$50-Kirish!$B$19)*IF(Kirish!$C$51&gt;0,MIN(1,(ER53-1)/Kirish!$C$51),1)),0)</f>
        <v>0</v>
      </c>
      <c r="ES55" s="44">
        <f>IF(ES54=1,MIN(Kirish!$C$50,Kirish!$B$19+(Kirish!$C$50-Kirish!$B$19)*IF(Kirish!$C$51&gt;0,MIN(1,(ES53-1)/Kirish!$C$51),1)),0)</f>
        <v>0</v>
      </c>
      <c r="ET55" s="44">
        <f>IF(ET54=1,MIN(Kirish!$C$50,Kirish!$B$19+(Kirish!$C$50-Kirish!$B$19)*IF(Kirish!$C$51&gt;0,MIN(1,(ET53-1)/Kirish!$C$51),1)),0)</f>
        <v>0</v>
      </c>
      <c r="EU55" s="44">
        <f>IF(EU54=1,MIN(Kirish!$C$50,Kirish!$B$19+(Kirish!$C$50-Kirish!$B$19)*IF(Kirish!$C$51&gt;0,MIN(1,(EU53-1)/Kirish!$C$51),1)),0)</f>
        <v>0</v>
      </c>
      <c r="EV55" s="44">
        <f>IF(EV54=1,MIN(Kirish!$C$50,Kirish!$B$19+(Kirish!$C$50-Kirish!$B$19)*IF(Kirish!$C$51&gt;0,MIN(1,(EV53-1)/Kirish!$C$51),1)),0)</f>
        <v>0</v>
      </c>
      <c r="EW55" s="44">
        <f>IF(EW54=1,MIN(Kirish!$C$50,Kirish!$B$19+(Kirish!$C$50-Kirish!$B$19)*IF(Kirish!$C$51&gt;0,MIN(1,(EW53-1)/Kirish!$C$51),1)),0)</f>
        <v>0</v>
      </c>
      <c r="EX55" s="44">
        <f>IF(EX54=1,MIN(Kirish!$C$50,Kirish!$B$19+(Kirish!$C$50-Kirish!$B$19)*IF(Kirish!$C$51&gt;0,MIN(1,(EX53-1)/Kirish!$C$51),1)),0)</f>
        <v>0</v>
      </c>
      <c r="EY55" s="44">
        <f>IF(EY54=1,MIN(Kirish!$C$50,Kirish!$B$19+(Kirish!$C$50-Kirish!$B$19)*IF(Kirish!$C$51&gt;0,MIN(1,(EY53-1)/Kirish!$C$51),1)),0)</f>
        <v>0</v>
      </c>
      <c r="EZ55" s="44">
        <f>IF(EZ54=1,MIN(Kirish!$C$50,Kirish!$B$19+(Kirish!$C$50-Kirish!$B$19)*IF(Kirish!$C$51&gt;0,MIN(1,(EZ53-1)/Kirish!$C$51),1)),0)</f>
        <v>0</v>
      </c>
      <c r="FA55" s="44">
        <f>IF(FA54=1,MIN(Kirish!$C$50,Kirish!$B$19+(Kirish!$C$50-Kirish!$B$19)*IF(Kirish!$C$51&gt;0,MIN(1,(FA53-1)/Kirish!$C$51),1)),0)</f>
        <v>0</v>
      </c>
      <c r="FB55" s="44">
        <f>IF(FB54=1,MIN(Kirish!$C$50,Kirish!$B$19+(Kirish!$C$50-Kirish!$B$19)*IF(Kirish!$C$51&gt;0,MIN(1,(FB53-1)/Kirish!$C$51),1)),0)</f>
        <v>0</v>
      </c>
      <c r="FC55" s="44">
        <f>IF(FC54=1,MIN(Kirish!$C$50,Kirish!$B$19+(Kirish!$C$50-Kirish!$B$19)*IF(Kirish!$C$51&gt;0,MIN(1,(FC53-1)/Kirish!$C$51),1)),0)</f>
        <v>0</v>
      </c>
      <c r="FD55" s="44">
        <f>IF(FD54=1,MIN(Kirish!$C$50,Kirish!$B$19+(Kirish!$C$50-Kirish!$B$19)*IF(Kirish!$C$51&gt;0,MIN(1,(FD53-1)/Kirish!$C$51),1)),0)</f>
        <v>0</v>
      </c>
      <c r="FE55" s="44">
        <f>IF(FE54=1,MIN(Kirish!$C$50,Kirish!$B$19+(Kirish!$C$50-Kirish!$B$19)*IF(Kirish!$C$51&gt;0,MIN(1,(FE53-1)/Kirish!$C$51),1)),0)</f>
        <v>0</v>
      </c>
      <c r="FF55" s="44">
        <f>IF(FF54=1,MIN(Kirish!$C$50,Kirish!$B$19+(Kirish!$C$50-Kirish!$B$19)*IF(Kirish!$C$51&gt;0,MIN(1,(FF53-1)/Kirish!$C$51),1)),0)</f>
        <v>0</v>
      </c>
      <c r="FG55" s="44">
        <f>IF(FG54=1,MIN(Kirish!$C$50,Kirish!$B$19+(Kirish!$C$50-Kirish!$B$19)*IF(Kirish!$C$51&gt;0,MIN(1,(FG53-1)/Kirish!$C$51),1)),0)</f>
        <v>0</v>
      </c>
      <c r="FH55" s="44">
        <f>IF(FH54=1,MIN(Kirish!$C$50,Kirish!$B$19+(Kirish!$C$50-Kirish!$B$19)*IF(Kirish!$C$51&gt;0,MIN(1,(FH53-1)/Kirish!$C$51),1)),0)</f>
        <v>0</v>
      </c>
      <c r="FI55" s="44">
        <f>IF(FI54=1,MIN(Kirish!$C$50,Kirish!$B$19+(Kirish!$C$50-Kirish!$B$19)*IF(Kirish!$C$51&gt;0,MIN(1,(FI53-1)/Kirish!$C$51),1)),0)</f>
        <v>0</v>
      </c>
      <c r="FJ55" s="44">
        <f>IF(FJ54=1,MIN(Kirish!$C$50,Kirish!$B$19+(Kirish!$C$50-Kirish!$B$19)*IF(Kirish!$C$51&gt;0,MIN(1,(FJ53-1)/Kirish!$C$51),1)),0)</f>
        <v>0</v>
      </c>
      <c r="FK55" s="44">
        <f>IF(FK54=1,MIN(Kirish!$C$50,Kirish!$B$19+(Kirish!$C$50-Kirish!$B$19)*IF(Kirish!$C$51&gt;0,MIN(1,(FK53-1)/Kirish!$C$51),1)),0)</f>
        <v>0</v>
      </c>
      <c r="FL55" s="44">
        <f>IF(FL54=1,MIN(Kirish!$C$50,Kirish!$B$19+(Kirish!$C$50-Kirish!$B$19)*IF(Kirish!$C$51&gt;0,MIN(1,(FL53-1)/Kirish!$C$51),1)),0)</f>
        <v>0</v>
      </c>
      <c r="FM55" s="44">
        <f>IF(FM54=1,MIN(Kirish!$C$50,Kirish!$B$19+(Kirish!$C$50-Kirish!$B$19)*IF(Kirish!$C$51&gt;0,MIN(1,(FM53-1)/Kirish!$C$51),1)),0)</f>
        <v>0</v>
      </c>
      <c r="FN55" s="44">
        <f>IF(FN54=1,MIN(Kirish!$C$50,Kirish!$B$19+(Kirish!$C$50-Kirish!$B$19)*IF(Kirish!$C$51&gt;0,MIN(1,(FN53-1)/Kirish!$C$51),1)),0)</f>
        <v>0</v>
      </c>
      <c r="FO55" s="44">
        <f>IF(FO54=1,MIN(Kirish!$C$50,Kirish!$B$19+(Kirish!$C$50-Kirish!$B$19)*IF(Kirish!$C$51&gt;0,MIN(1,(FO53-1)/Kirish!$C$51),1)),0)</f>
        <v>0</v>
      </c>
      <c r="FP55" s="44">
        <f>IF(FP54=1,MIN(Kirish!$C$50,Kirish!$B$19+(Kirish!$C$50-Kirish!$B$19)*IF(Kirish!$C$51&gt;0,MIN(1,(FP53-1)/Kirish!$C$51),1)),0)</f>
        <v>0</v>
      </c>
    </row>
    <row r="56" spans="1:172" x14ac:dyDescent="0.2">
      <c r="A56" s="42" t="s">
        <v>237</v>
      </c>
      <c r="D56" s="43">
        <f>IF(D54=1,(1+Kirish!$C$53)^INT((D53-1)/12),1)</f>
        <v>1</v>
      </c>
      <c r="E56" s="43">
        <f>IF(E54=1,(1+Kirish!$C$53)^INT((E53-1)/12),1)</f>
        <v>1</v>
      </c>
      <c r="F56" s="43">
        <f>IF(F54=1,(1+Kirish!$C$53)^INT((F53-1)/12),1)</f>
        <v>1</v>
      </c>
      <c r="G56" s="43">
        <f>IF(G54=1,(1+Kirish!$C$53)^INT((G53-1)/12),1)</f>
        <v>1</v>
      </c>
      <c r="H56" s="43">
        <f>IF(H54=1,(1+Kirish!$C$53)^INT((H53-1)/12),1)</f>
        <v>1</v>
      </c>
      <c r="I56" s="43">
        <f>IF(I54=1,(1+Kirish!$C$53)^INT((I53-1)/12),1)</f>
        <v>1</v>
      </c>
      <c r="J56" s="43">
        <f>IF(J54=1,(1+Kirish!$C$53)^INT((J53-1)/12),1)</f>
        <v>1</v>
      </c>
      <c r="K56" s="43">
        <f>IF(K54=1,(1+Kirish!$C$53)^INT((K53-1)/12),1)</f>
        <v>1</v>
      </c>
      <c r="L56" s="43">
        <f>IF(L54=1,(1+Kirish!$C$53)^INT((L53-1)/12),1)</f>
        <v>1</v>
      </c>
      <c r="M56" s="43">
        <f>IF(M54=1,(1+Kirish!$C$53)^INT((M53-1)/12),1)</f>
        <v>1</v>
      </c>
      <c r="N56" s="43">
        <f>IF(N54=1,(1+Kirish!$C$53)^INT((N53-1)/12),1)</f>
        <v>1</v>
      </c>
      <c r="O56" s="43">
        <f>IF(O54=1,(1+Kirish!$C$53)^INT((O53-1)/12),1)</f>
        <v>1</v>
      </c>
      <c r="P56" s="43">
        <f>IF(P54=1,(1+Kirish!$C$53)^INT((P53-1)/12),1)</f>
        <v>1</v>
      </c>
      <c r="Q56" s="43">
        <f>IF(Q54=1,(1+Kirish!$C$53)^INT((Q53-1)/12),1)</f>
        <v>1</v>
      </c>
      <c r="R56" s="43">
        <f>IF(R54=1,(1+Kirish!$C$53)^INT((R53-1)/12),1)</f>
        <v>1</v>
      </c>
      <c r="S56" s="43">
        <f>IF(S54=1,(1+Kirish!$C$53)^INT((S53-1)/12),1)</f>
        <v>1</v>
      </c>
      <c r="T56" s="43">
        <f>IF(T54=1,(1+Kirish!$C$53)^INT((T53-1)/12),1)</f>
        <v>1</v>
      </c>
      <c r="U56" s="43">
        <f>IF(U54=1,(1+Kirish!$C$53)^INT((U53-1)/12),1)</f>
        <v>1</v>
      </c>
      <c r="V56" s="43">
        <f>IF(V54=1,(1+Kirish!$C$53)^INT((V53-1)/12),1)</f>
        <v>1</v>
      </c>
      <c r="W56" s="43">
        <f>IF(W54=1,(1+Kirish!$C$53)^INT((W53-1)/12),1)</f>
        <v>1</v>
      </c>
      <c r="X56" s="43">
        <f>IF(X54=1,(1+Kirish!$C$53)^INT((X53-1)/12),1)</f>
        <v>1</v>
      </c>
      <c r="Y56" s="43">
        <f>IF(Y54=1,(1+Kirish!$C$53)^INT((Y53-1)/12),1)</f>
        <v>1</v>
      </c>
      <c r="Z56" s="43">
        <f>IF(Z54=1,(1+Kirish!$C$53)^INT((Z53-1)/12),1)</f>
        <v>1</v>
      </c>
      <c r="AA56" s="43">
        <f>IF(AA54=1,(1+Kirish!$C$53)^INT((AA53-1)/12),1)</f>
        <v>1</v>
      </c>
      <c r="AB56" s="43">
        <f>IF(AB54=1,(1+Kirish!$C$53)^INT((AB53-1)/12),1)</f>
        <v>1</v>
      </c>
      <c r="AC56" s="43">
        <f>IF(AC54=1,(1+Kirish!$C$53)^INT((AC53-1)/12),1)</f>
        <v>1</v>
      </c>
      <c r="AD56" s="43">
        <f>IF(AD54=1,(1+Kirish!$C$53)^INT((AD53-1)/12),1)</f>
        <v>1</v>
      </c>
      <c r="AE56" s="43">
        <f>IF(AE54=1,(1+Kirish!$C$53)^INT((AE53-1)/12),1)</f>
        <v>1</v>
      </c>
      <c r="AF56" s="43">
        <f>IF(AF54=1,(1+Kirish!$C$53)^INT((AF53-1)/12),1)</f>
        <v>1</v>
      </c>
      <c r="AG56" s="43">
        <f>IF(AG54=1,(1+Kirish!$C$53)^INT((AG53-1)/12),1)</f>
        <v>1</v>
      </c>
      <c r="AH56" s="43">
        <f>IF(AH54=1,(1+Kirish!$C$53)^INT((AH53-1)/12),1)</f>
        <v>1</v>
      </c>
      <c r="AI56" s="43">
        <f>IF(AI54=1,(1+Kirish!$C$53)^INT((AI53-1)/12),1)</f>
        <v>1</v>
      </c>
      <c r="AJ56" s="43">
        <f>IF(AJ54=1,(1+Kirish!$C$53)^INT((AJ53-1)/12),1)</f>
        <v>1</v>
      </c>
      <c r="AK56" s="43">
        <f>IF(AK54=1,(1+Kirish!$C$53)^INT((AK53-1)/12),1)</f>
        <v>1.02</v>
      </c>
      <c r="AL56" s="43">
        <f>IF(AL54=1,(1+Kirish!$C$53)^INT((AL53-1)/12),1)</f>
        <v>1.02</v>
      </c>
      <c r="AM56" s="43">
        <f>IF(AM54=1,(1+Kirish!$C$53)^INT((AM53-1)/12),1)</f>
        <v>1.02</v>
      </c>
      <c r="AN56" s="43">
        <f>IF(AN54=1,(1+Kirish!$C$53)^INT((AN53-1)/12),1)</f>
        <v>1.02</v>
      </c>
      <c r="AO56" s="43">
        <f>IF(AO54=1,(1+Kirish!$C$53)^INT((AO53-1)/12),1)</f>
        <v>1.02</v>
      </c>
      <c r="AP56" s="43">
        <f>IF(AP54=1,(1+Kirish!$C$53)^INT((AP53-1)/12),1)</f>
        <v>1.02</v>
      </c>
      <c r="AQ56" s="43">
        <f>IF(AQ54=1,(1+Kirish!$C$53)^INT((AQ53-1)/12),1)</f>
        <v>1.02</v>
      </c>
      <c r="AR56" s="43">
        <f>IF(AR54=1,(1+Kirish!$C$53)^INT((AR53-1)/12),1)</f>
        <v>1.02</v>
      </c>
      <c r="AS56" s="43">
        <f>IF(AS54=1,(1+Kirish!$C$53)^INT((AS53-1)/12),1)</f>
        <v>1.02</v>
      </c>
      <c r="AT56" s="43">
        <f>IF(AT54=1,(1+Kirish!$C$53)^INT((AT53-1)/12),1)</f>
        <v>1.02</v>
      </c>
      <c r="AU56" s="43">
        <f>IF(AU54=1,(1+Kirish!$C$53)^INT((AU53-1)/12),1)</f>
        <v>1.02</v>
      </c>
      <c r="AV56" s="43">
        <f>IF(AV54=1,(1+Kirish!$C$53)^INT((AV53-1)/12),1)</f>
        <v>1.02</v>
      </c>
      <c r="AW56" s="43">
        <f>IF(AW54=1,(1+Kirish!$C$53)^INT((AW53-1)/12),1)</f>
        <v>1.0404</v>
      </c>
      <c r="AX56" s="43">
        <f>IF(AX54=1,(1+Kirish!$C$53)^INT((AX53-1)/12),1)</f>
        <v>1.0404</v>
      </c>
      <c r="AY56" s="43">
        <f>IF(AY54=1,(1+Kirish!$C$53)^INT((AY53-1)/12),1)</f>
        <v>1.0404</v>
      </c>
      <c r="AZ56" s="43">
        <f>IF(AZ54=1,(1+Kirish!$C$53)^INT((AZ53-1)/12),1)</f>
        <v>1.0404</v>
      </c>
      <c r="BA56" s="43">
        <f>IF(BA54=1,(1+Kirish!$C$53)^INT((BA53-1)/12),1)</f>
        <v>1.0404</v>
      </c>
      <c r="BB56" s="43">
        <f>IF(BB54=1,(1+Kirish!$C$53)^INT((BB53-1)/12),1)</f>
        <v>1.0404</v>
      </c>
      <c r="BC56" s="43">
        <f>IF(BC54=1,(1+Kirish!$C$53)^INT((BC53-1)/12),1)</f>
        <v>1.0404</v>
      </c>
      <c r="BD56" s="43">
        <f>IF(BD54=1,(1+Kirish!$C$53)^INT((BD53-1)/12),1)</f>
        <v>1.0404</v>
      </c>
      <c r="BE56" s="43">
        <f>IF(BE54=1,(1+Kirish!$C$53)^INT((BE53-1)/12),1)</f>
        <v>1.0404</v>
      </c>
      <c r="BF56" s="43">
        <f>IF(BF54=1,(1+Kirish!$C$53)^INT((BF53-1)/12),1)</f>
        <v>1.0404</v>
      </c>
      <c r="BG56" s="43">
        <f>IF(BG54=1,(1+Kirish!$C$53)^INT((BG53-1)/12),1)</f>
        <v>1.0404</v>
      </c>
      <c r="BH56" s="43">
        <f>IF(BH54=1,(1+Kirish!$C$53)^INT((BH53-1)/12),1)</f>
        <v>1.0404</v>
      </c>
      <c r="BI56" s="43">
        <f>IF(BI54=1,(1+Kirish!$C$53)^INT((BI53-1)/12),1)</f>
        <v>1.0612079999999999</v>
      </c>
      <c r="BJ56" s="43">
        <f>IF(BJ54=1,(1+Kirish!$C$53)^INT((BJ53-1)/12),1)</f>
        <v>1.0612079999999999</v>
      </c>
      <c r="BK56" s="43">
        <f>IF(BK54=1,(1+Kirish!$C$53)^INT((BK53-1)/12),1)</f>
        <v>1.0612079999999999</v>
      </c>
      <c r="BL56" s="43">
        <f>IF(BL54=1,(1+Kirish!$C$53)^INT((BL53-1)/12),1)</f>
        <v>1.0612079999999999</v>
      </c>
      <c r="BM56" s="43">
        <f>IF(BM54=1,(1+Kirish!$C$53)^INT((BM53-1)/12),1)</f>
        <v>1.0612079999999999</v>
      </c>
      <c r="BN56" s="43">
        <f>IF(BN54=1,(1+Kirish!$C$53)^INT((BN53-1)/12),1)</f>
        <v>1.0612079999999999</v>
      </c>
      <c r="BO56" s="43">
        <f>IF(BO54=1,(1+Kirish!$C$53)^INT((BO53-1)/12),1)</f>
        <v>1.0612079999999999</v>
      </c>
      <c r="BP56" s="43">
        <f>IF(BP54=1,(1+Kirish!$C$53)^INT((BP53-1)/12),1)</f>
        <v>1.0612079999999999</v>
      </c>
      <c r="BQ56" s="43">
        <f>IF(BQ54=1,(1+Kirish!$C$53)^INT((BQ53-1)/12),1)</f>
        <v>1.0612079999999999</v>
      </c>
      <c r="BR56" s="43">
        <f>IF(BR54=1,(1+Kirish!$C$53)^INT((BR53-1)/12),1)</f>
        <v>1.0612079999999999</v>
      </c>
      <c r="BS56" s="43">
        <f>IF(BS54=1,(1+Kirish!$C$53)^INT((BS53-1)/12),1)</f>
        <v>1.0612079999999999</v>
      </c>
      <c r="BT56" s="43">
        <f>IF(BT54=1,(1+Kirish!$C$53)^INT((BT53-1)/12),1)</f>
        <v>1.0612079999999999</v>
      </c>
      <c r="BU56" s="43">
        <f>IF(BU54=1,(1+Kirish!$C$53)^INT((BU53-1)/12),1)</f>
        <v>1.08243216</v>
      </c>
      <c r="BV56" s="43">
        <f>IF(BV54=1,(1+Kirish!$C$53)^INT((BV53-1)/12),1)</f>
        <v>1.08243216</v>
      </c>
      <c r="BW56" s="43">
        <f>IF(BW54=1,(1+Kirish!$C$53)^INT((BW53-1)/12),1)</f>
        <v>1.08243216</v>
      </c>
      <c r="BX56" s="43">
        <f>IF(BX54=1,(1+Kirish!$C$53)^INT((BX53-1)/12),1)</f>
        <v>1.08243216</v>
      </c>
      <c r="BY56" s="43">
        <f>IF(BY54=1,(1+Kirish!$C$53)^INT((BY53-1)/12),1)</f>
        <v>1.08243216</v>
      </c>
      <c r="BZ56" s="43">
        <f>IF(BZ54=1,(1+Kirish!$C$53)^INT((BZ53-1)/12),1)</f>
        <v>1.08243216</v>
      </c>
      <c r="CA56" s="43">
        <f>IF(CA54=1,(1+Kirish!$C$53)^INT((CA53-1)/12),1)</f>
        <v>1.08243216</v>
      </c>
      <c r="CB56" s="43">
        <f>IF(CB54=1,(1+Kirish!$C$53)^INT((CB53-1)/12),1)</f>
        <v>1.08243216</v>
      </c>
      <c r="CC56" s="43">
        <f>IF(CC54=1,(1+Kirish!$C$53)^INT((CC53-1)/12),1)</f>
        <v>1.08243216</v>
      </c>
      <c r="CD56" s="43">
        <f>IF(CD54=1,(1+Kirish!$C$53)^INT((CD53-1)/12),1)</f>
        <v>1.08243216</v>
      </c>
      <c r="CE56" s="43">
        <f>IF(CE54=1,(1+Kirish!$C$53)^INT((CE53-1)/12),1)</f>
        <v>1.08243216</v>
      </c>
      <c r="CF56" s="43">
        <f>IF(CF54=1,(1+Kirish!$C$53)^INT((CF53-1)/12),1)</f>
        <v>1.08243216</v>
      </c>
      <c r="CG56" s="43">
        <f>IF(CG54=1,(1+Kirish!$C$53)^INT((CG53-1)/12),1)</f>
        <v>1.1040808032</v>
      </c>
      <c r="CH56" s="43">
        <f>IF(CH54=1,(1+Kirish!$C$53)^INT((CH53-1)/12),1)</f>
        <v>1.1040808032</v>
      </c>
      <c r="CI56" s="43">
        <f>IF(CI54=1,(1+Kirish!$C$53)^INT((CI53-1)/12),1)</f>
        <v>1.1040808032</v>
      </c>
      <c r="CJ56" s="43">
        <f>IF(CJ54=1,(1+Kirish!$C$53)^INT((CJ53-1)/12),1)</f>
        <v>1.1040808032</v>
      </c>
      <c r="CK56" s="43">
        <f>IF(CK54=1,(1+Kirish!$C$53)^INT((CK53-1)/12),1)</f>
        <v>1.1040808032</v>
      </c>
      <c r="CL56" s="43">
        <f>IF(CL54=1,(1+Kirish!$C$53)^INT((CL53-1)/12),1)</f>
        <v>1.1040808032</v>
      </c>
      <c r="CM56" s="43">
        <f>IF(CM54=1,(1+Kirish!$C$53)^INT((CM53-1)/12),1)</f>
        <v>1.1040808032</v>
      </c>
      <c r="CN56" s="43">
        <f>IF(CN54=1,(1+Kirish!$C$53)^INT((CN53-1)/12),1)</f>
        <v>1.1040808032</v>
      </c>
      <c r="CO56" s="43">
        <f>IF(CO54=1,(1+Kirish!$C$53)^INT((CO53-1)/12),1)</f>
        <v>1.1040808032</v>
      </c>
      <c r="CP56" s="43">
        <f>IF(CP54=1,(1+Kirish!$C$53)^INT((CP53-1)/12),1)</f>
        <v>1.1040808032</v>
      </c>
      <c r="CQ56" s="43">
        <f>IF(CQ54=1,(1+Kirish!$C$53)^INT((CQ53-1)/12),1)</f>
        <v>1.1040808032</v>
      </c>
      <c r="CR56" s="43">
        <f>IF(CR54=1,(1+Kirish!$C$53)^INT((CR53-1)/12),1)</f>
        <v>1.1040808032</v>
      </c>
      <c r="CS56" s="43">
        <f>IF(CS54=1,(1+Kirish!$C$53)^INT((CS53-1)/12),1)</f>
        <v>1.1261624192640001</v>
      </c>
      <c r="CT56" s="43">
        <f>IF(CT54=1,(1+Kirish!$C$53)^INT((CT53-1)/12),1)</f>
        <v>1.1261624192640001</v>
      </c>
      <c r="CU56" s="43">
        <f>IF(CU54=1,(1+Kirish!$C$53)^INT((CU53-1)/12),1)</f>
        <v>1.1261624192640001</v>
      </c>
      <c r="CV56" s="43">
        <f>IF(CV54=1,(1+Kirish!$C$53)^INT((CV53-1)/12),1)</f>
        <v>1.1261624192640001</v>
      </c>
      <c r="CW56" s="43">
        <f>IF(CW54=1,(1+Kirish!$C$53)^INT((CW53-1)/12),1)</f>
        <v>1.1261624192640001</v>
      </c>
      <c r="CX56" s="43">
        <f>IF(CX54=1,(1+Kirish!$C$53)^INT((CX53-1)/12),1)</f>
        <v>1.1261624192640001</v>
      </c>
      <c r="CY56" s="43">
        <f>IF(CY54=1,(1+Kirish!$C$53)^INT((CY53-1)/12),1)</f>
        <v>1.1261624192640001</v>
      </c>
      <c r="CZ56" s="43">
        <f>IF(CZ54=1,(1+Kirish!$C$53)^INT((CZ53-1)/12),1)</f>
        <v>1.1261624192640001</v>
      </c>
      <c r="DA56" s="43">
        <f>IF(DA54=1,(1+Kirish!$C$53)^INT((DA53-1)/12),1)</f>
        <v>1.1261624192640001</v>
      </c>
      <c r="DB56" s="43">
        <f>IF(DB54=1,(1+Kirish!$C$53)^INT((DB53-1)/12),1)</f>
        <v>1.1261624192640001</v>
      </c>
      <c r="DC56" s="43">
        <f>IF(DC54=1,(1+Kirish!$C$53)^INT((DC53-1)/12),1)</f>
        <v>1.1261624192640001</v>
      </c>
      <c r="DD56" s="43">
        <f>IF(DD54=1,(1+Kirish!$C$53)^INT((DD53-1)/12),1)</f>
        <v>1.1261624192640001</v>
      </c>
      <c r="DE56" s="43">
        <f>IF(DE54=1,(1+Kirish!$C$53)^INT((DE53-1)/12),1)</f>
        <v>1.1486856676492798</v>
      </c>
      <c r="DF56" s="43">
        <f>IF(DF54=1,(1+Kirish!$C$53)^INT((DF53-1)/12),1)</f>
        <v>1.1486856676492798</v>
      </c>
      <c r="DG56" s="43">
        <f>IF(DG54=1,(1+Kirish!$C$53)^INT((DG53-1)/12),1)</f>
        <v>1.1486856676492798</v>
      </c>
      <c r="DH56" s="43">
        <f>IF(DH54=1,(1+Kirish!$C$53)^INT((DH53-1)/12),1)</f>
        <v>1.1486856676492798</v>
      </c>
      <c r="DI56" s="43">
        <f>IF(DI54=1,(1+Kirish!$C$53)^INT((DI53-1)/12),1)</f>
        <v>1.1486856676492798</v>
      </c>
      <c r="DJ56" s="43">
        <f>IF(DJ54=1,(1+Kirish!$C$53)^INT((DJ53-1)/12),1)</f>
        <v>1.1486856676492798</v>
      </c>
      <c r="DK56" s="43">
        <f>IF(DK54=1,(1+Kirish!$C$53)^INT((DK53-1)/12),1)</f>
        <v>1.1486856676492798</v>
      </c>
      <c r="DL56" s="43">
        <f>IF(DL54=1,(1+Kirish!$C$53)^INT((DL53-1)/12),1)</f>
        <v>1.1486856676492798</v>
      </c>
      <c r="DM56" s="43">
        <f>IF(DM54=1,(1+Kirish!$C$53)^INT((DM53-1)/12),1)</f>
        <v>1.1486856676492798</v>
      </c>
      <c r="DN56" s="43">
        <f>IF(DN54=1,(1+Kirish!$C$53)^INT((DN53-1)/12),1)</f>
        <v>1.1486856676492798</v>
      </c>
      <c r="DO56" s="43">
        <f>IF(DO54=1,(1+Kirish!$C$53)^INT((DO53-1)/12),1)</f>
        <v>1.1486856676492798</v>
      </c>
      <c r="DP56" s="43">
        <f>IF(DP54=1,(1+Kirish!$C$53)^INT((DP53-1)/12),1)</f>
        <v>1.1486856676492798</v>
      </c>
      <c r="DQ56" s="43">
        <f>IF(DQ54=1,(1+Kirish!$C$53)^INT((DQ53-1)/12),1)</f>
        <v>1.1716593810022655</v>
      </c>
      <c r="DR56" s="43">
        <f>IF(DR54=1,(1+Kirish!$C$53)^INT((DR53-1)/12),1)</f>
        <v>1.1716593810022655</v>
      </c>
      <c r="DS56" s="43">
        <f>IF(DS54=1,(1+Kirish!$C$53)^INT((DS53-1)/12),1)</f>
        <v>1.1716593810022655</v>
      </c>
      <c r="DT56" s="43">
        <f>IF(DT54=1,(1+Kirish!$C$53)^INT((DT53-1)/12),1)</f>
        <v>1.1716593810022655</v>
      </c>
      <c r="DU56" s="43">
        <f>IF(DU54=1,(1+Kirish!$C$53)^INT((DU53-1)/12),1)</f>
        <v>1.1716593810022655</v>
      </c>
      <c r="DV56" s="43">
        <f>IF(DV54=1,(1+Kirish!$C$53)^INT((DV53-1)/12),1)</f>
        <v>1.1716593810022655</v>
      </c>
      <c r="DW56" s="43">
        <f>IF(DW54=1,(1+Kirish!$C$53)^INT((DW53-1)/12),1)</f>
        <v>1.1716593810022655</v>
      </c>
      <c r="DX56" s="43">
        <f>IF(DX54=1,(1+Kirish!$C$53)^INT((DX53-1)/12),1)</f>
        <v>1.1716593810022655</v>
      </c>
      <c r="DY56" s="43">
        <f>IF(DY54=1,(1+Kirish!$C$53)^INT((DY53-1)/12),1)</f>
        <v>1.1716593810022655</v>
      </c>
      <c r="DZ56" s="43">
        <f>IF(DZ54=1,(1+Kirish!$C$53)^INT((DZ53-1)/12),1)</f>
        <v>1.1716593810022655</v>
      </c>
      <c r="EA56" s="43">
        <f>IF(EA54=1,(1+Kirish!$C$53)^INT((EA53-1)/12),1)</f>
        <v>1.1716593810022655</v>
      </c>
      <c r="EB56" s="43">
        <f>IF(EB54=1,(1+Kirish!$C$53)^INT((EB53-1)/12),1)</f>
        <v>1.1716593810022655</v>
      </c>
      <c r="EC56" s="43">
        <f>IF(EC54=1,(1+Kirish!$C$53)^INT((EC53-1)/12),1)</f>
        <v>1.1950925686223108</v>
      </c>
      <c r="ED56" s="43">
        <f>IF(ED54=1,(1+Kirish!$C$53)^INT((ED53-1)/12),1)</f>
        <v>1.1950925686223108</v>
      </c>
      <c r="EE56" s="43">
        <f>IF(EE54=1,(1+Kirish!$C$53)^INT((EE53-1)/12),1)</f>
        <v>1.1950925686223108</v>
      </c>
      <c r="EF56" s="43">
        <f>IF(EF54=1,(1+Kirish!$C$53)^INT((EF53-1)/12),1)</f>
        <v>1.1950925686223108</v>
      </c>
      <c r="EG56" s="43">
        <f>IF(EG54=1,(1+Kirish!$C$53)^INT((EG53-1)/12),1)</f>
        <v>1.1950925686223108</v>
      </c>
      <c r="EH56" s="43">
        <f>IF(EH54=1,(1+Kirish!$C$53)^INT((EH53-1)/12),1)</f>
        <v>1.1950925686223108</v>
      </c>
      <c r="EI56" s="43">
        <f>IF(EI54=1,(1+Kirish!$C$53)^INT((EI53-1)/12),1)</f>
        <v>1.1950925686223108</v>
      </c>
      <c r="EJ56" s="43">
        <f>IF(EJ54=1,(1+Kirish!$C$53)^INT((EJ53-1)/12),1)</f>
        <v>1.1950925686223108</v>
      </c>
      <c r="EK56" s="43">
        <f>IF(EK54=1,(1+Kirish!$C$53)^INT((EK53-1)/12),1)</f>
        <v>1.1950925686223108</v>
      </c>
      <c r="EL56" s="43">
        <f>IF(EL54=1,(1+Kirish!$C$53)^INT((EL53-1)/12),1)</f>
        <v>1.1950925686223108</v>
      </c>
      <c r="EM56" s="43">
        <f>IF(EM54=1,(1+Kirish!$C$53)^INT((EM53-1)/12),1)</f>
        <v>1.1950925686223108</v>
      </c>
      <c r="EN56" s="43">
        <f>IF(EN54=1,(1+Kirish!$C$53)^INT((EN53-1)/12),1)</f>
        <v>1.1950925686223108</v>
      </c>
      <c r="EO56" s="43">
        <f>IF(EO54=1,(1+Kirish!$C$53)^INT((EO53-1)/12),1)</f>
        <v>1</v>
      </c>
      <c r="EP56" s="43">
        <f>IF(EP54=1,(1+Kirish!$C$53)^INT((EP53-1)/12),1)</f>
        <v>1</v>
      </c>
      <c r="EQ56" s="43">
        <f>IF(EQ54=1,(1+Kirish!$C$53)^INT((EQ53-1)/12),1)</f>
        <v>1</v>
      </c>
      <c r="ER56" s="43">
        <f>IF(ER54=1,(1+Kirish!$C$53)^INT((ER53-1)/12),1)</f>
        <v>1</v>
      </c>
      <c r="ES56" s="43">
        <f>IF(ES54=1,(1+Kirish!$C$53)^INT((ES53-1)/12),1)</f>
        <v>1</v>
      </c>
      <c r="ET56" s="43">
        <f>IF(ET54=1,(1+Kirish!$C$53)^INT((ET53-1)/12),1)</f>
        <v>1</v>
      </c>
      <c r="EU56" s="43">
        <f>IF(EU54=1,(1+Kirish!$C$53)^INT((EU53-1)/12),1)</f>
        <v>1</v>
      </c>
      <c r="EV56" s="43">
        <f>IF(EV54=1,(1+Kirish!$C$53)^INT((EV53-1)/12),1)</f>
        <v>1</v>
      </c>
      <c r="EW56" s="43">
        <f>IF(EW54=1,(1+Kirish!$C$53)^INT((EW53-1)/12),1)</f>
        <v>1</v>
      </c>
      <c r="EX56" s="43">
        <f>IF(EX54=1,(1+Kirish!$C$53)^INT((EX53-1)/12),1)</f>
        <v>1</v>
      </c>
      <c r="EY56" s="43">
        <f>IF(EY54=1,(1+Kirish!$C$53)^INT((EY53-1)/12),1)</f>
        <v>1</v>
      </c>
      <c r="EZ56" s="43">
        <f>IF(EZ54=1,(1+Kirish!$C$53)^INT((EZ53-1)/12),1)</f>
        <v>1</v>
      </c>
      <c r="FA56" s="43">
        <f>IF(FA54=1,(1+Kirish!$C$53)^INT((FA53-1)/12),1)</f>
        <v>1</v>
      </c>
      <c r="FB56" s="43">
        <f>IF(FB54=1,(1+Kirish!$C$53)^INT((FB53-1)/12),1)</f>
        <v>1</v>
      </c>
      <c r="FC56" s="43">
        <f>IF(FC54=1,(1+Kirish!$C$53)^INT((FC53-1)/12),1)</f>
        <v>1</v>
      </c>
      <c r="FD56" s="43">
        <f>IF(FD54=1,(1+Kirish!$C$53)^INT((FD53-1)/12),1)</f>
        <v>1</v>
      </c>
      <c r="FE56" s="43">
        <f>IF(FE54=1,(1+Kirish!$C$53)^INT((FE53-1)/12),1)</f>
        <v>1</v>
      </c>
      <c r="FF56" s="43">
        <f>IF(FF54=1,(1+Kirish!$C$53)^INT((FF53-1)/12),1)</f>
        <v>1</v>
      </c>
      <c r="FG56" s="43">
        <f>IF(FG54=1,(1+Kirish!$C$53)^INT((FG53-1)/12),1)</f>
        <v>1</v>
      </c>
      <c r="FH56" s="43">
        <f>IF(FH54=1,(1+Kirish!$C$53)^INT((FH53-1)/12),1)</f>
        <v>1</v>
      </c>
      <c r="FI56" s="43">
        <f>IF(FI54=1,(1+Kirish!$C$53)^INT((FI53-1)/12),1)</f>
        <v>1</v>
      </c>
      <c r="FJ56" s="43">
        <f>IF(FJ54=1,(1+Kirish!$C$53)^INT((FJ53-1)/12),1)</f>
        <v>1</v>
      </c>
      <c r="FK56" s="43">
        <f>IF(FK54=1,(1+Kirish!$C$53)^INT((FK53-1)/12),1)</f>
        <v>1</v>
      </c>
      <c r="FL56" s="43">
        <f>IF(FL54=1,(1+Kirish!$C$53)^INT((FL53-1)/12),1)</f>
        <v>1</v>
      </c>
      <c r="FM56" s="43">
        <f>IF(FM54=1,(1+Kirish!$C$53)^INT((FM53-1)/12),1)</f>
        <v>1</v>
      </c>
      <c r="FN56" s="43">
        <f>IF(FN54=1,(1+Kirish!$C$53)^INT((FN53-1)/12),1)</f>
        <v>1</v>
      </c>
      <c r="FO56" s="43">
        <f>IF(FO54=1,(1+Kirish!$C$53)^INT((FO53-1)/12),1)</f>
        <v>1</v>
      </c>
      <c r="FP56" s="43">
        <f>IF(FP54=1,(1+Kirish!$C$53)^INT((FP53-1)/12),1)</f>
        <v>1</v>
      </c>
    </row>
    <row r="57" spans="1:172" x14ac:dyDescent="0.2">
      <c r="A57" s="42" t="s">
        <v>238</v>
      </c>
      <c r="C57" s="45">
        <f t="shared" ref="C57:C66" si="57">SUM(D57:FP57)</f>
        <v>4802655.3081850214</v>
      </c>
      <c r="D57" s="46">
        <f>Parametrlar!$F$16*D55*D56</f>
        <v>0</v>
      </c>
      <c r="E57" s="46">
        <f>Parametrlar!$F$16*E55*E56</f>
        <v>0</v>
      </c>
      <c r="F57" s="46">
        <f>Parametrlar!$F$16*F55*F56</f>
        <v>0</v>
      </c>
      <c r="G57" s="46">
        <f>Parametrlar!$F$16*G55*G56</f>
        <v>0</v>
      </c>
      <c r="H57" s="46">
        <f>Parametrlar!$F$16*H55*H56</f>
        <v>0</v>
      </c>
      <c r="I57" s="46">
        <f>Parametrlar!$F$16*I55*I56</f>
        <v>0</v>
      </c>
      <c r="J57" s="46">
        <f>Parametrlar!$F$16*J55*J56</f>
        <v>0</v>
      </c>
      <c r="K57" s="46">
        <f>Parametrlar!$F$16*K55*K56</f>
        <v>0</v>
      </c>
      <c r="L57" s="46">
        <f>Parametrlar!$F$16*L55*L56</f>
        <v>0</v>
      </c>
      <c r="M57" s="46">
        <f>Parametrlar!$F$16*M55*M56</f>
        <v>0</v>
      </c>
      <c r="N57" s="46">
        <f>Parametrlar!$F$16*N55*N56</f>
        <v>0</v>
      </c>
      <c r="O57" s="46">
        <f>Parametrlar!$F$16*O55*O56</f>
        <v>0</v>
      </c>
      <c r="P57" s="46">
        <f>Parametrlar!$F$16*P55*P56</f>
        <v>0</v>
      </c>
      <c r="Q57" s="46">
        <f>Parametrlar!$F$16*Q55*Q56</f>
        <v>0</v>
      </c>
      <c r="R57" s="46">
        <f>Parametrlar!$F$16*R55*R56</f>
        <v>0</v>
      </c>
      <c r="S57" s="46">
        <f>Parametrlar!$F$16*S55*S56</f>
        <v>0</v>
      </c>
      <c r="T57" s="46">
        <f>Parametrlar!$F$16*T55*T56</f>
        <v>0</v>
      </c>
      <c r="U57" s="46">
        <f>Parametrlar!$F$16*U55*U56</f>
        <v>0</v>
      </c>
      <c r="V57" s="46">
        <f>Parametrlar!$F$16*V55*V56</f>
        <v>0</v>
      </c>
      <c r="W57" s="46">
        <f>Parametrlar!$F$16*W55*W56</f>
        <v>0</v>
      </c>
      <c r="X57" s="46">
        <f>Parametrlar!$F$16*X55*X56</f>
        <v>0</v>
      </c>
      <c r="Y57" s="46">
        <f>Parametrlar!$F$16*Y55*Y56</f>
        <v>8526.58</v>
      </c>
      <c r="Z57" s="46">
        <f>Parametrlar!$F$16*Z55*Z56</f>
        <v>10516.115333333333</v>
      </c>
      <c r="AA57" s="46">
        <f>Parametrlar!$F$16*AA55*AA56</f>
        <v>12505.650666666666</v>
      </c>
      <c r="AB57" s="46">
        <f>Parametrlar!$F$16*AB55*AB56</f>
        <v>14495.186</v>
      </c>
      <c r="AC57" s="46">
        <f>Parametrlar!$F$16*AC55*AC56</f>
        <v>16484.721333333335</v>
      </c>
      <c r="AD57" s="46">
        <f>Parametrlar!$F$16*AD55*AD56</f>
        <v>18474.256666666668</v>
      </c>
      <c r="AE57" s="46">
        <f>Parametrlar!$F$16*AE55*AE56</f>
        <v>20463.792000000001</v>
      </c>
      <c r="AF57" s="46">
        <f>Parametrlar!$F$16*AF55*AF56</f>
        <v>22453.327333333331</v>
      </c>
      <c r="AG57" s="46">
        <f>Parametrlar!$F$16*AG55*AG56</f>
        <v>24442.862666666664</v>
      </c>
      <c r="AH57" s="46">
        <f>Parametrlar!$F$16*AH55*AH56</f>
        <v>26432.398000000001</v>
      </c>
      <c r="AI57" s="46">
        <f>Parametrlar!$F$16*AI55*AI56</f>
        <v>28421.933333333334</v>
      </c>
      <c r="AJ57" s="46">
        <f>Parametrlar!$F$16*AJ55*AJ56</f>
        <v>30411.468666666671</v>
      </c>
      <c r="AK57" s="46">
        <f>Parametrlar!$F$16*AK55*AK56</f>
        <v>33049.024080000003</v>
      </c>
      <c r="AL57" s="46">
        <f>Parametrlar!$F$16*AL55*AL56</f>
        <v>35078.350120000003</v>
      </c>
      <c r="AM57" s="46">
        <f>Parametrlar!$F$16*AM55*AM56</f>
        <v>37107.676160000003</v>
      </c>
      <c r="AN57" s="46">
        <f>Parametrlar!$F$16*AN55*AN56</f>
        <v>39137.002200000003</v>
      </c>
      <c r="AO57" s="46">
        <f>Parametrlar!$F$16*AO55*AO56</f>
        <v>39137.002200000003</v>
      </c>
      <c r="AP57" s="46">
        <f>Parametrlar!$F$16*AP55*AP56</f>
        <v>39137.002200000003</v>
      </c>
      <c r="AQ57" s="46">
        <f>Parametrlar!$F$16*AQ55*AQ56</f>
        <v>39137.002200000003</v>
      </c>
      <c r="AR57" s="46">
        <f>Parametrlar!$F$16*AR55*AR56</f>
        <v>39137.002200000003</v>
      </c>
      <c r="AS57" s="46">
        <f>Parametrlar!$F$16*AS55*AS56</f>
        <v>39137.002200000003</v>
      </c>
      <c r="AT57" s="46">
        <f>Parametrlar!$F$16*AT55*AT56</f>
        <v>39137.002200000003</v>
      </c>
      <c r="AU57" s="46">
        <f>Parametrlar!$F$16*AU55*AU56</f>
        <v>39137.002200000003</v>
      </c>
      <c r="AV57" s="46">
        <f>Parametrlar!$F$16*AV55*AV56</f>
        <v>39137.002200000003</v>
      </c>
      <c r="AW57" s="46">
        <f>Parametrlar!$F$16*AW55*AW56</f>
        <v>39919.742244000001</v>
      </c>
      <c r="AX57" s="46">
        <f>Parametrlar!$F$16*AX55*AX56</f>
        <v>39919.742244000001</v>
      </c>
      <c r="AY57" s="46">
        <f>Parametrlar!$F$16*AY55*AY56</f>
        <v>39919.742244000001</v>
      </c>
      <c r="AZ57" s="46">
        <f>Parametrlar!$F$16*AZ55*AZ56</f>
        <v>39919.742244000001</v>
      </c>
      <c r="BA57" s="46">
        <f>Parametrlar!$F$16*BA55*BA56</f>
        <v>39919.742244000001</v>
      </c>
      <c r="BB57" s="46">
        <f>Parametrlar!$F$16*BB55*BB56</f>
        <v>39919.742244000001</v>
      </c>
      <c r="BC57" s="46">
        <f>Parametrlar!$F$16*BC55*BC56</f>
        <v>39919.742244000001</v>
      </c>
      <c r="BD57" s="46">
        <f>Parametrlar!$F$16*BD55*BD56</f>
        <v>39919.742244000001</v>
      </c>
      <c r="BE57" s="46">
        <f>Parametrlar!$F$16*BE55*BE56</f>
        <v>39919.742244000001</v>
      </c>
      <c r="BF57" s="46">
        <f>Parametrlar!$F$16*BF55*BF56</f>
        <v>39919.742244000001</v>
      </c>
      <c r="BG57" s="46">
        <f>Parametrlar!$F$16*BG55*BG56</f>
        <v>39919.742244000001</v>
      </c>
      <c r="BH57" s="46">
        <f>Parametrlar!$F$16*BH55*BH56</f>
        <v>39919.742244000001</v>
      </c>
      <c r="BI57" s="46">
        <f>Parametrlar!$F$16*BI55*BI56</f>
        <v>40718.137088880001</v>
      </c>
      <c r="BJ57" s="46">
        <f>Parametrlar!$F$16*BJ55*BJ56</f>
        <v>40718.137088880001</v>
      </c>
      <c r="BK57" s="46">
        <f>Parametrlar!$F$16*BK55*BK56</f>
        <v>40718.137088880001</v>
      </c>
      <c r="BL57" s="46">
        <f>Parametrlar!$F$16*BL55*BL56</f>
        <v>40718.137088880001</v>
      </c>
      <c r="BM57" s="46">
        <f>Parametrlar!$F$16*BM55*BM56</f>
        <v>40718.137088880001</v>
      </c>
      <c r="BN57" s="46">
        <f>Parametrlar!$F$16*BN55*BN56</f>
        <v>40718.137088880001</v>
      </c>
      <c r="BO57" s="46">
        <f>Parametrlar!$F$16*BO55*BO56</f>
        <v>40718.137088880001</v>
      </c>
      <c r="BP57" s="46">
        <f>Parametrlar!$F$16*BP55*BP56</f>
        <v>40718.137088880001</v>
      </c>
      <c r="BQ57" s="46">
        <f>Parametrlar!$F$16*BQ55*BQ56</f>
        <v>40718.137088880001</v>
      </c>
      <c r="BR57" s="46">
        <f>Parametrlar!$F$16*BR55*BR56</f>
        <v>40718.137088880001</v>
      </c>
      <c r="BS57" s="46">
        <f>Parametrlar!$F$16*BS55*BS56</f>
        <v>40718.137088880001</v>
      </c>
      <c r="BT57" s="46">
        <f>Parametrlar!$F$16*BT55*BT56</f>
        <v>40718.137088880001</v>
      </c>
      <c r="BU57" s="46">
        <f>Parametrlar!$F$16*BU55*BU56</f>
        <v>41532.499830657602</v>
      </c>
      <c r="BV57" s="46">
        <f>Parametrlar!$F$16*BV55*BV56</f>
        <v>41532.499830657602</v>
      </c>
      <c r="BW57" s="46">
        <f>Parametrlar!$F$16*BW55*BW56</f>
        <v>41532.499830657602</v>
      </c>
      <c r="BX57" s="46">
        <f>Parametrlar!$F$16*BX55*BX56</f>
        <v>41532.499830657602</v>
      </c>
      <c r="BY57" s="46">
        <f>Parametrlar!$F$16*BY55*BY56</f>
        <v>41532.499830657602</v>
      </c>
      <c r="BZ57" s="46">
        <f>Parametrlar!$F$16*BZ55*BZ56</f>
        <v>41532.499830657602</v>
      </c>
      <c r="CA57" s="46">
        <f>Parametrlar!$F$16*CA55*CA56</f>
        <v>41532.499830657602</v>
      </c>
      <c r="CB57" s="46">
        <f>Parametrlar!$F$16*CB55*CB56</f>
        <v>41532.499830657602</v>
      </c>
      <c r="CC57" s="46">
        <f>Parametrlar!$F$16*CC55*CC56</f>
        <v>41532.499830657602</v>
      </c>
      <c r="CD57" s="46">
        <f>Parametrlar!$F$16*CD55*CD56</f>
        <v>41532.499830657602</v>
      </c>
      <c r="CE57" s="46">
        <f>Parametrlar!$F$16*CE55*CE56</f>
        <v>41532.499830657602</v>
      </c>
      <c r="CF57" s="46">
        <f>Parametrlar!$F$16*CF55*CF56</f>
        <v>41532.499830657602</v>
      </c>
      <c r="CG57" s="46">
        <f>Parametrlar!$F$16*CG55*CG56</f>
        <v>42363.149827270754</v>
      </c>
      <c r="CH57" s="46">
        <f>Parametrlar!$F$16*CH55*CH56</f>
        <v>42363.149827270754</v>
      </c>
      <c r="CI57" s="46">
        <f>Parametrlar!$F$16*CI55*CI56</f>
        <v>42363.149827270754</v>
      </c>
      <c r="CJ57" s="46">
        <f>Parametrlar!$F$16*CJ55*CJ56</f>
        <v>42363.149827270754</v>
      </c>
      <c r="CK57" s="46">
        <f>Parametrlar!$F$16*CK55*CK56</f>
        <v>42363.149827270754</v>
      </c>
      <c r="CL57" s="46">
        <f>Parametrlar!$F$16*CL55*CL56</f>
        <v>42363.149827270754</v>
      </c>
      <c r="CM57" s="46">
        <f>Parametrlar!$F$16*CM55*CM56</f>
        <v>42363.149827270754</v>
      </c>
      <c r="CN57" s="46">
        <f>Parametrlar!$F$16*CN55*CN56</f>
        <v>42363.149827270754</v>
      </c>
      <c r="CO57" s="46">
        <f>Parametrlar!$F$16*CO55*CO56</f>
        <v>42363.149827270754</v>
      </c>
      <c r="CP57" s="46">
        <f>Parametrlar!$F$16*CP55*CP56</f>
        <v>42363.149827270754</v>
      </c>
      <c r="CQ57" s="46">
        <f>Parametrlar!$F$16*CQ55*CQ56</f>
        <v>42363.149827270754</v>
      </c>
      <c r="CR57" s="46">
        <f>Parametrlar!$F$16*CR55*CR56</f>
        <v>42363.149827270754</v>
      </c>
      <c r="CS57" s="46">
        <f>Parametrlar!$F$16*CS55*CS56</f>
        <v>43210.412823816172</v>
      </c>
      <c r="CT57" s="46">
        <f>Parametrlar!$F$16*CT55*CT56</f>
        <v>43210.412823816172</v>
      </c>
      <c r="CU57" s="46">
        <f>Parametrlar!$F$16*CU55*CU56</f>
        <v>43210.412823816172</v>
      </c>
      <c r="CV57" s="46">
        <f>Parametrlar!$F$16*CV55*CV56</f>
        <v>43210.412823816172</v>
      </c>
      <c r="CW57" s="46">
        <f>Parametrlar!$F$16*CW55*CW56</f>
        <v>43210.412823816172</v>
      </c>
      <c r="CX57" s="46">
        <f>Parametrlar!$F$16*CX55*CX56</f>
        <v>43210.412823816172</v>
      </c>
      <c r="CY57" s="46">
        <f>Parametrlar!$F$16*CY55*CY56</f>
        <v>43210.412823816172</v>
      </c>
      <c r="CZ57" s="46">
        <f>Parametrlar!$F$16*CZ55*CZ56</f>
        <v>43210.412823816172</v>
      </c>
      <c r="DA57" s="46">
        <f>Parametrlar!$F$16*DA55*DA56</f>
        <v>43210.412823816172</v>
      </c>
      <c r="DB57" s="46">
        <f>Parametrlar!$F$16*DB55*DB56</f>
        <v>43210.412823816172</v>
      </c>
      <c r="DC57" s="46">
        <f>Parametrlar!$F$16*DC55*DC56</f>
        <v>43210.412823816172</v>
      </c>
      <c r="DD57" s="46">
        <f>Parametrlar!$F$16*DD55*DD56</f>
        <v>43210.412823816172</v>
      </c>
      <c r="DE57" s="46">
        <f>Parametrlar!$F$16*DE55*DE56</f>
        <v>44074.621080292483</v>
      </c>
      <c r="DF57" s="46">
        <f>Parametrlar!$F$16*DF55*DF56</f>
        <v>44074.621080292483</v>
      </c>
      <c r="DG57" s="46">
        <f>Parametrlar!$F$16*DG55*DG56</f>
        <v>44074.621080292483</v>
      </c>
      <c r="DH57" s="46">
        <f>Parametrlar!$F$16*DH55*DH56</f>
        <v>44074.621080292483</v>
      </c>
      <c r="DI57" s="46">
        <f>Parametrlar!$F$16*DI55*DI56</f>
        <v>44074.621080292483</v>
      </c>
      <c r="DJ57" s="46">
        <f>Parametrlar!$F$16*DJ55*DJ56</f>
        <v>44074.621080292483</v>
      </c>
      <c r="DK57" s="46">
        <f>Parametrlar!$F$16*DK55*DK56</f>
        <v>44074.621080292483</v>
      </c>
      <c r="DL57" s="46">
        <f>Parametrlar!$F$16*DL55*DL56</f>
        <v>44074.621080292483</v>
      </c>
      <c r="DM57" s="46">
        <f>Parametrlar!$F$16*DM55*DM56</f>
        <v>44074.621080292483</v>
      </c>
      <c r="DN57" s="46">
        <f>Parametrlar!$F$16*DN55*DN56</f>
        <v>44074.621080292483</v>
      </c>
      <c r="DO57" s="46">
        <f>Parametrlar!$F$16*DO55*DO56</f>
        <v>44074.621080292483</v>
      </c>
      <c r="DP57" s="46">
        <f>Parametrlar!$F$16*DP55*DP56</f>
        <v>44074.621080292483</v>
      </c>
      <c r="DQ57" s="46">
        <f>Parametrlar!$F$16*DQ55*DQ56</f>
        <v>44956.11350189834</v>
      </c>
      <c r="DR57" s="46">
        <f>Parametrlar!$F$16*DR55*DR56</f>
        <v>44956.11350189834</v>
      </c>
      <c r="DS57" s="46">
        <f>Parametrlar!$F$16*DS55*DS56</f>
        <v>44956.11350189834</v>
      </c>
      <c r="DT57" s="46">
        <f>Parametrlar!$F$16*DT55*DT56</f>
        <v>44956.11350189834</v>
      </c>
      <c r="DU57" s="46">
        <f>Parametrlar!$F$16*DU55*DU56</f>
        <v>44956.11350189834</v>
      </c>
      <c r="DV57" s="46">
        <f>Parametrlar!$F$16*DV55*DV56</f>
        <v>44956.11350189834</v>
      </c>
      <c r="DW57" s="46">
        <f>Parametrlar!$F$16*DW55*DW56</f>
        <v>44956.11350189834</v>
      </c>
      <c r="DX57" s="46">
        <f>Parametrlar!$F$16*DX55*DX56</f>
        <v>44956.11350189834</v>
      </c>
      <c r="DY57" s="46">
        <f>Parametrlar!$F$16*DY55*DY56</f>
        <v>44956.11350189834</v>
      </c>
      <c r="DZ57" s="46">
        <f>Parametrlar!$F$16*DZ55*DZ56</f>
        <v>44956.11350189834</v>
      </c>
      <c r="EA57" s="46">
        <f>Parametrlar!$F$16*EA55*EA56</f>
        <v>44956.11350189834</v>
      </c>
      <c r="EB57" s="46">
        <f>Parametrlar!$F$16*EB55*EB56</f>
        <v>44956.11350189834</v>
      </c>
      <c r="EC57" s="46">
        <f>Parametrlar!$F$16*EC55*EC56</f>
        <v>45855.235771936306</v>
      </c>
      <c r="ED57" s="46">
        <f>Parametrlar!$F$16*ED55*ED56</f>
        <v>45855.235771936306</v>
      </c>
      <c r="EE57" s="46">
        <f>Parametrlar!$F$16*EE55*EE56</f>
        <v>45855.235771936306</v>
      </c>
      <c r="EF57" s="46">
        <f>Parametrlar!$F$16*EF55*EF56</f>
        <v>45855.235771936306</v>
      </c>
      <c r="EG57" s="46">
        <f>Parametrlar!$F$16*EG55*EG56</f>
        <v>45855.235771936306</v>
      </c>
      <c r="EH57" s="46">
        <f>Parametrlar!$F$16*EH55*EH56</f>
        <v>45855.235771936306</v>
      </c>
      <c r="EI57" s="46">
        <f>Parametrlar!$F$16*EI55*EI56</f>
        <v>45855.235771936306</v>
      </c>
      <c r="EJ57" s="46">
        <f>Parametrlar!$F$16*EJ55*EJ56</f>
        <v>45855.235771936306</v>
      </c>
      <c r="EK57" s="46">
        <f>Parametrlar!$F$16*EK55*EK56</f>
        <v>45855.235771936306</v>
      </c>
      <c r="EL57" s="46">
        <f>Parametrlar!$F$16*EL55*EL56</f>
        <v>45855.235771936306</v>
      </c>
      <c r="EM57" s="46">
        <f>Parametrlar!$F$16*EM55*EM56</f>
        <v>45855.235771936306</v>
      </c>
      <c r="EN57" s="46">
        <f>Parametrlar!$F$16*EN55*EN56</f>
        <v>45855.235771936306</v>
      </c>
      <c r="EO57" s="46">
        <f>Parametrlar!$F$16*EO55*EO56</f>
        <v>0</v>
      </c>
      <c r="EP57" s="46">
        <f>Parametrlar!$F$16*EP55*EP56</f>
        <v>0</v>
      </c>
      <c r="EQ57" s="46">
        <f>Parametrlar!$F$16*EQ55*EQ56</f>
        <v>0</v>
      </c>
      <c r="ER57" s="46">
        <f>Parametrlar!$F$16*ER55*ER56</f>
        <v>0</v>
      </c>
      <c r="ES57" s="46">
        <f>Parametrlar!$F$16*ES55*ES56</f>
        <v>0</v>
      </c>
      <c r="ET57" s="46">
        <f>Parametrlar!$F$16*ET55*ET56</f>
        <v>0</v>
      </c>
      <c r="EU57" s="46">
        <f>Parametrlar!$F$16*EU55*EU56</f>
        <v>0</v>
      </c>
      <c r="EV57" s="46">
        <f>Parametrlar!$F$16*EV55*EV56</f>
        <v>0</v>
      </c>
      <c r="EW57" s="46">
        <f>Parametrlar!$F$16*EW55*EW56</f>
        <v>0</v>
      </c>
      <c r="EX57" s="46">
        <f>Parametrlar!$F$16*EX55*EX56</f>
        <v>0</v>
      </c>
      <c r="EY57" s="46">
        <f>Parametrlar!$F$16*EY55*EY56</f>
        <v>0</v>
      </c>
      <c r="EZ57" s="46">
        <f>Parametrlar!$F$16*EZ55*EZ56</f>
        <v>0</v>
      </c>
      <c r="FA57" s="46">
        <f>Parametrlar!$F$16*FA55*FA56</f>
        <v>0</v>
      </c>
      <c r="FB57" s="46">
        <f>Parametrlar!$F$16*FB55*FB56</f>
        <v>0</v>
      </c>
      <c r="FC57" s="46">
        <f>Parametrlar!$F$16*FC55*FC56</f>
        <v>0</v>
      </c>
      <c r="FD57" s="46">
        <f>Parametrlar!$F$16*FD55*FD56</f>
        <v>0</v>
      </c>
      <c r="FE57" s="46">
        <f>Parametrlar!$F$16*FE55*FE56</f>
        <v>0</v>
      </c>
      <c r="FF57" s="46">
        <f>Parametrlar!$F$16*FF55*FF56</f>
        <v>0</v>
      </c>
      <c r="FG57" s="46">
        <f>Parametrlar!$F$16*FG55*FG56</f>
        <v>0</v>
      </c>
      <c r="FH57" s="46">
        <f>Parametrlar!$F$16*FH55*FH56</f>
        <v>0</v>
      </c>
      <c r="FI57" s="46">
        <f>Parametrlar!$F$16*FI55*FI56</f>
        <v>0</v>
      </c>
      <c r="FJ57" s="46">
        <f>Parametrlar!$F$16*FJ55*FJ56</f>
        <v>0</v>
      </c>
      <c r="FK57" s="46">
        <f>Parametrlar!$F$16*FK55*FK56</f>
        <v>0</v>
      </c>
      <c r="FL57" s="46">
        <f>Parametrlar!$F$16*FL55*FL56</f>
        <v>0</v>
      </c>
      <c r="FM57" s="46">
        <f>Parametrlar!$F$16*FM55*FM56</f>
        <v>0</v>
      </c>
      <c r="FN57" s="46">
        <f>Parametrlar!$F$16*FN55*FN56</f>
        <v>0</v>
      </c>
      <c r="FO57" s="46">
        <f>Parametrlar!$F$16*FO55*FO56</f>
        <v>0</v>
      </c>
      <c r="FP57" s="46">
        <f>Parametrlar!$F$16*FP55*FP56</f>
        <v>0</v>
      </c>
    </row>
    <row r="58" spans="1:172" x14ac:dyDescent="0.2">
      <c r="A58" s="42" t="s">
        <v>239</v>
      </c>
      <c r="C58" s="45">
        <f t="shared" si="57"/>
        <v>168977.08019575317</v>
      </c>
      <c r="D58" s="46">
        <f>Kirish!$B$21*Parametrlar!$F$14*D55*D56</f>
        <v>0</v>
      </c>
      <c r="E58" s="46">
        <f>Kirish!$B$21*Parametrlar!$F$14*E55*E56</f>
        <v>0</v>
      </c>
      <c r="F58" s="46">
        <f>Kirish!$B$21*Parametrlar!$F$14*F55*F56</f>
        <v>0</v>
      </c>
      <c r="G58" s="46">
        <f>Kirish!$B$21*Parametrlar!$F$14*G55*G56</f>
        <v>0</v>
      </c>
      <c r="H58" s="46">
        <f>Kirish!$B$21*Parametrlar!$F$14*H55*H56</f>
        <v>0</v>
      </c>
      <c r="I58" s="46">
        <f>Kirish!$B$21*Parametrlar!$F$14*I55*I56</f>
        <v>0</v>
      </c>
      <c r="J58" s="46">
        <f>Kirish!$B$21*Parametrlar!$F$14*J55*J56</f>
        <v>0</v>
      </c>
      <c r="K58" s="46">
        <f>Kirish!$B$21*Parametrlar!$F$14*K55*K56</f>
        <v>0</v>
      </c>
      <c r="L58" s="46">
        <f>Kirish!$B$21*Parametrlar!$F$14*L55*L56</f>
        <v>0</v>
      </c>
      <c r="M58" s="46">
        <f>Kirish!$B$21*Parametrlar!$F$14*M55*M56</f>
        <v>0</v>
      </c>
      <c r="N58" s="46">
        <f>Kirish!$B$21*Parametrlar!$F$14*N55*N56</f>
        <v>0</v>
      </c>
      <c r="O58" s="46">
        <f>Kirish!$B$21*Parametrlar!$F$14*O55*O56</f>
        <v>0</v>
      </c>
      <c r="P58" s="46">
        <f>Kirish!$B$21*Parametrlar!$F$14*P55*P56</f>
        <v>0</v>
      </c>
      <c r="Q58" s="46">
        <f>Kirish!$B$21*Parametrlar!$F$14*Q55*Q56</f>
        <v>0</v>
      </c>
      <c r="R58" s="46">
        <f>Kirish!$B$21*Parametrlar!$F$14*R55*R56</f>
        <v>0</v>
      </c>
      <c r="S58" s="46">
        <f>Kirish!$B$21*Parametrlar!$F$14*S55*S56</f>
        <v>0</v>
      </c>
      <c r="T58" s="46">
        <f>Kirish!$B$21*Parametrlar!$F$14*T55*T56</f>
        <v>0</v>
      </c>
      <c r="U58" s="46">
        <f>Kirish!$B$21*Parametrlar!$F$14*U55*U56</f>
        <v>0</v>
      </c>
      <c r="V58" s="46">
        <f>Kirish!$B$21*Parametrlar!$F$14*V55*V56</f>
        <v>0</v>
      </c>
      <c r="W58" s="46">
        <f>Kirish!$B$21*Parametrlar!$F$14*W55*W56</f>
        <v>0</v>
      </c>
      <c r="X58" s="46">
        <f>Kirish!$B$21*Parametrlar!$F$14*X55*X56</f>
        <v>0</v>
      </c>
      <c r="Y58" s="46">
        <f>Kirish!$B$21*Parametrlar!$F$14*Y55*Y56</f>
        <v>300</v>
      </c>
      <c r="Z58" s="46">
        <f>Kirish!$B$21*Parametrlar!$F$14*Z55*Z56</f>
        <v>370</v>
      </c>
      <c r="AA58" s="46">
        <f>Kirish!$B$21*Parametrlar!$F$14*AA55*AA56</f>
        <v>440</v>
      </c>
      <c r="AB58" s="46">
        <f>Kirish!$B$21*Parametrlar!$F$14*AB55*AB56</f>
        <v>509.99999999999994</v>
      </c>
      <c r="AC58" s="46">
        <f>Kirish!$B$21*Parametrlar!$F$14*AC55*AC56</f>
        <v>580</v>
      </c>
      <c r="AD58" s="46">
        <f>Kirish!$B$21*Parametrlar!$F$14*AD55*AD56</f>
        <v>650</v>
      </c>
      <c r="AE58" s="46">
        <f>Kirish!$B$21*Parametrlar!$F$14*AE55*AE56</f>
        <v>720</v>
      </c>
      <c r="AF58" s="46">
        <f>Kirish!$B$21*Parametrlar!$F$14*AF55*AF56</f>
        <v>789.99999999999989</v>
      </c>
      <c r="AG58" s="46">
        <f>Kirish!$B$21*Parametrlar!$F$14*AG55*AG56</f>
        <v>859.99999999999989</v>
      </c>
      <c r="AH58" s="46">
        <f>Kirish!$B$21*Parametrlar!$F$14*AH55*AH56</f>
        <v>930</v>
      </c>
      <c r="AI58" s="46">
        <f>Kirish!$B$21*Parametrlar!$F$14*AI55*AI56</f>
        <v>1000</v>
      </c>
      <c r="AJ58" s="46">
        <f>Kirish!$B$21*Parametrlar!$F$14*AJ55*AJ56</f>
        <v>1070</v>
      </c>
      <c r="AK58" s="46">
        <f>Kirish!$B$21*Parametrlar!$F$14*AK55*AK56</f>
        <v>1162.8</v>
      </c>
      <c r="AL58" s="46">
        <f>Kirish!$B$21*Parametrlar!$F$14*AL55*AL56</f>
        <v>1234.2</v>
      </c>
      <c r="AM58" s="46">
        <f>Kirish!$B$21*Parametrlar!$F$14*AM55*AM56</f>
        <v>1305.5999999999999</v>
      </c>
      <c r="AN58" s="46">
        <f>Kirish!$B$21*Parametrlar!$F$14*AN55*AN56</f>
        <v>1376.9999999999998</v>
      </c>
      <c r="AO58" s="46">
        <f>Kirish!$B$21*Parametrlar!$F$14*AO55*AO56</f>
        <v>1376.9999999999998</v>
      </c>
      <c r="AP58" s="46">
        <f>Kirish!$B$21*Parametrlar!$F$14*AP55*AP56</f>
        <v>1376.9999999999998</v>
      </c>
      <c r="AQ58" s="46">
        <f>Kirish!$B$21*Parametrlar!$F$14*AQ55*AQ56</f>
        <v>1376.9999999999998</v>
      </c>
      <c r="AR58" s="46">
        <f>Kirish!$B$21*Parametrlar!$F$14*AR55*AR56</f>
        <v>1376.9999999999998</v>
      </c>
      <c r="AS58" s="46">
        <f>Kirish!$B$21*Parametrlar!$F$14*AS55*AS56</f>
        <v>1376.9999999999998</v>
      </c>
      <c r="AT58" s="46">
        <f>Kirish!$B$21*Parametrlar!$F$14*AT55*AT56</f>
        <v>1376.9999999999998</v>
      </c>
      <c r="AU58" s="46">
        <f>Kirish!$B$21*Parametrlar!$F$14*AU55*AU56</f>
        <v>1376.9999999999998</v>
      </c>
      <c r="AV58" s="46">
        <f>Kirish!$B$21*Parametrlar!$F$14*AV55*AV56</f>
        <v>1376.9999999999998</v>
      </c>
      <c r="AW58" s="46">
        <f>Kirish!$B$21*Parametrlar!$F$14*AW55*AW56</f>
        <v>1404.5399999999997</v>
      </c>
      <c r="AX58" s="46">
        <f>Kirish!$B$21*Parametrlar!$F$14*AX55*AX56</f>
        <v>1404.5399999999997</v>
      </c>
      <c r="AY58" s="46">
        <f>Kirish!$B$21*Parametrlar!$F$14*AY55*AY56</f>
        <v>1404.5399999999997</v>
      </c>
      <c r="AZ58" s="46">
        <f>Kirish!$B$21*Parametrlar!$F$14*AZ55*AZ56</f>
        <v>1404.5399999999997</v>
      </c>
      <c r="BA58" s="46">
        <f>Kirish!$B$21*Parametrlar!$F$14*BA55*BA56</f>
        <v>1404.5399999999997</v>
      </c>
      <c r="BB58" s="46">
        <f>Kirish!$B$21*Parametrlar!$F$14*BB55*BB56</f>
        <v>1404.5399999999997</v>
      </c>
      <c r="BC58" s="46">
        <f>Kirish!$B$21*Parametrlar!$F$14*BC55*BC56</f>
        <v>1404.5399999999997</v>
      </c>
      <c r="BD58" s="46">
        <f>Kirish!$B$21*Parametrlar!$F$14*BD55*BD56</f>
        <v>1404.5399999999997</v>
      </c>
      <c r="BE58" s="46">
        <f>Kirish!$B$21*Parametrlar!$F$14*BE55*BE56</f>
        <v>1404.5399999999997</v>
      </c>
      <c r="BF58" s="46">
        <f>Kirish!$B$21*Parametrlar!$F$14*BF55*BF56</f>
        <v>1404.5399999999997</v>
      </c>
      <c r="BG58" s="46">
        <f>Kirish!$B$21*Parametrlar!$F$14*BG55*BG56</f>
        <v>1404.5399999999997</v>
      </c>
      <c r="BH58" s="46">
        <f>Kirish!$B$21*Parametrlar!$F$14*BH55*BH56</f>
        <v>1404.5399999999997</v>
      </c>
      <c r="BI58" s="46">
        <f>Kirish!$B$21*Parametrlar!$F$14*BI55*BI56</f>
        <v>1432.6307999999997</v>
      </c>
      <c r="BJ58" s="46">
        <f>Kirish!$B$21*Parametrlar!$F$14*BJ55*BJ56</f>
        <v>1432.6307999999997</v>
      </c>
      <c r="BK58" s="46">
        <f>Kirish!$B$21*Parametrlar!$F$14*BK55*BK56</f>
        <v>1432.6307999999997</v>
      </c>
      <c r="BL58" s="46">
        <f>Kirish!$B$21*Parametrlar!$F$14*BL55*BL56</f>
        <v>1432.6307999999997</v>
      </c>
      <c r="BM58" s="46">
        <f>Kirish!$B$21*Parametrlar!$F$14*BM55*BM56</f>
        <v>1432.6307999999997</v>
      </c>
      <c r="BN58" s="46">
        <f>Kirish!$B$21*Parametrlar!$F$14*BN55*BN56</f>
        <v>1432.6307999999997</v>
      </c>
      <c r="BO58" s="46">
        <f>Kirish!$B$21*Parametrlar!$F$14*BO55*BO56</f>
        <v>1432.6307999999997</v>
      </c>
      <c r="BP58" s="46">
        <f>Kirish!$B$21*Parametrlar!$F$14*BP55*BP56</f>
        <v>1432.6307999999997</v>
      </c>
      <c r="BQ58" s="46">
        <f>Kirish!$B$21*Parametrlar!$F$14*BQ55*BQ56</f>
        <v>1432.6307999999997</v>
      </c>
      <c r="BR58" s="46">
        <f>Kirish!$B$21*Parametrlar!$F$14*BR55*BR56</f>
        <v>1432.6307999999997</v>
      </c>
      <c r="BS58" s="46">
        <f>Kirish!$B$21*Parametrlar!$F$14*BS55*BS56</f>
        <v>1432.6307999999997</v>
      </c>
      <c r="BT58" s="46">
        <f>Kirish!$B$21*Parametrlar!$F$14*BT55*BT56</f>
        <v>1432.6307999999997</v>
      </c>
      <c r="BU58" s="46">
        <f>Kirish!$B$21*Parametrlar!$F$14*BU55*BU56</f>
        <v>1461.2834159999998</v>
      </c>
      <c r="BV58" s="46">
        <f>Kirish!$B$21*Parametrlar!$F$14*BV55*BV56</f>
        <v>1461.2834159999998</v>
      </c>
      <c r="BW58" s="46">
        <f>Kirish!$B$21*Parametrlar!$F$14*BW55*BW56</f>
        <v>1461.2834159999998</v>
      </c>
      <c r="BX58" s="46">
        <f>Kirish!$B$21*Parametrlar!$F$14*BX55*BX56</f>
        <v>1461.2834159999998</v>
      </c>
      <c r="BY58" s="46">
        <f>Kirish!$B$21*Parametrlar!$F$14*BY55*BY56</f>
        <v>1461.2834159999998</v>
      </c>
      <c r="BZ58" s="46">
        <f>Kirish!$B$21*Parametrlar!$F$14*BZ55*BZ56</f>
        <v>1461.2834159999998</v>
      </c>
      <c r="CA58" s="46">
        <f>Kirish!$B$21*Parametrlar!$F$14*CA55*CA56</f>
        <v>1461.2834159999998</v>
      </c>
      <c r="CB58" s="46">
        <f>Kirish!$B$21*Parametrlar!$F$14*CB55*CB56</f>
        <v>1461.2834159999998</v>
      </c>
      <c r="CC58" s="46">
        <f>Kirish!$B$21*Parametrlar!$F$14*CC55*CC56</f>
        <v>1461.2834159999998</v>
      </c>
      <c r="CD58" s="46">
        <f>Kirish!$B$21*Parametrlar!$F$14*CD55*CD56</f>
        <v>1461.2834159999998</v>
      </c>
      <c r="CE58" s="46">
        <f>Kirish!$B$21*Parametrlar!$F$14*CE55*CE56</f>
        <v>1461.2834159999998</v>
      </c>
      <c r="CF58" s="46">
        <f>Kirish!$B$21*Parametrlar!$F$14*CF55*CF56</f>
        <v>1461.2834159999998</v>
      </c>
      <c r="CG58" s="46">
        <f>Kirish!$B$21*Parametrlar!$F$14*CG55*CG56</f>
        <v>1490.5090843199998</v>
      </c>
      <c r="CH58" s="46">
        <f>Kirish!$B$21*Parametrlar!$F$14*CH55*CH56</f>
        <v>1490.5090843199998</v>
      </c>
      <c r="CI58" s="46">
        <f>Kirish!$B$21*Parametrlar!$F$14*CI55*CI56</f>
        <v>1490.5090843199998</v>
      </c>
      <c r="CJ58" s="46">
        <f>Kirish!$B$21*Parametrlar!$F$14*CJ55*CJ56</f>
        <v>1490.5090843199998</v>
      </c>
      <c r="CK58" s="46">
        <f>Kirish!$B$21*Parametrlar!$F$14*CK55*CK56</f>
        <v>1490.5090843199998</v>
      </c>
      <c r="CL58" s="46">
        <f>Kirish!$B$21*Parametrlar!$F$14*CL55*CL56</f>
        <v>1490.5090843199998</v>
      </c>
      <c r="CM58" s="46">
        <f>Kirish!$B$21*Parametrlar!$F$14*CM55*CM56</f>
        <v>1490.5090843199998</v>
      </c>
      <c r="CN58" s="46">
        <f>Kirish!$B$21*Parametrlar!$F$14*CN55*CN56</f>
        <v>1490.5090843199998</v>
      </c>
      <c r="CO58" s="46">
        <f>Kirish!$B$21*Parametrlar!$F$14*CO55*CO56</f>
        <v>1490.5090843199998</v>
      </c>
      <c r="CP58" s="46">
        <f>Kirish!$B$21*Parametrlar!$F$14*CP55*CP56</f>
        <v>1490.5090843199998</v>
      </c>
      <c r="CQ58" s="46">
        <f>Kirish!$B$21*Parametrlar!$F$14*CQ55*CQ56</f>
        <v>1490.5090843199998</v>
      </c>
      <c r="CR58" s="46">
        <f>Kirish!$B$21*Parametrlar!$F$14*CR55*CR56</f>
        <v>1490.5090843199998</v>
      </c>
      <c r="CS58" s="46">
        <f>Kirish!$B$21*Parametrlar!$F$14*CS55*CS56</f>
        <v>1520.3192660063999</v>
      </c>
      <c r="CT58" s="46">
        <f>Kirish!$B$21*Parametrlar!$F$14*CT55*CT56</f>
        <v>1520.3192660063999</v>
      </c>
      <c r="CU58" s="46">
        <f>Kirish!$B$21*Parametrlar!$F$14*CU55*CU56</f>
        <v>1520.3192660063999</v>
      </c>
      <c r="CV58" s="46">
        <f>Kirish!$B$21*Parametrlar!$F$14*CV55*CV56</f>
        <v>1520.3192660063999</v>
      </c>
      <c r="CW58" s="46">
        <f>Kirish!$B$21*Parametrlar!$F$14*CW55*CW56</f>
        <v>1520.3192660063999</v>
      </c>
      <c r="CX58" s="46">
        <f>Kirish!$B$21*Parametrlar!$F$14*CX55*CX56</f>
        <v>1520.3192660063999</v>
      </c>
      <c r="CY58" s="46">
        <f>Kirish!$B$21*Parametrlar!$F$14*CY55*CY56</f>
        <v>1520.3192660063999</v>
      </c>
      <c r="CZ58" s="46">
        <f>Kirish!$B$21*Parametrlar!$F$14*CZ55*CZ56</f>
        <v>1520.3192660063999</v>
      </c>
      <c r="DA58" s="46">
        <f>Kirish!$B$21*Parametrlar!$F$14*DA55*DA56</f>
        <v>1520.3192660063999</v>
      </c>
      <c r="DB58" s="46">
        <f>Kirish!$B$21*Parametrlar!$F$14*DB55*DB56</f>
        <v>1520.3192660063999</v>
      </c>
      <c r="DC58" s="46">
        <f>Kirish!$B$21*Parametrlar!$F$14*DC55*DC56</f>
        <v>1520.3192660063999</v>
      </c>
      <c r="DD58" s="46">
        <f>Kirish!$B$21*Parametrlar!$F$14*DD55*DD56</f>
        <v>1520.3192660063999</v>
      </c>
      <c r="DE58" s="46">
        <f>Kirish!$B$21*Parametrlar!$F$14*DE55*DE56</f>
        <v>1550.7256513265274</v>
      </c>
      <c r="DF58" s="46">
        <f>Kirish!$B$21*Parametrlar!$F$14*DF55*DF56</f>
        <v>1550.7256513265274</v>
      </c>
      <c r="DG58" s="46">
        <f>Kirish!$B$21*Parametrlar!$F$14*DG55*DG56</f>
        <v>1550.7256513265274</v>
      </c>
      <c r="DH58" s="46">
        <f>Kirish!$B$21*Parametrlar!$F$14*DH55*DH56</f>
        <v>1550.7256513265274</v>
      </c>
      <c r="DI58" s="46">
        <f>Kirish!$B$21*Parametrlar!$F$14*DI55*DI56</f>
        <v>1550.7256513265274</v>
      </c>
      <c r="DJ58" s="46">
        <f>Kirish!$B$21*Parametrlar!$F$14*DJ55*DJ56</f>
        <v>1550.7256513265274</v>
      </c>
      <c r="DK58" s="46">
        <f>Kirish!$B$21*Parametrlar!$F$14*DK55*DK56</f>
        <v>1550.7256513265274</v>
      </c>
      <c r="DL58" s="46">
        <f>Kirish!$B$21*Parametrlar!$F$14*DL55*DL56</f>
        <v>1550.7256513265274</v>
      </c>
      <c r="DM58" s="46">
        <f>Kirish!$B$21*Parametrlar!$F$14*DM55*DM56</f>
        <v>1550.7256513265274</v>
      </c>
      <c r="DN58" s="46">
        <f>Kirish!$B$21*Parametrlar!$F$14*DN55*DN56</f>
        <v>1550.7256513265274</v>
      </c>
      <c r="DO58" s="46">
        <f>Kirish!$B$21*Parametrlar!$F$14*DO55*DO56</f>
        <v>1550.7256513265274</v>
      </c>
      <c r="DP58" s="46">
        <f>Kirish!$B$21*Parametrlar!$F$14*DP55*DP56</f>
        <v>1550.7256513265274</v>
      </c>
      <c r="DQ58" s="46">
        <f>Kirish!$B$21*Parametrlar!$F$14*DQ55*DQ56</f>
        <v>1581.7401643530582</v>
      </c>
      <c r="DR58" s="46">
        <f>Kirish!$B$21*Parametrlar!$F$14*DR55*DR56</f>
        <v>1581.7401643530582</v>
      </c>
      <c r="DS58" s="46">
        <f>Kirish!$B$21*Parametrlar!$F$14*DS55*DS56</f>
        <v>1581.7401643530582</v>
      </c>
      <c r="DT58" s="46">
        <f>Kirish!$B$21*Parametrlar!$F$14*DT55*DT56</f>
        <v>1581.7401643530582</v>
      </c>
      <c r="DU58" s="46">
        <f>Kirish!$B$21*Parametrlar!$F$14*DU55*DU56</f>
        <v>1581.7401643530582</v>
      </c>
      <c r="DV58" s="46">
        <f>Kirish!$B$21*Parametrlar!$F$14*DV55*DV56</f>
        <v>1581.7401643530582</v>
      </c>
      <c r="DW58" s="46">
        <f>Kirish!$B$21*Parametrlar!$F$14*DW55*DW56</f>
        <v>1581.7401643530582</v>
      </c>
      <c r="DX58" s="46">
        <f>Kirish!$B$21*Parametrlar!$F$14*DX55*DX56</f>
        <v>1581.7401643530582</v>
      </c>
      <c r="DY58" s="46">
        <f>Kirish!$B$21*Parametrlar!$F$14*DY55*DY56</f>
        <v>1581.7401643530582</v>
      </c>
      <c r="DZ58" s="46">
        <f>Kirish!$B$21*Parametrlar!$F$14*DZ55*DZ56</f>
        <v>1581.7401643530582</v>
      </c>
      <c r="EA58" s="46">
        <f>Kirish!$B$21*Parametrlar!$F$14*EA55*EA56</f>
        <v>1581.7401643530582</v>
      </c>
      <c r="EB58" s="46">
        <f>Kirish!$B$21*Parametrlar!$F$14*EB55*EB56</f>
        <v>1581.7401643530582</v>
      </c>
      <c r="EC58" s="46">
        <f>Kirish!$B$21*Parametrlar!$F$14*EC55*EC56</f>
        <v>1613.3749676401194</v>
      </c>
      <c r="ED58" s="46">
        <f>Kirish!$B$21*Parametrlar!$F$14*ED55*ED56</f>
        <v>1613.3749676401194</v>
      </c>
      <c r="EE58" s="46">
        <f>Kirish!$B$21*Parametrlar!$F$14*EE55*EE56</f>
        <v>1613.3749676401194</v>
      </c>
      <c r="EF58" s="46">
        <f>Kirish!$B$21*Parametrlar!$F$14*EF55*EF56</f>
        <v>1613.3749676401194</v>
      </c>
      <c r="EG58" s="46">
        <f>Kirish!$B$21*Parametrlar!$F$14*EG55*EG56</f>
        <v>1613.3749676401194</v>
      </c>
      <c r="EH58" s="46">
        <f>Kirish!$B$21*Parametrlar!$F$14*EH55*EH56</f>
        <v>1613.3749676401194</v>
      </c>
      <c r="EI58" s="46">
        <f>Kirish!$B$21*Parametrlar!$F$14*EI55*EI56</f>
        <v>1613.3749676401194</v>
      </c>
      <c r="EJ58" s="46">
        <f>Kirish!$B$21*Parametrlar!$F$14*EJ55*EJ56</f>
        <v>1613.3749676401194</v>
      </c>
      <c r="EK58" s="46">
        <f>Kirish!$B$21*Parametrlar!$F$14*EK55*EK56</f>
        <v>1613.3749676401194</v>
      </c>
      <c r="EL58" s="46">
        <f>Kirish!$B$21*Parametrlar!$F$14*EL55*EL56</f>
        <v>1613.3749676401194</v>
      </c>
      <c r="EM58" s="46">
        <f>Kirish!$B$21*Parametrlar!$F$14*EM55*EM56</f>
        <v>1613.3749676401194</v>
      </c>
      <c r="EN58" s="46">
        <f>Kirish!$B$21*Parametrlar!$F$14*EN55*EN56</f>
        <v>1613.3749676401194</v>
      </c>
      <c r="EO58" s="46">
        <f>Kirish!$B$21*Parametrlar!$F$14*EO55*EO56</f>
        <v>0</v>
      </c>
      <c r="EP58" s="46">
        <f>Kirish!$B$21*Parametrlar!$F$14*EP55*EP56</f>
        <v>0</v>
      </c>
      <c r="EQ58" s="46">
        <f>Kirish!$B$21*Parametrlar!$F$14*EQ55*EQ56</f>
        <v>0</v>
      </c>
      <c r="ER58" s="46">
        <f>Kirish!$B$21*Parametrlar!$F$14*ER55*ER56</f>
        <v>0</v>
      </c>
      <c r="ES58" s="46">
        <f>Kirish!$B$21*Parametrlar!$F$14*ES55*ES56</f>
        <v>0</v>
      </c>
      <c r="ET58" s="46">
        <f>Kirish!$B$21*Parametrlar!$F$14*ET55*ET56</f>
        <v>0</v>
      </c>
      <c r="EU58" s="46">
        <f>Kirish!$B$21*Parametrlar!$F$14*EU55*EU56</f>
        <v>0</v>
      </c>
      <c r="EV58" s="46">
        <f>Kirish!$B$21*Parametrlar!$F$14*EV55*EV56</f>
        <v>0</v>
      </c>
      <c r="EW58" s="46">
        <f>Kirish!$B$21*Parametrlar!$F$14*EW55*EW56</f>
        <v>0</v>
      </c>
      <c r="EX58" s="46">
        <f>Kirish!$B$21*Parametrlar!$F$14*EX55*EX56</f>
        <v>0</v>
      </c>
      <c r="EY58" s="46">
        <f>Kirish!$B$21*Parametrlar!$F$14*EY55*EY56</f>
        <v>0</v>
      </c>
      <c r="EZ58" s="46">
        <f>Kirish!$B$21*Parametrlar!$F$14*EZ55*EZ56</f>
        <v>0</v>
      </c>
      <c r="FA58" s="46">
        <f>Kirish!$B$21*Parametrlar!$F$14*FA55*FA56</f>
        <v>0</v>
      </c>
      <c r="FB58" s="46">
        <f>Kirish!$B$21*Parametrlar!$F$14*FB55*FB56</f>
        <v>0</v>
      </c>
      <c r="FC58" s="46">
        <f>Kirish!$B$21*Parametrlar!$F$14*FC55*FC56</f>
        <v>0</v>
      </c>
      <c r="FD58" s="46">
        <f>Kirish!$B$21*Parametrlar!$F$14*FD55*FD56</f>
        <v>0</v>
      </c>
      <c r="FE58" s="46">
        <f>Kirish!$B$21*Parametrlar!$F$14*FE55*FE56</f>
        <v>0</v>
      </c>
      <c r="FF58" s="46">
        <f>Kirish!$B$21*Parametrlar!$F$14*FF55*FF56</f>
        <v>0</v>
      </c>
      <c r="FG58" s="46">
        <f>Kirish!$B$21*Parametrlar!$F$14*FG55*FG56</f>
        <v>0</v>
      </c>
      <c r="FH58" s="46">
        <f>Kirish!$B$21*Parametrlar!$F$14*FH55*FH56</f>
        <v>0</v>
      </c>
      <c r="FI58" s="46">
        <f>Kirish!$B$21*Parametrlar!$F$14*FI55*FI56</f>
        <v>0</v>
      </c>
      <c r="FJ58" s="46">
        <f>Kirish!$B$21*Parametrlar!$F$14*FJ55*FJ56</f>
        <v>0</v>
      </c>
      <c r="FK58" s="46">
        <f>Kirish!$B$21*Parametrlar!$F$14*FK55*FK56</f>
        <v>0</v>
      </c>
      <c r="FL58" s="46">
        <f>Kirish!$B$21*Parametrlar!$F$14*FL55*FL56</f>
        <v>0</v>
      </c>
      <c r="FM58" s="46">
        <f>Kirish!$B$21*Parametrlar!$F$14*FM55*FM56</f>
        <v>0</v>
      </c>
      <c r="FN58" s="46">
        <f>Kirish!$B$21*Parametrlar!$F$14*FN55*FN56</f>
        <v>0</v>
      </c>
      <c r="FO58" s="46">
        <f>Kirish!$B$21*Parametrlar!$F$14*FO55*FO56</f>
        <v>0</v>
      </c>
      <c r="FP58" s="46">
        <f>Kirish!$B$21*Parametrlar!$F$14*FP55*FP56</f>
        <v>0</v>
      </c>
    </row>
    <row r="59" spans="1:172" x14ac:dyDescent="0.2">
      <c r="A59" s="42" t="s">
        <v>240</v>
      </c>
      <c r="C59" s="45">
        <f t="shared" si="57"/>
        <v>4971632.3883807817</v>
      </c>
      <c r="D59" s="46">
        <f t="shared" ref="D59:AI59" si="58">D57+D58</f>
        <v>0</v>
      </c>
      <c r="E59" s="46">
        <f t="shared" si="58"/>
        <v>0</v>
      </c>
      <c r="F59" s="46">
        <f t="shared" si="58"/>
        <v>0</v>
      </c>
      <c r="G59" s="46">
        <f t="shared" si="58"/>
        <v>0</v>
      </c>
      <c r="H59" s="46">
        <f t="shared" si="58"/>
        <v>0</v>
      </c>
      <c r="I59" s="46">
        <f t="shared" si="58"/>
        <v>0</v>
      </c>
      <c r="J59" s="46">
        <f t="shared" si="58"/>
        <v>0</v>
      </c>
      <c r="K59" s="46">
        <f t="shared" si="58"/>
        <v>0</v>
      </c>
      <c r="L59" s="46">
        <f t="shared" si="58"/>
        <v>0</v>
      </c>
      <c r="M59" s="46">
        <f t="shared" si="58"/>
        <v>0</v>
      </c>
      <c r="N59" s="46">
        <f t="shared" si="58"/>
        <v>0</v>
      </c>
      <c r="O59" s="46">
        <f t="shared" si="58"/>
        <v>0</v>
      </c>
      <c r="P59" s="46">
        <f t="shared" si="58"/>
        <v>0</v>
      </c>
      <c r="Q59" s="46">
        <f t="shared" si="58"/>
        <v>0</v>
      </c>
      <c r="R59" s="46">
        <f t="shared" si="58"/>
        <v>0</v>
      </c>
      <c r="S59" s="46">
        <f t="shared" si="58"/>
        <v>0</v>
      </c>
      <c r="T59" s="46">
        <f t="shared" si="58"/>
        <v>0</v>
      </c>
      <c r="U59" s="46">
        <f t="shared" si="58"/>
        <v>0</v>
      </c>
      <c r="V59" s="46">
        <f t="shared" si="58"/>
        <v>0</v>
      </c>
      <c r="W59" s="46">
        <f t="shared" si="58"/>
        <v>0</v>
      </c>
      <c r="X59" s="46">
        <f t="shared" si="58"/>
        <v>0</v>
      </c>
      <c r="Y59" s="46">
        <f t="shared" si="58"/>
        <v>8826.58</v>
      </c>
      <c r="Z59" s="46">
        <f t="shared" si="58"/>
        <v>10886.115333333333</v>
      </c>
      <c r="AA59" s="46">
        <f t="shared" si="58"/>
        <v>12945.650666666666</v>
      </c>
      <c r="AB59" s="46">
        <f t="shared" si="58"/>
        <v>15005.186</v>
      </c>
      <c r="AC59" s="46">
        <f t="shared" si="58"/>
        <v>17064.721333333335</v>
      </c>
      <c r="AD59" s="46">
        <f t="shared" si="58"/>
        <v>19124.256666666668</v>
      </c>
      <c r="AE59" s="46">
        <f t="shared" si="58"/>
        <v>21183.792000000001</v>
      </c>
      <c r="AF59" s="46">
        <f t="shared" si="58"/>
        <v>23243.327333333331</v>
      </c>
      <c r="AG59" s="46">
        <f t="shared" si="58"/>
        <v>25302.862666666664</v>
      </c>
      <c r="AH59" s="46">
        <f t="shared" si="58"/>
        <v>27362.398000000001</v>
      </c>
      <c r="AI59" s="46">
        <f t="shared" si="58"/>
        <v>29421.933333333334</v>
      </c>
      <c r="AJ59" s="46">
        <f t="shared" ref="AJ59:BO59" si="59">AJ57+AJ58</f>
        <v>31481.468666666671</v>
      </c>
      <c r="AK59" s="46">
        <f t="shared" si="59"/>
        <v>34211.824080000006</v>
      </c>
      <c r="AL59" s="46">
        <f t="shared" si="59"/>
        <v>36312.55012</v>
      </c>
      <c r="AM59" s="46">
        <f t="shared" si="59"/>
        <v>38413.276160000001</v>
      </c>
      <c r="AN59" s="46">
        <f t="shared" si="59"/>
        <v>40514.002200000003</v>
      </c>
      <c r="AO59" s="46">
        <f t="shared" si="59"/>
        <v>40514.002200000003</v>
      </c>
      <c r="AP59" s="46">
        <f t="shared" si="59"/>
        <v>40514.002200000003</v>
      </c>
      <c r="AQ59" s="46">
        <f t="shared" si="59"/>
        <v>40514.002200000003</v>
      </c>
      <c r="AR59" s="46">
        <f t="shared" si="59"/>
        <v>40514.002200000003</v>
      </c>
      <c r="AS59" s="46">
        <f t="shared" si="59"/>
        <v>40514.002200000003</v>
      </c>
      <c r="AT59" s="46">
        <f t="shared" si="59"/>
        <v>40514.002200000003</v>
      </c>
      <c r="AU59" s="46">
        <f t="shared" si="59"/>
        <v>40514.002200000003</v>
      </c>
      <c r="AV59" s="46">
        <f t="shared" si="59"/>
        <v>40514.002200000003</v>
      </c>
      <c r="AW59" s="46">
        <f t="shared" si="59"/>
        <v>41324.282244000002</v>
      </c>
      <c r="AX59" s="46">
        <f t="shared" si="59"/>
        <v>41324.282244000002</v>
      </c>
      <c r="AY59" s="46">
        <f t="shared" si="59"/>
        <v>41324.282244000002</v>
      </c>
      <c r="AZ59" s="46">
        <f t="shared" si="59"/>
        <v>41324.282244000002</v>
      </c>
      <c r="BA59" s="46">
        <f t="shared" si="59"/>
        <v>41324.282244000002</v>
      </c>
      <c r="BB59" s="46">
        <f t="shared" si="59"/>
        <v>41324.282244000002</v>
      </c>
      <c r="BC59" s="46">
        <f t="shared" si="59"/>
        <v>41324.282244000002</v>
      </c>
      <c r="BD59" s="46">
        <f t="shared" si="59"/>
        <v>41324.282244000002</v>
      </c>
      <c r="BE59" s="46">
        <f t="shared" si="59"/>
        <v>41324.282244000002</v>
      </c>
      <c r="BF59" s="46">
        <f t="shared" si="59"/>
        <v>41324.282244000002</v>
      </c>
      <c r="BG59" s="46">
        <f t="shared" si="59"/>
        <v>41324.282244000002</v>
      </c>
      <c r="BH59" s="46">
        <f t="shared" si="59"/>
        <v>41324.282244000002</v>
      </c>
      <c r="BI59" s="46">
        <f t="shared" si="59"/>
        <v>42150.76788888</v>
      </c>
      <c r="BJ59" s="46">
        <f t="shared" si="59"/>
        <v>42150.76788888</v>
      </c>
      <c r="BK59" s="46">
        <f t="shared" si="59"/>
        <v>42150.76788888</v>
      </c>
      <c r="BL59" s="46">
        <f t="shared" si="59"/>
        <v>42150.76788888</v>
      </c>
      <c r="BM59" s="46">
        <f t="shared" si="59"/>
        <v>42150.76788888</v>
      </c>
      <c r="BN59" s="46">
        <f t="shared" si="59"/>
        <v>42150.76788888</v>
      </c>
      <c r="BO59" s="46">
        <f t="shared" si="59"/>
        <v>42150.76788888</v>
      </c>
      <c r="BP59" s="46">
        <f t="shared" ref="BP59:CU59" si="60">BP57+BP58</f>
        <v>42150.76788888</v>
      </c>
      <c r="BQ59" s="46">
        <f t="shared" si="60"/>
        <v>42150.76788888</v>
      </c>
      <c r="BR59" s="46">
        <f t="shared" si="60"/>
        <v>42150.76788888</v>
      </c>
      <c r="BS59" s="46">
        <f t="shared" si="60"/>
        <v>42150.76788888</v>
      </c>
      <c r="BT59" s="46">
        <f t="shared" si="60"/>
        <v>42150.76788888</v>
      </c>
      <c r="BU59" s="46">
        <f t="shared" si="60"/>
        <v>42993.7832466576</v>
      </c>
      <c r="BV59" s="46">
        <f t="shared" si="60"/>
        <v>42993.7832466576</v>
      </c>
      <c r="BW59" s="46">
        <f t="shared" si="60"/>
        <v>42993.7832466576</v>
      </c>
      <c r="BX59" s="46">
        <f t="shared" si="60"/>
        <v>42993.7832466576</v>
      </c>
      <c r="BY59" s="46">
        <f t="shared" si="60"/>
        <v>42993.7832466576</v>
      </c>
      <c r="BZ59" s="46">
        <f t="shared" si="60"/>
        <v>42993.7832466576</v>
      </c>
      <c r="CA59" s="46">
        <f t="shared" si="60"/>
        <v>42993.7832466576</v>
      </c>
      <c r="CB59" s="46">
        <f t="shared" si="60"/>
        <v>42993.7832466576</v>
      </c>
      <c r="CC59" s="46">
        <f t="shared" si="60"/>
        <v>42993.7832466576</v>
      </c>
      <c r="CD59" s="46">
        <f t="shared" si="60"/>
        <v>42993.7832466576</v>
      </c>
      <c r="CE59" s="46">
        <f t="shared" si="60"/>
        <v>42993.7832466576</v>
      </c>
      <c r="CF59" s="46">
        <f t="shared" si="60"/>
        <v>42993.7832466576</v>
      </c>
      <c r="CG59" s="46">
        <f t="shared" si="60"/>
        <v>43853.658911590755</v>
      </c>
      <c r="CH59" s="46">
        <f t="shared" si="60"/>
        <v>43853.658911590755</v>
      </c>
      <c r="CI59" s="46">
        <f t="shared" si="60"/>
        <v>43853.658911590755</v>
      </c>
      <c r="CJ59" s="46">
        <f t="shared" si="60"/>
        <v>43853.658911590755</v>
      </c>
      <c r="CK59" s="46">
        <f t="shared" si="60"/>
        <v>43853.658911590755</v>
      </c>
      <c r="CL59" s="46">
        <f t="shared" si="60"/>
        <v>43853.658911590755</v>
      </c>
      <c r="CM59" s="46">
        <f t="shared" si="60"/>
        <v>43853.658911590755</v>
      </c>
      <c r="CN59" s="46">
        <f t="shared" si="60"/>
        <v>43853.658911590755</v>
      </c>
      <c r="CO59" s="46">
        <f t="shared" si="60"/>
        <v>43853.658911590755</v>
      </c>
      <c r="CP59" s="46">
        <f t="shared" si="60"/>
        <v>43853.658911590755</v>
      </c>
      <c r="CQ59" s="46">
        <f t="shared" si="60"/>
        <v>43853.658911590755</v>
      </c>
      <c r="CR59" s="46">
        <f t="shared" si="60"/>
        <v>43853.658911590755</v>
      </c>
      <c r="CS59" s="46">
        <f t="shared" si="60"/>
        <v>44730.732089822573</v>
      </c>
      <c r="CT59" s="46">
        <f t="shared" si="60"/>
        <v>44730.732089822573</v>
      </c>
      <c r="CU59" s="46">
        <f t="shared" si="60"/>
        <v>44730.732089822573</v>
      </c>
      <c r="CV59" s="46">
        <f t="shared" ref="CV59:EA59" si="61">CV57+CV58</f>
        <v>44730.732089822573</v>
      </c>
      <c r="CW59" s="46">
        <f t="shared" si="61"/>
        <v>44730.732089822573</v>
      </c>
      <c r="CX59" s="46">
        <f t="shared" si="61"/>
        <v>44730.732089822573</v>
      </c>
      <c r="CY59" s="46">
        <f t="shared" si="61"/>
        <v>44730.732089822573</v>
      </c>
      <c r="CZ59" s="46">
        <f t="shared" si="61"/>
        <v>44730.732089822573</v>
      </c>
      <c r="DA59" s="46">
        <f t="shared" si="61"/>
        <v>44730.732089822573</v>
      </c>
      <c r="DB59" s="46">
        <f t="shared" si="61"/>
        <v>44730.732089822573</v>
      </c>
      <c r="DC59" s="46">
        <f t="shared" si="61"/>
        <v>44730.732089822573</v>
      </c>
      <c r="DD59" s="46">
        <f t="shared" si="61"/>
        <v>44730.732089822573</v>
      </c>
      <c r="DE59" s="46">
        <f t="shared" si="61"/>
        <v>45625.346731619007</v>
      </c>
      <c r="DF59" s="46">
        <f t="shared" si="61"/>
        <v>45625.346731619007</v>
      </c>
      <c r="DG59" s="46">
        <f t="shared" si="61"/>
        <v>45625.346731619007</v>
      </c>
      <c r="DH59" s="46">
        <f t="shared" si="61"/>
        <v>45625.346731619007</v>
      </c>
      <c r="DI59" s="46">
        <f t="shared" si="61"/>
        <v>45625.346731619007</v>
      </c>
      <c r="DJ59" s="46">
        <f t="shared" si="61"/>
        <v>45625.346731619007</v>
      </c>
      <c r="DK59" s="46">
        <f t="shared" si="61"/>
        <v>45625.346731619007</v>
      </c>
      <c r="DL59" s="46">
        <f t="shared" si="61"/>
        <v>45625.346731619007</v>
      </c>
      <c r="DM59" s="46">
        <f t="shared" si="61"/>
        <v>45625.346731619007</v>
      </c>
      <c r="DN59" s="46">
        <f t="shared" si="61"/>
        <v>45625.346731619007</v>
      </c>
      <c r="DO59" s="46">
        <f t="shared" si="61"/>
        <v>45625.346731619007</v>
      </c>
      <c r="DP59" s="46">
        <f t="shared" si="61"/>
        <v>45625.346731619007</v>
      </c>
      <c r="DQ59" s="46">
        <f t="shared" si="61"/>
        <v>46537.853666251402</v>
      </c>
      <c r="DR59" s="46">
        <f t="shared" si="61"/>
        <v>46537.853666251402</v>
      </c>
      <c r="DS59" s="46">
        <f t="shared" si="61"/>
        <v>46537.853666251402</v>
      </c>
      <c r="DT59" s="46">
        <f t="shared" si="61"/>
        <v>46537.853666251402</v>
      </c>
      <c r="DU59" s="46">
        <f t="shared" si="61"/>
        <v>46537.853666251402</v>
      </c>
      <c r="DV59" s="46">
        <f t="shared" si="61"/>
        <v>46537.853666251402</v>
      </c>
      <c r="DW59" s="46">
        <f t="shared" si="61"/>
        <v>46537.853666251402</v>
      </c>
      <c r="DX59" s="46">
        <f t="shared" si="61"/>
        <v>46537.853666251402</v>
      </c>
      <c r="DY59" s="46">
        <f t="shared" si="61"/>
        <v>46537.853666251402</v>
      </c>
      <c r="DZ59" s="46">
        <f t="shared" si="61"/>
        <v>46537.853666251402</v>
      </c>
      <c r="EA59" s="46">
        <f t="shared" si="61"/>
        <v>46537.853666251402</v>
      </c>
      <c r="EB59" s="46">
        <f t="shared" ref="EB59:FG59" si="62">EB57+EB58</f>
        <v>46537.853666251402</v>
      </c>
      <c r="EC59" s="46">
        <f t="shared" si="62"/>
        <v>47468.610739576427</v>
      </c>
      <c r="ED59" s="46">
        <f t="shared" si="62"/>
        <v>47468.610739576427</v>
      </c>
      <c r="EE59" s="46">
        <f t="shared" si="62"/>
        <v>47468.610739576427</v>
      </c>
      <c r="EF59" s="46">
        <f t="shared" si="62"/>
        <v>47468.610739576427</v>
      </c>
      <c r="EG59" s="46">
        <f t="shared" si="62"/>
        <v>47468.610739576427</v>
      </c>
      <c r="EH59" s="46">
        <f t="shared" si="62"/>
        <v>47468.610739576427</v>
      </c>
      <c r="EI59" s="46">
        <f t="shared" si="62"/>
        <v>47468.610739576427</v>
      </c>
      <c r="EJ59" s="46">
        <f t="shared" si="62"/>
        <v>47468.610739576427</v>
      </c>
      <c r="EK59" s="46">
        <f t="shared" si="62"/>
        <v>47468.610739576427</v>
      </c>
      <c r="EL59" s="46">
        <f t="shared" si="62"/>
        <v>47468.610739576427</v>
      </c>
      <c r="EM59" s="46">
        <f t="shared" si="62"/>
        <v>47468.610739576427</v>
      </c>
      <c r="EN59" s="46">
        <f t="shared" si="62"/>
        <v>47468.610739576427</v>
      </c>
      <c r="EO59" s="46">
        <f t="shared" si="62"/>
        <v>0</v>
      </c>
      <c r="EP59" s="46">
        <f t="shared" si="62"/>
        <v>0</v>
      </c>
      <c r="EQ59" s="46">
        <f t="shared" si="62"/>
        <v>0</v>
      </c>
      <c r="ER59" s="46">
        <f t="shared" si="62"/>
        <v>0</v>
      </c>
      <c r="ES59" s="46">
        <f t="shared" si="62"/>
        <v>0</v>
      </c>
      <c r="ET59" s="46">
        <f t="shared" si="62"/>
        <v>0</v>
      </c>
      <c r="EU59" s="46">
        <f t="shared" si="62"/>
        <v>0</v>
      </c>
      <c r="EV59" s="46">
        <f t="shared" si="62"/>
        <v>0</v>
      </c>
      <c r="EW59" s="46">
        <f t="shared" si="62"/>
        <v>0</v>
      </c>
      <c r="EX59" s="46">
        <f t="shared" si="62"/>
        <v>0</v>
      </c>
      <c r="EY59" s="46">
        <f t="shared" si="62"/>
        <v>0</v>
      </c>
      <c r="EZ59" s="46">
        <f t="shared" si="62"/>
        <v>0</v>
      </c>
      <c r="FA59" s="46">
        <f t="shared" si="62"/>
        <v>0</v>
      </c>
      <c r="FB59" s="46">
        <f t="shared" si="62"/>
        <v>0</v>
      </c>
      <c r="FC59" s="46">
        <f t="shared" si="62"/>
        <v>0</v>
      </c>
      <c r="FD59" s="46">
        <f t="shared" si="62"/>
        <v>0</v>
      </c>
      <c r="FE59" s="46">
        <f t="shared" si="62"/>
        <v>0</v>
      </c>
      <c r="FF59" s="46">
        <f t="shared" si="62"/>
        <v>0</v>
      </c>
      <c r="FG59" s="46">
        <f t="shared" si="62"/>
        <v>0</v>
      </c>
      <c r="FH59" s="46">
        <f t="shared" ref="FH59:GM59" si="63">FH57+FH58</f>
        <v>0</v>
      </c>
      <c r="FI59" s="46">
        <f t="shared" si="63"/>
        <v>0</v>
      </c>
      <c r="FJ59" s="46">
        <f t="shared" si="63"/>
        <v>0</v>
      </c>
      <c r="FK59" s="46">
        <f t="shared" si="63"/>
        <v>0</v>
      </c>
      <c r="FL59" s="46">
        <f t="shared" si="63"/>
        <v>0</v>
      </c>
      <c r="FM59" s="46">
        <f t="shared" si="63"/>
        <v>0</v>
      </c>
      <c r="FN59" s="46">
        <f t="shared" si="63"/>
        <v>0</v>
      </c>
      <c r="FO59" s="46">
        <f t="shared" si="63"/>
        <v>0</v>
      </c>
      <c r="FP59" s="46">
        <f t="shared" si="63"/>
        <v>0</v>
      </c>
    </row>
    <row r="60" spans="1:172" x14ac:dyDescent="0.2">
      <c r="A60" s="42" t="s">
        <v>241</v>
      </c>
      <c r="C60" s="45">
        <f t="shared" si="57"/>
        <v>105954.12527333332</v>
      </c>
      <c r="D60" s="46">
        <f>MAX(0,D55-0)*Parametrlar!$F$16*D56*(Kirish!$C$52+12*Kirish!$B$20)</f>
        <v>0</v>
      </c>
      <c r="E60" s="46">
        <f>MAX(0,E55-D55)*Parametrlar!$F$16*E56*(Kirish!$C$52+12*Kirish!$B$20)</f>
        <v>0</v>
      </c>
      <c r="F60" s="46">
        <f>MAX(0,F55-E55)*Parametrlar!$F$16*F56*(Kirish!$C$52+12*Kirish!$B$20)</f>
        <v>0</v>
      </c>
      <c r="G60" s="46">
        <f>MAX(0,G55-F55)*Parametrlar!$F$16*G56*(Kirish!$C$52+12*Kirish!$B$20)</f>
        <v>0</v>
      </c>
      <c r="H60" s="46">
        <f>MAX(0,H55-G55)*Parametrlar!$F$16*H56*(Kirish!$C$52+12*Kirish!$B$20)</f>
        <v>0</v>
      </c>
      <c r="I60" s="46">
        <f>MAX(0,I55-H55)*Parametrlar!$F$16*I56*(Kirish!$C$52+12*Kirish!$B$20)</f>
        <v>0</v>
      </c>
      <c r="J60" s="46">
        <f>MAX(0,J55-I55)*Parametrlar!$F$16*J56*(Kirish!$C$52+12*Kirish!$B$20)</f>
        <v>0</v>
      </c>
      <c r="K60" s="46">
        <f>MAX(0,K55-J55)*Parametrlar!$F$16*K56*(Kirish!$C$52+12*Kirish!$B$20)</f>
        <v>0</v>
      </c>
      <c r="L60" s="46">
        <f>MAX(0,L55-K55)*Parametrlar!$F$16*L56*(Kirish!$C$52+12*Kirish!$B$20)</f>
        <v>0</v>
      </c>
      <c r="M60" s="46">
        <f>MAX(0,M55-L55)*Parametrlar!$F$16*M56*(Kirish!$C$52+12*Kirish!$B$20)</f>
        <v>0</v>
      </c>
      <c r="N60" s="46">
        <f>MAX(0,N55-M55)*Parametrlar!$F$16*N56*(Kirish!$C$52+12*Kirish!$B$20)</f>
        <v>0</v>
      </c>
      <c r="O60" s="46">
        <f>MAX(0,O55-N55)*Parametrlar!$F$16*O56*(Kirish!$C$52+12*Kirish!$B$20)</f>
        <v>0</v>
      </c>
      <c r="P60" s="46">
        <f>MAX(0,P55-O55)*Parametrlar!$F$16*P56*(Kirish!$C$52+12*Kirish!$B$20)</f>
        <v>0</v>
      </c>
      <c r="Q60" s="46">
        <f>MAX(0,Q55-P55)*Parametrlar!$F$16*Q56*(Kirish!$C$52+12*Kirish!$B$20)</f>
        <v>0</v>
      </c>
      <c r="R60" s="46">
        <f>MAX(0,R55-Q55)*Parametrlar!$F$16*R56*(Kirish!$C$52+12*Kirish!$B$20)</f>
        <v>0</v>
      </c>
      <c r="S60" s="46">
        <f>MAX(0,S55-R55)*Parametrlar!$F$16*S56*(Kirish!$C$52+12*Kirish!$B$20)</f>
        <v>0</v>
      </c>
      <c r="T60" s="46">
        <f>MAX(0,T55-S55)*Parametrlar!$F$16*T56*(Kirish!$C$52+12*Kirish!$B$20)</f>
        <v>0</v>
      </c>
      <c r="U60" s="46">
        <f>MAX(0,U55-T55)*Parametrlar!$F$16*U56*(Kirish!$C$52+12*Kirish!$B$20)</f>
        <v>0</v>
      </c>
      <c r="V60" s="46">
        <f>MAX(0,V55-U55)*Parametrlar!$F$16*V56*(Kirish!$C$52+12*Kirish!$B$20)</f>
        <v>0</v>
      </c>
      <c r="W60" s="46">
        <f>MAX(0,W55-V55)*Parametrlar!$F$16*W56*(Kirish!$C$52+12*Kirish!$B$20)</f>
        <v>0</v>
      </c>
      <c r="X60" s="46">
        <f>MAX(0,X55-W55)*Parametrlar!$F$16*X56*(Kirish!$C$52+12*Kirish!$B$20)</f>
        <v>0</v>
      </c>
      <c r="Y60" s="46">
        <f>MAX(0,Y55-X55)*Parametrlar!$F$16*Y56*(Kirish!$C$52+12*Kirish!$B$20)</f>
        <v>23448.095000000001</v>
      </c>
      <c r="Z60" s="46">
        <f>MAX(0,Z55-Y55)*Parametrlar!$F$16*Z56*(Kirish!$C$52+12*Kirish!$B$20)</f>
        <v>5471.2221666666665</v>
      </c>
      <c r="AA60" s="46">
        <f>MAX(0,AA55-Z55)*Parametrlar!$F$16*AA56*(Kirish!$C$52+12*Kirish!$B$20)</f>
        <v>5471.2221666666665</v>
      </c>
      <c r="AB60" s="46">
        <f>MAX(0,AB55-AA55)*Parametrlar!$F$16*AB56*(Kirish!$C$52+12*Kirish!$B$20)</f>
        <v>5471.2221666666637</v>
      </c>
      <c r="AC60" s="46">
        <f>MAX(0,AC55-AB55)*Parametrlar!$F$16*AC56*(Kirish!$C$52+12*Kirish!$B$20)</f>
        <v>5471.2221666666692</v>
      </c>
      <c r="AD60" s="46">
        <f>MAX(0,AD55-AC55)*Parametrlar!$F$16*AD56*(Kirish!$C$52+12*Kirish!$B$20)</f>
        <v>5471.2221666666692</v>
      </c>
      <c r="AE60" s="46">
        <f>MAX(0,AE55-AD55)*Parametrlar!$F$16*AE56*(Kirish!$C$52+12*Kirish!$B$20)</f>
        <v>5471.2221666666637</v>
      </c>
      <c r="AF60" s="46">
        <f>MAX(0,AF55-AE55)*Parametrlar!$F$16*AF56*(Kirish!$C$52+12*Kirish!$B$20)</f>
        <v>5471.2221666666637</v>
      </c>
      <c r="AG60" s="46">
        <f>MAX(0,AG55-AF55)*Parametrlar!$F$16*AG56*(Kirish!$C$52+12*Kirish!$B$20)</f>
        <v>5471.2221666666637</v>
      </c>
      <c r="AH60" s="46">
        <f>MAX(0,AH55-AG55)*Parametrlar!$F$16*AH56*(Kirish!$C$52+12*Kirish!$B$20)</f>
        <v>5471.2221666666755</v>
      </c>
      <c r="AI60" s="46">
        <f>MAX(0,AI55-AH55)*Parametrlar!$F$16*AI56*(Kirish!$C$52+12*Kirish!$B$20)</f>
        <v>5471.2221666666637</v>
      </c>
      <c r="AJ60" s="46">
        <f>MAX(0,AJ55-AI55)*Parametrlar!$F$16*AJ56*(Kirish!$C$52+12*Kirish!$B$20)</f>
        <v>5471.2221666666755</v>
      </c>
      <c r="AK60" s="46">
        <f>MAX(0,AK55-AJ55)*Parametrlar!$F$16*AK56*(Kirish!$C$52+12*Kirish!$B$20)</f>
        <v>5580.6466099999971</v>
      </c>
      <c r="AL60" s="46">
        <f>MAX(0,AL55-AK55)*Parametrlar!$F$16*AL56*(Kirish!$C$52+12*Kirish!$B$20)</f>
        <v>5580.6466099999971</v>
      </c>
      <c r="AM60" s="46">
        <f>MAX(0,AM55-AL55)*Parametrlar!$F$16*AM56*(Kirish!$C$52+12*Kirish!$B$20)</f>
        <v>5580.6466099999971</v>
      </c>
      <c r="AN60" s="46">
        <f>MAX(0,AN55-AM55)*Parametrlar!$F$16*AN56*(Kirish!$C$52+12*Kirish!$B$20)</f>
        <v>5580.6466099999971</v>
      </c>
      <c r="AO60" s="46">
        <f>MAX(0,AO55-AN55)*Parametrlar!$F$16*AO56*(Kirish!$C$52+12*Kirish!$B$20)</f>
        <v>0</v>
      </c>
      <c r="AP60" s="46">
        <f>MAX(0,AP55-AO55)*Parametrlar!$F$16*AP56*(Kirish!$C$52+12*Kirish!$B$20)</f>
        <v>0</v>
      </c>
      <c r="AQ60" s="46">
        <f>MAX(0,AQ55-AP55)*Parametrlar!$F$16*AQ56*(Kirish!$C$52+12*Kirish!$B$20)</f>
        <v>0</v>
      </c>
      <c r="AR60" s="46">
        <f>MAX(0,AR55-AQ55)*Parametrlar!$F$16*AR56*(Kirish!$C$52+12*Kirish!$B$20)</f>
        <v>0</v>
      </c>
      <c r="AS60" s="46">
        <f>MAX(0,AS55-AR55)*Parametrlar!$F$16*AS56*(Kirish!$C$52+12*Kirish!$B$20)</f>
        <v>0</v>
      </c>
      <c r="AT60" s="46">
        <f>MAX(0,AT55-AS55)*Parametrlar!$F$16*AT56*(Kirish!$C$52+12*Kirish!$B$20)</f>
        <v>0</v>
      </c>
      <c r="AU60" s="46">
        <f>MAX(0,AU55-AT55)*Parametrlar!$F$16*AU56*(Kirish!$C$52+12*Kirish!$B$20)</f>
        <v>0</v>
      </c>
      <c r="AV60" s="46">
        <f>MAX(0,AV55-AU55)*Parametrlar!$F$16*AV56*(Kirish!$C$52+12*Kirish!$B$20)</f>
        <v>0</v>
      </c>
      <c r="AW60" s="46">
        <f>MAX(0,AW55-AV55)*Parametrlar!$F$16*AW56*(Kirish!$C$52+12*Kirish!$B$20)</f>
        <v>0</v>
      </c>
      <c r="AX60" s="46">
        <f>MAX(0,AX55-AW55)*Parametrlar!$F$16*AX56*(Kirish!$C$52+12*Kirish!$B$20)</f>
        <v>0</v>
      </c>
      <c r="AY60" s="46">
        <f>MAX(0,AY55-AX55)*Parametrlar!$F$16*AY56*(Kirish!$C$52+12*Kirish!$B$20)</f>
        <v>0</v>
      </c>
      <c r="AZ60" s="46">
        <f>MAX(0,AZ55-AY55)*Parametrlar!$F$16*AZ56*(Kirish!$C$52+12*Kirish!$B$20)</f>
        <v>0</v>
      </c>
      <c r="BA60" s="46">
        <f>MAX(0,BA55-AZ55)*Parametrlar!$F$16*BA56*(Kirish!$C$52+12*Kirish!$B$20)</f>
        <v>0</v>
      </c>
      <c r="BB60" s="46">
        <f>MAX(0,BB55-BA55)*Parametrlar!$F$16*BB56*(Kirish!$C$52+12*Kirish!$B$20)</f>
        <v>0</v>
      </c>
      <c r="BC60" s="46">
        <f>MAX(0,BC55-BB55)*Parametrlar!$F$16*BC56*(Kirish!$C$52+12*Kirish!$B$20)</f>
        <v>0</v>
      </c>
      <c r="BD60" s="46">
        <f>MAX(0,BD55-BC55)*Parametrlar!$F$16*BD56*(Kirish!$C$52+12*Kirish!$B$20)</f>
        <v>0</v>
      </c>
      <c r="BE60" s="46">
        <f>MAX(0,BE55-BD55)*Parametrlar!$F$16*BE56*(Kirish!$C$52+12*Kirish!$B$20)</f>
        <v>0</v>
      </c>
      <c r="BF60" s="46">
        <f>MAX(0,BF55-BE55)*Parametrlar!$F$16*BF56*(Kirish!$C$52+12*Kirish!$B$20)</f>
        <v>0</v>
      </c>
      <c r="BG60" s="46">
        <f>MAX(0,BG55-BF55)*Parametrlar!$F$16*BG56*(Kirish!$C$52+12*Kirish!$B$20)</f>
        <v>0</v>
      </c>
      <c r="BH60" s="46">
        <f>MAX(0,BH55-BG55)*Parametrlar!$F$16*BH56*(Kirish!$C$52+12*Kirish!$B$20)</f>
        <v>0</v>
      </c>
      <c r="BI60" s="46">
        <f>MAX(0,BI55-BH55)*Parametrlar!$F$16*BI56*(Kirish!$C$52+12*Kirish!$B$20)</f>
        <v>0</v>
      </c>
      <c r="BJ60" s="46">
        <f>MAX(0,BJ55-BI55)*Parametrlar!$F$16*BJ56*(Kirish!$C$52+12*Kirish!$B$20)</f>
        <v>0</v>
      </c>
      <c r="BK60" s="46">
        <f>MAX(0,BK55-BJ55)*Parametrlar!$F$16*BK56*(Kirish!$C$52+12*Kirish!$B$20)</f>
        <v>0</v>
      </c>
      <c r="BL60" s="46">
        <f>MAX(0,BL55-BK55)*Parametrlar!$F$16*BL56*(Kirish!$C$52+12*Kirish!$B$20)</f>
        <v>0</v>
      </c>
      <c r="BM60" s="46">
        <f>MAX(0,BM55-BL55)*Parametrlar!$F$16*BM56*(Kirish!$C$52+12*Kirish!$B$20)</f>
        <v>0</v>
      </c>
      <c r="BN60" s="46">
        <f>MAX(0,BN55-BM55)*Parametrlar!$F$16*BN56*(Kirish!$C$52+12*Kirish!$B$20)</f>
        <v>0</v>
      </c>
      <c r="BO60" s="46">
        <f>MAX(0,BO55-BN55)*Parametrlar!$F$16*BO56*(Kirish!$C$52+12*Kirish!$B$20)</f>
        <v>0</v>
      </c>
      <c r="BP60" s="46">
        <f>MAX(0,BP55-BO55)*Parametrlar!$F$16*BP56*(Kirish!$C$52+12*Kirish!$B$20)</f>
        <v>0</v>
      </c>
      <c r="BQ60" s="46">
        <f>MAX(0,BQ55-BP55)*Parametrlar!$F$16*BQ56*(Kirish!$C$52+12*Kirish!$B$20)</f>
        <v>0</v>
      </c>
      <c r="BR60" s="46">
        <f>MAX(0,BR55-BQ55)*Parametrlar!$F$16*BR56*(Kirish!$C$52+12*Kirish!$B$20)</f>
        <v>0</v>
      </c>
      <c r="BS60" s="46">
        <f>MAX(0,BS55-BR55)*Parametrlar!$F$16*BS56*(Kirish!$C$52+12*Kirish!$B$20)</f>
        <v>0</v>
      </c>
      <c r="BT60" s="46">
        <f>MAX(0,BT55-BS55)*Parametrlar!$F$16*BT56*(Kirish!$C$52+12*Kirish!$B$20)</f>
        <v>0</v>
      </c>
      <c r="BU60" s="46">
        <f>MAX(0,BU55-BT55)*Parametrlar!$F$16*BU56*(Kirish!$C$52+12*Kirish!$B$20)</f>
        <v>0</v>
      </c>
      <c r="BV60" s="46">
        <f>MAX(0,BV55-BU55)*Parametrlar!$F$16*BV56*(Kirish!$C$52+12*Kirish!$B$20)</f>
        <v>0</v>
      </c>
      <c r="BW60" s="46">
        <f>MAX(0,BW55-BV55)*Parametrlar!$F$16*BW56*(Kirish!$C$52+12*Kirish!$B$20)</f>
        <v>0</v>
      </c>
      <c r="BX60" s="46">
        <f>MAX(0,BX55-BW55)*Parametrlar!$F$16*BX56*(Kirish!$C$52+12*Kirish!$B$20)</f>
        <v>0</v>
      </c>
      <c r="BY60" s="46">
        <f>MAX(0,BY55-BX55)*Parametrlar!$F$16*BY56*(Kirish!$C$52+12*Kirish!$B$20)</f>
        <v>0</v>
      </c>
      <c r="BZ60" s="46">
        <f>MAX(0,BZ55-BY55)*Parametrlar!$F$16*BZ56*(Kirish!$C$52+12*Kirish!$B$20)</f>
        <v>0</v>
      </c>
      <c r="CA60" s="46">
        <f>MAX(0,CA55-BZ55)*Parametrlar!$F$16*CA56*(Kirish!$C$52+12*Kirish!$B$20)</f>
        <v>0</v>
      </c>
      <c r="CB60" s="46">
        <f>MAX(0,CB55-CA55)*Parametrlar!$F$16*CB56*(Kirish!$C$52+12*Kirish!$B$20)</f>
        <v>0</v>
      </c>
      <c r="CC60" s="46">
        <f>MAX(0,CC55-CB55)*Parametrlar!$F$16*CC56*(Kirish!$C$52+12*Kirish!$B$20)</f>
        <v>0</v>
      </c>
      <c r="CD60" s="46">
        <f>MAX(0,CD55-CC55)*Parametrlar!$F$16*CD56*(Kirish!$C$52+12*Kirish!$B$20)</f>
        <v>0</v>
      </c>
      <c r="CE60" s="46">
        <f>MAX(0,CE55-CD55)*Parametrlar!$F$16*CE56*(Kirish!$C$52+12*Kirish!$B$20)</f>
        <v>0</v>
      </c>
      <c r="CF60" s="46">
        <f>MAX(0,CF55-CE55)*Parametrlar!$F$16*CF56*(Kirish!$C$52+12*Kirish!$B$20)</f>
        <v>0</v>
      </c>
      <c r="CG60" s="46">
        <f>MAX(0,CG55-CF55)*Parametrlar!$F$16*CG56*(Kirish!$C$52+12*Kirish!$B$20)</f>
        <v>0</v>
      </c>
      <c r="CH60" s="46">
        <f>MAX(0,CH55-CG55)*Parametrlar!$F$16*CH56*(Kirish!$C$52+12*Kirish!$B$20)</f>
        <v>0</v>
      </c>
      <c r="CI60" s="46">
        <f>MAX(0,CI55-CH55)*Parametrlar!$F$16*CI56*(Kirish!$C$52+12*Kirish!$B$20)</f>
        <v>0</v>
      </c>
      <c r="CJ60" s="46">
        <f>MAX(0,CJ55-CI55)*Parametrlar!$F$16*CJ56*(Kirish!$C$52+12*Kirish!$B$20)</f>
        <v>0</v>
      </c>
      <c r="CK60" s="46">
        <f>MAX(0,CK55-CJ55)*Parametrlar!$F$16*CK56*(Kirish!$C$52+12*Kirish!$B$20)</f>
        <v>0</v>
      </c>
      <c r="CL60" s="46">
        <f>MAX(0,CL55-CK55)*Parametrlar!$F$16*CL56*(Kirish!$C$52+12*Kirish!$B$20)</f>
        <v>0</v>
      </c>
      <c r="CM60" s="46">
        <f>MAX(0,CM55-CL55)*Parametrlar!$F$16*CM56*(Kirish!$C$52+12*Kirish!$B$20)</f>
        <v>0</v>
      </c>
      <c r="CN60" s="46">
        <f>MAX(0,CN55-CM55)*Parametrlar!$F$16*CN56*(Kirish!$C$52+12*Kirish!$B$20)</f>
        <v>0</v>
      </c>
      <c r="CO60" s="46">
        <f>MAX(0,CO55-CN55)*Parametrlar!$F$16*CO56*(Kirish!$C$52+12*Kirish!$B$20)</f>
        <v>0</v>
      </c>
      <c r="CP60" s="46">
        <f>MAX(0,CP55-CO55)*Parametrlar!$F$16*CP56*(Kirish!$C$52+12*Kirish!$B$20)</f>
        <v>0</v>
      </c>
      <c r="CQ60" s="46">
        <f>MAX(0,CQ55-CP55)*Parametrlar!$F$16*CQ56*(Kirish!$C$52+12*Kirish!$B$20)</f>
        <v>0</v>
      </c>
      <c r="CR60" s="46">
        <f>MAX(0,CR55-CQ55)*Parametrlar!$F$16*CR56*(Kirish!$C$52+12*Kirish!$B$20)</f>
        <v>0</v>
      </c>
      <c r="CS60" s="46">
        <f>MAX(0,CS55-CR55)*Parametrlar!$F$16*CS56*(Kirish!$C$52+12*Kirish!$B$20)</f>
        <v>0</v>
      </c>
      <c r="CT60" s="46">
        <f>MAX(0,CT55-CS55)*Parametrlar!$F$16*CT56*(Kirish!$C$52+12*Kirish!$B$20)</f>
        <v>0</v>
      </c>
      <c r="CU60" s="46">
        <f>MAX(0,CU55-CT55)*Parametrlar!$F$16*CU56*(Kirish!$C$52+12*Kirish!$B$20)</f>
        <v>0</v>
      </c>
      <c r="CV60" s="46">
        <f>MAX(0,CV55-CU55)*Parametrlar!$F$16*CV56*(Kirish!$C$52+12*Kirish!$B$20)</f>
        <v>0</v>
      </c>
      <c r="CW60" s="46">
        <f>MAX(0,CW55-CV55)*Parametrlar!$F$16*CW56*(Kirish!$C$52+12*Kirish!$B$20)</f>
        <v>0</v>
      </c>
      <c r="CX60" s="46">
        <f>MAX(0,CX55-CW55)*Parametrlar!$F$16*CX56*(Kirish!$C$52+12*Kirish!$B$20)</f>
        <v>0</v>
      </c>
      <c r="CY60" s="46">
        <f>MAX(0,CY55-CX55)*Parametrlar!$F$16*CY56*(Kirish!$C$52+12*Kirish!$B$20)</f>
        <v>0</v>
      </c>
      <c r="CZ60" s="46">
        <f>MAX(0,CZ55-CY55)*Parametrlar!$F$16*CZ56*(Kirish!$C$52+12*Kirish!$B$20)</f>
        <v>0</v>
      </c>
      <c r="DA60" s="46">
        <f>MAX(0,DA55-CZ55)*Parametrlar!$F$16*DA56*(Kirish!$C$52+12*Kirish!$B$20)</f>
        <v>0</v>
      </c>
      <c r="DB60" s="46">
        <f>MAX(0,DB55-DA55)*Parametrlar!$F$16*DB56*(Kirish!$C$52+12*Kirish!$B$20)</f>
        <v>0</v>
      </c>
      <c r="DC60" s="46">
        <f>MAX(0,DC55-DB55)*Parametrlar!$F$16*DC56*(Kirish!$C$52+12*Kirish!$B$20)</f>
        <v>0</v>
      </c>
      <c r="DD60" s="46">
        <f>MAX(0,DD55-DC55)*Parametrlar!$F$16*DD56*(Kirish!$C$52+12*Kirish!$B$20)</f>
        <v>0</v>
      </c>
      <c r="DE60" s="46">
        <f>MAX(0,DE55-DD55)*Parametrlar!$F$16*DE56*(Kirish!$C$52+12*Kirish!$B$20)</f>
        <v>0</v>
      </c>
      <c r="DF60" s="46">
        <f>MAX(0,DF55-DE55)*Parametrlar!$F$16*DF56*(Kirish!$C$52+12*Kirish!$B$20)</f>
        <v>0</v>
      </c>
      <c r="DG60" s="46">
        <f>MAX(0,DG55-DF55)*Parametrlar!$F$16*DG56*(Kirish!$C$52+12*Kirish!$B$20)</f>
        <v>0</v>
      </c>
      <c r="DH60" s="46">
        <f>MAX(0,DH55-DG55)*Parametrlar!$F$16*DH56*(Kirish!$C$52+12*Kirish!$B$20)</f>
        <v>0</v>
      </c>
      <c r="DI60" s="46">
        <f>MAX(0,DI55-DH55)*Parametrlar!$F$16*DI56*(Kirish!$C$52+12*Kirish!$B$20)</f>
        <v>0</v>
      </c>
      <c r="DJ60" s="46">
        <f>MAX(0,DJ55-DI55)*Parametrlar!$F$16*DJ56*(Kirish!$C$52+12*Kirish!$B$20)</f>
        <v>0</v>
      </c>
      <c r="DK60" s="46">
        <f>MAX(0,DK55-DJ55)*Parametrlar!$F$16*DK56*(Kirish!$C$52+12*Kirish!$B$20)</f>
        <v>0</v>
      </c>
      <c r="DL60" s="46">
        <f>MAX(0,DL55-DK55)*Parametrlar!$F$16*DL56*(Kirish!$C$52+12*Kirish!$B$20)</f>
        <v>0</v>
      </c>
      <c r="DM60" s="46">
        <f>MAX(0,DM55-DL55)*Parametrlar!$F$16*DM56*(Kirish!$C$52+12*Kirish!$B$20)</f>
        <v>0</v>
      </c>
      <c r="DN60" s="46">
        <f>MAX(0,DN55-DM55)*Parametrlar!$F$16*DN56*(Kirish!$C$52+12*Kirish!$B$20)</f>
        <v>0</v>
      </c>
      <c r="DO60" s="46">
        <f>MAX(0,DO55-DN55)*Parametrlar!$F$16*DO56*(Kirish!$C$52+12*Kirish!$B$20)</f>
        <v>0</v>
      </c>
      <c r="DP60" s="46">
        <f>MAX(0,DP55-DO55)*Parametrlar!$F$16*DP56*(Kirish!$C$52+12*Kirish!$B$20)</f>
        <v>0</v>
      </c>
      <c r="DQ60" s="46">
        <f>MAX(0,DQ55-DP55)*Parametrlar!$F$16*DQ56*(Kirish!$C$52+12*Kirish!$B$20)</f>
        <v>0</v>
      </c>
      <c r="DR60" s="46">
        <f>MAX(0,DR55-DQ55)*Parametrlar!$F$16*DR56*(Kirish!$C$52+12*Kirish!$B$20)</f>
        <v>0</v>
      </c>
      <c r="DS60" s="46">
        <f>MAX(0,DS55-DR55)*Parametrlar!$F$16*DS56*(Kirish!$C$52+12*Kirish!$B$20)</f>
        <v>0</v>
      </c>
      <c r="DT60" s="46">
        <f>MAX(0,DT55-DS55)*Parametrlar!$F$16*DT56*(Kirish!$C$52+12*Kirish!$B$20)</f>
        <v>0</v>
      </c>
      <c r="DU60" s="46">
        <f>MAX(0,DU55-DT55)*Parametrlar!$F$16*DU56*(Kirish!$C$52+12*Kirish!$B$20)</f>
        <v>0</v>
      </c>
      <c r="DV60" s="46">
        <f>MAX(0,DV55-DU55)*Parametrlar!$F$16*DV56*(Kirish!$C$52+12*Kirish!$B$20)</f>
        <v>0</v>
      </c>
      <c r="DW60" s="46">
        <f>MAX(0,DW55-DV55)*Parametrlar!$F$16*DW56*(Kirish!$C$52+12*Kirish!$B$20)</f>
        <v>0</v>
      </c>
      <c r="DX60" s="46">
        <f>MAX(0,DX55-DW55)*Parametrlar!$F$16*DX56*(Kirish!$C$52+12*Kirish!$B$20)</f>
        <v>0</v>
      </c>
      <c r="DY60" s="46">
        <f>MAX(0,DY55-DX55)*Parametrlar!$F$16*DY56*(Kirish!$C$52+12*Kirish!$B$20)</f>
        <v>0</v>
      </c>
      <c r="DZ60" s="46">
        <f>MAX(0,DZ55-DY55)*Parametrlar!$F$16*DZ56*(Kirish!$C$52+12*Kirish!$B$20)</f>
        <v>0</v>
      </c>
      <c r="EA60" s="46">
        <f>MAX(0,EA55-DZ55)*Parametrlar!$F$16*EA56*(Kirish!$C$52+12*Kirish!$B$20)</f>
        <v>0</v>
      </c>
      <c r="EB60" s="46">
        <f>MAX(0,EB55-EA55)*Parametrlar!$F$16*EB56*(Kirish!$C$52+12*Kirish!$B$20)</f>
        <v>0</v>
      </c>
      <c r="EC60" s="46">
        <f>MAX(0,EC55-EB55)*Parametrlar!$F$16*EC56*(Kirish!$C$52+12*Kirish!$B$20)</f>
        <v>0</v>
      </c>
      <c r="ED60" s="46">
        <f>MAX(0,ED55-EC55)*Parametrlar!$F$16*ED56*(Kirish!$C$52+12*Kirish!$B$20)</f>
        <v>0</v>
      </c>
      <c r="EE60" s="46">
        <f>MAX(0,EE55-ED55)*Parametrlar!$F$16*EE56*(Kirish!$C$52+12*Kirish!$B$20)</f>
        <v>0</v>
      </c>
      <c r="EF60" s="46">
        <f>MAX(0,EF55-EE55)*Parametrlar!$F$16*EF56*(Kirish!$C$52+12*Kirish!$B$20)</f>
        <v>0</v>
      </c>
      <c r="EG60" s="46">
        <f>MAX(0,EG55-EF55)*Parametrlar!$F$16*EG56*(Kirish!$C$52+12*Kirish!$B$20)</f>
        <v>0</v>
      </c>
      <c r="EH60" s="46">
        <f>MAX(0,EH55-EG55)*Parametrlar!$F$16*EH56*(Kirish!$C$52+12*Kirish!$B$20)</f>
        <v>0</v>
      </c>
      <c r="EI60" s="46">
        <f>MAX(0,EI55-EH55)*Parametrlar!$F$16*EI56*(Kirish!$C$52+12*Kirish!$B$20)</f>
        <v>0</v>
      </c>
      <c r="EJ60" s="46">
        <f>MAX(0,EJ55-EI55)*Parametrlar!$F$16*EJ56*(Kirish!$C$52+12*Kirish!$B$20)</f>
        <v>0</v>
      </c>
      <c r="EK60" s="46">
        <f>MAX(0,EK55-EJ55)*Parametrlar!$F$16*EK56*(Kirish!$C$52+12*Kirish!$B$20)</f>
        <v>0</v>
      </c>
      <c r="EL60" s="46">
        <f>MAX(0,EL55-EK55)*Parametrlar!$F$16*EL56*(Kirish!$C$52+12*Kirish!$B$20)</f>
        <v>0</v>
      </c>
      <c r="EM60" s="46">
        <f>MAX(0,EM55-EL55)*Parametrlar!$F$16*EM56*(Kirish!$C$52+12*Kirish!$B$20)</f>
        <v>0</v>
      </c>
      <c r="EN60" s="46">
        <f>MAX(0,EN55-EM55)*Parametrlar!$F$16*EN56*(Kirish!$C$52+12*Kirish!$B$20)</f>
        <v>0</v>
      </c>
      <c r="EO60" s="46">
        <f>MAX(0,EO55-EN55)*Parametrlar!$F$16*EO56*(Kirish!$C$52+12*Kirish!$B$20)</f>
        <v>0</v>
      </c>
      <c r="EP60" s="46">
        <f>MAX(0,EP55-EO55)*Parametrlar!$F$16*EP56*(Kirish!$C$52+12*Kirish!$B$20)</f>
        <v>0</v>
      </c>
      <c r="EQ60" s="46">
        <f>MAX(0,EQ55-EP55)*Parametrlar!$F$16*EQ56*(Kirish!$C$52+12*Kirish!$B$20)</f>
        <v>0</v>
      </c>
      <c r="ER60" s="46">
        <f>MAX(0,ER55-EQ55)*Parametrlar!$F$16*ER56*(Kirish!$C$52+12*Kirish!$B$20)</f>
        <v>0</v>
      </c>
      <c r="ES60" s="46">
        <f>MAX(0,ES55-ER55)*Parametrlar!$F$16*ES56*(Kirish!$C$52+12*Kirish!$B$20)</f>
        <v>0</v>
      </c>
      <c r="ET60" s="46">
        <f>MAX(0,ET55-ES55)*Parametrlar!$F$16*ET56*(Kirish!$C$52+12*Kirish!$B$20)</f>
        <v>0</v>
      </c>
      <c r="EU60" s="46">
        <f>MAX(0,EU55-ET55)*Parametrlar!$F$16*EU56*(Kirish!$C$52+12*Kirish!$B$20)</f>
        <v>0</v>
      </c>
      <c r="EV60" s="46">
        <f>MAX(0,EV55-EU55)*Parametrlar!$F$16*EV56*(Kirish!$C$52+12*Kirish!$B$20)</f>
        <v>0</v>
      </c>
      <c r="EW60" s="46">
        <f>MAX(0,EW55-EV55)*Parametrlar!$F$16*EW56*(Kirish!$C$52+12*Kirish!$B$20)</f>
        <v>0</v>
      </c>
      <c r="EX60" s="46">
        <f>MAX(0,EX55-EW55)*Parametrlar!$F$16*EX56*(Kirish!$C$52+12*Kirish!$B$20)</f>
        <v>0</v>
      </c>
      <c r="EY60" s="46">
        <f>MAX(0,EY55-EX55)*Parametrlar!$F$16*EY56*(Kirish!$C$52+12*Kirish!$B$20)</f>
        <v>0</v>
      </c>
      <c r="EZ60" s="46">
        <f>MAX(0,EZ55-EY55)*Parametrlar!$F$16*EZ56*(Kirish!$C$52+12*Kirish!$B$20)</f>
        <v>0</v>
      </c>
      <c r="FA60" s="46">
        <f>MAX(0,FA55-EZ55)*Parametrlar!$F$16*FA56*(Kirish!$C$52+12*Kirish!$B$20)</f>
        <v>0</v>
      </c>
      <c r="FB60" s="46">
        <f>MAX(0,FB55-FA55)*Parametrlar!$F$16*FB56*(Kirish!$C$52+12*Kirish!$B$20)</f>
        <v>0</v>
      </c>
      <c r="FC60" s="46">
        <f>MAX(0,FC55-FB55)*Parametrlar!$F$16*FC56*(Kirish!$C$52+12*Kirish!$B$20)</f>
        <v>0</v>
      </c>
      <c r="FD60" s="46">
        <f>MAX(0,FD55-FC55)*Parametrlar!$F$16*FD56*(Kirish!$C$52+12*Kirish!$B$20)</f>
        <v>0</v>
      </c>
      <c r="FE60" s="46">
        <f>MAX(0,FE55-FD55)*Parametrlar!$F$16*FE56*(Kirish!$C$52+12*Kirish!$B$20)</f>
        <v>0</v>
      </c>
      <c r="FF60" s="46">
        <f>MAX(0,FF55-FE55)*Parametrlar!$F$16*FF56*(Kirish!$C$52+12*Kirish!$B$20)</f>
        <v>0</v>
      </c>
      <c r="FG60" s="46">
        <f>MAX(0,FG55-FF55)*Parametrlar!$F$16*FG56*(Kirish!$C$52+12*Kirish!$B$20)</f>
        <v>0</v>
      </c>
      <c r="FH60" s="46">
        <f>MAX(0,FH55-FG55)*Parametrlar!$F$16*FH56*(Kirish!$C$52+12*Kirish!$B$20)</f>
        <v>0</v>
      </c>
      <c r="FI60" s="46">
        <f>MAX(0,FI55-FH55)*Parametrlar!$F$16*FI56*(Kirish!$C$52+12*Kirish!$B$20)</f>
        <v>0</v>
      </c>
      <c r="FJ60" s="46">
        <f>MAX(0,FJ55-FI55)*Parametrlar!$F$16*FJ56*(Kirish!$C$52+12*Kirish!$B$20)</f>
        <v>0</v>
      </c>
      <c r="FK60" s="46">
        <f>MAX(0,FK55-FJ55)*Parametrlar!$F$16*FK56*(Kirish!$C$52+12*Kirish!$B$20)</f>
        <v>0</v>
      </c>
      <c r="FL60" s="46">
        <f>MAX(0,FL55-FK55)*Parametrlar!$F$16*FL56*(Kirish!$C$52+12*Kirish!$B$20)</f>
        <v>0</v>
      </c>
      <c r="FM60" s="46">
        <f>MAX(0,FM55-FL55)*Parametrlar!$F$16*FM56*(Kirish!$C$52+12*Kirish!$B$20)</f>
        <v>0</v>
      </c>
      <c r="FN60" s="46">
        <f>MAX(0,FN55-FM55)*Parametrlar!$F$16*FN56*(Kirish!$C$52+12*Kirish!$B$20)</f>
        <v>0</v>
      </c>
      <c r="FO60" s="46">
        <f>MAX(0,FO55-FN55)*Parametrlar!$F$16*FO56*(Kirish!$C$52+12*Kirish!$B$20)</f>
        <v>0</v>
      </c>
      <c r="FP60" s="46">
        <f>MAX(0,FP55-FO55)*Parametrlar!$F$16*FP56*(Kirish!$C$52+12*Kirish!$B$20)</f>
        <v>0</v>
      </c>
    </row>
    <row r="61" spans="1:172" x14ac:dyDescent="0.2">
      <c r="A61" s="42" t="s">
        <v>242</v>
      </c>
      <c r="C61" s="45">
        <f t="shared" si="57"/>
        <v>1803694.5475589673</v>
      </c>
      <c r="D61" s="46">
        <f>IF(D54=1,Kirish!$C$55*Parametrlar!$F$12*D56+Parametrlar!$F$23*(Kirish!$B$24+Kirish!$B$25)/12+Kirish!$B$26/12*Parametrlar!$F$14,0)</f>
        <v>0</v>
      </c>
      <c r="E61" s="46">
        <f>IF(E54=1,Kirish!$C$55*Parametrlar!$F$12*E56+Parametrlar!$F$23*(Kirish!$B$24+Kirish!$B$25)/12+Kirish!$B$26/12*Parametrlar!$F$14,0)</f>
        <v>0</v>
      </c>
      <c r="F61" s="46">
        <f>IF(F54=1,Kirish!$C$55*Parametrlar!$F$12*F56+Parametrlar!$F$23*(Kirish!$B$24+Kirish!$B$25)/12+Kirish!$B$26/12*Parametrlar!$F$14,0)</f>
        <v>0</v>
      </c>
      <c r="G61" s="46">
        <f>IF(G54=1,Kirish!$C$55*Parametrlar!$F$12*G56+Parametrlar!$F$23*(Kirish!$B$24+Kirish!$B$25)/12+Kirish!$B$26/12*Parametrlar!$F$14,0)</f>
        <v>0</v>
      </c>
      <c r="H61" s="46">
        <f>IF(H54=1,Kirish!$C$55*Parametrlar!$F$12*H56+Parametrlar!$F$23*(Kirish!$B$24+Kirish!$B$25)/12+Kirish!$B$26/12*Parametrlar!$F$14,0)</f>
        <v>0</v>
      </c>
      <c r="I61" s="46">
        <f>IF(I54=1,Kirish!$C$55*Parametrlar!$F$12*I56+Parametrlar!$F$23*(Kirish!$B$24+Kirish!$B$25)/12+Kirish!$B$26/12*Parametrlar!$F$14,0)</f>
        <v>0</v>
      </c>
      <c r="J61" s="46">
        <f>IF(J54=1,Kirish!$C$55*Parametrlar!$F$12*J56+Parametrlar!$F$23*(Kirish!$B$24+Kirish!$B$25)/12+Kirish!$B$26/12*Parametrlar!$F$14,0)</f>
        <v>0</v>
      </c>
      <c r="K61" s="46">
        <f>IF(K54=1,Kirish!$C$55*Parametrlar!$F$12*K56+Parametrlar!$F$23*(Kirish!$B$24+Kirish!$B$25)/12+Kirish!$B$26/12*Parametrlar!$F$14,0)</f>
        <v>0</v>
      </c>
      <c r="L61" s="46">
        <f>IF(L54=1,Kirish!$C$55*Parametrlar!$F$12*L56+Parametrlar!$F$23*(Kirish!$B$24+Kirish!$B$25)/12+Kirish!$B$26/12*Parametrlar!$F$14,0)</f>
        <v>0</v>
      </c>
      <c r="M61" s="46">
        <f>IF(M54=1,Kirish!$C$55*Parametrlar!$F$12*M56+Parametrlar!$F$23*(Kirish!$B$24+Kirish!$B$25)/12+Kirish!$B$26/12*Parametrlar!$F$14,0)</f>
        <v>0</v>
      </c>
      <c r="N61" s="46">
        <f>IF(N54=1,Kirish!$C$55*Parametrlar!$F$12*N56+Parametrlar!$F$23*(Kirish!$B$24+Kirish!$B$25)/12+Kirish!$B$26/12*Parametrlar!$F$14,0)</f>
        <v>0</v>
      </c>
      <c r="O61" s="46">
        <f>IF(O54=1,Kirish!$C$55*Parametrlar!$F$12*O56+Parametrlar!$F$23*(Kirish!$B$24+Kirish!$B$25)/12+Kirish!$B$26/12*Parametrlar!$F$14,0)</f>
        <v>0</v>
      </c>
      <c r="P61" s="46">
        <f>IF(P54=1,Kirish!$C$55*Parametrlar!$F$12*P56+Parametrlar!$F$23*(Kirish!$B$24+Kirish!$B$25)/12+Kirish!$B$26/12*Parametrlar!$F$14,0)</f>
        <v>0</v>
      </c>
      <c r="Q61" s="46">
        <f>IF(Q54=1,Kirish!$C$55*Parametrlar!$F$12*Q56+Parametrlar!$F$23*(Kirish!$B$24+Kirish!$B$25)/12+Kirish!$B$26/12*Parametrlar!$F$14,0)</f>
        <v>0</v>
      </c>
      <c r="R61" s="46">
        <f>IF(R54=1,Kirish!$C$55*Parametrlar!$F$12*R56+Parametrlar!$F$23*(Kirish!$B$24+Kirish!$B$25)/12+Kirish!$B$26/12*Parametrlar!$F$14,0)</f>
        <v>0</v>
      </c>
      <c r="S61" s="46">
        <f>IF(S54=1,Kirish!$C$55*Parametrlar!$F$12*S56+Parametrlar!$F$23*(Kirish!$B$24+Kirish!$B$25)/12+Kirish!$B$26/12*Parametrlar!$F$14,0)</f>
        <v>0</v>
      </c>
      <c r="T61" s="46">
        <f>IF(T54=1,Kirish!$C$55*Parametrlar!$F$12*T56+Parametrlar!$F$23*(Kirish!$B$24+Kirish!$B$25)/12+Kirish!$B$26/12*Parametrlar!$F$14,0)</f>
        <v>0</v>
      </c>
      <c r="U61" s="46">
        <f>IF(U54=1,Kirish!$C$55*Parametrlar!$F$12*U56+Parametrlar!$F$23*(Kirish!$B$24+Kirish!$B$25)/12+Kirish!$B$26/12*Parametrlar!$F$14,0)</f>
        <v>0</v>
      </c>
      <c r="V61" s="46">
        <f>IF(V54=1,Kirish!$C$55*Parametrlar!$F$12*V56+Parametrlar!$F$23*(Kirish!$B$24+Kirish!$B$25)/12+Kirish!$B$26/12*Parametrlar!$F$14,0)</f>
        <v>0</v>
      </c>
      <c r="W61" s="46">
        <f>IF(W54=1,Kirish!$C$55*Parametrlar!$F$12*W56+Parametrlar!$F$23*(Kirish!$B$24+Kirish!$B$25)/12+Kirish!$B$26/12*Parametrlar!$F$14,0)</f>
        <v>0</v>
      </c>
      <c r="X61" s="46">
        <f>IF(X54=1,Kirish!$C$55*Parametrlar!$F$12*X56+Parametrlar!$F$23*(Kirish!$B$24+Kirish!$B$25)/12+Kirish!$B$26/12*Parametrlar!$F$14,0)</f>
        <v>0</v>
      </c>
      <c r="Y61" s="46">
        <f>IF(Y54=1,Kirish!$C$55*Parametrlar!$F$12*Y56+Parametrlar!$F$23*(Kirish!$B$24+Kirish!$B$25)/12+Kirish!$B$26/12*Parametrlar!$F$14,0)</f>
        <v>14297.014457507259</v>
      </c>
      <c r="Z61" s="46">
        <f>IF(Z54=1,Kirish!$C$55*Parametrlar!$F$12*Z56+Parametrlar!$F$23*(Kirish!$B$24+Kirish!$B$25)/12+Kirish!$B$26/12*Parametrlar!$F$14,0)</f>
        <v>14297.014457507259</v>
      </c>
      <c r="AA61" s="46">
        <f>IF(AA54=1,Kirish!$C$55*Parametrlar!$F$12*AA56+Parametrlar!$F$23*(Kirish!$B$24+Kirish!$B$25)/12+Kirish!$B$26/12*Parametrlar!$F$14,0)</f>
        <v>14297.014457507259</v>
      </c>
      <c r="AB61" s="46">
        <f>IF(AB54=1,Kirish!$C$55*Parametrlar!$F$12*AB56+Parametrlar!$F$23*(Kirish!$B$24+Kirish!$B$25)/12+Kirish!$B$26/12*Parametrlar!$F$14,0)</f>
        <v>14297.014457507259</v>
      </c>
      <c r="AC61" s="46">
        <f>IF(AC54=1,Kirish!$C$55*Parametrlar!$F$12*AC56+Parametrlar!$F$23*(Kirish!$B$24+Kirish!$B$25)/12+Kirish!$B$26/12*Parametrlar!$F$14,0)</f>
        <v>14297.014457507259</v>
      </c>
      <c r="AD61" s="46">
        <f>IF(AD54=1,Kirish!$C$55*Parametrlar!$F$12*AD56+Parametrlar!$F$23*(Kirish!$B$24+Kirish!$B$25)/12+Kirish!$B$26/12*Parametrlar!$F$14,0)</f>
        <v>14297.014457507259</v>
      </c>
      <c r="AE61" s="46">
        <f>IF(AE54=1,Kirish!$C$55*Parametrlar!$F$12*AE56+Parametrlar!$F$23*(Kirish!$B$24+Kirish!$B$25)/12+Kirish!$B$26/12*Parametrlar!$F$14,0)</f>
        <v>14297.014457507259</v>
      </c>
      <c r="AF61" s="46">
        <f>IF(AF54=1,Kirish!$C$55*Parametrlar!$F$12*AF56+Parametrlar!$F$23*(Kirish!$B$24+Kirish!$B$25)/12+Kirish!$B$26/12*Parametrlar!$F$14,0)</f>
        <v>14297.014457507259</v>
      </c>
      <c r="AG61" s="46">
        <f>IF(AG54=1,Kirish!$C$55*Parametrlar!$F$12*AG56+Parametrlar!$F$23*(Kirish!$B$24+Kirish!$B$25)/12+Kirish!$B$26/12*Parametrlar!$F$14,0)</f>
        <v>14297.014457507259</v>
      </c>
      <c r="AH61" s="46">
        <f>IF(AH54=1,Kirish!$C$55*Parametrlar!$F$12*AH56+Parametrlar!$F$23*(Kirish!$B$24+Kirish!$B$25)/12+Kirish!$B$26/12*Parametrlar!$F$14,0)</f>
        <v>14297.014457507259</v>
      </c>
      <c r="AI61" s="46">
        <f>IF(AI54=1,Kirish!$C$55*Parametrlar!$F$12*AI56+Parametrlar!$F$23*(Kirish!$B$24+Kirish!$B$25)/12+Kirish!$B$26/12*Parametrlar!$F$14,0)</f>
        <v>14297.014457507259</v>
      </c>
      <c r="AJ61" s="46">
        <f>IF(AJ54=1,Kirish!$C$55*Parametrlar!$F$12*AJ56+Parametrlar!$F$23*(Kirish!$B$24+Kirish!$B$25)/12+Kirish!$B$26/12*Parametrlar!$F$14,0)</f>
        <v>14297.014457507259</v>
      </c>
      <c r="AK61" s="46">
        <f>IF(AK54=1,Kirish!$C$55*Parametrlar!$F$12*AK56+Parametrlar!$F$23*(Kirish!$B$24+Kirish!$B$25)/12+Kirish!$B$26/12*Parametrlar!$F$14,0)</f>
        <v>14451.538457507258</v>
      </c>
      <c r="AL61" s="46">
        <f>IF(AL54=1,Kirish!$C$55*Parametrlar!$F$12*AL56+Parametrlar!$F$23*(Kirish!$B$24+Kirish!$B$25)/12+Kirish!$B$26/12*Parametrlar!$F$14,0)</f>
        <v>14451.538457507258</v>
      </c>
      <c r="AM61" s="46">
        <f>IF(AM54=1,Kirish!$C$55*Parametrlar!$F$12*AM56+Parametrlar!$F$23*(Kirish!$B$24+Kirish!$B$25)/12+Kirish!$B$26/12*Parametrlar!$F$14,0)</f>
        <v>14451.538457507258</v>
      </c>
      <c r="AN61" s="46">
        <f>IF(AN54=1,Kirish!$C$55*Parametrlar!$F$12*AN56+Parametrlar!$F$23*(Kirish!$B$24+Kirish!$B$25)/12+Kirish!$B$26/12*Parametrlar!$F$14,0)</f>
        <v>14451.538457507258</v>
      </c>
      <c r="AO61" s="46">
        <f>IF(AO54=1,Kirish!$C$55*Parametrlar!$F$12*AO56+Parametrlar!$F$23*(Kirish!$B$24+Kirish!$B$25)/12+Kirish!$B$26/12*Parametrlar!$F$14,0)</f>
        <v>14451.538457507258</v>
      </c>
      <c r="AP61" s="46">
        <f>IF(AP54=1,Kirish!$C$55*Parametrlar!$F$12*AP56+Parametrlar!$F$23*(Kirish!$B$24+Kirish!$B$25)/12+Kirish!$B$26/12*Parametrlar!$F$14,0)</f>
        <v>14451.538457507258</v>
      </c>
      <c r="AQ61" s="46">
        <f>IF(AQ54=1,Kirish!$C$55*Parametrlar!$F$12*AQ56+Parametrlar!$F$23*(Kirish!$B$24+Kirish!$B$25)/12+Kirish!$B$26/12*Parametrlar!$F$14,0)</f>
        <v>14451.538457507258</v>
      </c>
      <c r="AR61" s="46">
        <f>IF(AR54=1,Kirish!$C$55*Parametrlar!$F$12*AR56+Parametrlar!$F$23*(Kirish!$B$24+Kirish!$B$25)/12+Kirish!$B$26/12*Parametrlar!$F$14,0)</f>
        <v>14451.538457507258</v>
      </c>
      <c r="AS61" s="46">
        <f>IF(AS54=1,Kirish!$C$55*Parametrlar!$F$12*AS56+Parametrlar!$F$23*(Kirish!$B$24+Kirish!$B$25)/12+Kirish!$B$26/12*Parametrlar!$F$14,0)</f>
        <v>14451.538457507258</v>
      </c>
      <c r="AT61" s="46">
        <f>IF(AT54=1,Kirish!$C$55*Parametrlar!$F$12*AT56+Parametrlar!$F$23*(Kirish!$B$24+Kirish!$B$25)/12+Kirish!$B$26/12*Parametrlar!$F$14,0)</f>
        <v>14451.538457507258</v>
      </c>
      <c r="AU61" s="46">
        <f>IF(AU54=1,Kirish!$C$55*Parametrlar!$F$12*AU56+Parametrlar!$F$23*(Kirish!$B$24+Kirish!$B$25)/12+Kirish!$B$26/12*Parametrlar!$F$14,0)</f>
        <v>14451.538457507258</v>
      </c>
      <c r="AV61" s="46">
        <f>IF(AV54=1,Kirish!$C$55*Parametrlar!$F$12*AV56+Parametrlar!$F$23*(Kirish!$B$24+Kirish!$B$25)/12+Kirish!$B$26/12*Parametrlar!$F$14,0)</f>
        <v>14451.538457507258</v>
      </c>
      <c r="AW61" s="46">
        <f>IF(AW54=1,Kirish!$C$55*Parametrlar!$F$12*AW56+Parametrlar!$F$23*(Kirish!$B$24+Kirish!$B$25)/12+Kirish!$B$26/12*Parametrlar!$F$14,0)</f>
        <v>14609.152937507257</v>
      </c>
      <c r="AX61" s="46">
        <f>IF(AX54=1,Kirish!$C$55*Parametrlar!$F$12*AX56+Parametrlar!$F$23*(Kirish!$B$24+Kirish!$B$25)/12+Kirish!$B$26/12*Parametrlar!$F$14,0)</f>
        <v>14609.152937507257</v>
      </c>
      <c r="AY61" s="46">
        <f>IF(AY54=1,Kirish!$C$55*Parametrlar!$F$12*AY56+Parametrlar!$F$23*(Kirish!$B$24+Kirish!$B$25)/12+Kirish!$B$26/12*Parametrlar!$F$14,0)</f>
        <v>14609.152937507257</v>
      </c>
      <c r="AZ61" s="46">
        <f>IF(AZ54=1,Kirish!$C$55*Parametrlar!$F$12*AZ56+Parametrlar!$F$23*(Kirish!$B$24+Kirish!$B$25)/12+Kirish!$B$26/12*Parametrlar!$F$14,0)</f>
        <v>14609.152937507257</v>
      </c>
      <c r="BA61" s="46">
        <f>IF(BA54=1,Kirish!$C$55*Parametrlar!$F$12*BA56+Parametrlar!$F$23*(Kirish!$B$24+Kirish!$B$25)/12+Kirish!$B$26/12*Parametrlar!$F$14,0)</f>
        <v>14609.152937507257</v>
      </c>
      <c r="BB61" s="46">
        <f>IF(BB54=1,Kirish!$C$55*Parametrlar!$F$12*BB56+Parametrlar!$F$23*(Kirish!$B$24+Kirish!$B$25)/12+Kirish!$B$26/12*Parametrlar!$F$14,0)</f>
        <v>14609.152937507257</v>
      </c>
      <c r="BC61" s="46">
        <f>IF(BC54=1,Kirish!$C$55*Parametrlar!$F$12*BC56+Parametrlar!$F$23*(Kirish!$B$24+Kirish!$B$25)/12+Kirish!$B$26/12*Parametrlar!$F$14,0)</f>
        <v>14609.152937507257</v>
      </c>
      <c r="BD61" s="46">
        <f>IF(BD54=1,Kirish!$C$55*Parametrlar!$F$12*BD56+Parametrlar!$F$23*(Kirish!$B$24+Kirish!$B$25)/12+Kirish!$B$26/12*Parametrlar!$F$14,0)</f>
        <v>14609.152937507257</v>
      </c>
      <c r="BE61" s="46">
        <f>IF(BE54=1,Kirish!$C$55*Parametrlar!$F$12*BE56+Parametrlar!$F$23*(Kirish!$B$24+Kirish!$B$25)/12+Kirish!$B$26/12*Parametrlar!$F$14,0)</f>
        <v>14609.152937507257</v>
      </c>
      <c r="BF61" s="46">
        <f>IF(BF54=1,Kirish!$C$55*Parametrlar!$F$12*BF56+Parametrlar!$F$23*(Kirish!$B$24+Kirish!$B$25)/12+Kirish!$B$26/12*Parametrlar!$F$14,0)</f>
        <v>14609.152937507257</v>
      </c>
      <c r="BG61" s="46">
        <f>IF(BG54=1,Kirish!$C$55*Parametrlar!$F$12*BG56+Parametrlar!$F$23*(Kirish!$B$24+Kirish!$B$25)/12+Kirish!$B$26/12*Parametrlar!$F$14,0)</f>
        <v>14609.152937507257</v>
      </c>
      <c r="BH61" s="46">
        <f>IF(BH54=1,Kirish!$C$55*Parametrlar!$F$12*BH56+Parametrlar!$F$23*(Kirish!$B$24+Kirish!$B$25)/12+Kirish!$B$26/12*Parametrlar!$F$14,0)</f>
        <v>14609.152937507257</v>
      </c>
      <c r="BI61" s="46">
        <f>IF(BI54=1,Kirish!$C$55*Parametrlar!$F$12*BI56+Parametrlar!$F$23*(Kirish!$B$24+Kirish!$B$25)/12+Kirish!$B$26/12*Parametrlar!$F$14,0)</f>
        <v>14769.919707107259</v>
      </c>
      <c r="BJ61" s="46">
        <f>IF(BJ54=1,Kirish!$C$55*Parametrlar!$F$12*BJ56+Parametrlar!$F$23*(Kirish!$B$24+Kirish!$B$25)/12+Kirish!$B$26/12*Parametrlar!$F$14,0)</f>
        <v>14769.919707107259</v>
      </c>
      <c r="BK61" s="46">
        <f>IF(BK54=1,Kirish!$C$55*Parametrlar!$F$12*BK56+Parametrlar!$F$23*(Kirish!$B$24+Kirish!$B$25)/12+Kirish!$B$26/12*Parametrlar!$F$14,0)</f>
        <v>14769.919707107259</v>
      </c>
      <c r="BL61" s="46">
        <f>IF(BL54=1,Kirish!$C$55*Parametrlar!$F$12*BL56+Parametrlar!$F$23*(Kirish!$B$24+Kirish!$B$25)/12+Kirish!$B$26/12*Parametrlar!$F$14,0)</f>
        <v>14769.919707107259</v>
      </c>
      <c r="BM61" s="46">
        <f>IF(BM54=1,Kirish!$C$55*Parametrlar!$F$12*BM56+Parametrlar!$F$23*(Kirish!$B$24+Kirish!$B$25)/12+Kirish!$B$26/12*Parametrlar!$F$14,0)</f>
        <v>14769.919707107259</v>
      </c>
      <c r="BN61" s="46">
        <f>IF(BN54=1,Kirish!$C$55*Parametrlar!$F$12*BN56+Parametrlar!$F$23*(Kirish!$B$24+Kirish!$B$25)/12+Kirish!$B$26/12*Parametrlar!$F$14,0)</f>
        <v>14769.919707107259</v>
      </c>
      <c r="BO61" s="46">
        <f>IF(BO54=1,Kirish!$C$55*Parametrlar!$F$12*BO56+Parametrlar!$F$23*(Kirish!$B$24+Kirish!$B$25)/12+Kirish!$B$26/12*Parametrlar!$F$14,0)</f>
        <v>14769.919707107259</v>
      </c>
      <c r="BP61" s="46">
        <f>IF(BP54=1,Kirish!$C$55*Parametrlar!$F$12*BP56+Parametrlar!$F$23*(Kirish!$B$24+Kirish!$B$25)/12+Kirish!$B$26/12*Parametrlar!$F$14,0)</f>
        <v>14769.919707107259</v>
      </c>
      <c r="BQ61" s="46">
        <f>IF(BQ54=1,Kirish!$C$55*Parametrlar!$F$12*BQ56+Parametrlar!$F$23*(Kirish!$B$24+Kirish!$B$25)/12+Kirish!$B$26/12*Parametrlar!$F$14,0)</f>
        <v>14769.919707107259</v>
      </c>
      <c r="BR61" s="46">
        <f>IF(BR54=1,Kirish!$C$55*Parametrlar!$F$12*BR56+Parametrlar!$F$23*(Kirish!$B$24+Kirish!$B$25)/12+Kirish!$B$26/12*Parametrlar!$F$14,0)</f>
        <v>14769.919707107259</v>
      </c>
      <c r="BS61" s="46">
        <f>IF(BS54=1,Kirish!$C$55*Parametrlar!$F$12*BS56+Parametrlar!$F$23*(Kirish!$B$24+Kirish!$B$25)/12+Kirish!$B$26/12*Parametrlar!$F$14,0)</f>
        <v>14769.919707107259</v>
      </c>
      <c r="BT61" s="46">
        <f>IF(BT54=1,Kirish!$C$55*Parametrlar!$F$12*BT56+Parametrlar!$F$23*(Kirish!$B$24+Kirish!$B$25)/12+Kirish!$B$26/12*Parametrlar!$F$14,0)</f>
        <v>14769.919707107259</v>
      </c>
      <c r="BU61" s="46">
        <f>IF(BU54=1,Kirish!$C$55*Parametrlar!$F$12*BU56+Parametrlar!$F$23*(Kirish!$B$24+Kirish!$B$25)/12+Kirish!$B$26/12*Parametrlar!$F$14,0)</f>
        <v>14933.901812099259</v>
      </c>
      <c r="BV61" s="46">
        <f>IF(BV54=1,Kirish!$C$55*Parametrlar!$F$12*BV56+Parametrlar!$F$23*(Kirish!$B$24+Kirish!$B$25)/12+Kirish!$B$26/12*Parametrlar!$F$14,0)</f>
        <v>14933.901812099259</v>
      </c>
      <c r="BW61" s="46">
        <f>IF(BW54=1,Kirish!$C$55*Parametrlar!$F$12*BW56+Parametrlar!$F$23*(Kirish!$B$24+Kirish!$B$25)/12+Kirish!$B$26/12*Parametrlar!$F$14,0)</f>
        <v>14933.901812099259</v>
      </c>
      <c r="BX61" s="46">
        <f>IF(BX54=1,Kirish!$C$55*Parametrlar!$F$12*BX56+Parametrlar!$F$23*(Kirish!$B$24+Kirish!$B$25)/12+Kirish!$B$26/12*Parametrlar!$F$14,0)</f>
        <v>14933.901812099259</v>
      </c>
      <c r="BY61" s="46">
        <f>IF(BY54=1,Kirish!$C$55*Parametrlar!$F$12*BY56+Parametrlar!$F$23*(Kirish!$B$24+Kirish!$B$25)/12+Kirish!$B$26/12*Parametrlar!$F$14,0)</f>
        <v>14933.901812099259</v>
      </c>
      <c r="BZ61" s="46">
        <f>IF(BZ54=1,Kirish!$C$55*Parametrlar!$F$12*BZ56+Parametrlar!$F$23*(Kirish!$B$24+Kirish!$B$25)/12+Kirish!$B$26/12*Parametrlar!$F$14,0)</f>
        <v>14933.901812099259</v>
      </c>
      <c r="CA61" s="46">
        <f>IF(CA54=1,Kirish!$C$55*Parametrlar!$F$12*CA56+Parametrlar!$F$23*(Kirish!$B$24+Kirish!$B$25)/12+Kirish!$B$26/12*Parametrlar!$F$14,0)</f>
        <v>14933.901812099259</v>
      </c>
      <c r="CB61" s="46">
        <f>IF(CB54=1,Kirish!$C$55*Parametrlar!$F$12*CB56+Parametrlar!$F$23*(Kirish!$B$24+Kirish!$B$25)/12+Kirish!$B$26/12*Parametrlar!$F$14,0)</f>
        <v>14933.901812099259</v>
      </c>
      <c r="CC61" s="46">
        <f>IF(CC54=1,Kirish!$C$55*Parametrlar!$F$12*CC56+Parametrlar!$F$23*(Kirish!$B$24+Kirish!$B$25)/12+Kirish!$B$26/12*Parametrlar!$F$14,0)</f>
        <v>14933.901812099259</v>
      </c>
      <c r="CD61" s="46">
        <f>IF(CD54=1,Kirish!$C$55*Parametrlar!$F$12*CD56+Parametrlar!$F$23*(Kirish!$B$24+Kirish!$B$25)/12+Kirish!$B$26/12*Parametrlar!$F$14,0)</f>
        <v>14933.901812099259</v>
      </c>
      <c r="CE61" s="46">
        <f>IF(CE54=1,Kirish!$C$55*Parametrlar!$F$12*CE56+Parametrlar!$F$23*(Kirish!$B$24+Kirish!$B$25)/12+Kirish!$B$26/12*Parametrlar!$F$14,0)</f>
        <v>14933.901812099259</v>
      </c>
      <c r="CF61" s="46">
        <f>IF(CF54=1,Kirish!$C$55*Parametrlar!$F$12*CF56+Parametrlar!$F$23*(Kirish!$B$24+Kirish!$B$25)/12+Kirish!$B$26/12*Parametrlar!$F$14,0)</f>
        <v>14933.901812099259</v>
      </c>
      <c r="CG61" s="46">
        <f>IF(CG54=1,Kirish!$C$55*Parametrlar!$F$12*CG56+Parametrlar!$F$23*(Kirish!$B$24+Kirish!$B$25)/12+Kirish!$B$26/12*Parametrlar!$F$14,0)</f>
        <v>15101.1635591911</v>
      </c>
      <c r="CH61" s="46">
        <f>IF(CH54=1,Kirish!$C$55*Parametrlar!$F$12*CH56+Parametrlar!$F$23*(Kirish!$B$24+Kirish!$B$25)/12+Kirish!$B$26/12*Parametrlar!$F$14,0)</f>
        <v>15101.1635591911</v>
      </c>
      <c r="CI61" s="46">
        <f>IF(CI54=1,Kirish!$C$55*Parametrlar!$F$12*CI56+Parametrlar!$F$23*(Kirish!$B$24+Kirish!$B$25)/12+Kirish!$B$26/12*Parametrlar!$F$14,0)</f>
        <v>15101.1635591911</v>
      </c>
      <c r="CJ61" s="46">
        <f>IF(CJ54=1,Kirish!$C$55*Parametrlar!$F$12*CJ56+Parametrlar!$F$23*(Kirish!$B$24+Kirish!$B$25)/12+Kirish!$B$26/12*Parametrlar!$F$14,0)</f>
        <v>15101.1635591911</v>
      </c>
      <c r="CK61" s="46">
        <f>IF(CK54=1,Kirish!$C$55*Parametrlar!$F$12*CK56+Parametrlar!$F$23*(Kirish!$B$24+Kirish!$B$25)/12+Kirish!$B$26/12*Parametrlar!$F$14,0)</f>
        <v>15101.1635591911</v>
      </c>
      <c r="CL61" s="46">
        <f>IF(CL54=1,Kirish!$C$55*Parametrlar!$F$12*CL56+Parametrlar!$F$23*(Kirish!$B$24+Kirish!$B$25)/12+Kirish!$B$26/12*Parametrlar!$F$14,0)</f>
        <v>15101.1635591911</v>
      </c>
      <c r="CM61" s="46">
        <f>IF(CM54=1,Kirish!$C$55*Parametrlar!$F$12*CM56+Parametrlar!$F$23*(Kirish!$B$24+Kirish!$B$25)/12+Kirish!$B$26/12*Parametrlar!$F$14,0)</f>
        <v>15101.1635591911</v>
      </c>
      <c r="CN61" s="46">
        <f>IF(CN54=1,Kirish!$C$55*Parametrlar!$F$12*CN56+Parametrlar!$F$23*(Kirish!$B$24+Kirish!$B$25)/12+Kirish!$B$26/12*Parametrlar!$F$14,0)</f>
        <v>15101.1635591911</v>
      </c>
      <c r="CO61" s="46">
        <f>IF(CO54=1,Kirish!$C$55*Parametrlar!$F$12*CO56+Parametrlar!$F$23*(Kirish!$B$24+Kirish!$B$25)/12+Kirish!$B$26/12*Parametrlar!$F$14,0)</f>
        <v>15101.1635591911</v>
      </c>
      <c r="CP61" s="46">
        <f>IF(CP54=1,Kirish!$C$55*Parametrlar!$F$12*CP56+Parametrlar!$F$23*(Kirish!$B$24+Kirish!$B$25)/12+Kirish!$B$26/12*Parametrlar!$F$14,0)</f>
        <v>15101.1635591911</v>
      </c>
      <c r="CQ61" s="46">
        <f>IF(CQ54=1,Kirish!$C$55*Parametrlar!$F$12*CQ56+Parametrlar!$F$23*(Kirish!$B$24+Kirish!$B$25)/12+Kirish!$B$26/12*Parametrlar!$F$14,0)</f>
        <v>15101.1635591911</v>
      </c>
      <c r="CR61" s="46">
        <f>IF(CR54=1,Kirish!$C$55*Parametrlar!$F$12*CR56+Parametrlar!$F$23*(Kirish!$B$24+Kirish!$B$25)/12+Kirish!$B$26/12*Parametrlar!$F$14,0)</f>
        <v>15101.1635591911</v>
      </c>
      <c r="CS61" s="46">
        <f>IF(CS54=1,Kirish!$C$55*Parametrlar!$F$12*CS56+Parametrlar!$F$23*(Kirish!$B$24+Kirish!$B$25)/12+Kirish!$B$26/12*Parametrlar!$F$14,0)</f>
        <v>15271.770541224774</v>
      </c>
      <c r="CT61" s="46">
        <f>IF(CT54=1,Kirish!$C$55*Parametrlar!$F$12*CT56+Parametrlar!$F$23*(Kirish!$B$24+Kirish!$B$25)/12+Kirish!$B$26/12*Parametrlar!$F$14,0)</f>
        <v>15271.770541224774</v>
      </c>
      <c r="CU61" s="46">
        <f>IF(CU54=1,Kirish!$C$55*Parametrlar!$F$12*CU56+Parametrlar!$F$23*(Kirish!$B$24+Kirish!$B$25)/12+Kirish!$B$26/12*Parametrlar!$F$14,0)</f>
        <v>15271.770541224774</v>
      </c>
      <c r="CV61" s="46">
        <f>IF(CV54=1,Kirish!$C$55*Parametrlar!$F$12*CV56+Parametrlar!$F$23*(Kirish!$B$24+Kirish!$B$25)/12+Kirish!$B$26/12*Parametrlar!$F$14,0)</f>
        <v>15271.770541224774</v>
      </c>
      <c r="CW61" s="46">
        <f>IF(CW54=1,Kirish!$C$55*Parametrlar!$F$12*CW56+Parametrlar!$F$23*(Kirish!$B$24+Kirish!$B$25)/12+Kirish!$B$26/12*Parametrlar!$F$14,0)</f>
        <v>15271.770541224774</v>
      </c>
      <c r="CX61" s="46">
        <f>IF(CX54=1,Kirish!$C$55*Parametrlar!$F$12*CX56+Parametrlar!$F$23*(Kirish!$B$24+Kirish!$B$25)/12+Kirish!$B$26/12*Parametrlar!$F$14,0)</f>
        <v>15271.770541224774</v>
      </c>
      <c r="CY61" s="46">
        <f>IF(CY54=1,Kirish!$C$55*Parametrlar!$F$12*CY56+Parametrlar!$F$23*(Kirish!$B$24+Kirish!$B$25)/12+Kirish!$B$26/12*Parametrlar!$F$14,0)</f>
        <v>15271.770541224774</v>
      </c>
      <c r="CZ61" s="46">
        <f>IF(CZ54=1,Kirish!$C$55*Parametrlar!$F$12*CZ56+Parametrlar!$F$23*(Kirish!$B$24+Kirish!$B$25)/12+Kirish!$B$26/12*Parametrlar!$F$14,0)</f>
        <v>15271.770541224774</v>
      </c>
      <c r="DA61" s="46">
        <f>IF(DA54=1,Kirish!$C$55*Parametrlar!$F$12*DA56+Parametrlar!$F$23*(Kirish!$B$24+Kirish!$B$25)/12+Kirish!$B$26/12*Parametrlar!$F$14,0)</f>
        <v>15271.770541224774</v>
      </c>
      <c r="DB61" s="46">
        <f>IF(DB54=1,Kirish!$C$55*Parametrlar!$F$12*DB56+Parametrlar!$F$23*(Kirish!$B$24+Kirish!$B$25)/12+Kirish!$B$26/12*Parametrlar!$F$14,0)</f>
        <v>15271.770541224774</v>
      </c>
      <c r="DC61" s="46">
        <f>IF(DC54=1,Kirish!$C$55*Parametrlar!$F$12*DC56+Parametrlar!$F$23*(Kirish!$B$24+Kirish!$B$25)/12+Kirish!$B$26/12*Parametrlar!$F$14,0)</f>
        <v>15271.770541224774</v>
      </c>
      <c r="DD61" s="46">
        <f>IF(DD54=1,Kirish!$C$55*Parametrlar!$F$12*DD56+Parametrlar!$F$23*(Kirish!$B$24+Kirish!$B$25)/12+Kirish!$B$26/12*Parametrlar!$F$14,0)</f>
        <v>15271.770541224774</v>
      </c>
      <c r="DE61" s="46">
        <f>IF(DE54=1,Kirish!$C$55*Parametrlar!$F$12*DE56+Parametrlar!$F$23*(Kirish!$B$24+Kirish!$B$25)/12+Kirish!$B$26/12*Parametrlar!$F$14,0)</f>
        <v>15445.789662899126</v>
      </c>
      <c r="DF61" s="46">
        <f>IF(DF54=1,Kirish!$C$55*Parametrlar!$F$12*DF56+Parametrlar!$F$23*(Kirish!$B$24+Kirish!$B$25)/12+Kirish!$B$26/12*Parametrlar!$F$14,0)</f>
        <v>15445.789662899126</v>
      </c>
      <c r="DG61" s="46">
        <f>IF(DG54=1,Kirish!$C$55*Parametrlar!$F$12*DG56+Parametrlar!$F$23*(Kirish!$B$24+Kirish!$B$25)/12+Kirish!$B$26/12*Parametrlar!$F$14,0)</f>
        <v>15445.789662899126</v>
      </c>
      <c r="DH61" s="46">
        <f>IF(DH54=1,Kirish!$C$55*Parametrlar!$F$12*DH56+Parametrlar!$F$23*(Kirish!$B$24+Kirish!$B$25)/12+Kirish!$B$26/12*Parametrlar!$F$14,0)</f>
        <v>15445.789662899126</v>
      </c>
      <c r="DI61" s="46">
        <f>IF(DI54=1,Kirish!$C$55*Parametrlar!$F$12*DI56+Parametrlar!$F$23*(Kirish!$B$24+Kirish!$B$25)/12+Kirish!$B$26/12*Parametrlar!$F$14,0)</f>
        <v>15445.789662899126</v>
      </c>
      <c r="DJ61" s="46">
        <f>IF(DJ54=1,Kirish!$C$55*Parametrlar!$F$12*DJ56+Parametrlar!$F$23*(Kirish!$B$24+Kirish!$B$25)/12+Kirish!$B$26/12*Parametrlar!$F$14,0)</f>
        <v>15445.789662899126</v>
      </c>
      <c r="DK61" s="46">
        <f>IF(DK54=1,Kirish!$C$55*Parametrlar!$F$12*DK56+Parametrlar!$F$23*(Kirish!$B$24+Kirish!$B$25)/12+Kirish!$B$26/12*Parametrlar!$F$14,0)</f>
        <v>15445.789662899126</v>
      </c>
      <c r="DL61" s="46">
        <f>IF(DL54=1,Kirish!$C$55*Parametrlar!$F$12*DL56+Parametrlar!$F$23*(Kirish!$B$24+Kirish!$B$25)/12+Kirish!$B$26/12*Parametrlar!$F$14,0)</f>
        <v>15445.789662899126</v>
      </c>
      <c r="DM61" s="46">
        <f>IF(DM54=1,Kirish!$C$55*Parametrlar!$F$12*DM56+Parametrlar!$F$23*(Kirish!$B$24+Kirish!$B$25)/12+Kirish!$B$26/12*Parametrlar!$F$14,0)</f>
        <v>15445.789662899126</v>
      </c>
      <c r="DN61" s="46">
        <f>IF(DN54=1,Kirish!$C$55*Parametrlar!$F$12*DN56+Parametrlar!$F$23*(Kirish!$B$24+Kirish!$B$25)/12+Kirish!$B$26/12*Parametrlar!$F$14,0)</f>
        <v>15445.789662899126</v>
      </c>
      <c r="DO61" s="46">
        <f>IF(DO54=1,Kirish!$C$55*Parametrlar!$F$12*DO56+Parametrlar!$F$23*(Kirish!$B$24+Kirish!$B$25)/12+Kirish!$B$26/12*Parametrlar!$F$14,0)</f>
        <v>15445.789662899126</v>
      </c>
      <c r="DP61" s="46">
        <f>IF(DP54=1,Kirish!$C$55*Parametrlar!$F$12*DP56+Parametrlar!$F$23*(Kirish!$B$24+Kirish!$B$25)/12+Kirish!$B$26/12*Parametrlar!$F$14,0)</f>
        <v>15445.789662899126</v>
      </c>
      <c r="DQ61" s="46">
        <f>IF(DQ54=1,Kirish!$C$55*Parametrlar!$F$12*DQ56+Parametrlar!$F$23*(Kirish!$B$24+Kirish!$B$25)/12+Kirish!$B$26/12*Parametrlar!$F$14,0)</f>
        <v>15623.289167006962</v>
      </c>
      <c r="DR61" s="46">
        <f>IF(DR54=1,Kirish!$C$55*Parametrlar!$F$12*DR56+Parametrlar!$F$23*(Kirish!$B$24+Kirish!$B$25)/12+Kirish!$B$26/12*Parametrlar!$F$14,0)</f>
        <v>15623.289167006962</v>
      </c>
      <c r="DS61" s="46">
        <f>IF(DS54=1,Kirish!$C$55*Parametrlar!$F$12*DS56+Parametrlar!$F$23*(Kirish!$B$24+Kirish!$B$25)/12+Kirish!$B$26/12*Parametrlar!$F$14,0)</f>
        <v>15623.289167006962</v>
      </c>
      <c r="DT61" s="46">
        <f>IF(DT54=1,Kirish!$C$55*Parametrlar!$F$12*DT56+Parametrlar!$F$23*(Kirish!$B$24+Kirish!$B$25)/12+Kirish!$B$26/12*Parametrlar!$F$14,0)</f>
        <v>15623.289167006962</v>
      </c>
      <c r="DU61" s="46">
        <f>IF(DU54=1,Kirish!$C$55*Parametrlar!$F$12*DU56+Parametrlar!$F$23*(Kirish!$B$24+Kirish!$B$25)/12+Kirish!$B$26/12*Parametrlar!$F$14,0)</f>
        <v>15623.289167006962</v>
      </c>
      <c r="DV61" s="46">
        <f>IF(DV54=1,Kirish!$C$55*Parametrlar!$F$12*DV56+Parametrlar!$F$23*(Kirish!$B$24+Kirish!$B$25)/12+Kirish!$B$26/12*Parametrlar!$F$14,0)</f>
        <v>15623.289167006962</v>
      </c>
      <c r="DW61" s="46">
        <f>IF(DW54=1,Kirish!$C$55*Parametrlar!$F$12*DW56+Parametrlar!$F$23*(Kirish!$B$24+Kirish!$B$25)/12+Kirish!$B$26/12*Parametrlar!$F$14,0)</f>
        <v>15623.289167006962</v>
      </c>
      <c r="DX61" s="46">
        <f>IF(DX54=1,Kirish!$C$55*Parametrlar!$F$12*DX56+Parametrlar!$F$23*(Kirish!$B$24+Kirish!$B$25)/12+Kirish!$B$26/12*Parametrlar!$F$14,0)</f>
        <v>15623.289167006962</v>
      </c>
      <c r="DY61" s="46">
        <f>IF(DY54=1,Kirish!$C$55*Parametrlar!$F$12*DY56+Parametrlar!$F$23*(Kirish!$B$24+Kirish!$B$25)/12+Kirish!$B$26/12*Parametrlar!$F$14,0)</f>
        <v>15623.289167006962</v>
      </c>
      <c r="DZ61" s="46">
        <f>IF(DZ54=1,Kirish!$C$55*Parametrlar!$F$12*DZ56+Parametrlar!$F$23*(Kirish!$B$24+Kirish!$B$25)/12+Kirish!$B$26/12*Parametrlar!$F$14,0)</f>
        <v>15623.289167006962</v>
      </c>
      <c r="EA61" s="46">
        <f>IF(EA54=1,Kirish!$C$55*Parametrlar!$F$12*EA56+Parametrlar!$F$23*(Kirish!$B$24+Kirish!$B$25)/12+Kirish!$B$26/12*Parametrlar!$F$14,0)</f>
        <v>15623.289167006962</v>
      </c>
      <c r="EB61" s="46">
        <f>IF(EB54=1,Kirish!$C$55*Parametrlar!$F$12*EB56+Parametrlar!$F$23*(Kirish!$B$24+Kirish!$B$25)/12+Kirish!$B$26/12*Parametrlar!$F$14,0)</f>
        <v>15623.289167006962</v>
      </c>
      <c r="EC61" s="46">
        <f>IF(EC54=1,Kirish!$C$55*Parametrlar!$F$12*EC56+Parametrlar!$F$23*(Kirish!$B$24+Kirish!$B$25)/12+Kirish!$B$26/12*Parametrlar!$F$14,0)</f>
        <v>15804.338661196954</v>
      </c>
      <c r="ED61" s="46">
        <f>IF(ED54=1,Kirish!$C$55*Parametrlar!$F$12*ED56+Parametrlar!$F$23*(Kirish!$B$24+Kirish!$B$25)/12+Kirish!$B$26/12*Parametrlar!$F$14,0)</f>
        <v>15804.338661196954</v>
      </c>
      <c r="EE61" s="46">
        <f>IF(EE54=1,Kirish!$C$55*Parametrlar!$F$12*EE56+Parametrlar!$F$23*(Kirish!$B$24+Kirish!$B$25)/12+Kirish!$B$26/12*Parametrlar!$F$14,0)</f>
        <v>15804.338661196954</v>
      </c>
      <c r="EF61" s="46">
        <f>IF(EF54=1,Kirish!$C$55*Parametrlar!$F$12*EF56+Parametrlar!$F$23*(Kirish!$B$24+Kirish!$B$25)/12+Kirish!$B$26/12*Parametrlar!$F$14,0)</f>
        <v>15804.338661196954</v>
      </c>
      <c r="EG61" s="46">
        <f>IF(EG54=1,Kirish!$C$55*Parametrlar!$F$12*EG56+Parametrlar!$F$23*(Kirish!$B$24+Kirish!$B$25)/12+Kirish!$B$26/12*Parametrlar!$F$14,0)</f>
        <v>15804.338661196954</v>
      </c>
      <c r="EH61" s="46">
        <f>IF(EH54=1,Kirish!$C$55*Parametrlar!$F$12*EH56+Parametrlar!$F$23*(Kirish!$B$24+Kirish!$B$25)/12+Kirish!$B$26/12*Parametrlar!$F$14,0)</f>
        <v>15804.338661196954</v>
      </c>
      <c r="EI61" s="46">
        <f>IF(EI54=1,Kirish!$C$55*Parametrlar!$F$12*EI56+Parametrlar!$F$23*(Kirish!$B$24+Kirish!$B$25)/12+Kirish!$B$26/12*Parametrlar!$F$14,0)</f>
        <v>15804.338661196954</v>
      </c>
      <c r="EJ61" s="46">
        <f>IF(EJ54=1,Kirish!$C$55*Parametrlar!$F$12*EJ56+Parametrlar!$F$23*(Kirish!$B$24+Kirish!$B$25)/12+Kirish!$B$26/12*Parametrlar!$F$14,0)</f>
        <v>15804.338661196954</v>
      </c>
      <c r="EK61" s="46">
        <f>IF(EK54=1,Kirish!$C$55*Parametrlar!$F$12*EK56+Parametrlar!$F$23*(Kirish!$B$24+Kirish!$B$25)/12+Kirish!$B$26/12*Parametrlar!$F$14,0)</f>
        <v>15804.338661196954</v>
      </c>
      <c r="EL61" s="46">
        <f>IF(EL54=1,Kirish!$C$55*Parametrlar!$F$12*EL56+Parametrlar!$F$23*(Kirish!$B$24+Kirish!$B$25)/12+Kirish!$B$26/12*Parametrlar!$F$14,0)</f>
        <v>15804.338661196954</v>
      </c>
      <c r="EM61" s="46">
        <f>IF(EM54=1,Kirish!$C$55*Parametrlar!$F$12*EM56+Parametrlar!$F$23*(Kirish!$B$24+Kirish!$B$25)/12+Kirish!$B$26/12*Parametrlar!$F$14,0)</f>
        <v>15804.338661196954</v>
      </c>
      <c r="EN61" s="46">
        <f>IF(EN54=1,Kirish!$C$55*Parametrlar!$F$12*EN56+Parametrlar!$F$23*(Kirish!$B$24+Kirish!$B$25)/12+Kirish!$B$26/12*Parametrlar!$F$14,0)</f>
        <v>15804.338661196954</v>
      </c>
      <c r="EO61" s="46">
        <f>IF(EO54=1,Kirish!$C$55*Parametrlar!$F$12*EO56+Parametrlar!$F$23*(Kirish!$B$24+Kirish!$B$25)/12+Kirish!$B$26/12*Parametrlar!$F$14,0)</f>
        <v>0</v>
      </c>
      <c r="EP61" s="46">
        <f>IF(EP54=1,Kirish!$C$55*Parametrlar!$F$12*EP56+Parametrlar!$F$23*(Kirish!$B$24+Kirish!$B$25)/12+Kirish!$B$26/12*Parametrlar!$F$14,0)</f>
        <v>0</v>
      </c>
      <c r="EQ61" s="46">
        <f>IF(EQ54=1,Kirish!$C$55*Parametrlar!$F$12*EQ56+Parametrlar!$F$23*(Kirish!$B$24+Kirish!$B$25)/12+Kirish!$B$26/12*Parametrlar!$F$14,0)</f>
        <v>0</v>
      </c>
      <c r="ER61" s="46">
        <f>IF(ER54=1,Kirish!$C$55*Parametrlar!$F$12*ER56+Parametrlar!$F$23*(Kirish!$B$24+Kirish!$B$25)/12+Kirish!$B$26/12*Parametrlar!$F$14,0)</f>
        <v>0</v>
      </c>
      <c r="ES61" s="46">
        <f>IF(ES54=1,Kirish!$C$55*Parametrlar!$F$12*ES56+Parametrlar!$F$23*(Kirish!$B$24+Kirish!$B$25)/12+Kirish!$B$26/12*Parametrlar!$F$14,0)</f>
        <v>0</v>
      </c>
      <c r="ET61" s="46">
        <f>IF(ET54=1,Kirish!$C$55*Parametrlar!$F$12*ET56+Parametrlar!$F$23*(Kirish!$B$24+Kirish!$B$25)/12+Kirish!$B$26/12*Parametrlar!$F$14,0)</f>
        <v>0</v>
      </c>
      <c r="EU61" s="46">
        <f>IF(EU54=1,Kirish!$C$55*Parametrlar!$F$12*EU56+Parametrlar!$F$23*(Kirish!$B$24+Kirish!$B$25)/12+Kirish!$B$26/12*Parametrlar!$F$14,0)</f>
        <v>0</v>
      </c>
      <c r="EV61" s="46">
        <f>IF(EV54=1,Kirish!$C$55*Parametrlar!$F$12*EV56+Parametrlar!$F$23*(Kirish!$B$24+Kirish!$B$25)/12+Kirish!$B$26/12*Parametrlar!$F$14,0)</f>
        <v>0</v>
      </c>
      <c r="EW61" s="46">
        <f>IF(EW54=1,Kirish!$C$55*Parametrlar!$F$12*EW56+Parametrlar!$F$23*(Kirish!$B$24+Kirish!$B$25)/12+Kirish!$B$26/12*Parametrlar!$F$14,0)</f>
        <v>0</v>
      </c>
      <c r="EX61" s="46">
        <f>IF(EX54=1,Kirish!$C$55*Parametrlar!$F$12*EX56+Parametrlar!$F$23*(Kirish!$B$24+Kirish!$B$25)/12+Kirish!$B$26/12*Parametrlar!$F$14,0)</f>
        <v>0</v>
      </c>
      <c r="EY61" s="46">
        <f>IF(EY54=1,Kirish!$C$55*Parametrlar!$F$12*EY56+Parametrlar!$F$23*(Kirish!$B$24+Kirish!$B$25)/12+Kirish!$B$26/12*Parametrlar!$F$14,0)</f>
        <v>0</v>
      </c>
      <c r="EZ61" s="46">
        <f>IF(EZ54=1,Kirish!$C$55*Parametrlar!$F$12*EZ56+Parametrlar!$F$23*(Kirish!$B$24+Kirish!$B$25)/12+Kirish!$B$26/12*Parametrlar!$F$14,0)</f>
        <v>0</v>
      </c>
      <c r="FA61" s="46">
        <f>IF(FA54=1,Kirish!$C$55*Parametrlar!$F$12*FA56+Parametrlar!$F$23*(Kirish!$B$24+Kirish!$B$25)/12+Kirish!$B$26/12*Parametrlar!$F$14,0)</f>
        <v>0</v>
      </c>
      <c r="FB61" s="46">
        <f>IF(FB54=1,Kirish!$C$55*Parametrlar!$F$12*FB56+Parametrlar!$F$23*(Kirish!$B$24+Kirish!$B$25)/12+Kirish!$B$26/12*Parametrlar!$F$14,0)</f>
        <v>0</v>
      </c>
      <c r="FC61" s="46">
        <f>IF(FC54=1,Kirish!$C$55*Parametrlar!$F$12*FC56+Parametrlar!$F$23*(Kirish!$B$24+Kirish!$B$25)/12+Kirish!$B$26/12*Parametrlar!$F$14,0)</f>
        <v>0</v>
      </c>
      <c r="FD61" s="46">
        <f>IF(FD54=1,Kirish!$C$55*Parametrlar!$F$12*FD56+Parametrlar!$F$23*(Kirish!$B$24+Kirish!$B$25)/12+Kirish!$B$26/12*Parametrlar!$F$14,0)</f>
        <v>0</v>
      </c>
      <c r="FE61" s="46">
        <f>IF(FE54=1,Kirish!$C$55*Parametrlar!$F$12*FE56+Parametrlar!$F$23*(Kirish!$B$24+Kirish!$B$25)/12+Kirish!$B$26/12*Parametrlar!$F$14,0)</f>
        <v>0</v>
      </c>
      <c r="FF61" s="46">
        <f>IF(FF54=1,Kirish!$C$55*Parametrlar!$F$12*FF56+Parametrlar!$F$23*(Kirish!$B$24+Kirish!$B$25)/12+Kirish!$B$26/12*Parametrlar!$F$14,0)</f>
        <v>0</v>
      </c>
      <c r="FG61" s="46">
        <f>IF(FG54=1,Kirish!$C$55*Parametrlar!$F$12*FG56+Parametrlar!$F$23*(Kirish!$B$24+Kirish!$B$25)/12+Kirish!$B$26/12*Parametrlar!$F$14,0)</f>
        <v>0</v>
      </c>
      <c r="FH61" s="46">
        <f>IF(FH54=1,Kirish!$C$55*Parametrlar!$F$12*FH56+Parametrlar!$F$23*(Kirish!$B$24+Kirish!$B$25)/12+Kirish!$B$26/12*Parametrlar!$F$14,0)</f>
        <v>0</v>
      </c>
      <c r="FI61" s="46">
        <f>IF(FI54=1,Kirish!$C$55*Parametrlar!$F$12*FI56+Parametrlar!$F$23*(Kirish!$B$24+Kirish!$B$25)/12+Kirish!$B$26/12*Parametrlar!$F$14,0)</f>
        <v>0</v>
      </c>
      <c r="FJ61" s="46">
        <f>IF(FJ54=1,Kirish!$C$55*Parametrlar!$F$12*FJ56+Parametrlar!$F$23*(Kirish!$B$24+Kirish!$B$25)/12+Kirish!$B$26/12*Parametrlar!$F$14,0)</f>
        <v>0</v>
      </c>
      <c r="FK61" s="46">
        <f>IF(FK54=1,Kirish!$C$55*Parametrlar!$F$12*FK56+Parametrlar!$F$23*(Kirish!$B$24+Kirish!$B$25)/12+Kirish!$B$26/12*Parametrlar!$F$14,0)</f>
        <v>0</v>
      </c>
      <c r="FL61" s="46">
        <f>IF(FL54=1,Kirish!$C$55*Parametrlar!$F$12*FL56+Parametrlar!$F$23*(Kirish!$B$24+Kirish!$B$25)/12+Kirish!$B$26/12*Parametrlar!$F$14,0)</f>
        <v>0</v>
      </c>
      <c r="FM61" s="46">
        <f>IF(FM54=1,Kirish!$C$55*Parametrlar!$F$12*FM56+Parametrlar!$F$23*(Kirish!$B$24+Kirish!$B$25)/12+Kirish!$B$26/12*Parametrlar!$F$14,0)</f>
        <v>0</v>
      </c>
      <c r="FN61" s="46">
        <f>IF(FN54=1,Kirish!$C$55*Parametrlar!$F$12*FN56+Parametrlar!$F$23*(Kirish!$B$24+Kirish!$B$25)/12+Kirish!$B$26/12*Parametrlar!$F$14,0)</f>
        <v>0</v>
      </c>
      <c r="FO61" s="46">
        <f>IF(FO54=1,Kirish!$C$55*Parametrlar!$F$12*FO56+Parametrlar!$F$23*(Kirish!$B$24+Kirish!$B$25)/12+Kirish!$B$26/12*Parametrlar!$F$14,0)</f>
        <v>0</v>
      </c>
      <c r="FP61" s="46">
        <f>IF(FP54=1,Kirish!$C$55*Parametrlar!$F$12*FP56+Parametrlar!$F$23*(Kirish!$B$24+Kirish!$B$25)/12+Kirish!$B$26/12*Parametrlar!$F$14,0)</f>
        <v>0</v>
      </c>
    </row>
    <row r="62" spans="1:172" x14ac:dyDescent="0.2">
      <c r="A62" s="42" t="s">
        <v>243</v>
      </c>
      <c r="C62" s="45">
        <f t="shared" si="57"/>
        <v>248581.61941903853</v>
      </c>
      <c r="D62" s="46">
        <f>D59*(Kirish!$B$22+Kirish!$B$23)</f>
        <v>0</v>
      </c>
      <c r="E62" s="46">
        <f>E59*(Kirish!$B$22+Kirish!$B$23)</f>
        <v>0</v>
      </c>
      <c r="F62" s="46">
        <f>F59*(Kirish!$B$22+Kirish!$B$23)</f>
        <v>0</v>
      </c>
      <c r="G62" s="46">
        <f>G59*(Kirish!$B$22+Kirish!$B$23)</f>
        <v>0</v>
      </c>
      <c r="H62" s="46">
        <f>H59*(Kirish!$B$22+Kirish!$B$23)</f>
        <v>0</v>
      </c>
      <c r="I62" s="46">
        <f>I59*(Kirish!$B$22+Kirish!$B$23)</f>
        <v>0</v>
      </c>
      <c r="J62" s="46">
        <f>J59*(Kirish!$B$22+Kirish!$B$23)</f>
        <v>0</v>
      </c>
      <c r="K62" s="46">
        <f>K59*(Kirish!$B$22+Kirish!$B$23)</f>
        <v>0</v>
      </c>
      <c r="L62" s="46">
        <f>L59*(Kirish!$B$22+Kirish!$B$23)</f>
        <v>0</v>
      </c>
      <c r="M62" s="46">
        <f>M59*(Kirish!$B$22+Kirish!$B$23)</f>
        <v>0</v>
      </c>
      <c r="N62" s="46">
        <f>N59*(Kirish!$B$22+Kirish!$B$23)</f>
        <v>0</v>
      </c>
      <c r="O62" s="46">
        <f>O59*(Kirish!$B$22+Kirish!$B$23)</f>
        <v>0</v>
      </c>
      <c r="P62" s="46">
        <f>P59*(Kirish!$B$22+Kirish!$B$23)</f>
        <v>0</v>
      </c>
      <c r="Q62" s="46">
        <f>Q59*(Kirish!$B$22+Kirish!$B$23)</f>
        <v>0</v>
      </c>
      <c r="R62" s="46">
        <f>R59*(Kirish!$B$22+Kirish!$B$23)</f>
        <v>0</v>
      </c>
      <c r="S62" s="46">
        <f>S59*(Kirish!$B$22+Kirish!$B$23)</f>
        <v>0</v>
      </c>
      <c r="T62" s="46">
        <f>T59*(Kirish!$B$22+Kirish!$B$23)</f>
        <v>0</v>
      </c>
      <c r="U62" s="46">
        <f>U59*(Kirish!$B$22+Kirish!$B$23)</f>
        <v>0</v>
      </c>
      <c r="V62" s="46">
        <f>V59*(Kirish!$B$22+Kirish!$B$23)</f>
        <v>0</v>
      </c>
      <c r="W62" s="46">
        <f>W59*(Kirish!$B$22+Kirish!$B$23)</f>
        <v>0</v>
      </c>
      <c r="X62" s="46">
        <f>X59*(Kirish!$B$22+Kirish!$B$23)</f>
        <v>0</v>
      </c>
      <c r="Y62" s="46">
        <f>Y59*(Kirish!$B$22+Kirish!$B$23)</f>
        <v>441.32900000000001</v>
      </c>
      <c r="Z62" s="46">
        <f>Z59*(Kirish!$B$22+Kirish!$B$23)</f>
        <v>544.30576666666673</v>
      </c>
      <c r="AA62" s="46">
        <f>AA59*(Kirish!$B$22+Kirish!$B$23)</f>
        <v>647.28253333333339</v>
      </c>
      <c r="AB62" s="46">
        <f>AB59*(Kirish!$B$22+Kirish!$B$23)</f>
        <v>750.25930000000005</v>
      </c>
      <c r="AC62" s="46">
        <f>AC59*(Kirish!$B$22+Kirish!$B$23)</f>
        <v>853.23606666666683</v>
      </c>
      <c r="AD62" s="46">
        <f>AD59*(Kirish!$B$22+Kirish!$B$23)</f>
        <v>956.21283333333349</v>
      </c>
      <c r="AE62" s="46">
        <f>AE59*(Kirish!$B$22+Kirish!$B$23)</f>
        <v>1059.1896000000002</v>
      </c>
      <c r="AF62" s="46">
        <f>AF59*(Kirish!$B$22+Kirish!$B$23)</f>
        <v>1162.1663666666666</v>
      </c>
      <c r="AG62" s="46">
        <f>AG59*(Kirish!$B$22+Kirish!$B$23)</f>
        <v>1265.1431333333333</v>
      </c>
      <c r="AH62" s="46">
        <f>AH59*(Kirish!$B$22+Kirish!$B$23)</f>
        <v>1368.1199000000001</v>
      </c>
      <c r="AI62" s="46">
        <f>AI59*(Kirish!$B$22+Kirish!$B$23)</f>
        <v>1471.0966666666668</v>
      </c>
      <c r="AJ62" s="46">
        <f>AJ59*(Kirish!$B$22+Kirish!$B$23)</f>
        <v>1574.0734333333337</v>
      </c>
      <c r="AK62" s="46">
        <f>AK59*(Kirish!$B$22+Kirish!$B$23)</f>
        <v>1710.5912040000003</v>
      </c>
      <c r="AL62" s="46">
        <f>AL59*(Kirish!$B$22+Kirish!$B$23)</f>
        <v>1815.627506</v>
      </c>
      <c r="AM62" s="46">
        <f>AM59*(Kirish!$B$22+Kirish!$B$23)</f>
        <v>1920.6638080000002</v>
      </c>
      <c r="AN62" s="46">
        <f>AN59*(Kirish!$B$22+Kirish!$B$23)</f>
        <v>2025.7001100000002</v>
      </c>
      <c r="AO62" s="46">
        <f>AO59*(Kirish!$B$22+Kirish!$B$23)</f>
        <v>2025.7001100000002</v>
      </c>
      <c r="AP62" s="46">
        <f>AP59*(Kirish!$B$22+Kirish!$B$23)</f>
        <v>2025.7001100000002</v>
      </c>
      <c r="AQ62" s="46">
        <f>AQ59*(Kirish!$B$22+Kirish!$B$23)</f>
        <v>2025.7001100000002</v>
      </c>
      <c r="AR62" s="46">
        <f>AR59*(Kirish!$B$22+Kirish!$B$23)</f>
        <v>2025.7001100000002</v>
      </c>
      <c r="AS62" s="46">
        <f>AS59*(Kirish!$B$22+Kirish!$B$23)</f>
        <v>2025.7001100000002</v>
      </c>
      <c r="AT62" s="46">
        <f>AT59*(Kirish!$B$22+Kirish!$B$23)</f>
        <v>2025.7001100000002</v>
      </c>
      <c r="AU62" s="46">
        <f>AU59*(Kirish!$B$22+Kirish!$B$23)</f>
        <v>2025.7001100000002</v>
      </c>
      <c r="AV62" s="46">
        <f>AV59*(Kirish!$B$22+Kirish!$B$23)</f>
        <v>2025.7001100000002</v>
      </c>
      <c r="AW62" s="46">
        <f>AW59*(Kirish!$B$22+Kirish!$B$23)</f>
        <v>2066.2141122000003</v>
      </c>
      <c r="AX62" s="46">
        <f>AX59*(Kirish!$B$22+Kirish!$B$23)</f>
        <v>2066.2141122000003</v>
      </c>
      <c r="AY62" s="46">
        <f>AY59*(Kirish!$B$22+Kirish!$B$23)</f>
        <v>2066.2141122000003</v>
      </c>
      <c r="AZ62" s="46">
        <f>AZ59*(Kirish!$B$22+Kirish!$B$23)</f>
        <v>2066.2141122000003</v>
      </c>
      <c r="BA62" s="46">
        <f>BA59*(Kirish!$B$22+Kirish!$B$23)</f>
        <v>2066.2141122000003</v>
      </c>
      <c r="BB62" s="46">
        <f>BB59*(Kirish!$B$22+Kirish!$B$23)</f>
        <v>2066.2141122000003</v>
      </c>
      <c r="BC62" s="46">
        <f>BC59*(Kirish!$B$22+Kirish!$B$23)</f>
        <v>2066.2141122000003</v>
      </c>
      <c r="BD62" s="46">
        <f>BD59*(Kirish!$B$22+Kirish!$B$23)</f>
        <v>2066.2141122000003</v>
      </c>
      <c r="BE62" s="46">
        <f>BE59*(Kirish!$B$22+Kirish!$B$23)</f>
        <v>2066.2141122000003</v>
      </c>
      <c r="BF62" s="46">
        <f>BF59*(Kirish!$B$22+Kirish!$B$23)</f>
        <v>2066.2141122000003</v>
      </c>
      <c r="BG62" s="46">
        <f>BG59*(Kirish!$B$22+Kirish!$B$23)</f>
        <v>2066.2141122000003</v>
      </c>
      <c r="BH62" s="46">
        <f>BH59*(Kirish!$B$22+Kirish!$B$23)</f>
        <v>2066.2141122000003</v>
      </c>
      <c r="BI62" s="46">
        <f>BI59*(Kirish!$B$22+Kirish!$B$23)</f>
        <v>2107.538394444</v>
      </c>
      <c r="BJ62" s="46">
        <f>BJ59*(Kirish!$B$22+Kirish!$B$23)</f>
        <v>2107.538394444</v>
      </c>
      <c r="BK62" s="46">
        <f>BK59*(Kirish!$B$22+Kirish!$B$23)</f>
        <v>2107.538394444</v>
      </c>
      <c r="BL62" s="46">
        <f>BL59*(Kirish!$B$22+Kirish!$B$23)</f>
        <v>2107.538394444</v>
      </c>
      <c r="BM62" s="46">
        <f>BM59*(Kirish!$B$22+Kirish!$B$23)</f>
        <v>2107.538394444</v>
      </c>
      <c r="BN62" s="46">
        <f>BN59*(Kirish!$B$22+Kirish!$B$23)</f>
        <v>2107.538394444</v>
      </c>
      <c r="BO62" s="46">
        <f>BO59*(Kirish!$B$22+Kirish!$B$23)</f>
        <v>2107.538394444</v>
      </c>
      <c r="BP62" s="46">
        <f>BP59*(Kirish!$B$22+Kirish!$B$23)</f>
        <v>2107.538394444</v>
      </c>
      <c r="BQ62" s="46">
        <f>BQ59*(Kirish!$B$22+Kirish!$B$23)</f>
        <v>2107.538394444</v>
      </c>
      <c r="BR62" s="46">
        <f>BR59*(Kirish!$B$22+Kirish!$B$23)</f>
        <v>2107.538394444</v>
      </c>
      <c r="BS62" s="46">
        <f>BS59*(Kirish!$B$22+Kirish!$B$23)</f>
        <v>2107.538394444</v>
      </c>
      <c r="BT62" s="46">
        <f>BT59*(Kirish!$B$22+Kirish!$B$23)</f>
        <v>2107.538394444</v>
      </c>
      <c r="BU62" s="46">
        <f>BU59*(Kirish!$B$22+Kirish!$B$23)</f>
        <v>2149.6891623328802</v>
      </c>
      <c r="BV62" s="46">
        <f>BV59*(Kirish!$B$22+Kirish!$B$23)</f>
        <v>2149.6891623328802</v>
      </c>
      <c r="BW62" s="46">
        <f>BW59*(Kirish!$B$22+Kirish!$B$23)</f>
        <v>2149.6891623328802</v>
      </c>
      <c r="BX62" s="46">
        <f>BX59*(Kirish!$B$22+Kirish!$B$23)</f>
        <v>2149.6891623328802</v>
      </c>
      <c r="BY62" s="46">
        <f>BY59*(Kirish!$B$22+Kirish!$B$23)</f>
        <v>2149.6891623328802</v>
      </c>
      <c r="BZ62" s="46">
        <f>BZ59*(Kirish!$B$22+Kirish!$B$23)</f>
        <v>2149.6891623328802</v>
      </c>
      <c r="CA62" s="46">
        <f>CA59*(Kirish!$B$22+Kirish!$B$23)</f>
        <v>2149.6891623328802</v>
      </c>
      <c r="CB62" s="46">
        <f>CB59*(Kirish!$B$22+Kirish!$B$23)</f>
        <v>2149.6891623328802</v>
      </c>
      <c r="CC62" s="46">
        <f>CC59*(Kirish!$B$22+Kirish!$B$23)</f>
        <v>2149.6891623328802</v>
      </c>
      <c r="CD62" s="46">
        <f>CD59*(Kirish!$B$22+Kirish!$B$23)</f>
        <v>2149.6891623328802</v>
      </c>
      <c r="CE62" s="46">
        <f>CE59*(Kirish!$B$22+Kirish!$B$23)</f>
        <v>2149.6891623328802</v>
      </c>
      <c r="CF62" s="46">
        <f>CF59*(Kirish!$B$22+Kirish!$B$23)</f>
        <v>2149.6891623328802</v>
      </c>
      <c r="CG62" s="46">
        <f>CG59*(Kirish!$B$22+Kirish!$B$23)</f>
        <v>2192.6829455795378</v>
      </c>
      <c r="CH62" s="46">
        <f>CH59*(Kirish!$B$22+Kirish!$B$23)</f>
        <v>2192.6829455795378</v>
      </c>
      <c r="CI62" s="46">
        <f>CI59*(Kirish!$B$22+Kirish!$B$23)</f>
        <v>2192.6829455795378</v>
      </c>
      <c r="CJ62" s="46">
        <f>CJ59*(Kirish!$B$22+Kirish!$B$23)</f>
        <v>2192.6829455795378</v>
      </c>
      <c r="CK62" s="46">
        <f>CK59*(Kirish!$B$22+Kirish!$B$23)</f>
        <v>2192.6829455795378</v>
      </c>
      <c r="CL62" s="46">
        <f>CL59*(Kirish!$B$22+Kirish!$B$23)</f>
        <v>2192.6829455795378</v>
      </c>
      <c r="CM62" s="46">
        <f>CM59*(Kirish!$B$22+Kirish!$B$23)</f>
        <v>2192.6829455795378</v>
      </c>
      <c r="CN62" s="46">
        <f>CN59*(Kirish!$B$22+Kirish!$B$23)</f>
        <v>2192.6829455795378</v>
      </c>
      <c r="CO62" s="46">
        <f>CO59*(Kirish!$B$22+Kirish!$B$23)</f>
        <v>2192.6829455795378</v>
      </c>
      <c r="CP62" s="46">
        <f>CP59*(Kirish!$B$22+Kirish!$B$23)</f>
        <v>2192.6829455795378</v>
      </c>
      <c r="CQ62" s="46">
        <f>CQ59*(Kirish!$B$22+Kirish!$B$23)</f>
        <v>2192.6829455795378</v>
      </c>
      <c r="CR62" s="46">
        <f>CR59*(Kirish!$B$22+Kirish!$B$23)</f>
        <v>2192.6829455795378</v>
      </c>
      <c r="CS62" s="46">
        <f>CS59*(Kirish!$B$22+Kirish!$B$23)</f>
        <v>2236.5366044911289</v>
      </c>
      <c r="CT62" s="46">
        <f>CT59*(Kirish!$B$22+Kirish!$B$23)</f>
        <v>2236.5366044911289</v>
      </c>
      <c r="CU62" s="46">
        <f>CU59*(Kirish!$B$22+Kirish!$B$23)</f>
        <v>2236.5366044911289</v>
      </c>
      <c r="CV62" s="46">
        <f>CV59*(Kirish!$B$22+Kirish!$B$23)</f>
        <v>2236.5366044911289</v>
      </c>
      <c r="CW62" s="46">
        <f>CW59*(Kirish!$B$22+Kirish!$B$23)</f>
        <v>2236.5366044911289</v>
      </c>
      <c r="CX62" s="46">
        <f>CX59*(Kirish!$B$22+Kirish!$B$23)</f>
        <v>2236.5366044911289</v>
      </c>
      <c r="CY62" s="46">
        <f>CY59*(Kirish!$B$22+Kirish!$B$23)</f>
        <v>2236.5366044911289</v>
      </c>
      <c r="CZ62" s="46">
        <f>CZ59*(Kirish!$B$22+Kirish!$B$23)</f>
        <v>2236.5366044911289</v>
      </c>
      <c r="DA62" s="46">
        <f>DA59*(Kirish!$B$22+Kirish!$B$23)</f>
        <v>2236.5366044911289</v>
      </c>
      <c r="DB62" s="46">
        <f>DB59*(Kirish!$B$22+Kirish!$B$23)</f>
        <v>2236.5366044911289</v>
      </c>
      <c r="DC62" s="46">
        <f>DC59*(Kirish!$B$22+Kirish!$B$23)</f>
        <v>2236.5366044911289</v>
      </c>
      <c r="DD62" s="46">
        <f>DD59*(Kirish!$B$22+Kirish!$B$23)</f>
        <v>2236.5366044911289</v>
      </c>
      <c r="DE62" s="46">
        <f>DE59*(Kirish!$B$22+Kirish!$B$23)</f>
        <v>2281.2673365809505</v>
      </c>
      <c r="DF62" s="46">
        <f>DF59*(Kirish!$B$22+Kirish!$B$23)</f>
        <v>2281.2673365809505</v>
      </c>
      <c r="DG62" s="46">
        <f>DG59*(Kirish!$B$22+Kirish!$B$23)</f>
        <v>2281.2673365809505</v>
      </c>
      <c r="DH62" s="46">
        <f>DH59*(Kirish!$B$22+Kirish!$B$23)</f>
        <v>2281.2673365809505</v>
      </c>
      <c r="DI62" s="46">
        <f>DI59*(Kirish!$B$22+Kirish!$B$23)</f>
        <v>2281.2673365809505</v>
      </c>
      <c r="DJ62" s="46">
        <f>DJ59*(Kirish!$B$22+Kirish!$B$23)</f>
        <v>2281.2673365809505</v>
      </c>
      <c r="DK62" s="46">
        <f>DK59*(Kirish!$B$22+Kirish!$B$23)</f>
        <v>2281.2673365809505</v>
      </c>
      <c r="DL62" s="46">
        <f>DL59*(Kirish!$B$22+Kirish!$B$23)</f>
        <v>2281.2673365809505</v>
      </c>
      <c r="DM62" s="46">
        <f>DM59*(Kirish!$B$22+Kirish!$B$23)</f>
        <v>2281.2673365809505</v>
      </c>
      <c r="DN62" s="46">
        <f>DN59*(Kirish!$B$22+Kirish!$B$23)</f>
        <v>2281.2673365809505</v>
      </c>
      <c r="DO62" s="46">
        <f>DO59*(Kirish!$B$22+Kirish!$B$23)</f>
        <v>2281.2673365809505</v>
      </c>
      <c r="DP62" s="46">
        <f>DP59*(Kirish!$B$22+Kirish!$B$23)</f>
        <v>2281.2673365809505</v>
      </c>
      <c r="DQ62" s="46">
        <f>DQ59*(Kirish!$B$22+Kirish!$B$23)</f>
        <v>2326.8926833125702</v>
      </c>
      <c r="DR62" s="46">
        <f>DR59*(Kirish!$B$22+Kirish!$B$23)</f>
        <v>2326.8926833125702</v>
      </c>
      <c r="DS62" s="46">
        <f>DS59*(Kirish!$B$22+Kirish!$B$23)</f>
        <v>2326.8926833125702</v>
      </c>
      <c r="DT62" s="46">
        <f>DT59*(Kirish!$B$22+Kirish!$B$23)</f>
        <v>2326.8926833125702</v>
      </c>
      <c r="DU62" s="46">
        <f>DU59*(Kirish!$B$22+Kirish!$B$23)</f>
        <v>2326.8926833125702</v>
      </c>
      <c r="DV62" s="46">
        <f>DV59*(Kirish!$B$22+Kirish!$B$23)</f>
        <v>2326.8926833125702</v>
      </c>
      <c r="DW62" s="46">
        <f>DW59*(Kirish!$B$22+Kirish!$B$23)</f>
        <v>2326.8926833125702</v>
      </c>
      <c r="DX62" s="46">
        <f>DX59*(Kirish!$B$22+Kirish!$B$23)</f>
        <v>2326.8926833125702</v>
      </c>
      <c r="DY62" s="46">
        <f>DY59*(Kirish!$B$22+Kirish!$B$23)</f>
        <v>2326.8926833125702</v>
      </c>
      <c r="DZ62" s="46">
        <f>DZ59*(Kirish!$B$22+Kirish!$B$23)</f>
        <v>2326.8926833125702</v>
      </c>
      <c r="EA62" s="46">
        <f>EA59*(Kirish!$B$22+Kirish!$B$23)</f>
        <v>2326.8926833125702</v>
      </c>
      <c r="EB62" s="46">
        <f>EB59*(Kirish!$B$22+Kirish!$B$23)</f>
        <v>2326.8926833125702</v>
      </c>
      <c r="EC62" s="46">
        <f>EC59*(Kirish!$B$22+Kirish!$B$23)</f>
        <v>2373.4305369788212</v>
      </c>
      <c r="ED62" s="46">
        <f>ED59*(Kirish!$B$22+Kirish!$B$23)</f>
        <v>2373.4305369788212</v>
      </c>
      <c r="EE62" s="46">
        <f>EE59*(Kirish!$B$22+Kirish!$B$23)</f>
        <v>2373.4305369788212</v>
      </c>
      <c r="EF62" s="46">
        <f>EF59*(Kirish!$B$22+Kirish!$B$23)</f>
        <v>2373.4305369788212</v>
      </c>
      <c r="EG62" s="46">
        <f>EG59*(Kirish!$B$22+Kirish!$B$23)</f>
        <v>2373.4305369788212</v>
      </c>
      <c r="EH62" s="46">
        <f>EH59*(Kirish!$B$22+Kirish!$B$23)</f>
        <v>2373.4305369788212</v>
      </c>
      <c r="EI62" s="46">
        <f>EI59*(Kirish!$B$22+Kirish!$B$23)</f>
        <v>2373.4305369788212</v>
      </c>
      <c r="EJ62" s="46">
        <f>EJ59*(Kirish!$B$22+Kirish!$B$23)</f>
        <v>2373.4305369788212</v>
      </c>
      <c r="EK62" s="46">
        <f>EK59*(Kirish!$B$22+Kirish!$B$23)</f>
        <v>2373.4305369788212</v>
      </c>
      <c r="EL62" s="46">
        <f>EL59*(Kirish!$B$22+Kirish!$B$23)</f>
        <v>2373.4305369788212</v>
      </c>
      <c r="EM62" s="46">
        <f>EM59*(Kirish!$B$22+Kirish!$B$23)</f>
        <v>2373.4305369788212</v>
      </c>
      <c r="EN62" s="46">
        <f>EN59*(Kirish!$B$22+Kirish!$B$23)</f>
        <v>2373.4305369788212</v>
      </c>
      <c r="EO62" s="46">
        <f>EO59*(Kirish!$B$22+Kirish!$B$23)</f>
        <v>0</v>
      </c>
      <c r="EP62" s="46">
        <f>EP59*(Kirish!$B$22+Kirish!$B$23)</f>
        <v>0</v>
      </c>
      <c r="EQ62" s="46">
        <f>EQ59*(Kirish!$B$22+Kirish!$B$23)</f>
        <v>0</v>
      </c>
      <c r="ER62" s="46">
        <f>ER59*(Kirish!$B$22+Kirish!$B$23)</f>
        <v>0</v>
      </c>
      <c r="ES62" s="46">
        <f>ES59*(Kirish!$B$22+Kirish!$B$23)</f>
        <v>0</v>
      </c>
      <c r="ET62" s="46">
        <f>ET59*(Kirish!$B$22+Kirish!$B$23)</f>
        <v>0</v>
      </c>
      <c r="EU62" s="46">
        <f>EU59*(Kirish!$B$22+Kirish!$B$23)</f>
        <v>0</v>
      </c>
      <c r="EV62" s="46">
        <f>EV59*(Kirish!$B$22+Kirish!$B$23)</f>
        <v>0</v>
      </c>
      <c r="EW62" s="46">
        <f>EW59*(Kirish!$B$22+Kirish!$B$23)</f>
        <v>0</v>
      </c>
      <c r="EX62" s="46">
        <f>EX59*(Kirish!$B$22+Kirish!$B$23)</f>
        <v>0</v>
      </c>
      <c r="EY62" s="46">
        <f>EY59*(Kirish!$B$22+Kirish!$B$23)</f>
        <v>0</v>
      </c>
      <c r="EZ62" s="46">
        <f>EZ59*(Kirish!$B$22+Kirish!$B$23)</f>
        <v>0</v>
      </c>
      <c r="FA62" s="46">
        <f>FA59*(Kirish!$B$22+Kirish!$B$23)</f>
        <v>0</v>
      </c>
      <c r="FB62" s="46">
        <f>FB59*(Kirish!$B$22+Kirish!$B$23)</f>
        <v>0</v>
      </c>
      <c r="FC62" s="46">
        <f>FC59*(Kirish!$B$22+Kirish!$B$23)</f>
        <v>0</v>
      </c>
      <c r="FD62" s="46">
        <f>FD59*(Kirish!$B$22+Kirish!$B$23)</f>
        <v>0</v>
      </c>
      <c r="FE62" s="46">
        <f>FE59*(Kirish!$B$22+Kirish!$B$23)</f>
        <v>0</v>
      </c>
      <c r="FF62" s="46">
        <f>FF59*(Kirish!$B$22+Kirish!$B$23)</f>
        <v>0</v>
      </c>
      <c r="FG62" s="46">
        <f>FG59*(Kirish!$B$22+Kirish!$B$23)</f>
        <v>0</v>
      </c>
      <c r="FH62" s="46">
        <f>FH59*(Kirish!$B$22+Kirish!$B$23)</f>
        <v>0</v>
      </c>
      <c r="FI62" s="46">
        <f>FI59*(Kirish!$B$22+Kirish!$B$23)</f>
        <v>0</v>
      </c>
      <c r="FJ62" s="46">
        <f>FJ59*(Kirish!$B$22+Kirish!$B$23)</f>
        <v>0</v>
      </c>
      <c r="FK62" s="46">
        <f>FK59*(Kirish!$B$22+Kirish!$B$23)</f>
        <v>0</v>
      </c>
      <c r="FL62" s="46">
        <f>FL59*(Kirish!$B$22+Kirish!$B$23)</f>
        <v>0</v>
      </c>
      <c r="FM62" s="46">
        <f>FM59*(Kirish!$B$22+Kirish!$B$23)</f>
        <v>0</v>
      </c>
      <c r="FN62" s="46">
        <f>FN59*(Kirish!$B$22+Kirish!$B$23)</f>
        <v>0</v>
      </c>
      <c r="FO62" s="46">
        <f>FO59*(Kirish!$B$22+Kirish!$B$23)</f>
        <v>0</v>
      </c>
      <c r="FP62" s="46">
        <f>FP59*(Kirish!$B$22+Kirish!$B$23)</f>
        <v>0</v>
      </c>
    </row>
    <row r="63" spans="1:172" x14ac:dyDescent="0.2">
      <c r="A63" s="35" t="s">
        <v>244</v>
      </c>
      <c r="C63" s="45">
        <f t="shared" si="57"/>
        <v>2813402.0961294319</v>
      </c>
      <c r="D63" s="46">
        <f t="shared" ref="D63:AI63" si="64">D59-D60-D61-D62</f>
        <v>0</v>
      </c>
      <c r="E63" s="46">
        <f t="shared" si="64"/>
        <v>0</v>
      </c>
      <c r="F63" s="46">
        <f t="shared" si="64"/>
        <v>0</v>
      </c>
      <c r="G63" s="46">
        <f t="shared" si="64"/>
        <v>0</v>
      </c>
      <c r="H63" s="46">
        <f t="shared" si="64"/>
        <v>0</v>
      </c>
      <c r="I63" s="46">
        <f t="shared" si="64"/>
        <v>0</v>
      </c>
      <c r="J63" s="46">
        <f t="shared" si="64"/>
        <v>0</v>
      </c>
      <c r="K63" s="46">
        <f t="shared" si="64"/>
        <v>0</v>
      </c>
      <c r="L63" s="46">
        <f t="shared" si="64"/>
        <v>0</v>
      </c>
      <c r="M63" s="46">
        <f t="shared" si="64"/>
        <v>0</v>
      </c>
      <c r="N63" s="46">
        <f t="shared" si="64"/>
        <v>0</v>
      </c>
      <c r="O63" s="46">
        <f t="shared" si="64"/>
        <v>0</v>
      </c>
      <c r="P63" s="46">
        <f t="shared" si="64"/>
        <v>0</v>
      </c>
      <c r="Q63" s="46">
        <f t="shared" si="64"/>
        <v>0</v>
      </c>
      <c r="R63" s="46">
        <f t="shared" si="64"/>
        <v>0</v>
      </c>
      <c r="S63" s="46">
        <f t="shared" si="64"/>
        <v>0</v>
      </c>
      <c r="T63" s="46">
        <f t="shared" si="64"/>
        <v>0</v>
      </c>
      <c r="U63" s="46">
        <f t="shared" si="64"/>
        <v>0</v>
      </c>
      <c r="V63" s="46">
        <f t="shared" si="64"/>
        <v>0</v>
      </c>
      <c r="W63" s="46">
        <f t="shared" si="64"/>
        <v>0</v>
      </c>
      <c r="X63" s="46">
        <f t="shared" si="64"/>
        <v>0</v>
      </c>
      <c r="Y63" s="46">
        <f t="shared" si="64"/>
        <v>-29359.858457507264</v>
      </c>
      <c r="Z63" s="46">
        <f t="shared" si="64"/>
        <v>-9426.4270575072587</v>
      </c>
      <c r="AA63" s="46">
        <f t="shared" si="64"/>
        <v>-7469.8684908405921</v>
      </c>
      <c r="AB63" s="46">
        <f t="shared" si="64"/>
        <v>-5513.3099241739237</v>
      </c>
      <c r="AC63" s="46">
        <f t="shared" si="64"/>
        <v>-3556.7513575072612</v>
      </c>
      <c r="AD63" s="46">
        <f t="shared" si="64"/>
        <v>-1600.1927908405946</v>
      </c>
      <c r="AE63" s="46">
        <f t="shared" si="64"/>
        <v>356.36577582607924</v>
      </c>
      <c r="AF63" s="46">
        <f t="shared" si="64"/>
        <v>2312.9243424927427</v>
      </c>
      <c r="AG63" s="46">
        <f t="shared" si="64"/>
        <v>4269.4829091594092</v>
      </c>
      <c r="AH63" s="46">
        <f t="shared" si="64"/>
        <v>6226.0414758260686</v>
      </c>
      <c r="AI63" s="46">
        <f t="shared" si="64"/>
        <v>8182.6000424927461</v>
      </c>
      <c r="AJ63" s="46">
        <f t="shared" ref="AJ63:BO63" si="65">AJ59-AJ60-AJ61-AJ62</f>
        <v>10139.158609159402</v>
      </c>
      <c r="AK63" s="46">
        <f t="shared" si="65"/>
        <v>12469.047808492751</v>
      </c>
      <c r="AL63" s="46">
        <f t="shared" si="65"/>
        <v>14464.737546492745</v>
      </c>
      <c r="AM63" s="46">
        <f t="shared" si="65"/>
        <v>16460.427284492744</v>
      </c>
      <c r="AN63" s="46">
        <f t="shared" si="65"/>
        <v>18456.117022492745</v>
      </c>
      <c r="AO63" s="46">
        <f t="shared" si="65"/>
        <v>24036.763632492741</v>
      </c>
      <c r="AP63" s="46">
        <f t="shared" si="65"/>
        <v>24036.763632492741</v>
      </c>
      <c r="AQ63" s="46">
        <f t="shared" si="65"/>
        <v>24036.763632492741</v>
      </c>
      <c r="AR63" s="46">
        <f t="shared" si="65"/>
        <v>24036.763632492741</v>
      </c>
      <c r="AS63" s="46">
        <f t="shared" si="65"/>
        <v>24036.763632492741</v>
      </c>
      <c r="AT63" s="46">
        <f t="shared" si="65"/>
        <v>24036.763632492741</v>
      </c>
      <c r="AU63" s="46">
        <f t="shared" si="65"/>
        <v>24036.763632492741</v>
      </c>
      <c r="AV63" s="46">
        <f t="shared" si="65"/>
        <v>24036.763632492741</v>
      </c>
      <c r="AW63" s="46">
        <f t="shared" si="65"/>
        <v>24648.915194292746</v>
      </c>
      <c r="AX63" s="46">
        <f t="shared" si="65"/>
        <v>24648.915194292746</v>
      </c>
      <c r="AY63" s="46">
        <f t="shared" si="65"/>
        <v>24648.915194292746</v>
      </c>
      <c r="AZ63" s="46">
        <f t="shared" si="65"/>
        <v>24648.915194292746</v>
      </c>
      <c r="BA63" s="46">
        <f t="shared" si="65"/>
        <v>24648.915194292746</v>
      </c>
      <c r="BB63" s="46">
        <f t="shared" si="65"/>
        <v>24648.915194292746</v>
      </c>
      <c r="BC63" s="46">
        <f t="shared" si="65"/>
        <v>24648.915194292746</v>
      </c>
      <c r="BD63" s="46">
        <f t="shared" si="65"/>
        <v>24648.915194292746</v>
      </c>
      <c r="BE63" s="46">
        <f t="shared" si="65"/>
        <v>24648.915194292746</v>
      </c>
      <c r="BF63" s="46">
        <f t="shared" si="65"/>
        <v>24648.915194292746</v>
      </c>
      <c r="BG63" s="46">
        <f t="shared" si="65"/>
        <v>24648.915194292746</v>
      </c>
      <c r="BH63" s="46">
        <f t="shared" si="65"/>
        <v>24648.915194292746</v>
      </c>
      <c r="BI63" s="46">
        <f t="shared" si="65"/>
        <v>25273.309787328741</v>
      </c>
      <c r="BJ63" s="46">
        <f t="shared" si="65"/>
        <v>25273.309787328741</v>
      </c>
      <c r="BK63" s="46">
        <f t="shared" si="65"/>
        <v>25273.309787328741</v>
      </c>
      <c r="BL63" s="46">
        <f t="shared" si="65"/>
        <v>25273.309787328741</v>
      </c>
      <c r="BM63" s="46">
        <f t="shared" si="65"/>
        <v>25273.309787328741</v>
      </c>
      <c r="BN63" s="46">
        <f t="shared" si="65"/>
        <v>25273.309787328741</v>
      </c>
      <c r="BO63" s="46">
        <f t="shared" si="65"/>
        <v>25273.309787328741</v>
      </c>
      <c r="BP63" s="46">
        <f t="shared" ref="BP63:CU63" si="66">BP59-BP60-BP61-BP62</f>
        <v>25273.309787328741</v>
      </c>
      <c r="BQ63" s="46">
        <f t="shared" si="66"/>
        <v>25273.309787328741</v>
      </c>
      <c r="BR63" s="46">
        <f t="shared" si="66"/>
        <v>25273.309787328741</v>
      </c>
      <c r="BS63" s="46">
        <f t="shared" si="66"/>
        <v>25273.309787328741</v>
      </c>
      <c r="BT63" s="46">
        <f t="shared" si="66"/>
        <v>25273.309787328741</v>
      </c>
      <c r="BU63" s="46">
        <f t="shared" si="66"/>
        <v>25910.19227222546</v>
      </c>
      <c r="BV63" s="46">
        <f t="shared" si="66"/>
        <v>25910.19227222546</v>
      </c>
      <c r="BW63" s="46">
        <f t="shared" si="66"/>
        <v>25910.19227222546</v>
      </c>
      <c r="BX63" s="46">
        <f t="shared" si="66"/>
        <v>25910.19227222546</v>
      </c>
      <c r="BY63" s="46">
        <f t="shared" si="66"/>
        <v>25910.19227222546</v>
      </c>
      <c r="BZ63" s="46">
        <f t="shared" si="66"/>
        <v>25910.19227222546</v>
      </c>
      <c r="CA63" s="46">
        <f t="shared" si="66"/>
        <v>25910.19227222546</v>
      </c>
      <c r="CB63" s="46">
        <f t="shared" si="66"/>
        <v>25910.19227222546</v>
      </c>
      <c r="CC63" s="46">
        <f t="shared" si="66"/>
        <v>25910.19227222546</v>
      </c>
      <c r="CD63" s="46">
        <f t="shared" si="66"/>
        <v>25910.19227222546</v>
      </c>
      <c r="CE63" s="46">
        <f t="shared" si="66"/>
        <v>25910.19227222546</v>
      </c>
      <c r="CF63" s="46">
        <f t="shared" si="66"/>
        <v>25910.19227222546</v>
      </c>
      <c r="CG63" s="46">
        <f t="shared" si="66"/>
        <v>26559.812406820118</v>
      </c>
      <c r="CH63" s="46">
        <f t="shared" si="66"/>
        <v>26559.812406820118</v>
      </c>
      <c r="CI63" s="46">
        <f t="shared" si="66"/>
        <v>26559.812406820118</v>
      </c>
      <c r="CJ63" s="46">
        <f t="shared" si="66"/>
        <v>26559.812406820118</v>
      </c>
      <c r="CK63" s="46">
        <f t="shared" si="66"/>
        <v>26559.812406820118</v>
      </c>
      <c r="CL63" s="46">
        <f t="shared" si="66"/>
        <v>26559.812406820118</v>
      </c>
      <c r="CM63" s="46">
        <f t="shared" si="66"/>
        <v>26559.812406820118</v>
      </c>
      <c r="CN63" s="46">
        <f t="shared" si="66"/>
        <v>26559.812406820118</v>
      </c>
      <c r="CO63" s="46">
        <f t="shared" si="66"/>
        <v>26559.812406820118</v>
      </c>
      <c r="CP63" s="46">
        <f t="shared" si="66"/>
        <v>26559.812406820118</v>
      </c>
      <c r="CQ63" s="46">
        <f t="shared" si="66"/>
        <v>26559.812406820118</v>
      </c>
      <c r="CR63" s="46">
        <f t="shared" si="66"/>
        <v>26559.812406820118</v>
      </c>
      <c r="CS63" s="46">
        <f t="shared" si="66"/>
        <v>27222.424944106671</v>
      </c>
      <c r="CT63" s="46">
        <f t="shared" si="66"/>
        <v>27222.424944106671</v>
      </c>
      <c r="CU63" s="46">
        <f t="shared" si="66"/>
        <v>27222.424944106671</v>
      </c>
      <c r="CV63" s="46">
        <f t="shared" ref="CV63:EA63" si="67">CV59-CV60-CV61-CV62</f>
        <v>27222.424944106671</v>
      </c>
      <c r="CW63" s="46">
        <f t="shared" si="67"/>
        <v>27222.424944106671</v>
      </c>
      <c r="CX63" s="46">
        <f t="shared" si="67"/>
        <v>27222.424944106671</v>
      </c>
      <c r="CY63" s="46">
        <f t="shared" si="67"/>
        <v>27222.424944106671</v>
      </c>
      <c r="CZ63" s="46">
        <f t="shared" si="67"/>
        <v>27222.424944106671</v>
      </c>
      <c r="DA63" s="46">
        <f t="shared" si="67"/>
        <v>27222.424944106671</v>
      </c>
      <c r="DB63" s="46">
        <f t="shared" si="67"/>
        <v>27222.424944106671</v>
      </c>
      <c r="DC63" s="46">
        <f t="shared" si="67"/>
        <v>27222.424944106671</v>
      </c>
      <c r="DD63" s="46">
        <f t="shared" si="67"/>
        <v>27222.424944106671</v>
      </c>
      <c r="DE63" s="46">
        <f t="shared" si="67"/>
        <v>27898.289732138932</v>
      </c>
      <c r="DF63" s="46">
        <f t="shared" si="67"/>
        <v>27898.289732138932</v>
      </c>
      <c r="DG63" s="46">
        <f t="shared" si="67"/>
        <v>27898.289732138932</v>
      </c>
      <c r="DH63" s="46">
        <f t="shared" si="67"/>
        <v>27898.289732138932</v>
      </c>
      <c r="DI63" s="46">
        <f t="shared" si="67"/>
        <v>27898.289732138932</v>
      </c>
      <c r="DJ63" s="46">
        <f t="shared" si="67"/>
        <v>27898.289732138932</v>
      </c>
      <c r="DK63" s="46">
        <f t="shared" si="67"/>
        <v>27898.289732138932</v>
      </c>
      <c r="DL63" s="46">
        <f t="shared" si="67"/>
        <v>27898.289732138932</v>
      </c>
      <c r="DM63" s="46">
        <f t="shared" si="67"/>
        <v>27898.289732138932</v>
      </c>
      <c r="DN63" s="46">
        <f t="shared" si="67"/>
        <v>27898.289732138932</v>
      </c>
      <c r="DO63" s="46">
        <f t="shared" si="67"/>
        <v>27898.289732138932</v>
      </c>
      <c r="DP63" s="46">
        <f t="shared" si="67"/>
        <v>27898.289732138932</v>
      </c>
      <c r="DQ63" s="46">
        <f t="shared" si="67"/>
        <v>28587.67181593187</v>
      </c>
      <c r="DR63" s="46">
        <f t="shared" si="67"/>
        <v>28587.67181593187</v>
      </c>
      <c r="DS63" s="46">
        <f t="shared" si="67"/>
        <v>28587.67181593187</v>
      </c>
      <c r="DT63" s="46">
        <f t="shared" si="67"/>
        <v>28587.67181593187</v>
      </c>
      <c r="DU63" s="46">
        <f t="shared" si="67"/>
        <v>28587.67181593187</v>
      </c>
      <c r="DV63" s="46">
        <f t="shared" si="67"/>
        <v>28587.67181593187</v>
      </c>
      <c r="DW63" s="46">
        <f t="shared" si="67"/>
        <v>28587.67181593187</v>
      </c>
      <c r="DX63" s="46">
        <f t="shared" si="67"/>
        <v>28587.67181593187</v>
      </c>
      <c r="DY63" s="46">
        <f t="shared" si="67"/>
        <v>28587.67181593187</v>
      </c>
      <c r="DZ63" s="46">
        <f t="shared" si="67"/>
        <v>28587.67181593187</v>
      </c>
      <c r="EA63" s="46">
        <f t="shared" si="67"/>
        <v>28587.67181593187</v>
      </c>
      <c r="EB63" s="46">
        <f t="shared" ref="EB63:FG63" si="68">EB59-EB60-EB61-EB62</f>
        <v>28587.67181593187</v>
      </c>
      <c r="EC63" s="46">
        <f t="shared" si="68"/>
        <v>29290.841541400652</v>
      </c>
      <c r="ED63" s="46">
        <f t="shared" si="68"/>
        <v>29290.841541400652</v>
      </c>
      <c r="EE63" s="46">
        <f t="shared" si="68"/>
        <v>29290.841541400652</v>
      </c>
      <c r="EF63" s="46">
        <f t="shared" si="68"/>
        <v>29290.841541400652</v>
      </c>
      <c r="EG63" s="46">
        <f t="shared" si="68"/>
        <v>29290.841541400652</v>
      </c>
      <c r="EH63" s="46">
        <f t="shared" si="68"/>
        <v>29290.841541400652</v>
      </c>
      <c r="EI63" s="46">
        <f t="shared" si="68"/>
        <v>29290.841541400652</v>
      </c>
      <c r="EJ63" s="46">
        <f t="shared" si="68"/>
        <v>29290.841541400652</v>
      </c>
      <c r="EK63" s="46">
        <f t="shared" si="68"/>
        <v>29290.841541400652</v>
      </c>
      <c r="EL63" s="46">
        <f t="shared" si="68"/>
        <v>29290.841541400652</v>
      </c>
      <c r="EM63" s="46">
        <f t="shared" si="68"/>
        <v>29290.841541400652</v>
      </c>
      <c r="EN63" s="46">
        <f t="shared" si="68"/>
        <v>29290.841541400652</v>
      </c>
      <c r="EO63" s="46">
        <f t="shared" si="68"/>
        <v>0</v>
      </c>
      <c r="EP63" s="46">
        <f t="shared" si="68"/>
        <v>0</v>
      </c>
      <c r="EQ63" s="46">
        <f t="shared" si="68"/>
        <v>0</v>
      </c>
      <c r="ER63" s="46">
        <f t="shared" si="68"/>
        <v>0</v>
      </c>
      <c r="ES63" s="46">
        <f t="shared" si="68"/>
        <v>0</v>
      </c>
      <c r="ET63" s="46">
        <f t="shared" si="68"/>
        <v>0</v>
      </c>
      <c r="EU63" s="46">
        <f t="shared" si="68"/>
        <v>0</v>
      </c>
      <c r="EV63" s="46">
        <f t="shared" si="68"/>
        <v>0</v>
      </c>
      <c r="EW63" s="46">
        <f t="shared" si="68"/>
        <v>0</v>
      </c>
      <c r="EX63" s="46">
        <f t="shared" si="68"/>
        <v>0</v>
      </c>
      <c r="EY63" s="46">
        <f t="shared" si="68"/>
        <v>0</v>
      </c>
      <c r="EZ63" s="46">
        <f t="shared" si="68"/>
        <v>0</v>
      </c>
      <c r="FA63" s="46">
        <f t="shared" si="68"/>
        <v>0</v>
      </c>
      <c r="FB63" s="46">
        <f t="shared" si="68"/>
        <v>0</v>
      </c>
      <c r="FC63" s="46">
        <f t="shared" si="68"/>
        <v>0</v>
      </c>
      <c r="FD63" s="46">
        <f t="shared" si="68"/>
        <v>0</v>
      </c>
      <c r="FE63" s="46">
        <f t="shared" si="68"/>
        <v>0</v>
      </c>
      <c r="FF63" s="46">
        <f t="shared" si="68"/>
        <v>0</v>
      </c>
      <c r="FG63" s="46">
        <f t="shared" si="68"/>
        <v>0</v>
      </c>
      <c r="FH63" s="46">
        <f t="shared" ref="FH63:GM63" si="69">FH59-FH60-FH61-FH62</f>
        <v>0</v>
      </c>
      <c r="FI63" s="46">
        <f t="shared" si="69"/>
        <v>0</v>
      </c>
      <c r="FJ63" s="46">
        <f t="shared" si="69"/>
        <v>0</v>
      </c>
      <c r="FK63" s="46">
        <f t="shared" si="69"/>
        <v>0</v>
      </c>
      <c r="FL63" s="46">
        <f t="shared" si="69"/>
        <v>0</v>
      </c>
      <c r="FM63" s="46">
        <f t="shared" si="69"/>
        <v>0</v>
      </c>
      <c r="FN63" s="46">
        <f t="shared" si="69"/>
        <v>0</v>
      </c>
      <c r="FO63" s="46">
        <f t="shared" si="69"/>
        <v>0</v>
      </c>
      <c r="FP63" s="46">
        <f t="shared" si="69"/>
        <v>0</v>
      </c>
    </row>
    <row r="64" spans="1:172" x14ac:dyDescent="0.2">
      <c r="A64" s="42" t="s">
        <v>245</v>
      </c>
      <c r="C64" s="45">
        <f t="shared" si="57"/>
        <v>1737640.3967672677</v>
      </c>
      <c r="D64" s="46">
        <f>IF(D54=1,Parametrlar!$F$24*Kirish!$B$27/12,0)</f>
        <v>0</v>
      </c>
      <c r="E64" s="46">
        <f>IF(E54=1,Parametrlar!$F$24*Kirish!$B$27/12,0)</f>
        <v>0</v>
      </c>
      <c r="F64" s="46">
        <f>IF(F54=1,Parametrlar!$F$24*Kirish!$B$27/12,0)</f>
        <v>0</v>
      </c>
      <c r="G64" s="46">
        <f>IF(G54=1,Parametrlar!$F$24*Kirish!$B$27/12,0)</f>
        <v>0</v>
      </c>
      <c r="H64" s="46">
        <f>IF(H54=1,Parametrlar!$F$24*Kirish!$B$27/12,0)</f>
        <v>0</v>
      </c>
      <c r="I64" s="46">
        <f>IF(I54=1,Parametrlar!$F$24*Kirish!$B$27/12,0)</f>
        <v>0</v>
      </c>
      <c r="J64" s="46">
        <f>IF(J54=1,Parametrlar!$F$24*Kirish!$B$27/12,0)</f>
        <v>0</v>
      </c>
      <c r="K64" s="46">
        <f>IF(K54=1,Parametrlar!$F$24*Kirish!$B$27/12,0)</f>
        <v>0</v>
      </c>
      <c r="L64" s="46">
        <f>IF(L54=1,Parametrlar!$F$24*Kirish!$B$27/12,0)</f>
        <v>0</v>
      </c>
      <c r="M64" s="46">
        <f>IF(M54=1,Parametrlar!$F$24*Kirish!$B$27/12,0)</f>
        <v>0</v>
      </c>
      <c r="N64" s="46">
        <f>IF(N54=1,Parametrlar!$F$24*Kirish!$B$27/12,0)</f>
        <v>0</v>
      </c>
      <c r="O64" s="46">
        <f>IF(O54=1,Parametrlar!$F$24*Kirish!$B$27/12,0)</f>
        <v>0</v>
      </c>
      <c r="P64" s="46">
        <f>IF(P54=1,Parametrlar!$F$24*Kirish!$B$27/12,0)</f>
        <v>0</v>
      </c>
      <c r="Q64" s="46">
        <f>IF(Q54=1,Parametrlar!$F$24*Kirish!$B$27/12,0)</f>
        <v>0</v>
      </c>
      <c r="R64" s="46">
        <f>IF(R54=1,Parametrlar!$F$24*Kirish!$B$27/12,0)</f>
        <v>0</v>
      </c>
      <c r="S64" s="46">
        <f>IF(S54=1,Parametrlar!$F$24*Kirish!$B$27/12,0)</f>
        <v>0</v>
      </c>
      <c r="T64" s="46">
        <f>IF(T54=1,Parametrlar!$F$24*Kirish!$B$27/12,0)</f>
        <v>0</v>
      </c>
      <c r="U64" s="46">
        <f>IF(U54=1,Parametrlar!$F$24*Kirish!$B$27/12,0)</f>
        <v>0</v>
      </c>
      <c r="V64" s="46">
        <f>IF(V54=1,Parametrlar!$F$24*Kirish!$B$27/12,0)</f>
        <v>0</v>
      </c>
      <c r="W64" s="46">
        <f>IF(W54=1,Parametrlar!$F$24*Kirish!$B$27/12,0)</f>
        <v>0</v>
      </c>
      <c r="X64" s="46">
        <f>IF(X54=1,Parametrlar!$F$24*Kirish!$B$27/12,0)</f>
        <v>0</v>
      </c>
      <c r="Y64" s="46">
        <f>IF(Y54=1,Parametrlar!$F$24*Kirish!$B$27/12,0)</f>
        <v>14480.336639727228</v>
      </c>
      <c r="Z64" s="46">
        <f>IF(Z54=1,Parametrlar!$F$24*Kirish!$B$27/12,0)</f>
        <v>14480.336639727228</v>
      </c>
      <c r="AA64" s="46">
        <f>IF(AA54=1,Parametrlar!$F$24*Kirish!$B$27/12,0)</f>
        <v>14480.336639727228</v>
      </c>
      <c r="AB64" s="46">
        <f>IF(AB54=1,Parametrlar!$F$24*Kirish!$B$27/12,0)</f>
        <v>14480.336639727228</v>
      </c>
      <c r="AC64" s="46">
        <f>IF(AC54=1,Parametrlar!$F$24*Kirish!$B$27/12,0)</f>
        <v>14480.336639727228</v>
      </c>
      <c r="AD64" s="46">
        <f>IF(AD54=1,Parametrlar!$F$24*Kirish!$B$27/12,0)</f>
        <v>14480.336639727228</v>
      </c>
      <c r="AE64" s="46">
        <f>IF(AE54=1,Parametrlar!$F$24*Kirish!$B$27/12,0)</f>
        <v>14480.336639727228</v>
      </c>
      <c r="AF64" s="46">
        <f>IF(AF54=1,Parametrlar!$F$24*Kirish!$B$27/12,0)</f>
        <v>14480.336639727228</v>
      </c>
      <c r="AG64" s="46">
        <f>IF(AG54=1,Parametrlar!$F$24*Kirish!$B$27/12,0)</f>
        <v>14480.336639727228</v>
      </c>
      <c r="AH64" s="46">
        <f>IF(AH54=1,Parametrlar!$F$24*Kirish!$B$27/12,0)</f>
        <v>14480.336639727228</v>
      </c>
      <c r="AI64" s="46">
        <f>IF(AI54=1,Parametrlar!$F$24*Kirish!$B$27/12,0)</f>
        <v>14480.336639727228</v>
      </c>
      <c r="AJ64" s="46">
        <f>IF(AJ54=1,Parametrlar!$F$24*Kirish!$B$27/12,0)</f>
        <v>14480.336639727228</v>
      </c>
      <c r="AK64" s="46">
        <f>IF(AK54=1,Parametrlar!$F$24*Kirish!$B$27/12,0)</f>
        <v>14480.336639727228</v>
      </c>
      <c r="AL64" s="46">
        <f>IF(AL54=1,Parametrlar!$F$24*Kirish!$B$27/12,0)</f>
        <v>14480.336639727228</v>
      </c>
      <c r="AM64" s="46">
        <f>IF(AM54=1,Parametrlar!$F$24*Kirish!$B$27/12,0)</f>
        <v>14480.336639727228</v>
      </c>
      <c r="AN64" s="46">
        <f>IF(AN54=1,Parametrlar!$F$24*Kirish!$B$27/12,0)</f>
        <v>14480.336639727228</v>
      </c>
      <c r="AO64" s="46">
        <f>IF(AO54=1,Parametrlar!$F$24*Kirish!$B$27/12,0)</f>
        <v>14480.336639727228</v>
      </c>
      <c r="AP64" s="46">
        <f>IF(AP54=1,Parametrlar!$F$24*Kirish!$B$27/12,0)</f>
        <v>14480.336639727228</v>
      </c>
      <c r="AQ64" s="46">
        <f>IF(AQ54=1,Parametrlar!$F$24*Kirish!$B$27/12,0)</f>
        <v>14480.336639727228</v>
      </c>
      <c r="AR64" s="46">
        <f>IF(AR54=1,Parametrlar!$F$24*Kirish!$B$27/12,0)</f>
        <v>14480.336639727228</v>
      </c>
      <c r="AS64" s="46">
        <f>IF(AS54=1,Parametrlar!$F$24*Kirish!$B$27/12,0)</f>
        <v>14480.336639727228</v>
      </c>
      <c r="AT64" s="46">
        <f>IF(AT54=1,Parametrlar!$F$24*Kirish!$B$27/12,0)</f>
        <v>14480.336639727228</v>
      </c>
      <c r="AU64" s="46">
        <f>IF(AU54=1,Parametrlar!$F$24*Kirish!$B$27/12,0)</f>
        <v>14480.336639727228</v>
      </c>
      <c r="AV64" s="46">
        <f>IF(AV54=1,Parametrlar!$F$24*Kirish!$B$27/12,0)</f>
        <v>14480.336639727228</v>
      </c>
      <c r="AW64" s="46">
        <f>IF(AW54=1,Parametrlar!$F$24*Kirish!$B$27/12,0)</f>
        <v>14480.336639727228</v>
      </c>
      <c r="AX64" s="46">
        <f>IF(AX54=1,Parametrlar!$F$24*Kirish!$B$27/12,0)</f>
        <v>14480.336639727228</v>
      </c>
      <c r="AY64" s="46">
        <f>IF(AY54=1,Parametrlar!$F$24*Kirish!$B$27/12,0)</f>
        <v>14480.336639727228</v>
      </c>
      <c r="AZ64" s="46">
        <f>IF(AZ54=1,Parametrlar!$F$24*Kirish!$B$27/12,0)</f>
        <v>14480.336639727228</v>
      </c>
      <c r="BA64" s="46">
        <f>IF(BA54=1,Parametrlar!$F$24*Kirish!$B$27/12,0)</f>
        <v>14480.336639727228</v>
      </c>
      <c r="BB64" s="46">
        <f>IF(BB54=1,Parametrlar!$F$24*Kirish!$B$27/12,0)</f>
        <v>14480.336639727228</v>
      </c>
      <c r="BC64" s="46">
        <f>IF(BC54=1,Parametrlar!$F$24*Kirish!$B$27/12,0)</f>
        <v>14480.336639727228</v>
      </c>
      <c r="BD64" s="46">
        <f>IF(BD54=1,Parametrlar!$F$24*Kirish!$B$27/12,0)</f>
        <v>14480.336639727228</v>
      </c>
      <c r="BE64" s="46">
        <f>IF(BE54=1,Parametrlar!$F$24*Kirish!$B$27/12,0)</f>
        <v>14480.336639727228</v>
      </c>
      <c r="BF64" s="46">
        <f>IF(BF54=1,Parametrlar!$F$24*Kirish!$B$27/12,0)</f>
        <v>14480.336639727228</v>
      </c>
      <c r="BG64" s="46">
        <f>IF(BG54=1,Parametrlar!$F$24*Kirish!$B$27/12,0)</f>
        <v>14480.336639727228</v>
      </c>
      <c r="BH64" s="46">
        <f>IF(BH54=1,Parametrlar!$F$24*Kirish!$B$27/12,0)</f>
        <v>14480.336639727228</v>
      </c>
      <c r="BI64" s="46">
        <f>IF(BI54=1,Parametrlar!$F$24*Kirish!$B$27/12,0)</f>
        <v>14480.336639727228</v>
      </c>
      <c r="BJ64" s="46">
        <f>IF(BJ54=1,Parametrlar!$F$24*Kirish!$B$27/12,0)</f>
        <v>14480.336639727228</v>
      </c>
      <c r="BK64" s="46">
        <f>IF(BK54=1,Parametrlar!$F$24*Kirish!$B$27/12,0)</f>
        <v>14480.336639727228</v>
      </c>
      <c r="BL64" s="46">
        <f>IF(BL54=1,Parametrlar!$F$24*Kirish!$B$27/12,0)</f>
        <v>14480.336639727228</v>
      </c>
      <c r="BM64" s="46">
        <f>IF(BM54=1,Parametrlar!$F$24*Kirish!$B$27/12,0)</f>
        <v>14480.336639727228</v>
      </c>
      <c r="BN64" s="46">
        <f>IF(BN54=1,Parametrlar!$F$24*Kirish!$B$27/12,0)</f>
        <v>14480.336639727228</v>
      </c>
      <c r="BO64" s="46">
        <f>IF(BO54=1,Parametrlar!$F$24*Kirish!$B$27/12,0)</f>
        <v>14480.336639727228</v>
      </c>
      <c r="BP64" s="46">
        <f>IF(BP54=1,Parametrlar!$F$24*Kirish!$B$27/12,0)</f>
        <v>14480.336639727228</v>
      </c>
      <c r="BQ64" s="46">
        <f>IF(BQ54=1,Parametrlar!$F$24*Kirish!$B$27/12,0)</f>
        <v>14480.336639727228</v>
      </c>
      <c r="BR64" s="46">
        <f>IF(BR54=1,Parametrlar!$F$24*Kirish!$B$27/12,0)</f>
        <v>14480.336639727228</v>
      </c>
      <c r="BS64" s="46">
        <f>IF(BS54=1,Parametrlar!$F$24*Kirish!$B$27/12,0)</f>
        <v>14480.336639727228</v>
      </c>
      <c r="BT64" s="46">
        <f>IF(BT54=1,Parametrlar!$F$24*Kirish!$B$27/12,0)</f>
        <v>14480.336639727228</v>
      </c>
      <c r="BU64" s="46">
        <f>IF(BU54=1,Parametrlar!$F$24*Kirish!$B$27/12,0)</f>
        <v>14480.336639727228</v>
      </c>
      <c r="BV64" s="46">
        <f>IF(BV54=1,Parametrlar!$F$24*Kirish!$B$27/12,0)</f>
        <v>14480.336639727228</v>
      </c>
      <c r="BW64" s="46">
        <f>IF(BW54=1,Parametrlar!$F$24*Kirish!$B$27/12,0)</f>
        <v>14480.336639727228</v>
      </c>
      <c r="BX64" s="46">
        <f>IF(BX54=1,Parametrlar!$F$24*Kirish!$B$27/12,0)</f>
        <v>14480.336639727228</v>
      </c>
      <c r="BY64" s="46">
        <f>IF(BY54=1,Parametrlar!$F$24*Kirish!$B$27/12,0)</f>
        <v>14480.336639727228</v>
      </c>
      <c r="BZ64" s="46">
        <f>IF(BZ54=1,Parametrlar!$F$24*Kirish!$B$27/12,0)</f>
        <v>14480.336639727228</v>
      </c>
      <c r="CA64" s="46">
        <f>IF(CA54=1,Parametrlar!$F$24*Kirish!$B$27/12,0)</f>
        <v>14480.336639727228</v>
      </c>
      <c r="CB64" s="46">
        <f>IF(CB54=1,Parametrlar!$F$24*Kirish!$B$27/12,0)</f>
        <v>14480.336639727228</v>
      </c>
      <c r="CC64" s="46">
        <f>IF(CC54=1,Parametrlar!$F$24*Kirish!$B$27/12,0)</f>
        <v>14480.336639727228</v>
      </c>
      <c r="CD64" s="46">
        <f>IF(CD54=1,Parametrlar!$F$24*Kirish!$B$27/12,0)</f>
        <v>14480.336639727228</v>
      </c>
      <c r="CE64" s="46">
        <f>IF(CE54=1,Parametrlar!$F$24*Kirish!$B$27/12,0)</f>
        <v>14480.336639727228</v>
      </c>
      <c r="CF64" s="46">
        <f>IF(CF54=1,Parametrlar!$F$24*Kirish!$B$27/12,0)</f>
        <v>14480.336639727228</v>
      </c>
      <c r="CG64" s="46">
        <f>IF(CG54=1,Parametrlar!$F$24*Kirish!$B$27/12,0)</f>
        <v>14480.336639727228</v>
      </c>
      <c r="CH64" s="46">
        <f>IF(CH54=1,Parametrlar!$F$24*Kirish!$B$27/12,0)</f>
        <v>14480.336639727228</v>
      </c>
      <c r="CI64" s="46">
        <f>IF(CI54=1,Parametrlar!$F$24*Kirish!$B$27/12,0)</f>
        <v>14480.336639727228</v>
      </c>
      <c r="CJ64" s="46">
        <f>IF(CJ54=1,Parametrlar!$F$24*Kirish!$B$27/12,0)</f>
        <v>14480.336639727228</v>
      </c>
      <c r="CK64" s="46">
        <f>IF(CK54=1,Parametrlar!$F$24*Kirish!$B$27/12,0)</f>
        <v>14480.336639727228</v>
      </c>
      <c r="CL64" s="46">
        <f>IF(CL54=1,Parametrlar!$F$24*Kirish!$B$27/12,0)</f>
        <v>14480.336639727228</v>
      </c>
      <c r="CM64" s="46">
        <f>IF(CM54=1,Parametrlar!$F$24*Kirish!$B$27/12,0)</f>
        <v>14480.336639727228</v>
      </c>
      <c r="CN64" s="46">
        <f>IF(CN54=1,Parametrlar!$F$24*Kirish!$B$27/12,0)</f>
        <v>14480.336639727228</v>
      </c>
      <c r="CO64" s="46">
        <f>IF(CO54=1,Parametrlar!$F$24*Kirish!$B$27/12,0)</f>
        <v>14480.336639727228</v>
      </c>
      <c r="CP64" s="46">
        <f>IF(CP54=1,Parametrlar!$F$24*Kirish!$B$27/12,0)</f>
        <v>14480.336639727228</v>
      </c>
      <c r="CQ64" s="46">
        <f>IF(CQ54=1,Parametrlar!$F$24*Kirish!$B$27/12,0)</f>
        <v>14480.336639727228</v>
      </c>
      <c r="CR64" s="46">
        <f>IF(CR54=1,Parametrlar!$F$24*Kirish!$B$27/12,0)</f>
        <v>14480.336639727228</v>
      </c>
      <c r="CS64" s="46">
        <f>IF(CS54=1,Parametrlar!$F$24*Kirish!$B$27/12,0)</f>
        <v>14480.336639727228</v>
      </c>
      <c r="CT64" s="46">
        <f>IF(CT54=1,Parametrlar!$F$24*Kirish!$B$27/12,0)</f>
        <v>14480.336639727228</v>
      </c>
      <c r="CU64" s="46">
        <f>IF(CU54=1,Parametrlar!$F$24*Kirish!$B$27/12,0)</f>
        <v>14480.336639727228</v>
      </c>
      <c r="CV64" s="46">
        <f>IF(CV54=1,Parametrlar!$F$24*Kirish!$B$27/12,0)</f>
        <v>14480.336639727228</v>
      </c>
      <c r="CW64" s="46">
        <f>IF(CW54=1,Parametrlar!$F$24*Kirish!$B$27/12,0)</f>
        <v>14480.336639727228</v>
      </c>
      <c r="CX64" s="46">
        <f>IF(CX54=1,Parametrlar!$F$24*Kirish!$B$27/12,0)</f>
        <v>14480.336639727228</v>
      </c>
      <c r="CY64" s="46">
        <f>IF(CY54=1,Parametrlar!$F$24*Kirish!$B$27/12,0)</f>
        <v>14480.336639727228</v>
      </c>
      <c r="CZ64" s="46">
        <f>IF(CZ54=1,Parametrlar!$F$24*Kirish!$B$27/12,0)</f>
        <v>14480.336639727228</v>
      </c>
      <c r="DA64" s="46">
        <f>IF(DA54=1,Parametrlar!$F$24*Kirish!$B$27/12,0)</f>
        <v>14480.336639727228</v>
      </c>
      <c r="DB64" s="46">
        <f>IF(DB54=1,Parametrlar!$F$24*Kirish!$B$27/12,0)</f>
        <v>14480.336639727228</v>
      </c>
      <c r="DC64" s="46">
        <f>IF(DC54=1,Parametrlar!$F$24*Kirish!$B$27/12,0)</f>
        <v>14480.336639727228</v>
      </c>
      <c r="DD64" s="46">
        <f>IF(DD54=1,Parametrlar!$F$24*Kirish!$B$27/12,0)</f>
        <v>14480.336639727228</v>
      </c>
      <c r="DE64" s="46">
        <f>IF(DE54=1,Parametrlar!$F$24*Kirish!$B$27/12,0)</f>
        <v>14480.336639727228</v>
      </c>
      <c r="DF64" s="46">
        <f>IF(DF54=1,Parametrlar!$F$24*Kirish!$B$27/12,0)</f>
        <v>14480.336639727228</v>
      </c>
      <c r="DG64" s="46">
        <f>IF(DG54=1,Parametrlar!$F$24*Kirish!$B$27/12,0)</f>
        <v>14480.336639727228</v>
      </c>
      <c r="DH64" s="46">
        <f>IF(DH54=1,Parametrlar!$F$24*Kirish!$B$27/12,0)</f>
        <v>14480.336639727228</v>
      </c>
      <c r="DI64" s="46">
        <f>IF(DI54=1,Parametrlar!$F$24*Kirish!$B$27/12,0)</f>
        <v>14480.336639727228</v>
      </c>
      <c r="DJ64" s="46">
        <f>IF(DJ54=1,Parametrlar!$F$24*Kirish!$B$27/12,0)</f>
        <v>14480.336639727228</v>
      </c>
      <c r="DK64" s="46">
        <f>IF(DK54=1,Parametrlar!$F$24*Kirish!$B$27/12,0)</f>
        <v>14480.336639727228</v>
      </c>
      <c r="DL64" s="46">
        <f>IF(DL54=1,Parametrlar!$F$24*Kirish!$B$27/12,0)</f>
        <v>14480.336639727228</v>
      </c>
      <c r="DM64" s="46">
        <f>IF(DM54=1,Parametrlar!$F$24*Kirish!$B$27/12,0)</f>
        <v>14480.336639727228</v>
      </c>
      <c r="DN64" s="46">
        <f>IF(DN54=1,Parametrlar!$F$24*Kirish!$B$27/12,0)</f>
        <v>14480.336639727228</v>
      </c>
      <c r="DO64" s="46">
        <f>IF(DO54=1,Parametrlar!$F$24*Kirish!$B$27/12,0)</f>
        <v>14480.336639727228</v>
      </c>
      <c r="DP64" s="46">
        <f>IF(DP54=1,Parametrlar!$F$24*Kirish!$B$27/12,0)</f>
        <v>14480.336639727228</v>
      </c>
      <c r="DQ64" s="46">
        <f>IF(DQ54=1,Parametrlar!$F$24*Kirish!$B$27/12,0)</f>
        <v>14480.336639727228</v>
      </c>
      <c r="DR64" s="46">
        <f>IF(DR54=1,Parametrlar!$F$24*Kirish!$B$27/12,0)</f>
        <v>14480.336639727228</v>
      </c>
      <c r="DS64" s="46">
        <f>IF(DS54=1,Parametrlar!$F$24*Kirish!$B$27/12,0)</f>
        <v>14480.336639727228</v>
      </c>
      <c r="DT64" s="46">
        <f>IF(DT54=1,Parametrlar!$F$24*Kirish!$B$27/12,0)</f>
        <v>14480.336639727228</v>
      </c>
      <c r="DU64" s="46">
        <f>IF(DU54=1,Parametrlar!$F$24*Kirish!$B$27/12,0)</f>
        <v>14480.336639727228</v>
      </c>
      <c r="DV64" s="46">
        <f>IF(DV54=1,Parametrlar!$F$24*Kirish!$B$27/12,0)</f>
        <v>14480.336639727228</v>
      </c>
      <c r="DW64" s="46">
        <f>IF(DW54=1,Parametrlar!$F$24*Kirish!$B$27/12,0)</f>
        <v>14480.336639727228</v>
      </c>
      <c r="DX64" s="46">
        <f>IF(DX54=1,Parametrlar!$F$24*Kirish!$B$27/12,0)</f>
        <v>14480.336639727228</v>
      </c>
      <c r="DY64" s="46">
        <f>IF(DY54=1,Parametrlar!$F$24*Kirish!$B$27/12,0)</f>
        <v>14480.336639727228</v>
      </c>
      <c r="DZ64" s="46">
        <f>IF(DZ54=1,Parametrlar!$F$24*Kirish!$B$27/12,0)</f>
        <v>14480.336639727228</v>
      </c>
      <c r="EA64" s="46">
        <f>IF(EA54=1,Parametrlar!$F$24*Kirish!$B$27/12,0)</f>
        <v>14480.336639727228</v>
      </c>
      <c r="EB64" s="46">
        <f>IF(EB54=1,Parametrlar!$F$24*Kirish!$B$27/12,0)</f>
        <v>14480.336639727228</v>
      </c>
      <c r="EC64" s="46">
        <f>IF(EC54=1,Parametrlar!$F$24*Kirish!$B$27/12,0)</f>
        <v>14480.336639727228</v>
      </c>
      <c r="ED64" s="46">
        <f>IF(ED54=1,Parametrlar!$F$24*Kirish!$B$27/12,0)</f>
        <v>14480.336639727228</v>
      </c>
      <c r="EE64" s="46">
        <f>IF(EE54=1,Parametrlar!$F$24*Kirish!$B$27/12,0)</f>
        <v>14480.336639727228</v>
      </c>
      <c r="EF64" s="46">
        <f>IF(EF54=1,Parametrlar!$F$24*Kirish!$B$27/12,0)</f>
        <v>14480.336639727228</v>
      </c>
      <c r="EG64" s="46">
        <f>IF(EG54=1,Parametrlar!$F$24*Kirish!$B$27/12,0)</f>
        <v>14480.336639727228</v>
      </c>
      <c r="EH64" s="46">
        <f>IF(EH54=1,Parametrlar!$F$24*Kirish!$B$27/12,0)</f>
        <v>14480.336639727228</v>
      </c>
      <c r="EI64" s="46">
        <f>IF(EI54=1,Parametrlar!$F$24*Kirish!$B$27/12,0)</f>
        <v>14480.336639727228</v>
      </c>
      <c r="EJ64" s="46">
        <f>IF(EJ54=1,Parametrlar!$F$24*Kirish!$B$27/12,0)</f>
        <v>14480.336639727228</v>
      </c>
      <c r="EK64" s="46">
        <f>IF(EK54=1,Parametrlar!$F$24*Kirish!$B$27/12,0)</f>
        <v>14480.336639727228</v>
      </c>
      <c r="EL64" s="46">
        <f>IF(EL54=1,Parametrlar!$F$24*Kirish!$B$27/12,0)</f>
        <v>14480.336639727228</v>
      </c>
      <c r="EM64" s="46">
        <f>IF(EM54=1,Parametrlar!$F$24*Kirish!$B$27/12,0)</f>
        <v>14480.336639727228</v>
      </c>
      <c r="EN64" s="46">
        <f>IF(EN54=1,Parametrlar!$F$24*Kirish!$B$27/12,0)</f>
        <v>14480.336639727228</v>
      </c>
      <c r="EO64" s="46">
        <f>IF(EO54=1,Parametrlar!$F$24*Kirish!$B$27/12,0)</f>
        <v>0</v>
      </c>
      <c r="EP64" s="46">
        <f>IF(EP54=1,Parametrlar!$F$24*Kirish!$B$27/12,0)</f>
        <v>0</v>
      </c>
      <c r="EQ64" s="46">
        <f>IF(EQ54=1,Parametrlar!$F$24*Kirish!$B$27/12,0)</f>
        <v>0</v>
      </c>
      <c r="ER64" s="46">
        <f>IF(ER54=1,Parametrlar!$F$24*Kirish!$B$27/12,0)</f>
        <v>0</v>
      </c>
      <c r="ES64" s="46">
        <f>IF(ES54=1,Parametrlar!$F$24*Kirish!$B$27/12,0)</f>
        <v>0</v>
      </c>
      <c r="ET64" s="46">
        <f>IF(ET54=1,Parametrlar!$F$24*Kirish!$B$27/12,0)</f>
        <v>0</v>
      </c>
      <c r="EU64" s="46">
        <f>IF(EU54=1,Parametrlar!$F$24*Kirish!$B$27/12,0)</f>
        <v>0</v>
      </c>
      <c r="EV64" s="46">
        <f>IF(EV54=1,Parametrlar!$F$24*Kirish!$B$27/12,0)</f>
        <v>0</v>
      </c>
      <c r="EW64" s="46">
        <f>IF(EW54=1,Parametrlar!$F$24*Kirish!$B$27/12,0)</f>
        <v>0</v>
      </c>
      <c r="EX64" s="46">
        <f>IF(EX54=1,Parametrlar!$F$24*Kirish!$B$27/12,0)</f>
        <v>0</v>
      </c>
      <c r="EY64" s="46">
        <f>IF(EY54=1,Parametrlar!$F$24*Kirish!$B$27/12,0)</f>
        <v>0</v>
      </c>
      <c r="EZ64" s="46">
        <f>IF(EZ54=1,Parametrlar!$F$24*Kirish!$B$27/12,0)</f>
        <v>0</v>
      </c>
      <c r="FA64" s="46">
        <f>IF(FA54=1,Parametrlar!$F$24*Kirish!$B$27/12,0)</f>
        <v>0</v>
      </c>
      <c r="FB64" s="46">
        <f>IF(FB54=1,Parametrlar!$F$24*Kirish!$B$27/12,0)</f>
        <v>0</v>
      </c>
      <c r="FC64" s="46">
        <f>IF(FC54=1,Parametrlar!$F$24*Kirish!$B$27/12,0)</f>
        <v>0</v>
      </c>
      <c r="FD64" s="46">
        <f>IF(FD54=1,Parametrlar!$F$24*Kirish!$B$27/12,0)</f>
        <v>0</v>
      </c>
      <c r="FE64" s="46">
        <f>IF(FE54=1,Parametrlar!$F$24*Kirish!$B$27/12,0)</f>
        <v>0</v>
      </c>
      <c r="FF64" s="46">
        <f>IF(FF54=1,Parametrlar!$F$24*Kirish!$B$27/12,0)</f>
        <v>0</v>
      </c>
      <c r="FG64" s="46">
        <f>IF(FG54=1,Parametrlar!$F$24*Kirish!$B$27/12,0)</f>
        <v>0</v>
      </c>
      <c r="FH64" s="46">
        <f>IF(FH54=1,Parametrlar!$F$24*Kirish!$B$27/12,0)</f>
        <v>0</v>
      </c>
      <c r="FI64" s="46">
        <f>IF(FI54=1,Parametrlar!$F$24*Kirish!$B$27/12,0)</f>
        <v>0</v>
      </c>
      <c r="FJ64" s="46">
        <f>IF(FJ54=1,Parametrlar!$F$24*Kirish!$B$27/12,0)</f>
        <v>0</v>
      </c>
      <c r="FK64" s="46">
        <f>IF(FK54=1,Parametrlar!$F$24*Kirish!$B$27/12,0)</f>
        <v>0</v>
      </c>
      <c r="FL64" s="46">
        <f>IF(FL54=1,Parametrlar!$F$24*Kirish!$B$27/12,0)</f>
        <v>0</v>
      </c>
      <c r="FM64" s="46">
        <f>IF(FM54=1,Parametrlar!$F$24*Kirish!$B$27/12,0)</f>
        <v>0</v>
      </c>
      <c r="FN64" s="46">
        <f>IF(FN54=1,Parametrlar!$F$24*Kirish!$B$27/12,0)</f>
        <v>0</v>
      </c>
      <c r="FO64" s="46">
        <f>IF(FO54=1,Parametrlar!$F$24*Kirish!$B$27/12,0)</f>
        <v>0</v>
      </c>
      <c r="FP64" s="46">
        <f>IF(FP54=1,Parametrlar!$F$24*Kirish!$B$27/12,0)</f>
        <v>0</v>
      </c>
    </row>
    <row r="65" spans="1:172" x14ac:dyDescent="0.2">
      <c r="A65" s="42" t="s">
        <v>246</v>
      </c>
      <c r="C65" s="45">
        <f t="shared" si="57"/>
        <v>191548.86928301727</v>
      </c>
      <c r="D65" s="46">
        <f>MAX(0,D63-D64)*Kirish!$B$28</f>
        <v>0</v>
      </c>
      <c r="E65" s="46">
        <f>MAX(0,E63-E64)*Kirish!$B$28</f>
        <v>0</v>
      </c>
      <c r="F65" s="46">
        <f>MAX(0,F63-F64)*Kirish!$B$28</f>
        <v>0</v>
      </c>
      <c r="G65" s="46">
        <f>MAX(0,G63-G64)*Kirish!$B$28</f>
        <v>0</v>
      </c>
      <c r="H65" s="46">
        <f>MAX(0,H63-H64)*Kirish!$B$28</f>
        <v>0</v>
      </c>
      <c r="I65" s="46">
        <f>MAX(0,I63-I64)*Kirish!$B$28</f>
        <v>0</v>
      </c>
      <c r="J65" s="46">
        <f>MAX(0,J63-J64)*Kirish!$B$28</f>
        <v>0</v>
      </c>
      <c r="K65" s="46">
        <f>MAX(0,K63-K64)*Kirish!$B$28</f>
        <v>0</v>
      </c>
      <c r="L65" s="46">
        <f>MAX(0,L63-L64)*Kirish!$B$28</f>
        <v>0</v>
      </c>
      <c r="M65" s="46">
        <f>MAX(0,M63-M64)*Kirish!$B$28</f>
        <v>0</v>
      </c>
      <c r="N65" s="46">
        <f>MAX(0,N63-N64)*Kirish!$B$28</f>
        <v>0</v>
      </c>
      <c r="O65" s="46">
        <f>MAX(0,O63-O64)*Kirish!$B$28</f>
        <v>0</v>
      </c>
      <c r="P65" s="46">
        <f>MAX(0,P63-P64)*Kirish!$B$28</f>
        <v>0</v>
      </c>
      <c r="Q65" s="46">
        <f>MAX(0,Q63-Q64)*Kirish!$B$28</f>
        <v>0</v>
      </c>
      <c r="R65" s="46">
        <f>MAX(0,R63-R64)*Kirish!$B$28</f>
        <v>0</v>
      </c>
      <c r="S65" s="46">
        <f>MAX(0,S63-S64)*Kirish!$B$28</f>
        <v>0</v>
      </c>
      <c r="T65" s="46">
        <f>MAX(0,T63-T64)*Kirish!$B$28</f>
        <v>0</v>
      </c>
      <c r="U65" s="46">
        <f>MAX(0,U63-U64)*Kirish!$B$28</f>
        <v>0</v>
      </c>
      <c r="V65" s="46">
        <f>MAX(0,V63-V64)*Kirish!$B$28</f>
        <v>0</v>
      </c>
      <c r="W65" s="46">
        <f>MAX(0,W63-W64)*Kirish!$B$28</f>
        <v>0</v>
      </c>
      <c r="X65" s="46">
        <f>MAX(0,X63-X64)*Kirish!$B$28</f>
        <v>0</v>
      </c>
      <c r="Y65" s="46">
        <f>MAX(0,Y63-Y64)*Kirish!$B$28</f>
        <v>0</v>
      </c>
      <c r="Z65" s="46">
        <f>MAX(0,Z63-Z64)*Kirish!$B$28</f>
        <v>0</v>
      </c>
      <c r="AA65" s="46">
        <f>MAX(0,AA63-AA64)*Kirish!$B$28</f>
        <v>0</v>
      </c>
      <c r="AB65" s="46">
        <f>MAX(0,AB63-AB64)*Kirish!$B$28</f>
        <v>0</v>
      </c>
      <c r="AC65" s="46">
        <f>MAX(0,AC63-AC64)*Kirish!$B$28</f>
        <v>0</v>
      </c>
      <c r="AD65" s="46">
        <f>MAX(0,AD63-AD64)*Kirish!$B$28</f>
        <v>0</v>
      </c>
      <c r="AE65" s="46">
        <f>MAX(0,AE63-AE64)*Kirish!$B$28</f>
        <v>0</v>
      </c>
      <c r="AF65" s="46">
        <f>MAX(0,AF63-AF64)*Kirish!$B$28</f>
        <v>0</v>
      </c>
      <c r="AG65" s="46">
        <f>MAX(0,AG63-AG64)*Kirish!$B$28</f>
        <v>0</v>
      </c>
      <c r="AH65" s="46">
        <f>MAX(0,AH63-AH64)*Kirish!$B$28</f>
        <v>0</v>
      </c>
      <c r="AI65" s="46">
        <f>MAX(0,AI63-AI64)*Kirish!$B$28</f>
        <v>0</v>
      </c>
      <c r="AJ65" s="46">
        <f>MAX(0,AJ63-AJ64)*Kirish!$B$28</f>
        <v>0</v>
      </c>
      <c r="AK65" s="46">
        <f>MAX(0,AK63-AK64)*Kirish!$B$28</f>
        <v>0</v>
      </c>
      <c r="AL65" s="46">
        <f>MAX(0,AL63-AL64)*Kirish!$B$28</f>
        <v>0</v>
      </c>
      <c r="AM65" s="46">
        <f>MAX(0,AM63-AM64)*Kirish!$B$28</f>
        <v>297.01359671482743</v>
      </c>
      <c r="AN65" s="46">
        <f>MAX(0,AN63-AN64)*Kirish!$B$28</f>
        <v>596.36705741482751</v>
      </c>
      <c r="AO65" s="46">
        <f>MAX(0,AO63-AO64)*Kirish!$B$28</f>
        <v>1433.4640489148269</v>
      </c>
      <c r="AP65" s="46">
        <f>MAX(0,AP63-AP64)*Kirish!$B$28</f>
        <v>1433.4640489148269</v>
      </c>
      <c r="AQ65" s="46">
        <f>MAX(0,AQ63-AQ64)*Kirish!$B$28</f>
        <v>1433.4640489148269</v>
      </c>
      <c r="AR65" s="46">
        <f>MAX(0,AR63-AR64)*Kirish!$B$28</f>
        <v>1433.4640489148269</v>
      </c>
      <c r="AS65" s="46">
        <f>MAX(0,AS63-AS64)*Kirish!$B$28</f>
        <v>1433.4640489148269</v>
      </c>
      <c r="AT65" s="46">
        <f>MAX(0,AT63-AT64)*Kirish!$B$28</f>
        <v>1433.4640489148269</v>
      </c>
      <c r="AU65" s="46">
        <f>MAX(0,AU63-AU64)*Kirish!$B$28</f>
        <v>1433.4640489148269</v>
      </c>
      <c r="AV65" s="46">
        <f>MAX(0,AV63-AV64)*Kirish!$B$28</f>
        <v>1433.4640489148269</v>
      </c>
      <c r="AW65" s="46">
        <f>MAX(0,AW63-AW64)*Kirish!$B$28</f>
        <v>1525.2867831848278</v>
      </c>
      <c r="AX65" s="46">
        <f>MAX(0,AX63-AX64)*Kirish!$B$28</f>
        <v>1525.2867831848278</v>
      </c>
      <c r="AY65" s="46">
        <f>MAX(0,AY63-AY64)*Kirish!$B$28</f>
        <v>1525.2867831848278</v>
      </c>
      <c r="AZ65" s="46">
        <f>MAX(0,AZ63-AZ64)*Kirish!$B$28</f>
        <v>1525.2867831848278</v>
      </c>
      <c r="BA65" s="46">
        <f>MAX(0,BA63-BA64)*Kirish!$B$28</f>
        <v>1525.2867831848278</v>
      </c>
      <c r="BB65" s="46">
        <f>MAX(0,BB63-BB64)*Kirish!$B$28</f>
        <v>1525.2867831848278</v>
      </c>
      <c r="BC65" s="46">
        <f>MAX(0,BC63-BC64)*Kirish!$B$28</f>
        <v>1525.2867831848278</v>
      </c>
      <c r="BD65" s="46">
        <f>MAX(0,BD63-BD64)*Kirish!$B$28</f>
        <v>1525.2867831848278</v>
      </c>
      <c r="BE65" s="46">
        <f>MAX(0,BE63-BE64)*Kirish!$B$28</f>
        <v>1525.2867831848278</v>
      </c>
      <c r="BF65" s="46">
        <f>MAX(0,BF63-BF64)*Kirish!$B$28</f>
        <v>1525.2867831848278</v>
      </c>
      <c r="BG65" s="46">
        <f>MAX(0,BG63-BG64)*Kirish!$B$28</f>
        <v>1525.2867831848278</v>
      </c>
      <c r="BH65" s="46">
        <f>MAX(0,BH63-BH64)*Kirish!$B$28</f>
        <v>1525.2867831848278</v>
      </c>
      <c r="BI65" s="46">
        <f>MAX(0,BI63-BI64)*Kirish!$B$28</f>
        <v>1618.945972140227</v>
      </c>
      <c r="BJ65" s="46">
        <f>MAX(0,BJ63-BJ64)*Kirish!$B$28</f>
        <v>1618.945972140227</v>
      </c>
      <c r="BK65" s="46">
        <f>MAX(0,BK63-BK64)*Kirish!$B$28</f>
        <v>1618.945972140227</v>
      </c>
      <c r="BL65" s="46">
        <f>MAX(0,BL63-BL64)*Kirish!$B$28</f>
        <v>1618.945972140227</v>
      </c>
      <c r="BM65" s="46">
        <f>MAX(0,BM63-BM64)*Kirish!$B$28</f>
        <v>1618.945972140227</v>
      </c>
      <c r="BN65" s="46">
        <f>MAX(0,BN63-BN64)*Kirish!$B$28</f>
        <v>1618.945972140227</v>
      </c>
      <c r="BO65" s="46">
        <f>MAX(0,BO63-BO64)*Kirish!$B$28</f>
        <v>1618.945972140227</v>
      </c>
      <c r="BP65" s="46">
        <f>MAX(0,BP63-BP64)*Kirish!$B$28</f>
        <v>1618.945972140227</v>
      </c>
      <c r="BQ65" s="46">
        <f>MAX(0,BQ63-BQ64)*Kirish!$B$28</f>
        <v>1618.945972140227</v>
      </c>
      <c r="BR65" s="46">
        <f>MAX(0,BR63-BR64)*Kirish!$B$28</f>
        <v>1618.945972140227</v>
      </c>
      <c r="BS65" s="46">
        <f>MAX(0,BS63-BS64)*Kirish!$B$28</f>
        <v>1618.945972140227</v>
      </c>
      <c r="BT65" s="46">
        <f>MAX(0,BT63-BT64)*Kirish!$B$28</f>
        <v>1618.945972140227</v>
      </c>
      <c r="BU65" s="46">
        <f>MAX(0,BU63-BU64)*Kirish!$B$28</f>
        <v>1714.4783448747348</v>
      </c>
      <c r="BV65" s="46">
        <f>MAX(0,BV63-BV64)*Kirish!$B$28</f>
        <v>1714.4783448747348</v>
      </c>
      <c r="BW65" s="46">
        <f>MAX(0,BW63-BW64)*Kirish!$B$28</f>
        <v>1714.4783448747348</v>
      </c>
      <c r="BX65" s="46">
        <f>MAX(0,BX63-BX64)*Kirish!$B$28</f>
        <v>1714.4783448747348</v>
      </c>
      <c r="BY65" s="46">
        <f>MAX(0,BY63-BY64)*Kirish!$B$28</f>
        <v>1714.4783448747348</v>
      </c>
      <c r="BZ65" s="46">
        <f>MAX(0,BZ63-BZ64)*Kirish!$B$28</f>
        <v>1714.4783448747348</v>
      </c>
      <c r="CA65" s="46">
        <f>MAX(0,CA63-CA64)*Kirish!$B$28</f>
        <v>1714.4783448747348</v>
      </c>
      <c r="CB65" s="46">
        <f>MAX(0,CB63-CB64)*Kirish!$B$28</f>
        <v>1714.4783448747348</v>
      </c>
      <c r="CC65" s="46">
        <f>MAX(0,CC63-CC64)*Kirish!$B$28</f>
        <v>1714.4783448747348</v>
      </c>
      <c r="CD65" s="46">
        <f>MAX(0,CD63-CD64)*Kirish!$B$28</f>
        <v>1714.4783448747348</v>
      </c>
      <c r="CE65" s="46">
        <f>MAX(0,CE63-CE64)*Kirish!$B$28</f>
        <v>1714.4783448747348</v>
      </c>
      <c r="CF65" s="46">
        <f>MAX(0,CF63-CF64)*Kirish!$B$28</f>
        <v>1714.4783448747348</v>
      </c>
      <c r="CG65" s="46">
        <f>MAX(0,CG63-CG64)*Kirish!$B$28</f>
        <v>1811.9213650639335</v>
      </c>
      <c r="CH65" s="46">
        <f>MAX(0,CH63-CH64)*Kirish!$B$28</f>
        <v>1811.9213650639335</v>
      </c>
      <c r="CI65" s="46">
        <f>MAX(0,CI63-CI64)*Kirish!$B$28</f>
        <v>1811.9213650639335</v>
      </c>
      <c r="CJ65" s="46">
        <f>MAX(0,CJ63-CJ64)*Kirish!$B$28</f>
        <v>1811.9213650639335</v>
      </c>
      <c r="CK65" s="46">
        <f>MAX(0,CK63-CK64)*Kirish!$B$28</f>
        <v>1811.9213650639335</v>
      </c>
      <c r="CL65" s="46">
        <f>MAX(0,CL63-CL64)*Kirish!$B$28</f>
        <v>1811.9213650639335</v>
      </c>
      <c r="CM65" s="46">
        <f>MAX(0,CM63-CM64)*Kirish!$B$28</f>
        <v>1811.9213650639335</v>
      </c>
      <c r="CN65" s="46">
        <f>MAX(0,CN63-CN64)*Kirish!$B$28</f>
        <v>1811.9213650639335</v>
      </c>
      <c r="CO65" s="46">
        <f>MAX(0,CO63-CO64)*Kirish!$B$28</f>
        <v>1811.9213650639335</v>
      </c>
      <c r="CP65" s="46">
        <f>MAX(0,CP63-CP64)*Kirish!$B$28</f>
        <v>1811.9213650639335</v>
      </c>
      <c r="CQ65" s="46">
        <f>MAX(0,CQ63-CQ64)*Kirish!$B$28</f>
        <v>1811.9213650639335</v>
      </c>
      <c r="CR65" s="46">
        <f>MAX(0,CR63-CR64)*Kirish!$B$28</f>
        <v>1811.9213650639335</v>
      </c>
      <c r="CS65" s="46">
        <f>MAX(0,CS63-CS64)*Kirish!$B$28</f>
        <v>1911.3132456569165</v>
      </c>
      <c r="CT65" s="46">
        <f>MAX(0,CT63-CT64)*Kirish!$B$28</f>
        <v>1911.3132456569165</v>
      </c>
      <c r="CU65" s="46">
        <f>MAX(0,CU63-CU64)*Kirish!$B$28</f>
        <v>1911.3132456569165</v>
      </c>
      <c r="CV65" s="46">
        <f>MAX(0,CV63-CV64)*Kirish!$B$28</f>
        <v>1911.3132456569165</v>
      </c>
      <c r="CW65" s="46">
        <f>MAX(0,CW63-CW64)*Kirish!$B$28</f>
        <v>1911.3132456569165</v>
      </c>
      <c r="CX65" s="46">
        <f>MAX(0,CX63-CX64)*Kirish!$B$28</f>
        <v>1911.3132456569165</v>
      </c>
      <c r="CY65" s="46">
        <f>MAX(0,CY63-CY64)*Kirish!$B$28</f>
        <v>1911.3132456569165</v>
      </c>
      <c r="CZ65" s="46">
        <f>MAX(0,CZ63-CZ64)*Kirish!$B$28</f>
        <v>1911.3132456569165</v>
      </c>
      <c r="DA65" s="46">
        <f>MAX(0,DA63-DA64)*Kirish!$B$28</f>
        <v>1911.3132456569165</v>
      </c>
      <c r="DB65" s="46">
        <f>MAX(0,DB63-DB64)*Kirish!$B$28</f>
        <v>1911.3132456569165</v>
      </c>
      <c r="DC65" s="46">
        <f>MAX(0,DC63-DC64)*Kirish!$B$28</f>
        <v>1911.3132456569165</v>
      </c>
      <c r="DD65" s="46">
        <f>MAX(0,DD63-DD64)*Kirish!$B$28</f>
        <v>1911.3132456569165</v>
      </c>
      <c r="DE65" s="46">
        <f>MAX(0,DE63-DE64)*Kirish!$B$28</f>
        <v>2012.6929638617555</v>
      </c>
      <c r="DF65" s="46">
        <f>MAX(0,DF63-DF64)*Kirish!$B$28</f>
        <v>2012.6929638617555</v>
      </c>
      <c r="DG65" s="46">
        <f>MAX(0,DG63-DG64)*Kirish!$B$28</f>
        <v>2012.6929638617555</v>
      </c>
      <c r="DH65" s="46">
        <f>MAX(0,DH63-DH64)*Kirish!$B$28</f>
        <v>2012.6929638617555</v>
      </c>
      <c r="DI65" s="46">
        <f>MAX(0,DI63-DI64)*Kirish!$B$28</f>
        <v>2012.6929638617555</v>
      </c>
      <c r="DJ65" s="46">
        <f>MAX(0,DJ63-DJ64)*Kirish!$B$28</f>
        <v>2012.6929638617555</v>
      </c>
      <c r="DK65" s="46">
        <f>MAX(0,DK63-DK64)*Kirish!$B$28</f>
        <v>2012.6929638617555</v>
      </c>
      <c r="DL65" s="46">
        <f>MAX(0,DL63-DL64)*Kirish!$B$28</f>
        <v>2012.6929638617555</v>
      </c>
      <c r="DM65" s="46">
        <f>MAX(0,DM63-DM64)*Kirish!$B$28</f>
        <v>2012.6929638617555</v>
      </c>
      <c r="DN65" s="46">
        <f>MAX(0,DN63-DN64)*Kirish!$B$28</f>
        <v>2012.6929638617555</v>
      </c>
      <c r="DO65" s="46">
        <f>MAX(0,DO63-DO64)*Kirish!$B$28</f>
        <v>2012.6929638617555</v>
      </c>
      <c r="DP65" s="46">
        <f>MAX(0,DP63-DP64)*Kirish!$B$28</f>
        <v>2012.6929638617555</v>
      </c>
      <c r="DQ65" s="46">
        <f>MAX(0,DQ63-DQ64)*Kirish!$B$28</f>
        <v>2116.1002764306963</v>
      </c>
      <c r="DR65" s="46">
        <f>MAX(0,DR63-DR64)*Kirish!$B$28</f>
        <v>2116.1002764306963</v>
      </c>
      <c r="DS65" s="46">
        <f>MAX(0,DS63-DS64)*Kirish!$B$28</f>
        <v>2116.1002764306963</v>
      </c>
      <c r="DT65" s="46">
        <f>MAX(0,DT63-DT64)*Kirish!$B$28</f>
        <v>2116.1002764306963</v>
      </c>
      <c r="DU65" s="46">
        <f>MAX(0,DU63-DU64)*Kirish!$B$28</f>
        <v>2116.1002764306963</v>
      </c>
      <c r="DV65" s="46">
        <f>MAX(0,DV63-DV64)*Kirish!$B$28</f>
        <v>2116.1002764306963</v>
      </c>
      <c r="DW65" s="46">
        <f>MAX(0,DW63-DW64)*Kirish!$B$28</f>
        <v>2116.1002764306963</v>
      </c>
      <c r="DX65" s="46">
        <f>MAX(0,DX63-DX64)*Kirish!$B$28</f>
        <v>2116.1002764306963</v>
      </c>
      <c r="DY65" s="46">
        <f>MAX(0,DY63-DY64)*Kirish!$B$28</f>
        <v>2116.1002764306963</v>
      </c>
      <c r="DZ65" s="46">
        <f>MAX(0,DZ63-DZ64)*Kirish!$B$28</f>
        <v>2116.1002764306963</v>
      </c>
      <c r="EA65" s="46">
        <f>MAX(0,EA63-EA64)*Kirish!$B$28</f>
        <v>2116.1002764306963</v>
      </c>
      <c r="EB65" s="46">
        <f>MAX(0,EB63-EB64)*Kirish!$B$28</f>
        <v>2116.1002764306963</v>
      </c>
      <c r="EC65" s="46">
        <f>MAX(0,EC63-EC64)*Kirish!$B$28</f>
        <v>2221.5757352510136</v>
      </c>
      <c r="ED65" s="46">
        <f>MAX(0,ED63-ED64)*Kirish!$B$28</f>
        <v>2221.5757352510136</v>
      </c>
      <c r="EE65" s="46">
        <f>MAX(0,EE63-EE64)*Kirish!$B$28</f>
        <v>2221.5757352510136</v>
      </c>
      <c r="EF65" s="46">
        <f>MAX(0,EF63-EF64)*Kirish!$B$28</f>
        <v>2221.5757352510136</v>
      </c>
      <c r="EG65" s="46">
        <f>MAX(0,EG63-EG64)*Kirish!$B$28</f>
        <v>2221.5757352510136</v>
      </c>
      <c r="EH65" s="46">
        <f>MAX(0,EH63-EH64)*Kirish!$B$28</f>
        <v>2221.5757352510136</v>
      </c>
      <c r="EI65" s="46">
        <f>MAX(0,EI63-EI64)*Kirish!$B$28</f>
        <v>2221.5757352510136</v>
      </c>
      <c r="EJ65" s="46">
        <f>MAX(0,EJ63-EJ64)*Kirish!$B$28</f>
        <v>2221.5757352510136</v>
      </c>
      <c r="EK65" s="46">
        <f>MAX(0,EK63-EK64)*Kirish!$B$28</f>
        <v>2221.5757352510136</v>
      </c>
      <c r="EL65" s="46">
        <f>MAX(0,EL63-EL64)*Kirish!$B$28</f>
        <v>2221.5757352510136</v>
      </c>
      <c r="EM65" s="46">
        <f>MAX(0,EM63-EM64)*Kirish!$B$28</f>
        <v>2221.5757352510136</v>
      </c>
      <c r="EN65" s="46">
        <f>MAX(0,EN63-EN64)*Kirish!$B$28</f>
        <v>2221.5757352510136</v>
      </c>
      <c r="EO65" s="46">
        <f>MAX(0,EO63-EO64)*Kirish!$B$28</f>
        <v>0</v>
      </c>
      <c r="EP65" s="46">
        <f>MAX(0,EP63-EP64)*Kirish!$B$28</f>
        <v>0</v>
      </c>
      <c r="EQ65" s="46">
        <f>MAX(0,EQ63-EQ64)*Kirish!$B$28</f>
        <v>0</v>
      </c>
      <c r="ER65" s="46">
        <f>MAX(0,ER63-ER64)*Kirish!$B$28</f>
        <v>0</v>
      </c>
      <c r="ES65" s="46">
        <f>MAX(0,ES63-ES64)*Kirish!$B$28</f>
        <v>0</v>
      </c>
      <c r="ET65" s="46">
        <f>MAX(0,ET63-ET64)*Kirish!$B$28</f>
        <v>0</v>
      </c>
      <c r="EU65" s="46">
        <f>MAX(0,EU63-EU64)*Kirish!$B$28</f>
        <v>0</v>
      </c>
      <c r="EV65" s="46">
        <f>MAX(0,EV63-EV64)*Kirish!$B$28</f>
        <v>0</v>
      </c>
      <c r="EW65" s="46">
        <f>MAX(0,EW63-EW64)*Kirish!$B$28</f>
        <v>0</v>
      </c>
      <c r="EX65" s="46">
        <f>MAX(0,EX63-EX64)*Kirish!$B$28</f>
        <v>0</v>
      </c>
      <c r="EY65" s="46">
        <f>MAX(0,EY63-EY64)*Kirish!$B$28</f>
        <v>0</v>
      </c>
      <c r="EZ65" s="46">
        <f>MAX(0,EZ63-EZ64)*Kirish!$B$28</f>
        <v>0</v>
      </c>
      <c r="FA65" s="46">
        <f>MAX(0,FA63-FA64)*Kirish!$B$28</f>
        <v>0</v>
      </c>
      <c r="FB65" s="46">
        <f>MAX(0,FB63-FB64)*Kirish!$B$28</f>
        <v>0</v>
      </c>
      <c r="FC65" s="46">
        <f>MAX(0,FC63-FC64)*Kirish!$B$28</f>
        <v>0</v>
      </c>
      <c r="FD65" s="46">
        <f>MAX(0,FD63-FD64)*Kirish!$B$28</f>
        <v>0</v>
      </c>
      <c r="FE65" s="46">
        <f>MAX(0,FE63-FE64)*Kirish!$B$28</f>
        <v>0</v>
      </c>
      <c r="FF65" s="46">
        <f>MAX(0,FF63-FF64)*Kirish!$B$28</f>
        <v>0</v>
      </c>
      <c r="FG65" s="46">
        <f>MAX(0,FG63-FG64)*Kirish!$B$28</f>
        <v>0</v>
      </c>
      <c r="FH65" s="46">
        <f>MAX(0,FH63-FH64)*Kirish!$B$28</f>
        <v>0</v>
      </c>
      <c r="FI65" s="46">
        <f>MAX(0,FI63-FI64)*Kirish!$B$28</f>
        <v>0</v>
      </c>
      <c r="FJ65" s="46">
        <f>MAX(0,FJ63-FJ64)*Kirish!$B$28</f>
        <v>0</v>
      </c>
      <c r="FK65" s="46">
        <f>MAX(0,FK63-FK64)*Kirish!$B$28</f>
        <v>0</v>
      </c>
      <c r="FL65" s="46">
        <f>MAX(0,FL63-FL64)*Kirish!$B$28</f>
        <v>0</v>
      </c>
      <c r="FM65" s="46">
        <f>MAX(0,FM63-FM64)*Kirish!$B$28</f>
        <v>0</v>
      </c>
      <c r="FN65" s="46">
        <f>MAX(0,FN63-FN64)*Kirish!$B$28</f>
        <v>0</v>
      </c>
      <c r="FO65" s="46">
        <f>MAX(0,FO63-FO64)*Kirish!$B$28</f>
        <v>0</v>
      </c>
      <c r="FP65" s="46">
        <f>MAX(0,FP63-FP64)*Kirish!$B$28</f>
        <v>0</v>
      </c>
    </row>
    <row r="66" spans="1:172" x14ac:dyDescent="0.2">
      <c r="A66" s="42" t="s">
        <v>247</v>
      </c>
      <c r="C66" s="45">
        <f t="shared" si="57"/>
        <v>2621853.2268464188</v>
      </c>
      <c r="D66" s="46">
        <f t="shared" ref="D66:AI66" si="70">D63-D65</f>
        <v>0</v>
      </c>
      <c r="E66" s="46">
        <f t="shared" si="70"/>
        <v>0</v>
      </c>
      <c r="F66" s="46">
        <f t="shared" si="70"/>
        <v>0</v>
      </c>
      <c r="G66" s="46">
        <f t="shared" si="70"/>
        <v>0</v>
      </c>
      <c r="H66" s="46">
        <f t="shared" si="70"/>
        <v>0</v>
      </c>
      <c r="I66" s="46">
        <f t="shared" si="70"/>
        <v>0</v>
      </c>
      <c r="J66" s="46">
        <f t="shared" si="70"/>
        <v>0</v>
      </c>
      <c r="K66" s="46">
        <f t="shared" si="70"/>
        <v>0</v>
      </c>
      <c r="L66" s="46">
        <f t="shared" si="70"/>
        <v>0</v>
      </c>
      <c r="M66" s="46">
        <f t="shared" si="70"/>
        <v>0</v>
      </c>
      <c r="N66" s="46">
        <f t="shared" si="70"/>
        <v>0</v>
      </c>
      <c r="O66" s="46">
        <f t="shared" si="70"/>
        <v>0</v>
      </c>
      <c r="P66" s="46">
        <f t="shared" si="70"/>
        <v>0</v>
      </c>
      <c r="Q66" s="46">
        <f t="shared" si="70"/>
        <v>0</v>
      </c>
      <c r="R66" s="46">
        <f t="shared" si="70"/>
        <v>0</v>
      </c>
      <c r="S66" s="46">
        <f t="shared" si="70"/>
        <v>0</v>
      </c>
      <c r="T66" s="46">
        <f t="shared" si="70"/>
        <v>0</v>
      </c>
      <c r="U66" s="46">
        <f t="shared" si="70"/>
        <v>0</v>
      </c>
      <c r="V66" s="46">
        <f t="shared" si="70"/>
        <v>0</v>
      </c>
      <c r="W66" s="46">
        <f t="shared" si="70"/>
        <v>0</v>
      </c>
      <c r="X66" s="46">
        <f t="shared" si="70"/>
        <v>0</v>
      </c>
      <c r="Y66" s="46">
        <f t="shared" si="70"/>
        <v>-29359.858457507264</v>
      </c>
      <c r="Z66" s="46">
        <f t="shared" si="70"/>
        <v>-9426.4270575072587</v>
      </c>
      <c r="AA66" s="46">
        <f t="shared" si="70"/>
        <v>-7469.8684908405921</v>
      </c>
      <c r="AB66" s="46">
        <f t="shared" si="70"/>
        <v>-5513.3099241739237</v>
      </c>
      <c r="AC66" s="46">
        <f t="shared" si="70"/>
        <v>-3556.7513575072612</v>
      </c>
      <c r="AD66" s="46">
        <f t="shared" si="70"/>
        <v>-1600.1927908405946</v>
      </c>
      <c r="AE66" s="46">
        <f t="shared" si="70"/>
        <v>356.36577582607924</v>
      </c>
      <c r="AF66" s="46">
        <f t="shared" si="70"/>
        <v>2312.9243424927427</v>
      </c>
      <c r="AG66" s="46">
        <f t="shared" si="70"/>
        <v>4269.4829091594092</v>
      </c>
      <c r="AH66" s="46">
        <f t="shared" si="70"/>
        <v>6226.0414758260686</v>
      </c>
      <c r="AI66" s="46">
        <f t="shared" si="70"/>
        <v>8182.6000424927461</v>
      </c>
      <c r="AJ66" s="46">
        <f t="shared" ref="AJ66:BO66" si="71">AJ63-AJ65</f>
        <v>10139.158609159402</v>
      </c>
      <c r="AK66" s="46">
        <f t="shared" si="71"/>
        <v>12469.047808492751</v>
      </c>
      <c r="AL66" s="46">
        <f t="shared" si="71"/>
        <v>14464.737546492745</v>
      </c>
      <c r="AM66" s="46">
        <f t="shared" si="71"/>
        <v>16163.413687777916</v>
      </c>
      <c r="AN66" s="46">
        <f t="shared" si="71"/>
        <v>17859.749965077917</v>
      </c>
      <c r="AO66" s="46">
        <f t="shared" si="71"/>
        <v>22603.299583577915</v>
      </c>
      <c r="AP66" s="46">
        <f t="shared" si="71"/>
        <v>22603.299583577915</v>
      </c>
      <c r="AQ66" s="46">
        <f t="shared" si="71"/>
        <v>22603.299583577915</v>
      </c>
      <c r="AR66" s="46">
        <f t="shared" si="71"/>
        <v>22603.299583577915</v>
      </c>
      <c r="AS66" s="46">
        <f t="shared" si="71"/>
        <v>22603.299583577915</v>
      </c>
      <c r="AT66" s="46">
        <f t="shared" si="71"/>
        <v>22603.299583577915</v>
      </c>
      <c r="AU66" s="46">
        <f t="shared" si="71"/>
        <v>22603.299583577915</v>
      </c>
      <c r="AV66" s="46">
        <f t="shared" si="71"/>
        <v>22603.299583577915</v>
      </c>
      <c r="AW66" s="46">
        <f t="shared" si="71"/>
        <v>23123.628411107919</v>
      </c>
      <c r="AX66" s="46">
        <f t="shared" si="71"/>
        <v>23123.628411107919</v>
      </c>
      <c r="AY66" s="46">
        <f t="shared" si="71"/>
        <v>23123.628411107919</v>
      </c>
      <c r="AZ66" s="46">
        <f t="shared" si="71"/>
        <v>23123.628411107919</v>
      </c>
      <c r="BA66" s="46">
        <f t="shared" si="71"/>
        <v>23123.628411107919</v>
      </c>
      <c r="BB66" s="46">
        <f t="shared" si="71"/>
        <v>23123.628411107919</v>
      </c>
      <c r="BC66" s="46">
        <f t="shared" si="71"/>
        <v>23123.628411107919</v>
      </c>
      <c r="BD66" s="46">
        <f t="shared" si="71"/>
        <v>23123.628411107919</v>
      </c>
      <c r="BE66" s="46">
        <f t="shared" si="71"/>
        <v>23123.628411107919</v>
      </c>
      <c r="BF66" s="46">
        <f t="shared" si="71"/>
        <v>23123.628411107919</v>
      </c>
      <c r="BG66" s="46">
        <f t="shared" si="71"/>
        <v>23123.628411107919</v>
      </c>
      <c r="BH66" s="46">
        <f t="shared" si="71"/>
        <v>23123.628411107919</v>
      </c>
      <c r="BI66" s="46">
        <f t="shared" si="71"/>
        <v>23654.363815188513</v>
      </c>
      <c r="BJ66" s="46">
        <f t="shared" si="71"/>
        <v>23654.363815188513</v>
      </c>
      <c r="BK66" s="46">
        <f t="shared" si="71"/>
        <v>23654.363815188513</v>
      </c>
      <c r="BL66" s="46">
        <f t="shared" si="71"/>
        <v>23654.363815188513</v>
      </c>
      <c r="BM66" s="46">
        <f t="shared" si="71"/>
        <v>23654.363815188513</v>
      </c>
      <c r="BN66" s="46">
        <f t="shared" si="71"/>
        <v>23654.363815188513</v>
      </c>
      <c r="BO66" s="46">
        <f t="shared" si="71"/>
        <v>23654.363815188513</v>
      </c>
      <c r="BP66" s="46">
        <f t="shared" ref="BP66:CU66" si="72">BP63-BP65</f>
        <v>23654.363815188513</v>
      </c>
      <c r="BQ66" s="46">
        <f t="shared" si="72"/>
        <v>23654.363815188513</v>
      </c>
      <c r="BR66" s="46">
        <f t="shared" si="72"/>
        <v>23654.363815188513</v>
      </c>
      <c r="BS66" s="46">
        <f t="shared" si="72"/>
        <v>23654.363815188513</v>
      </c>
      <c r="BT66" s="46">
        <f t="shared" si="72"/>
        <v>23654.363815188513</v>
      </c>
      <c r="BU66" s="46">
        <f t="shared" si="72"/>
        <v>24195.713927350727</v>
      </c>
      <c r="BV66" s="46">
        <f t="shared" si="72"/>
        <v>24195.713927350727</v>
      </c>
      <c r="BW66" s="46">
        <f t="shared" si="72"/>
        <v>24195.713927350727</v>
      </c>
      <c r="BX66" s="46">
        <f t="shared" si="72"/>
        <v>24195.713927350727</v>
      </c>
      <c r="BY66" s="46">
        <f t="shared" si="72"/>
        <v>24195.713927350727</v>
      </c>
      <c r="BZ66" s="46">
        <f t="shared" si="72"/>
        <v>24195.713927350727</v>
      </c>
      <c r="CA66" s="46">
        <f t="shared" si="72"/>
        <v>24195.713927350727</v>
      </c>
      <c r="CB66" s="46">
        <f t="shared" si="72"/>
        <v>24195.713927350727</v>
      </c>
      <c r="CC66" s="46">
        <f t="shared" si="72"/>
        <v>24195.713927350727</v>
      </c>
      <c r="CD66" s="46">
        <f t="shared" si="72"/>
        <v>24195.713927350727</v>
      </c>
      <c r="CE66" s="46">
        <f t="shared" si="72"/>
        <v>24195.713927350727</v>
      </c>
      <c r="CF66" s="46">
        <f t="shared" si="72"/>
        <v>24195.713927350727</v>
      </c>
      <c r="CG66" s="46">
        <f t="shared" si="72"/>
        <v>24747.891041756186</v>
      </c>
      <c r="CH66" s="46">
        <f t="shared" si="72"/>
        <v>24747.891041756186</v>
      </c>
      <c r="CI66" s="46">
        <f t="shared" si="72"/>
        <v>24747.891041756186</v>
      </c>
      <c r="CJ66" s="46">
        <f t="shared" si="72"/>
        <v>24747.891041756186</v>
      </c>
      <c r="CK66" s="46">
        <f t="shared" si="72"/>
        <v>24747.891041756186</v>
      </c>
      <c r="CL66" s="46">
        <f t="shared" si="72"/>
        <v>24747.891041756186</v>
      </c>
      <c r="CM66" s="46">
        <f t="shared" si="72"/>
        <v>24747.891041756186</v>
      </c>
      <c r="CN66" s="46">
        <f t="shared" si="72"/>
        <v>24747.891041756186</v>
      </c>
      <c r="CO66" s="46">
        <f t="shared" si="72"/>
        <v>24747.891041756186</v>
      </c>
      <c r="CP66" s="46">
        <f t="shared" si="72"/>
        <v>24747.891041756186</v>
      </c>
      <c r="CQ66" s="46">
        <f t="shared" si="72"/>
        <v>24747.891041756186</v>
      </c>
      <c r="CR66" s="46">
        <f t="shared" si="72"/>
        <v>24747.891041756186</v>
      </c>
      <c r="CS66" s="46">
        <f t="shared" si="72"/>
        <v>25311.111698449757</v>
      </c>
      <c r="CT66" s="46">
        <f t="shared" si="72"/>
        <v>25311.111698449757</v>
      </c>
      <c r="CU66" s="46">
        <f t="shared" si="72"/>
        <v>25311.111698449757</v>
      </c>
      <c r="CV66" s="46">
        <f t="shared" ref="CV66:EA66" si="73">CV63-CV65</f>
        <v>25311.111698449757</v>
      </c>
      <c r="CW66" s="46">
        <f t="shared" si="73"/>
        <v>25311.111698449757</v>
      </c>
      <c r="CX66" s="46">
        <f t="shared" si="73"/>
        <v>25311.111698449757</v>
      </c>
      <c r="CY66" s="46">
        <f t="shared" si="73"/>
        <v>25311.111698449757</v>
      </c>
      <c r="CZ66" s="46">
        <f t="shared" si="73"/>
        <v>25311.111698449757</v>
      </c>
      <c r="DA66" s="46">
        <f t="shared" si="73"/>
        <v>25311.111698449757</v>
      </c>
      <c r="DB66" s="46">
        <f t="shared" si="73"/>
        <v>25311.111698449757</v>
      </c>
      <c r="DC66" s="46">
        <f t="shared" si="73"/>
        <v>25311.111698449757</v>
      </c>
      <c r="DD66" s="46">
        <f t="shared" si="73"/>
        <v>25311.111698449757</v>
      </c>
      <c r="DE66" s="46">
        <f t="shared" si="73"/>
        <v>25885.596768277177</v>
      </c>
      <c r="DF66" s="46">
        <f t="shared" si="73"/>
        <v>25885.596768277177</v>
      </c>
      <c r="DG66" s="46">
        <f t="shared" si="73"/>
        <v>25885.596768277177</v>
      </c>
      <c r="DH66" s="46">
        <f t="shared" si="73"/>
        <v>25885.596768277177</v>
      </c>
      <c r="DI66" s="46">
        <f t="shared" si="73"/>
        <v>25885.596768277177</v>
      </c>
      <c r="DJ66" s="46">
        <f t="shared" si="73"/>
        <v>25885.596768277177</v>
      </c>
      <c r="DK66" s="46">
        <f t="shared" si="73"/>
        <v>25885.596768277177</v>
      </c>
      <c r="DL66" s="46">
        <f t="shared" si="73"/>
        <v>25885.596768277177</v>
      </c>
      <c r="DM66" s="46">
        <f t="shared" si="73"/>
        <v>25885.596768277177</v>
      </c>
      <c r="DN66" s="46">
        <f t="shared" si="73"/>
        <v>25885.596768277177</v>
      </c>
      <c r="DO66" s="46">
        <f t="shared" si="73"/>
        <v>25885.596768277177</v>
      </c>
      <c r="DP66" s="46">
        <f t="shared" si="73"/>
        <v>25885.596768277177</v>
      </c>
      <c r="DQ66" s="46">
        <f t="shared" si="73"/>
        <v>26471.571539501172</v>
      </c>
      <c r="DR66" s="46">
        <f t="shared" si="73"/>
        <v>26471.571539501172</v>
      </c>
      <c r="DS66" s="46">
        <f t="shared" si="73"/>
        <v>26471.571539501172</v>
      </c>
      <c r="DT66" s="46">
        <f t="shared" si="73"/>
        <v>26471.571539501172</v>
      </c>
      <c r="DU66" s="46">
        <f t="shared" si="73"/>
        <v>26471.571539501172</v>
      </c>
      <c r="DV66" s="46">
        <f t="shared" si="73"/>
        <v>26471.571539501172</v>
      </c>
      <c r="DW66" s="46">
        <f t="shared" si="73"/>
        <v>26471.571539501172</v>
      </c>
      <c r="DX66" s="46">
        <f t="shared" si="73"/>
        <v>26471.571539501172</v>
      </c>
      <c r="DY66" s="46">
        <f t="shared" si="73"/>
        <v>26471.571539501172</v>
      </c>
      <c r="DZ66" s="46">
        <f t="shared" si="73"/>
        <v>26471.571539501172</v>
      </c>
      <c r="EA66" s="46">
        <f t="shared" si="73"/>
        <v>26471.571539501172</v>
      </c>
      <c r="EB66" s="46">
        <f t="shared" ref="EB66:FG66" si="74">EB63-EB65</f>
        <v>26471.571539501172</v>
      </c>
      <c r="EC66" s="46">
        <f t="shared" si="74"/>
        <v>27069.26580614964</v>
      </c>
      <c r="ED66" s="46">
        <f t="shared" si="74"/>
        <v>27069.26580614964</v>
      </c>
      <c r="EE66" s="46">
        <f t="shared" si="74"/>
        <v>27069.26580614964</v>
      </c>
      <c r="EF66" s="46">
        <f t="shared" si="74"/>
        <v>27069.26580614964</v>
      </c>
      <c r="EG66" s="46">
        <f t="shared" si="74"/>
        <v>27069.26580614964</v>
      </c>
      <c r="EH66" s="46">
        <f t="shared" si="74"/>
        <v>27069.26580614964</v>
      </c>
      <c r="EI66" s="46">
        <f t="shared" si="74"/>
        <v>27069.26580614964</v>
      </c>
      <c r="EJ66" s="46">
        <f t="shared" si="74"/>
        <v>27069.26580614964</v>
      </c>
      <c r="EK66" s="46">
        <f t="shared" si="74"/>
        <v>27069.26580614964</v>
      </c>
      <c r="EL66" s="46">
        <f t="shared" si="74"/>
        <v>27069.26580614964</v>
      </c>
      <c r="EM66" s="46">
        <f t="shared" si="74"/>
        <v>27069.26580614964</v>
      </c>
      <c r="EN66" s="46">
        <f t="shared" si="74"/>
        <v>27069.26580614964</v>
      </c>
      <c r="EO66" s="46">
        <f t="shared" si="74"/>
        <v>0</v>
      </c>
      <c r="EP66" s="46">
        <f t="shared" si="74"/>
        <v>0</v>
      </c>
      <c r="EQ66" s="46">
        <f t="shared" si="74"/>
        <v>0</v>
      </c>
      <c r="ER66" s="46">
        <f t="shared" si="74"/>
        <v>0</v>
      </c>
      <c r="ES66" s="46">
        <f t="shared" si="74"/>
        <v>0</v>
      </c>
      <c r="ET66" s="46">
        <f t="shared" si="74"/>
        <v>0</v>
      </c>
      <c r="EU66" s="46">
        <f t="shared" si="74"/>
        <v>0</v>
      </c>
      <c r="EV66" s="46">
        <f t="shared" si="74"/>
        <v>0</v>
      </c>
      <c r="EW66" s="46">
        <f t="shared" si="74"/>
        <v>0</v>
      </c>
      <c r="EX66" s="46">
        <f t="shared" si="74"/>
        <v>0</v>
      </c>
      <c r="EY66" s="46">
        <f t="shared" si="74"/>
        <v>0</v>
      </c>
      <c r="EZ66" s="46">
        <f t="shared" si="74"/>
        <v>0</v>
      </c>
      <c r="FA66" s="46">
        <f t="shared" si="74"/>
        <v>0</v>
      </c>
      <c r="FB66" s="46">
        <f t="shared" si="74"/>
        <v>0</v>
      </c>
      <c r="FC66" s="46">
        <f t="shared" si="74"/>
        <v>0</v>
      </c>
      <c r="FD66" s="46">
        <f t="shared" si="74"/>
        <v>0</v>
      </c>
      <c r="FE66" s="46">
        <f t="shared" si="74"/>
        <v>0</v>
      </c>
      <c r="FF66" s="46">
        <f t="shared" si="74"/>
        <v>0</v>
      </c>
      <c r="FG66" s="46">
        <f t="shared" si="74"/>
        <v>0</v>
      </c>
      <c r="FH66" s="46">
        <f t="shared" ref="FH66:GM66" si="75">FH63-FH65</f>
        <v>0</v>
      </c>
      <c r="FI66" s="46">
        <f t="shared" si="75"/>
        <v>0</v>
      </c>
      <c r="FJ66" s="46">
        <f t="shared" si="75"/>
        <v>0</v>
      </c>
      <c r="FK66" s="46">
        <f t="shared" si="75"/>
        <v>0</v>
      </c>
      <c r="FL66" s="46">
        <f t="shared" si="75"/>
        <v>0</v>
      </c>
      <c r="FM66" s="46">
        <f t="shared" si="75"/>
        <v>0</v>
      </c>
      <c r="FN66" s="46">
        <f t="shared" si="75"/>
        <v>0</v>
      </c>
      <c r="FO66" s="46">
        <f t="shared" si="75"/>
        <v>0</v>
      </c>
      <c r="FP66" s="46">
        <f t="shared" si="75"/>
        <v>0</v>
      </c>
    </row>
    <row r="67" spans="1:172" x14ac:dyDescent="0.2">
      <c r="A67" s="42" t="s">
        <v>248</v>
      </c>
      <c r="D67" s="46">
        <f>IF(AND(D54=1,D$4=Parametrlar!$F$8),D59*12*(1+Kirish!$C$53)/Kirish!$C$54*(1-Kirish!$B$29),0)</f>
        <v>0</v>
      </c>
      <c r="E67" s="46">
        <f>IF(AND(E54=1,E$4=Parametrlar!$F$8),E59*12*(1+Kirish!$C$53)/Kirish!$C$54*(1-Kirish!$B$29),0)</f>
        <v>0</v>
      </c>
      <c r="F67" s="46">
        <f>IF(AND(F54=1,F$4=Parametrlar!$F$8),F59*12*(1+Kirish!$C$53)/Kirish!$C$54*(1-Kirish!$B$29),0)</f>
        <v>0</v>
      </c>
      <c r="G67" s="46">
        <f>IF(AND(G54=1,G$4=Parametrlar!$F$8),G59*12*(1+Kirish!$C$53)/Kirish!$C$54*(1-Kirish!$B$29),0)</f>
        <v>0</v>
      </c>
      <c r="H67" s="46">
        <f>IF(AND(H54=1,H$4=Parametrlar!$F$8),H59*12*(1+Kirish!$C$53)/Kirish!$C$54*(1-Kirish!$B$29),0)</f>
        <v>0</v>
      </c>
      <c r="I67" s="46">
        <f>IF(AND(I54=1,I$4=Parametrlar!$F$8),I59*12*(1+Kirish!$C$53)/Kirish!$C$54*(1-Kirish!$B$29),0)</f>
        <v>0</v>
      </c>
      <c r="J67" s="46">
        <f>IF(AND(J54=1,J$4=Parametrlar!$F$8),J59*12*(1+Kirish!$C$53)/Kirish!$C$54*(1-Kirish!$B$29),0)</f>
        <v>0</v>
      </c>
      <c r="K67" s="46">
        <f>IF(AND(K54=1,K$4=Parametrlar!$F$8),K59*12*(1+Kirish!$C$53)/Kirish!$C$54*(1-Kirish!$B$29),0)</f>
        <v>0</v>
      </c>
      <c r="L67" s="46">
        <f>IF(AND(L54=1,L$4=Parametrlar!$F$8),L59*12*(1+Kirish!$C$53)/Kirish!$C$54*(1-Kirish!$B$29),0)</f>
        <v>0</v>
      </c>
      <c r="M67" s="46">
        <f>IF(AND(M54=1,M$4=Parametrlar!$F$8),M59*12*(1+Kirish!$C$53)/Kirish!$C$54*(1-Kirish!$B$29),0)</f>
        <v>0</v>
      </c>
      <c r="N67" s="46">
        <f>IF(AND(N54=1,N$4=Parametrlar!$F$8),N59*12*(1+Kirish!$C$53)/Kirish!$C$54*(1-Kirish!$B$29),0)</f>
        <v>0</v>
      </c>
      <c r="O67" s="46">
        <f>IF(AND(O54=1,O$4=Parametrlar!$F$8),O59*12*(1+Kirish!$C$53)/Kirish!$C$54*(1-Kirish!$B$29),0)</f>
        <v>0</v>
      </c>
      <c r="P67" s="46">
        <f>IF(AND(P54=1,P$4=Parametrlar!$F$8),P59*12*(1+Kirish!$C$53)/Kirish!$C$54*(1-Kirish!$B$29),0)</f>
        <v>0</v>
      </c>
      <c r="Q67" s="46">
        <f>IF(AND(Q54=1,Q$4=Parametrlar!$F$8),Q59*12*(1+Kirish!$C$53)/Kirish!$C$54*(1-Kirish!$B$29),0)</f>
        <v>0</v>
      </c>
      <c r="R67" s="46">
        <f>IF(AND(R54=1,R$4=Parametrlar!$F$8),R59*12*(1+Kirish!$C$53)/Kirish!$C$54*(1-Kirish!$B$29),0)</f>
        <v>0</v>
      </c>
      <c r="S67" s="46">
        <f>IF(AND(S54=1,S$4=Parametrlar!$F$8),S59*12*(1+Kirish!$C$53)/Kirish!$C$54*(1-Kirish!$B$29),0)</f>
        <v>0</v>
      </c>
      <c r="T67" s="46">
        <f>IF(AND(T54=1,T$4=Parametrlar!$F$8),T59*12*(1+Kirish!$C$53)/Kirish!$C$54*(1-Kirish!$B$29),0)</f>
        <v>0</v>
      </c>
      <c r="U67" s="46">
        <f>IF(AND(U54=1,U$4=Parametrlar!$F$8),U59*12*(1+Kirish!$C$53)/Kirish!$C$54*(1-Kirish!$B$29),0)</f>
        <v>0</v>
      </c>
      <c r="V67" s="46">
        <f>IF(AND(V54=1,V$4=Parametrlar!$F$8),V59*12*(1+Kirish!$C$53)/Kirish!$C$54*(1-Kirish!$B$29),0)</f>
        <v>0</v>
      </c>
      <c r="W67" s="46">
        <f>IF(AND(W54=1,W$4=Parametrlar!$F$8),W59*12*(1+Kirish!$C$53)/Kirish!$C$54*(1-Kirish!$B$29),0)</f>
        <v>0</v>
      </c>
      <c r="X67" s="46">
        <f>IF(AND(X54=1,X$4=Parametrlar!$F$8),X59*12*(1+Kirish!$C$53)/Kirish!$C$54*(1-Kirish!$B$29),0)</f>
        <v>0</v>
      </c>
      <c r="Y67" s="46">
        <f>IF(AND(Y54=1,Y$4=Parametrlar!$F$8),Y59*12*(1+Kirish!$C$53)/Kirish!$C$54*(1-Kirish!$B$29),0)</f>
        <v>0</v>
      </c>
      <c r="Z67" s="46">
        <f>IF(AND(Z54=1,Z$4=Parametrlar!$F$8),Z59*12*(1+Kirish!$C$53)/Kirish!$C$54*(1-Kirish!$B$29),0)</f>
        <v>0</v>
      </c>
      <c r="AA67" s="46">
        <f>IF(AND(AA54=1,AA$4=Parametrlar!$F$8),AA59*12*(1+Kirish!$C$53)/Kirish!$C$54*(1-Kirish!$B$29),0)</f>
        <v>0</v>
      </c>
      <c r="AB67" s="46">
        <f>IF(AND(AB54=1,AB$4=Parametrlar!$F$8),AB59*12*(1+Kirish!$C$53)/Kirish!$C$54*(1-Kirish!$B$29),0)</f>
        <v>0</v>
      </c>
      <c r="AC67" s="46">
        <f>IF(AND(AC54=1,AC$4=Parametrlar!$F$8),AC59*12*(1+Kirish!$C$53)/Kirish!$C$54*(1-Kirish!$B$29),0)</f>
        <v>0</v>
      </c>
      <c r="AD67" s="46">
        <f>IF(AND(AD54=1,AD$4=Parametrlar!$F$8),AD59*12*(1+Kirish!$C$53)/Kirish!$C$54*(1-Kirish!$B$29),0)</f>
        <v>0</v>
      </c>
      <c r="AE67" s="46">
        <f>IF(AND(AE54=1,AE$4=Parametrlar!$F$8),AE59*12*(1+Kirish!$C$53)/Kirish!$C$54*(1-Kirish!$B$29),0)</f>
        <v>0</v>
      </c>
      <c r="AF67" s="46">
        <f>IF(AND(AF54=1,AF$4=Parametrlar!$F$8),AF59*12*(1+Kirish!$C$53)/Kirish!$C$54*(1-Kirish!$B$29),0)</f>
        <v>0</v>
      </c>
      <c r="AG67" s="46">
        <f>IF(AND(AG54=1,AG$4=Parametrlar!$F$8),AG59*12*(1+Kirish!$C$53)/Kirish!$C$54*(1-Kirish!$B$29),0)</f>
        <v>0</v>
      </c>
      <c r="AH67" s="46">
        <f>IF(AND(AH54=1,AH$4=Parametrlar!$F$8),AH59*12*(1+Kirish!$C$53)/Kirish!$C$54*(1-Kirish!$B$29),0)</f>
        <v>0</v>
      </c>
      <c r="AI67" s="46">
        <f>IF(AND(AI54=1,AI$4=Parametrlar!$F$8),AI59*12*(1+Kirish!$C$53)/Kirish!$C$54*(1-Kirish!$B$29),0)</f>
        <v>0</v>
      </c>
      <c r="AJ67" s="46">
        <f>IF(AND(AJ54=1,AJ$4=Parametrlar!$F$8),AJ59*12*(1+Kirish!$C$53)/Kirish!$C$54*(1-Kirish!$B$29),0)</f>
        <v>0</v>
      </c>
      <c r="AK67" s="46">
        <f>IF(AND(AK54=1,AK$4=Parametrlar!$F$8),AK59*12*(1+Kirish!$C$53)/Kirish!$C$54*(1-Kirish!$B$29),0)</f>
        <v>0</v>
      </c>
      <c r="AL67" s="46">
        <f>IF(AND(AL54=1,AL$4=Parametrlar!$F$8),AL59*12*(1+Kirish!$C$53)/Kirish!$C$54*(1-Kirish!$B$29),0)</f>
        <v>0</v>
      </c>
      <c r="AM67" s="46">
        <f>IF(AND(AM54=1,AM$4=Parametrlar!$F$8),AM59*12*(1+Kirish!$C$53)/Kirish!$C$54*(1-Kirish!$B$29),0)</f>
        <v>0</v>
      </c>
      <c r="AN67" s="46">
        <f>IF(AND(AN54=1,AN$4=Parametrlar!$F$8),AN59*12*(1+Kirish!$C$53)/Kirish!$C$54*(1-Kirish!$B$29),0)</f>
        <v>0</v>
      </c>
      <c r="AO67" s="46">
        <f>IF(AND(AO54=1,AO$4=Parametrlar!$F$8),AO59*12*(1+Kirish!$C$53)/Kirish!$C$54*(1-Kirish!$B$29),0)</f>
        <v>0</v>
      </c>
      <c r="AP67" s="46">
        <f>IF(AND(AP54=1,AP$4=Parametrlar!$F$8),AP59*12*(1+Kirish!$C$53)/Kirish!$C$54*(1-Kirish!$B$29),0)</f>
        <v>0</v>
      </c>
      <c r="AQ67" s="46">
        <f>IF(AND(AQ54=1,AQ$4=Parametrlar!$F$8),AQ59*12*(1+Kirish!$C$53)/Kirish!$C$54*(1-Kirish!$B$29),0)</f>
        <v>0</v>
      </c>
      <c r="AR67" s="46">
        <f>IF(AND(AR54=1,AR$4=Parametrlar!$F$8),AR59*12*(1+Kirish!$C$53)/Kirish!$C$54*(1-Kirish!$B$29),0)</f>
        <v>0</v>
      </c>
      <c r="AS67" s="46">
        <f>IF(AND(AS54=1,AS$4=Parametrlar!$F$8),AS59*12*(1+Kirish!$C$53)/Kirish!$C$54*(1-Kirish!$B$29),0)</f>
        <v>0</v>
      </c>
      <c r="AT67" s="46">
        <f>IF(AND(AT54=1,AT$4=Parametrlar!$F$8),AT59*12*(1+Kirish!$C$53)/Kirish!$C$54*(1-Kirish!$B$29),0)</f>
        <v>0</v>
      </c>
      <c r="AU67" s="46">
        <f>IF(AND(AU54=1,AU$4=Parametrlar!$F$8),AU59*12*(1+Kirish!$C$53)/Kirish!$C$54*(1-Kirish!$B$29),0)</f>
        <v>0</v>
      </c>
      <c r="AV67" s="46">
        <f>IF(AND(AV54=1,AV$4=Parametrlar!$F$8),AV59*12*(1+Kirish!$C$53)/Kirish!$C$54*(1-Kirish!$B$29),0)</f>
        <v>0</v>
      </c>
      <c r="AW67" s="46">
        <f>IF(AND(AW54=1,AW$4=Parametrlar!$F$8),AW59*12*(1+Kirish!$C$53)/Kirish!$C$54*(1-Kirish!$B$29),0)</f>
        <v>0</v>
      </c>
      <c r="AX67" s="46">
        <f>IF(AND(AX54=1,AX$4=Parametrlar!$F$8),AX59*12*(1+Kirish!$C$53)/Kirish!$C$54*(1-Kirish!$B$29),0)</f>
        <v>0</v>
      </c>
      <c r="AY67" s="46">
        <f>IF(AND(AY54=1,AY$4=Parametrlar!$F$8),AY59*12*(1+Kirish!$C$53)/Kirish!$C$54*(1-Kirish!$B$29),0)</f>
        <v>0</v>
      </c>
      <c r="AZ67" s="46">
        <f>IF(AND(AZ54=1,AZ$4=Parametrlar!$F$8),AZ59*12*(1+Kirish!$C$53)/Kirish!$C$54*(1-Kirish!$B$29),0)</f>
        <v>0</v>
      </c>
      <c r="BA67" s="46">
        <f>IF(AND(BA54=1,BA$4=Parametrlar!$F$8),BA59*12*(1+Kirish!$C$53)/Kirish!$C$54*(1-Kirish!$B$29),0)</f>
        <v>0</v>
      </c>
      <c r="BB67" s="46">
        <f>IF(AND(BB54=1,BB$4=Parametrlar!$F$8),BB59*12*(1+Kirish!$C$53)/Kirish!$C$54*(1-Kirish!$B$29),0)</f>
        <v>0</v>
      </c>
      <c r="BC67" s="46">
        <f>IF(AND(BC54=1,BC$4=Parametrlar!$F$8),BC59*12*(1+Kirish!$C$53)/Kirish!$C$54*(1-Kirish!$B$29),0)</f>
        <v>0</v>
      </c>
      <c r="BD67" s="46">
        <f>IF(AND(BD54=1,BD$4=Parametrlar!$F$8),BD59*12*(1+Kirish!$C$53)/Kirish!$C$54*(1-Kirish!$B$29),0)</f>
        <v>0</v>
      </c>
      <c r="BE67" s="46">
        <f>IF(AND(BE54=1,BE$4=Parametrlar!$F$8),BE59*12*(1+Kirish!$C$53)/Kirish!$C$54*(1-Kirish!$B$29),0)</f>
        <v>0</v>
      </c>
      <c r="BF67" s="46">
        <f>IF(AND(BF54=1,BF$4=Parametrlar!$F$8),BF59*12*(1+Kirish!$C$53)/Kirish!$C$54*(1-Kirish!$B$29),0)</f>
        <v>0</v>
      </c>
      <c r="BG67" s="46">
        <f>IF(AND(BG54=1,BG$4=Parametrlar!$F$8),BG59*12*(1+Kirish!$C$53)/Kirish!$C$54*(1-Kirish!$B$29),0)</f>
        <v>0</v>
      </c>
      <c r="BH67" s="46">
        <f>IF(AND(BH54=1,BH$4=Parametrlar!$F$8),BH59*12*(1+Kirish!$C$53)/Kirish!$C$54*(1-Kirish!$B$29),0)</f>
        <v>0</v>
      </c>
      <c r="BI67" s="46">
        <f>IF(AND(BI54=1,BI$4=Parametrlar!$F$8),BI59*12*(1+Kirish!$C$53)/Kirish!$C$54*(1-Kirish!$B$29),0)</f>
        <v>0</v>
      </c>
      <c r="BJ67" s="46">
        <f>IF(AND(BJ54=1,BJ$4=Parametrlar!$F$8),BJ59*12*(1+Kirish!$C$53)/Kirish!$C$54*(1-Kirish!$B$29),0)</f>
        <v>0</v>
      </c>
      <c r="BK67" s="46">
        <f>IF(AND(BK54=1,BK$4=Parametrlar!$F$8),BK59*12*(1+Kirish!$C$53)/Kirish!$C$54*(1-Kirish!$B$29),0)</f>
        <v>0</v>
      </c>
      <c r="BL67" s="46">
        <f>IF(AND(BL54=1,BL$4=Parametrlar!$F$8),BL59*12*(1+Kirish!$C$53)/Kirish!$C$54*(1-Kirish!$B$29),0)</f>
        <v>0</v>
      </c>
      <c r="BM67" s="46">
        <f>IF(AND(BM54=1,BM$4=Parametrlar!$F$8),BM59*12*(1+Kirish!$C$53)/Kirish!$C$54*(1-Kirish!$B$29),0)</f>
        <v>0</v>
      </c>
      <c r="BN67" s="46">
        <f>IF(AND(BN54=1,BN$4=Parametrlar!$F$8),BN59*12*(1+Kirish!$C$53)/Kirish!$C$54*(1-Kirish!$B$29),0)</f>
        <v>0</v>
      </c>
      <c r="BO67" s="46">
        <f>IF(AND(BO54=1,BO$4=Parametrlar!$F$8),BO59*12*(1+Kirish!$C$53)/Kirish!$C$54*(1-Kirish!$B$29),0)</f>
        <v>0</v>
      </c>
      <c r="BP67" s="46">
        <f>IF(AND(BP54=1,BP$4=Parametrlar!$F$8),BP59*12*(1+Kirish!$C$53)/Kirish!$C$54*(1-Kirish!$B$29),0)</f>
        <v>0</v>
      </c>
      <c r="BQ67" s="46">
        <f>IF(AND(BQ54=1,BQ$4=Parametrlar!$F$8),BQ59*12*(1+Kirish!$C$53)/Kirish!$C$54*(1-Kirish!$B$29),0)</f>
        <v>0</v>
      </c>
      <c r="BR67" s="46">
        <f>IF(AND(BR54=1,BR$4=Parametrlar!$F$8),BR59*12*(1+Kirish!$C$53)/Kirish!$C$54*(1-Kirish!$B$29),0)</f>
        <v>0</v>
      </c>
      <c r="BS67" s="46">
        <f>IF(AND(BS54=1,BS$4=Parametrlar!$F$8),BS59*12*(1+Kirish!$C$53)/Kirish!$C$54*(1-Kirish!$B$29),0)</f>
        <v>0</v>
      </c>
      <c r="BT67" s="46">
        <f>IF(AND(BT54=1,BT$4=Parametrlar!$F$8),BT59*12*(1+Kirish!$C$53)/Kirish!$C$54*(1-Kirish!$B$29),0)</f>
        <v>0</v>
      </c>
      <c r="BU67" s="46">
        <f>IF(AND(BU54=1,BU$4=Parametrlar!$F$8),BU59*12*(1+Kirish!$C$53)/Kirish!$C$54*(1-Kirish!$B$29),0)</f>
        <v>0</v>
      </c>
      <c r="BV67" s="46">
        <f>IF(AND(BV54=1,BV$4=Parametrlar!$F$8),BV59*12*(1+Kirish!$C$53)/Kirish!$C$54*(1-Kirish!$B$29),0)</f>
        <v>0</v>
      </c>
      <c r="BW67" s="46">
        <f>IF(AND(BW54=1,BW$4=Parametrlar!$F$8),BW59*12*(1+Kirish!$C$53)/Kirish!$C$54*(1-Kirish!$B$29),0)</f>
        <v>0</v>
      </c>
      <c r="BX67" s="46">
        <f>IF(AND(BX54=1,BX$4=Parametrlar!$F$8),BX59*12*(1+Kirish!$C$53)/Kirish!$C$54*(1-Kirish!$B$29),0)</f>
        <v>0</v>
      </c>
      <c r="BY67" s="46">
        <f>IF(AND(BY54=1,BY$4=Parametrlar!$F$8),BY59*12*(1+Kirish!$C$53)/Kirish!$C$54*(1-Kirish!$B$29),0)</f>
        <v>0</v>
      </c>
      <c r="BZ67" s="46">
        <f>IF(AND(BZ54=1,BZ$4=Parametrlar!$F$8),BZ59*12*(1+Kirish!$C$53)/Kirish!$C$54*(1-Kirish!$B$29),0)</f>
        <v>0</v>
      </c>
      <c r="CA67" s="46">
        <f>IF(AND(CA54=1,CA$4=Parametrlar!$F$8),CA59*12*(1+Kirish!$C$53)/Kirish!$C$54*(1-Kirish!$B$29),0)</f>
        <v>0</v>
      </c>
      <c r="CB67" s="46">
        <f>IF(AND(CB54=1,CB$4=Parametrlar!$F$8),CB59*12*(1+Kirish!$C$53)/Kirish!$C$54*(1-Kirish!$B$29),0)</f>
        <v>0</v>
      </c>
      <c r="CC67" s="46">
        <f>IF(AND(CC54=1,CC$4=Parametrlar!$F$8),CC59*12*(1+Kirish!$C$53)/Kirish!$C$54*(1-Kirish!$B$29),0)</f>
        <v>0</v>
      </c>
      <c r="CD67" s="46">
        <f>IF(AND(CD54=1,CD$4=Parametrlar!$F$8),CD59*12*(1+Kirish!$C$53)/Kirish!$C$54*(1-Kirish!$B$29),0)</f>
        <v>0</v>
      </c>
      <c r="CE67" s="46">
        <f>IF(AND(CE54=1,CE$4=Parametrlar!$F$8),CE59*12*(1+Kirish!$C$53)/Kirish!$C$54*(1-Kirish!$B$29),0)</f>
        <v>0</v>
      </c>
      <c r="CF67" s="46">
        <f>IF(AND(CF54=1,CF$4=Parametrlar!$F$8),CF59*12*(1+Kirish!$C$53)/Kirish!$C$54*(1-Kirish!$B$29),0)</f>
        <v>0</v>
      </c>
      <c r="CG67" s="46">
        <f>IF(AND(CG54=1,CG$4=Parametrlar!$F$8),CG59*12*(1+Kirish!$C$53)/Kirish!$C$54*(1-Kirish!$B$29),0)</f>
        <v>0</v>
      </c>
      <c r="CH67" s="46">
        <f>IF(AND(CH54=1,CH$4=Parametrlar!$F$8),CH59*12*(1+Kirish!$C$53)/Kirish!$C$54*(1-Kirish!$B$29),0)</f>
        <v>0</v>
      </c>
      <c r="CI67" s="46">
        <f>IF(AND(CI54=1,CI$4=Parametrlar!$F$8),CI59*12*(1+Kirish!$C$53)/Kirish!$C$54*(1-Kirish!$B$29),0)</f>
        <v>0</v>
      </c>
      <c r="CJ67" s="46">
        <f>IF(AND(CJ54=1,CJ$4=Parametrlar!$F$8),CJ59*12*(1+Kirish!$C$53)/Kirish!$C$54*(1-Kirish!$B$29),0)</f>
        <v>0</v>
      </c>
      <c r="CK67" s="46">
        <f>IF(AND(CK54=1,CK$4=Parametrlar!$F$8),CK59*12*(1+Kirish!$C$53)/Kirish!$C$54*(1-Kirish!$B$29),0)</f>
        <v>0</v>
      </c>
      <c r="CL67" s="46">
        <f>IF(AND(CL54=1,CL$4=Parametrlar!$F$8),CL59*12*(1+Kirish!$C$53)/Kirish!$C$54*(1-Kirish!$B$29),0)</f>
        <v>0</v>
      </c>
      <c r="CM67" s="46">
        <f>IF(AND(CM54=1,CM$4=Parametrlar!$F$8),CM59*12*(1+Kirish!$C$53)/Kirish!$C$54*(1-Kirish!$B$29),0)</f>
        <v>0</v>
      </c>
      <c r="CN67" s="46">
        <f>IF(AND(CN54=1,CN$4=Parametrlar!$F$8),CN59*12*(1+Kirish!$C$53)/Kirish!$C$54*(1-Kirish!$B$29),0)</f>
        <v>0</v>
      </c>
      <c r="CO67" s="46">
        <f>IF(AND(CO54=1,CO$4=Parametrlar!$F$8),CO59*12*(1+Kirish!$C$53)/Kirish!$C$54*(1-Kirish!$B$29),0)</f>
        <v>0</v>
      </c>
      <c r="CP67" s="46">
        <f>IF(AND(CP54=1,CP$4=Parametrlar!$F$8),CP59*12*(1+Kirish!$C$53)/Kirish!$C$54*(1-Kirish!$B$29),0)</f>
        <v>0</v>
      </c>
      <c r="CQ67" s="46">
        <f>IF(AND(CQ54=1,CQ$4=Parametrlar!$F$8),CQ59*12*(1+Kirish!$C$53)/Kirish!$C$54*(1-Kirish!$B$29),0)</f>
        <v>0</v>
      </c>
      <c r="CR67" s="46">
        <f>IF(AND(CR54=1,CR$4=Parametrlar!$F$8),CR59*12*(1+Kirish!$C$53)/Kirish!$C$54*(1-Kirish!$B$29),0)</f>
        <v>0</v>
      </c>
      <c r="CS67" s="46">
        <f>IF(AND(CS54=1,CS$4=Parametrlar!$F$8),CS59*12*(1+Kirish!$C$53)/Kirish!$C$54*(1-Kirish!$B$29),0)</f>
        <v>0</v>
      </c>
      <c r="CT67" s="46">
        <f>IF(AND(CT54=1,CT$4=Parametrlar!$F$8),CT59*12*(1+Kirish!$C$53)/Kirish!$C$54*(1-Kirish!$B$29),0)</f>
        <v>0</v>
      </c>
      <c r="CU67" s="46">
        <f>IF(AND(CU54=1,CU$4=Parametrlar!$F$8),CU59*12*(1+Kirish!$C$53)/Kirish!$C$54*(1-Kirish!$B$29),0)</f>
        <v>0</v>
      </c>
      <c r="CV67" s="46">
        <f>IF(AND(CV54=1,CV$4=Parametrlar!$F$8),CV59*12*(1+Kirish!$C$53)/Kirish!$C$54*(1-Kirish!$B$29),0)</f>
        <v>0</v>
      </c>
      <c r="CW67" s="46">
        <f>IF(AND(CW54=1,CW$4=Parametrlar!$F$8),CW59*12*(1+Kirish!$C$53)/Kirish!$C$54*(1-Kirish!$B$29),0)</f>
        <v>0</v>
      </c>
      <c r="CX67" s="46">
        <f>IF(AND(CX54=1,CX$4=Parametrlar!$F$8),CX59*12*(1+Kirish!$C$53)/Kirish!$C$54*(1-Kirish!$B$29),0)</f>
        <v>0</v>
      </c>
      <c r="CY67" s="46">
        <f>IF(AND(CY54=1,CY$4=Parametrlar!$F$8),CY59*12*(1+Kirish!$C$53)/Kirish!$C$54*(1-Kirish!$B$29),0)</f>
        <v>0</v>
      </c>
      <c r="CZ67" s="46">
        <f>IF(AND(CZ54=1,CZ$4=Parametrlar!$F$8),CZ59*12*(1+Kirish!$C$53)/Kirish!$C$54*(1-Kirish!$B$29),0)</f>
        <v>0</v>
      </c>
      <c r="DA67" s="46">
        <f>IF(AND(DA54=1,DA$4=Parametrlar!$F$8),DA59*12*(1+Kirish!$C$53)/Kirish!$C$54*(1-Kirish!$B$29),0)</f>
        <v>0</v>
      </c>
      <c r="DB67" s="46">
        <f>IF(AND(DB54=1,DB$4=Parametrlar!$F$8),DB59*12*(1+Kirish!$C$53)/Kirish!$C$54*(1-Kirish!$B$29),0)</f>
        <v>0</v>
      </c>
      <c r="DC67" s="46">
        <f>IF(AND(DC54=1,DC$4=Parametrlar!$F$8),DC59*12*(1+Kirish!$C$53)/Kirish!$C$54*(1-Kirish!$B$29),0)</f>
        <v>0</v>
      </c>
      <c r="DD67" s="46">
        <f>IF(AND(DD54=1,DD$4=Parametrlar!$F$8),DD59*12*(1+Kirish!$C$53)/Kirish!$C$54*(1-Kirish!$B$29),0)</f>
        <v>0</v>
      </c>
      <c r="DE67" s="46">
        <f>IF(AND(DE54=1,DE$4=Parametrlar!$F$8),DE59*12*(1+Kirish!$C$53)/Kirish!$C$54*(1-Kirish!$B$29),0)</f>
        <v>0</v>
      </c>
      <c r="DF67" s="46">
        <f>IF(AND(DF54=1,DF$4=Parametrlar!$F$8),DF59*12*(1+Kirish!$C$53)/Kirish!$C$54*(1-Kirish!$B$29),0)</f>
        <v>0</v>
      </c>
      <c r="DG67" s="46">
        <f>IF(AND(DG54=1,DG$4=Parametrlar!$F$8),DG59*12*(1+Kirish!$C$53)/Kirish!$C$54*(1-Kirish!$B$29),0)</f>
        <v>0</v>
      </c>
      <c r="DH67" s="46">
        <f>IF(AND(DH54=1,DH$4=Parametrlar!$F$8),DH59*12*(1+Kirish!$C$53)/Kirish!$C$54*(1-Kirish!$B$29),0)</f>
        <v>0</v>
      </c>
      <c r="DI67" s="46">
        <f>IF(AND(DI54=1,DI$4=Parametrlar!$F$8),DI59*12*(1+Kirish!$C$53)/Kirish!$C$54*(1-Kirish!$B$29),0)</f>
        <v>0</v>
      </c>
      <c r="DJ67" s="46">
        <f>IF(AND(DJ54=1,DJ$4=Parametrlar!$F$8),DJ59*12*(1+Kirish!$C$53)/Kirish!$C$54*(1-Kirish!$B$29),0)</f>
        <v>0</v>
      </c>
      <c r="DK67" s="46">
        <f>IF(AND(DK54=1,DK$4=Parametrlar!$F$8),DK59*12*(1+Kirish!$C$53)/Kirish!$C$54*(1-Kirish!$B$29),0)</f>
        <v>0</v>
      </c>
      <c r="DL67" s="46">
        <f>IF(AND(DL54=1,DL$4=Parametrlar!$F$8),DL59*12*(1+Kirish!$C$53)/Kirish!$C$54*(1-Kirish!$B$29),0)</f>
        <v>0</v>
      </c>
      <c r="DM67" s="46">
        <f>IF(AND(DM54=1,DM$4=Parametrlar!$F$8),DM59*12*(1+Kirish!$C$53)/Kirish!$C$54*(1-Kirish!$B$29),0)</f>
        <v>0</v>
      </c>
      <c r="DN67" s="46">
        <f>IF(AND(DN54=1,DN$4=Parametrlar!$F$8),DN59*12*(1+Kirish!$C$53)/Kirish!$C$54*(1-Kirish!$B$29),0)</f>
        <v>0</v>
      </c>
      <c r="DO67" s="46">
        <f>IF(AND(DO54=1,DO$4=Parametrlar!$F$8),DO59*12*(1+Kirish!$C$53)/Kirish!$C$54*(1-Kirish!$B$29),0)</f>
        <v>0</v>
      </c>
      <c r="DP67" s="46">
        <f>IF(AND(DP54=1,DP$4=Parametrlar!$F$8),DP59*12*(1+Kirish!$C$53)/Kirish!$C$54*(1-Kirish!$B$29),0)</f>
        <v>0</v>
      </c>
      <c r="DQ67" s="46">
        <f>IF(AND(DQ54=1,DQ$4=Parametrlar!$F$8),DQ59*12*(1+Kirish!$C$53)/Kirish!$C$54*(1-Kirish!$B$29),0)</f>
        <v>0</v>
      </c>
      <c r="DR67" s="46">
        <f>IF(AND(DR54=1,DR$4=Parametrlar!$F$8),DR59*12*(1+Kirish!$C$53)/Kirish!$C$54*(1-Kirish!$B$29),0)</f>
        <v>0</v>
      </c>
      <c r="DS67" s="46">
        <f>IF(AND(DS54=1,DS$4=Parametrlar!$F$8),DS59*12*(1+Kirish!$C$53)/Kirish!$C$54*(1-Kirish!$B$29),0)</f>
        <v>0</v>
      </c>
      <c r="DT67" s="46">
        <f>IF(AND(DT54=1,DT$4=Parametrlar!$F$8),DT59*12*(1+Kirish!$C$53)/Kirish!$C$54*(1-Kirish!$B$29),0)</f>
        <v>0</v>
      </c>
      <c r="DU67" s="46">
        <f>IF(AND(DU54=1,DU$4=Parametrlar!$F$8),DU59*12*(1+Kirish!$C$53)/Kirish!$C$54*(1-Kirish!$B$29),0)</f>
        <v>0</v>
      </c>
      <c r="DV67" s="46">
        <f>IF(AND(DV54=1,DV$4=Parametrlar!$F$8),DV59*12*(1+Kirish!$C$53)/Kirish!$C$54*(1-Kirish!$B$29),0)</f>
        <v>0</v>
      </c>
      <c r="DW67" s="46">
        <f>IF(AND(DW54=1,DW$4=Parametrlar!$F$8),DW59*12*(1+Kirish!$C$53)/Kirish!$C$54*(1-Kirish!$B$29),0)</f>
        <v>0</v>
      </c>
      <c r="DX67" s="46">
        <f>IF(AND(DX54=1,DX$4=Parametrlar!$F$8),DX59*12*(1+Kirish!$C$53)/Kirish!$C$54*(1-Kirish!$B$29),0)</f>
        <v>0</v>
      </c>
      <c r="DY67" s="46">
        <f>IF(AND(DY54=1,DY$4=Parametrlar!$F$8),DY59*12*(1+Kirish!$C$53)/Kirish!$C$54*(1-Kirish!$B$29),0)</f>
        <v>0</v>
      </c>
      <c r="DZ67" s="46">
        <f>IF(AND(DZ54=1,DZ$4=Parametrlar!$F$8),DZ59*12*(1+Kirish!$C$53)/Kirish!$C$54*(1-Kirish!$B$29),0)</f>
        <v>0</v>
      </c>
      <c r="EA67" s="46">
        <f>IF(AND(EA54=1,EA$4=Parametrlar!$F$8),EA59*12*(1+Kirish!$C$53)/Kirish!$C$54*(1-Kirish!$B$29),0)</f>
        <v>0</v>
      </c>
      <c r="EB67" s="46">
        <f>IF(AND(EB54=1,EB$4=Parametrlar!$F$8),EB59*12*(1+Kirish!$C$53)/Kirish!$C$54*(1-Kirish!$B$29),0)</f>
        <v>0</v>
      </c>
      <c r="EC67" s="46">
        <f>IF(AND(EC54=1,EC$4=Parametrlar!$F$8),EC59*12*(1+Kirish!$C$53)/Kirish!$C$54*(1-Kirish!$B$29),0)</f>
        <v>0</v>
      </c>
      <c r="ED67" s="46">
        <f>IF(AND(ED54=1,ED$4=Parametrlar!$F$8),ED59*12*(1+Kirish!$C$53)/Kirish!$C$54*(1-Kirish!$B$29),0)</f>
        <v>0</v>
      </c>
      <c r="EE67" s="46">
        <f>IF(AND(EE54=1,EE$4=Parametrlar!$F$8),EE59*12*(1+Kirish!$C$53)/Kirish!$C$54*(1-Kirish!$B$29),0)</f>
        <v>0</v>
      </c>
      <c r="EF67" s="46">
        <f>IF(AND(EF54=1,EF$4=Parametrlar!$F$8),EF59*12*(1+Kirish!$C$53)/Kirish!$C$54*(1-Kirish!$B$29),0)</f>
        <v>0</v>
      </c>
      <c r="EG67" s="46">
        <f>IF(AND(EG54=1,EG$4=Parametrlar!$F$8),EG59*12*(1+Kirish!$C$53)/Kirish!$C$54*(1-Kirish!$B$29),0)</f>
        <v>0</v>
      </c>
      <c r="EH67" s="46">
        <f>IF(AND(EH54=1,EH$4=Parametrlar!$F$8),EH59*12*(1+Kirish!$C$53)/Kirish!$C$54*(1-Kirish!$B$29),0)</f>
        <v>0</v>
      </c>
      <c r="EI67" s="46">
        <f>IF(AND(EI54=1,EI$4=Parametrlar!$F$8),EI59*12*(1+Kirish!$C$53)/Kirish!$C$54*(1-Kirish!$B$29),0)</f>
        <v>0</v>
      </c>
      <c r="EJ67" s="46">
        <f>IF(AND(EJ54=1,EJ$4=Parametrlar!$F$8),EJ59*12*(1+Kirish!$C$53)/Kirish!$C$54*(1-Kirish!$B$29),0)</f>
        <v>0</v>
      </c>
      <c r="EK67" s="46">
        <f>IF(AND(EK54=1,EK$4=Parametrlar!$F$8),EK59*12*(1+Kirish!$C$53)/Kirish!$C$54*(1-Kirish!$B$29),0)</f>
        <v>0</v>
      </c>
      <c r="EL67" s="46">
        <f>IF(AND(EL54=1,EL$4=Parametrlar!$F$8),EL59*12*(1+Kirish!$C$53)/Kirish!$C$54*(1-Kirish!$B$29),0)</f>
        <v>0</v>
      </c>
      <c r="EM67" s="46">
        <f>IF(AND(EM54=1,EM$4=Parametrlar!$F$8),EM59*12*(1+Kirish!$C$53)/Kirish!$C$54*(1-Kirish!$B$29),0)</f>
        <v>0</v>
      </c>
      <c r="EN67" s="46">
        <f>IF(AND(EN54=1,EN$4=Parametrlar!$F$8),EN59*12*(1+Kirish!$C$53)/Kirish!$C$54*(1-Kirish!$B$29),0)</f>
        <v>5395146.6720581446</v>
      </c>
      <c r="EO67" s="46">
        <f>IF(AND(EO54=1,EO$4=Parametrlar!$F$8),EO59*12*(1+Kirish!$C$53)/Kirish!$C$54*(1-Kirish!$B$29),0)</f>
        <v>0</v>
      </c>
      <c r="EP67" s="46">
        <f>IF(AND(EP54=1,EP$4=Parametrlar!$F$8),EP59*12*(1+Kirish!$C$53)/Kirish!$C$54*(1-Kirish!$B$29),0)</f>
        <v>0</v>
      </c>
      <c r="EQ67" s="46">
        <f>IF(AND(EQ54=1,EQ$4=Parametrlar!$F$8),EQ59*12*(1+Kirish!$C$53)/Kirish!$C$54*(1-Kirish!$B$29),0)</f>
        <v>0</v>
      </c>
      <c r="ER67" s="46">
        <f>IF(AND(ER54=1,ER$4=Parametrlar!$F$8),ER59*12*(1+Kirish!$C$53)/Kirish!$C$54*(1-Kirish!$B$29),0)</f>
        <v>0</v>
      </c>
      <c r="ES67" s="46">
        <f>IF(AND(ES54=1,ES$4=Parametrlar!$F$8),ES59*12*(1+Kirish!$C$53)/Kirish!$C$54*(1-Kirish!$B$29),0)</f>
        <v>0</v>
      </c>
      <c r="ET67" s="46">
        <f>IF(AND(ET54=1,ET$4=Parametrlar!$F$8),ET59*12*(1+Kirish!$C$53)/Kirish!$C$54*(1-Kirish!$B$29),0)</f>
        <v>0</v>
      </c>
      <c r="EU67" s="46">
        <f>IF(AND(EU54=1,EU$4=Parametrlar!$F$8),EU59*12*(1+Kirish!$C$53)/Kirish!$C$54*(1-Kirish!$B$29),0)</f>
        <v>0</v>
      </c>
      <c r="EV67" s="46">
        <f>IF(AND(EV54=1,EV$4=Parametrlar!$F$8),EV59*12*(1+Kirish!$C$53)/Kirish!$C$54*(1-Kirish!$B$29),0)</f>
        <v>0</v>
      </c>
      <c r="EW67" s="46">
        <f>IF(AND(EW54=1,EW$4=Parametrlar!$F$8),EW59*12*(1+Kirish!$C$53)/Kirish!$C$54*(1-Kirish!$B$29),0)</f>
        <v>0</v>
      </c>
      <c r="EX67" s="46">
        <f>IF(AND(EX54=1,EX$4=Parametrlar!$F$8),EX59*12*(1+Kirish!$C$53)/Kirish!$C$54*(1-Kirish!$B$29),0)</f>
        <v>0</v>
      </c>
      <c r="EY67" s="46">
        <f>IF(AND(EY54=1,EY$4=Parametrlar!$F$8),EY59*12*(1+Kirish!$C$53)/Kirish!$C$54*(1-Kirish!$B$29),0)</f>
        <v>0</v>
      </c>
      <c r="EZ67" s="46">
        <f>IF(AND(EZ54=1,EZ$4=Parametrlar!$F$8),EZ59*12*(1+Kirish!$C$53)/Kirish!$C$54*(1-Kirish!$B$29),0)</f>
        <v>0</v>
      </c>
      <c r="FA67" s="46">
        <f>IF(AND(FA54=1,FA$4=Parametrlar!$F$8),FA59*12*(1+Kirish!$C$53)/Kirish!$C$54*(1-Kirish!$B$29),0)</f>
        <v>0</v>
      </c>
      <c r="FB67" s="46">
        <f>IF(AND(FB54=1,FB$4=Parametrlar!$F$8),FB59*12*(1+Kirish!$C$53)/Kirish!$C$54*(1-Kirish!$B$29),0)</f>
        <v>0</v>
      </c>
      <c r="FC67" s="46">
        <f>IF(AND(FC54=1,FC$4=Parametrlar!$F$8),FC59*12*(1+Kirish!$C$53)/Kirish!$C$54*(1-Kirish!$B$29),0)</f>
        <v>0</v>
      </c>
      <c r="FD67" s="46">
        <f>IF(AND(FD54=1,FD$4=Parametrlar!$F$8),FD59*12*(1+Kirish!$C$53)/Kirish!$C$54*(1-Kirish!$B$29),0)</f>
        <v>0</v>
      </c>
      <c r="FE67" s="46">
        <f>IF(AND(FE54=1,FE$4=Parametrlar!$F$8),FE59*12*(1+Kirish!$C$53)/Kirish!$C$54*(1-Kirish!$B$29),0)</f>
        <v>0</v>
      </c>
      <c r="FF67" s="46">
        <f>IF(AND(FF54=1,FF$4=Parametrlar!$F$8),FF59*12*(1+Kirish!$C$53)/Kirish!$C$54*(1-Kirish!$B$29),0)</f>
        <v>0</v>
      </c>
      <c r="FG67" s="46">
        <f>IF(AND(FG54=1,FG$4=Parametrlar!$F$8),FG59*12*(1+Kirish!$C$53)/Kirish!$C$54*(1-Kirish!$B$29),0)</f>
        <v>0</v>
      </c>
      <c r="FH67" s="46">
        <f>IF(AND(FH54=1,FH$4=Parametrlar!$F$8),FH59*12*(1+Kirish!$C$53)/Kirish!$C$54*(1-Kirish!$B$29),0)</f>
        <v>0</v>
      </c>
      <c r="FI67" s="46">
        <f>IF(AND(FI54=1,FI$4=Parametrlar!$F$8),FI59*12*(1+Kirish!$C$53)/Kirish!$C$54*(1-Kirish!$B$29),0)</f>
        <v>0</v>
      </c>
      <c r="FJ67" s="46">
        <f>IF(AND(FJ54=1,FJ$4=Parametrlar!$F$8),FJ59*12*(1+Kirish!$C$53)/Kirish!$C$54*(1-Kirish!$B$29),0)</f>
        <v>0</v>
      </c>
      <c r="FK67" s="46">
        <f>IF(AND(FK54=1,FK$4=Parametrlar!$F$8),FK59*12*(1+Kirish!$C$53)/Kirish!$C$54*(1-Kirish!$B$29),0)</f>
        <v>0</v>
      </c>
      <c r="FL67" s="46">
        <f>IF(AND(FL54=1,FL$4=Parametrlar!$F$8),FL59*12*(1+Kirish!$C$53)/Kirish!$C$54*(1-Kirish!$B$29),0)</f>
        <v>0</v>
      </c>
      <c r="FM67" s="46">
        <f>IF(AND(FM54=1,FM$4=Parametrlar!$F$8),FM59*12*(1+Kirish!$C$53)/Kirish!$C$54*(1-Kirish!$B$29),0)</f>
        <v>0</v>
      </c>
      <c r="FN67" s="46">
        <f>IF(AND(FN54=1,FN$4=Parametrlar!$F$8),FN59*12*(1+Kirish!$C$53)/Kirish!$C$54*(1-Kirish!$B$29),0)</f>
        <v>0</v>
      </c>
      <c r="FO67" s="46">
        <f>IF(AND(FO54=1,FO$4=Parametrlar!$F$8),FO59*12*(1+Kirish!$C$53)/Kirish!$C$54*(1-Kirish!$B$29),0)</f>
        <v>0</v>
      </c>
      <c r="FP67" s="46">
        <f>IF(AND(FP54=1,FP$4=Parametrlar!$F$8),FP59*12*(1+Kirish!$C$53)/Kirish!$C$54*(1-Kirish!$B$29),0)</f>
        <v>0</v>
      </c>
    </row>
    <row r="68" spans="1:172" x14ac:dyDescent="0.2">
      <c r="A68" s="42" t="s">
        <v>16</v>
      </c>
      <c r="C68" s="45">
        <f>SUM(D68:FP68)</f>
        <v>4968020.7307645129</v>
      </c>
      <c r="D68" s="46">
        <f>IF(AND(D54=1,D$4=Parametrlar!$F$8),D67-MAX(0,D67-(Parametrlar!$F$23-SUM($D64:D64)))*Kirish!$B$28,0)</f>
        <v>0</v>
      </c>
      <c r="E68" s="46">
        <f>IF(AND(E54=1,E$4=Parametrlar!$F$8),E67-MAX(0,E67-(Parametrlar!$F$23-SUM($D64:E64)))*Kirish!$B$28,0)</f>
        <v>0</v>
      </c>
      <c r="F68" s="46">
        <f>IF(AND(F54=1,F$4=Parametrlar!$F$8),F67-MAX(0,F67-(Parametrlar!$F$23-SUM($D64:F64)))*Kirish!$B$28,0)</f>
        <v>0</v>
      </c>
      <c r="G68" s="46">
        <f>IF(AND(G54=1,G$4=Parametrlar!$F$8),G67-MAX(0,G67-(Parametrlar!$F$23-SUM($D64:G64)))*Kirish!$B$28,0)</f>
        <v>0</v>
      </c>
      <c r="H68" s="46">
        <f>IF(AND(H54=1,H$4=Parametrlar!$F$8),H67-MAX(0,H67-(Parametrlar!$F$23-SUM($D64:H64)))*Kirish!$B$28,0)</f>
        <v>0</v>
      </c>
      <c r="I68" s="46">
        <f>IF(AND(I54=1,I$4=Parametrlar!$F$8),I67-MAX(0,I67-(Parametrlar!$F$23-SUM($D64:I64)))*Kirish!$B$28,0)</f>
        <v>0</v>
      </c>
      <c r="J68" s="46">
        <f>IF(AND(J54=1,J$4=Parametrlar!$F$8),J67-MAX(0,J67-(Parametrlar!$F$23-SUM($D64:J64)))*Kirish!$B$28,0)</f>
        <v>0</v>
      </c>
      <c r="K68" s="46">
        <f>IF(AND(K54=1,K$4=Parametrlar!$F$8),K67-MAX(0,K67-(Parametrlar!$F$23-SUM($D64:K64)))*Kirish!$B$28,0)</f>
        <v>0</v>
      </c>
      <c r="L68" s="46">
        <f>IF(AND(L54=1,L$4=Parametrlar!$F$8),L67-MAX(0,L67-(Parametrlar!$F$23-SUM($D64:L64)))*Kirish!$B$28,0)</f>
        <v>0</v>
      </c>
      <c r="M68" s="46">
        <f>IF(AND(M54=1,M$4=Parametrlar!$F$8),M67-MAX(0,M67-(Parametrlar!$F$23-SUM($D64:M64)))*Kirish!$B$28,0)</f>
        <v>0</v>
      </c>
      <c r="N68" s="46">
        <f>IF(AND(N54=1,N$4=Parametrlar!$F$8),N67-MAX(0,N67-(Parametrlar!$F$23-SUM($D64:N64)))*Kirish!$B$28,0)</f>
        <v>0</v>
      </c>
      <c r="O68" s="46">
        <f>IF(AND(O54=1,O$4=Parametrlar!$F$8),O67-MAX(0,O67-(Parametrlar!$F$23-SUM($D64:O64)))*Kirish!$B$28,0)</f>
        <v>0</v>
      </c>
      <c r="P68" s="46">
        <f>IF(AND(P54=1,P$4=Parametrlar!$F$8),P67-MAX(0,P67-(Parametrlar!$F$23-SUM($D64:P64)))*Kirish!$B$28,0)</f>
        <v>0</v>
      </c>
      <c r="Q68" s="46">
        <f>IF(AND(Q54=1,Q$4=Parametrlar!$F$8),Q67-MAX(0,Q67-(Parametrlar!$F$23-SUM($D64:Q64)))*Kirish!$B$28,0)</f>
        <v>0</v>
      </c>
      <c r="R68" s="46">
        <f>IF(AND(R54=1,R$4=Parametrlar!$F$8),R67-MAX(0,R67-(Parametrlar!$F$23-SUM($D64:R64)))*Kirish!$B$28,0)</f>
        <v>0</v>
      </c>
      <c r="S68" s="46">
        <f>IF(AND(S54=1,S$4=Parametrlar!$F$8),S67-MAX(0,S67-(Parametrlar!$F$23-SUM($D64:S64)))*Kirish!$B$28,0)</f>
        <v>0</v>
      </c>
      <c r="T68" s="46">
        <f>IF(AND(T54=1,T$4=Parametrlar!$F$8),T67-MAX(0,T67-(Parametrlar!$F$23-SUM($D64:T64)))*Kirish!$B$28,0)</f>
        <v>0</v>
      </c>
      <c r="U68" s="46">
        <f>IF(AND(U54=1,U$4=Parametrlar!$F$8),U67-MAX(0,U67-(Parametrlar!$F$23-SUM($D64:U64)))*Kirish!$B$28,0)</f>
        <v>0</v>
      </c>
      <c r="V68" s="46">
        <f>IF(AND(V54=1,V$4=Parametrlar!$F$8),V67-MAX(0,V67-(Parametrlar!$F$23-SUM($D64:V64)))*Kirish!$B$28,0)</f>
        <v>0</v>
      </c>
      <c r="W68" s="46">
        <f>IF(AND(W54=1,W$4=Parametrlar!$F$8),W67-MAX(0,W67-(Parametrlar!$F$23-SUM($D64:W64)))*Kirish!$B$28,0)</f>
        <v>0</v>
      </c>
      <c r="X68" s="46">
        <f>IF(AND(X54=1,X$4=Parametrlar!$F$8),X67-MAX(0,X67-(Parametrlar!$F$23-SUM($D64:X64)))*Kirish!$B$28,0)</f>
        <v>0</v>
      </c>
      <c r="Y68" s="46">
        <f>IF(AND(Y54=1,Y$4=Parametrlar!$F$8),Y67-MAX(0,Y67-(Parametrlar!$F$23-SUM($D64:Y64)))*Kirish!$B$28,0)</f>
        <v>0</v>
      </c>
      <c r="Z68" s="46">
        <f>IF(AND(Z54=1,Z$4=Parametrlar!$F$8),Z67-MAX(0,Z67-(Parametrlar!$F$23-SUM($D64:Z64)))*Kirish!$B$28,0)</f>
        <v>0</v>
      </c>
      <c r="AA68" s="46">
        <f>IF(AND(AA54=1,AA$4=Parametrlar!$F$8),AA67-MAX(0,AA67-(Parametrlar!$F$23-SUM($D64:AA64)))*Kirish!$B$28,0)</f>
        <v>0</v>
      </c>
      <c r="AB68" s="46">
        <f>IF(AND(AB54=1,AB$4=Parametrlar!$F$8),AB67-MAX(0,AB67-(Parametrlar!$F$23-SUM($D64:AB64)))*Kirish!$B$28,0)</f>
        <v>0</v>
      </c>
      <c r="AC68" s="46">
        <f>IF(AND(AC54=1,AC$4=Parametrlar!$F$8),AC67-MAX(0,AC67-(Parametrlar!$F$23-SUM($D64:AC64)))*Kirish!$B$28,0)</f>
        <v>0</v>
      </c>
      <c r="AD68" s="46">
        <f>IF(AND(AD54=1,AD$4=Parametrlar!$F$8),AD67-MAX(0,AD67-(Parametrlar!$F$23-SUM($D64:AD64)))*Kirish!$B$28,0)</f>
        <v>0</v>
      </c>
      <c r="AE68" s="46">
        <f>IF(AND(AE54=1,AE$4=Parametrlar!$F$8),AE67-MAX(0,AE67-(Parametrlar!$F$23-SUM($D64:AE64)))*Kirish!$B$28,0)</f>
        <v>0</v>
      </c>
      <c r="AF68" s="46">
        <f>IF(AND(AF54=1,AF$4=Parametrlar!$F$8),AF67-MAX(0,AF67-(Parametrlar!$F$23-SUM($D64:AF64)))*Kirish!$B$28,0)</f>
        <v>0</v>
      </c>
      <c r="AG68" s="46">
        <f>IF(AND(AG54=1,AG$4=Parametrlar!$F$8),AG67-MAX(0,AG67-(Parametrlar!$F$23-SUM($D64:AG64)))*Kirish!$B$28,0)</f>
        <v>0</v>
      </c>
      <c r="AH68" s="46">
        <f>IF(AND(AH54=1,AH$4=Parametrlar!$F$8),AH67-MAX(0,AH67-(Parametrlar!$F$23-SUM($D64:AH64)))*Kirish!$B$28,0)</f>
        <v>0</v>
      </c>
      <c r="AI68" s="46">
        <f>IF(AND(AI54=1,AI$4=Parametrlar!$F$8),AI67-MAX(0,AI67-(Parametrlar!$F$23-SUM($D64:AI64)))*Kirish!$B$28,0)</f>
        <v>0</v>
      </c>
      <c r="AJ68" s="46">
        <f>IF(AND(AJ54=1,AJ$4=Parametrlar!$F$8),AJ67-MAX(0,AJ67-(Parametrlar!$F$23-SUM($D64:AJ64)))*Kirish!$B$28,0)</f>
        <v>0</v>
      </c>
      <c r="AK68" s="46">
        <f>IF(AND(AK54=1,AK$4=Parametrlar!$F$8),AK67-MAX(0,AK67-(Parametrlar!$F$23-SUM($D64:AK64)))*Kirish!$B$28,0)</f>
        <v>0</v>
      </c>
      <c r="AL68" s="46">
        <f>IF(AND(AL54=1,AL$4=Parametrlar!$F$8),AL67-MAX(0,AL67-(Parametrlar!$F$23-SUM($D64:AL64)))*Kirish!$B$28,0)</f>
        <v>0</v>
      </c>
      <c r="AM68" s="46">
        <f>IF(AND(AM54=1,AM$4=Parametrlar!$F$8),AM67-MAX(0,AM67-(Parametrlar!$F$23-SUM($D64:AM64)))*Kirish!$B$28,0)</f>
        <v>0</v>
      </c>
      <c r="AN68" s="46">
        <f>IF(AND(AN54=1,AN$4=Parametrlar!$F$8),AN67-MAX(0,AN67-(Parametrlar!$F$23-SUM($D64:AN64)))*Kirish!$B$28,0)</f>
        <v>0</v>
      </c>
      <c r="AO68" s="46">
        <f>IF(AND(AO54=1,AO$4=Parametrlar!$F$8),AO67-MAX(0,AO67-(Parametrlar!$F$23-SUM($D64:AO64)))*Kirish!$B$28,0)</f>
        <v>0</v>
      </c>
      <c r="AP68" s="46">
        <f>IF(AND(AP54=1,AP$4=Parametrlar!$F$8),AP67-MAX(0,AP67-(Parametrlar!$F$23-SUM($D64:AP64)))*Kirish!$B$28,0)</f>
        <v>0</v>
      </c>
      <c r="AQ68" s="46">
        <f>IF(AND(AQ54=1,AQ$4=Parametrlar!$F$8),AQ67-MAX(0,AQ67-(Parametrlar!$F$23-SUM($D64:AQ64)))*Kirish!$B$28,0)</f>
        <v>0</v>
      </c>
      <c r="AR68" s="46">
        <f>IF(AND(AR54=1,AR$4=Parametrlar!$F$8),AR67-MAX(0,AR67-(Parametrlar!$F$23-SUM($D64:AR64)))*Kirish!$B$28,0)</f>
        <v>0</v>
      </c>
      <c r="AS68" s="46">
        <f>IF(AND(AS54=1,AS$4=Parametrlar!$F$8),AS67-MAX(0,AS67-(Parametrlar!$F$23-SUM($D64:AS64)))*Kirish!$B$28,0)</f>
        <v>0</v>
      </c>
      <c r="AT68" s="46">
        <f>IF(AND(AT54=1,AT$4=Parametrlar!$F$8),AT67-MAX(0,AT67-(Parametrlar!$F$23-SUM($D64:AT64)))*Kirish!$B$28,0)</f>
        <v>0</v>
      </c>
      <c r="AU68" s="46">
        <f>IF(AND(AU54=1,AU$4=Parametrlar!$F$8),AU67-MAX(0,AU67-(Parametrlar!$F$23-SUM($D64:AU64)))*Kirish!$B$28,0)</f>
        <v>0</v>
      </c>
      <c r="AV68" s="46">
        <f>IF(AND(AV54=1,AV$4=Parametrlar!$F$8),AV67-MAX(0,AV67-(Parametrlar!$F$23-SUM($D64:AV64)))*Kirish!$B$28,0)</f>
        <v>0</v>
      </c>
      <c r="AW68" s="46">
        <f>IF(AND(AW54=1,AW$4=Parametrlar!$F$8),AW67-MAX(0,AW67-(Parametrlar!$F$23-SUM($D64:AW64)))*Kirish!$B$28,0)</f>
        <v>0</v>
      </c>
      <c r="AX68" s="46">
        <f>IF(AND(AX54=1,AX$4=Parametrlar!$F$8),AX67-MAX(0,AX67-(Parametrlar!$F$23-SUM($D64:AX64)))*Kirish!$B$28,0)</f>
        <v>0</v>
      </c>
      <c r="AY68" s="46">
        <f>IF(AND(AY54=1,AY$4=Parametrlar!$F$8),AY67-MAX(0,AY67-(Parametrlar!$F$23-SUM($D64:AY64)))*Kirish!$B$28,0)</f>
        <v>0</v>
      </c>
      <c r="AZ68" s="46">
        <f>IF(AND(AZ54=1,AZ$4=Parametrlar!$F$8),AZ67-MAX(0,AZ67-(Parametrlar!$F$23-SUM($D64:AZ64)))*Kirish!$B$28,0)</f>
        <v>0</v>
      </c>
      <c r="BA68" s="46">
        <f>IF(AND(BA54=1,BA$4=Parametrlar!$F$8),BA67-MAX(0,BA67-(Parametrlar!$F$23-SUM($D64:BA64)))*Kirish!$B$28,0)</f>
        <v>0</v>
      </c>
      <c r="BB68" s="46">
        <f>IF(AND(BB54=1,BB$4=Parametrlar!$F$8),BB67-MAX(0,BB67-(Parametrlar!$F$23-SUM($D64:BB64)))*Kirish!$B$28,0)</f>
        <v>0</v>
      </c>
      <c r="BC68" s="46">
        <f>IF(AND(BC54=1,BC$4=Parametrlar!$F$8),BC67-MAX(0,BC67-(Parametrlar!$F$23-SUM($D64:BC64)))*Kirish!$B$28,0)</f>
        <v>0</v>
      </c>
      <c r="BD68" s="46">
        <f>IF(AND(BD54=1,BD$4=Parametrlar!$F$8),BD67-MAX(0,BD67-(Parametrlar!$F$23-SUM($D64:BD64)))*Kirish!$B$28,0)</f>
        <v>0</v>
      </c>
      <c r="BE68" s="46">
        <f>IF(AND(BE54=1,BE$4=Parametrlar!$F$8),BE67-MAX(0,BE67-(Parametrlar!$F$23-SUM($D64:BE64)))*Kirish!$B$28,0)</f>
        <v>0</v>
      </c>
      <c r="BF68" s="46">
        <f>IF(AND(BF54=1,BF$4=Parametrlar!$F$8),BF67-MAX(0,BF67-(Parametrlar!$F$23-SUM($D64:BF64)))*Kirish!$B$28,0)</f>
        <v>0</v>
      </c>
      <c r="BG68" s="46">
        <f>IF(AND(BG54=1,BG$4=Parametrlar!$F$8),BG67-MAX(0,BG67-(Parametrlar!$F$23-SUM($D64:BG64)))*Kirish!$B$28,0)</f>
        <v>0</v>
      </c>
      <c r="BH68" s="46">
        <f>IF(AND(BH54=1,BH$4=Parametrlar!$F$8),BH67-MAX(0,BH67-(Parametrlar!$F$23-SUM($D64:BH64)))*Kirish!$B$28,0)</f>
        <v>0</v>
      </c>
      <c r="BI68" s="46">
        <f>IF(AND(BI54=1,BI$4=Parametrlar!$F$8),BI67-MAX(0,BI67-(Parametrlar!$F$23-SUM($D64:BI64)))*Kirish!$B$28,0)</f>
        <v>0</v>
      </c>
      <c r="BJ68" s="46">
        <f>IF(AND(BJ54=1,BJ$4=Parametrlar!$F$8),BJ67-MAX(0,BJ67-(Parametrlar!$F$23-SUM($D64:BJ64)))*Kirish!$B$28,0)</f>
        <v>0</v>
      </c>
      <c r="BK68" s="46">
        <f>IF(AND(BK54=1,BK$4=Parametrlar!$F$8),BK67-MAX(0,BK67-(Parametrlar!$F$23-SUM($D64:BK64)))*Kirish!$B$28,0)</f>
        <v>0</v>
      </c>
      <c r="BL68" s="46">
        <f>IF(AND(BL54=1,BL$4=Parametrlar!$F$8),BL67-MAX(0,BL67-(Parametrlar!$F$23-SUM($D64:BL64)))*Kirish!$B$28,0)</f>
        <v>0</v>
      </c>
      <c r="BM68" s="46">
        <f>IF(AND(BM54=1,BM$4=Parametrlar!$F$8),BM67-MAX(0,BM67-(Parametrlar!$F$23-SUM($D64:BM64)))*Kirish!$B$28,0)</f>
        <v>0</v>
      </c>
      <c r="BN68" s="46">
        <f>IF(AND(BN54=1,BN$4=Parametrlar!$F$8),BN67-MAX(0,BN67-(Parametrlar!$F$23-SUM($D64:BN64)))*Kirish!$B$28,0)</f>
        <v>0</v>
      </c>
      <c r="BO68" s="46">
        <f>IF(AND(BO54=1,BO$4=Parametrlar!$F$8),BO67-MAX(0,BO67-(Parametrlar!$F$23-SUM($D64:BO64)))*Kirish!$B$28,0)</f>
        <v>0</v>
      </c>
      <c r="BP68" s="46">
        <f>IF(AND(BP54=1,BP$4=Parametrlar!$F$8),BP67-MAX(0,BP67-(Parametrlar!$F$23-SUM($D64:BP64)))*Kirish!$B$28,0)</f>
        <v>0</v>
      </c>
      <c r="BQ68" s="46">
        <f>IF(AND(BQ54=1,BQ$4=Parametrlar!$F$8),BQ67-MAX(0,BQ67-(Parametrlar!$F$23-SUM($D64:BQ64)))*Kirish!$B$28,0)</f>
        <v>0</v>
      </c>
      <c r="BR68" s="46">
        <f>IF(AND(BR54=1,BR$4=Parametrlar!$F$8),BR67-MAX(0,BR67-(Parametrlar!$F$23-SUM($D64:BR64)))*Kirish!$B$28,0)</f>
        <v>0</v>
      </c>
      <c r="BS68" s="46">
        <f>IF(AND(BS54=1,BS$4=Parametrlar!$F$8),BS67-MAX(0,BS67-(Parametrlar!$F$23-SUM($D64:BS64)))*Kirish!$B$28,0)</f>
        <v>0</v>
      </c>
      <c r="BT68" s="46">
        <f>IF(AND(BT54=1,BT$4=Parametrlar!$F$8),BT67-MAX(0,BT67-(Parametrlar!$F$23-SUM($D64:BT64)))*Kirish!$B$28,0)</f>
        <v>0</v>
      </c>
      <c r="BU68" s="46">
        <f>IF(AND(BU54=1,BU$4=Parametrlar!$F$8),BU67-MAX(0,BU67-(Parametrlar!$F$23-SUM($D64:BU64)))*Kirish!$B$28,0)</f>
        <v>0</v>
      </c>
      <c r="BV68" s="46">
        <f>IF(AND(BV54=1,BV$4=Parametrlar!$F$8),BV67-MAX(0,BV67-(Parametrlar!$F$23-SUM($D64:BV64)))*Kirish!$B$28,0)</f>
        <v>0</v>
      </c>
      <c r="BW68" s="46">
        <f>IF(AND(BW54=1,BW$4=Parametrlar!$F$8),BW67-MAX(0,BW67-(Parametrlar!$F$23-SUM($D64:BW64)))*Kirish!$B$28,0)</f>
        <v>0</v>
      </c>
      <c r="BX68" s="46">
        <f>IF(AND(BX54=1,BX$4=Parametrlar!$F$8),BX67-MAX(0,BX67-(Parametrlar!$F$23-SUM($D64:BX64)))*Kirish!$B$28,0)</f>
        <v>0</v>
      </c>
      <c r="BY68" s="46">
        <f>IF(AND(BY54=1,BY$4=Parametrlar!$F$8),BY67-MAX(0,BY67-(Parametrlar!$F$23-SUM($D64:BY64)))*Kirish!$B$28,0)</f>
        <v>0</v>
      </c>
      <c r="BZ68" s="46">
        <f>IF(AND(BZ54=1,BZ$4=Parametrlar!$F$8),BZ67-MAX(0,BZ67-(Parametrlar!$F$23-SUM($D64:BZ64)))*Kirish!$B$28,0)</f>
        <v>0</v>
      </c>
      <c r="CA68" s="46">
        <f>IF(AND(CA54=1,CA$4=Parametrlar!$F$8),CA67-MAX(0,CA67-(Parametrlar!$F$23-SUM($D64:CA64)))*Kirish!$B$28,0)</f>
        <v>0</v>
      </c>
      <c r="CB68" s="46">
        <f>IF(AND(CB54=1,CB$4=Parametrlar!$F$8),CB67-MAX(0,CB67-(Parametrlar!$F$23-SUM($D64:CB64)))*Kirish!$B$28,0)</f>
        <v>0</v>
      </c>
      <c r="CC68" s="46">
        <f>IF(AND(CC54=1,CC$4=Parametrlar!$F$8),CC67-MAX(0,CC67-(Parametrlar!$F$23-SUM($D64:CC64)))*Kirish!$B$28,0)</f>
        <v>0</v>
      </c>
      <c r="CD68" s="46">
        <f>IF(AND(CD54=1,CD$4=Parametrlar!$F$8),CD67-MAX(0,CD67-(Parametrlar!$F$23-SUM($D64:CD64)))*Kirish!$B$28,0)</f>
        <v>0</v>
      </c>
      <c r="CE68" s="46">
        <f>IF(AND(CE54=1,CE$4=Parametrlar!$F$8),CE67-MAX(0,CE67-(Parametrlar!$F$23-SUM($D64:CE64)))*Kirish!$B$28,0)</f>
        <v>0</v>
      </c>
      <c r="CF68" s="46">
        <f>IF(AND(CF54=1,CF$4=Parametrlar!$F$8),CF67-MAX(0,CF67-(Parametrlar!$F$23-SUM($D64:CF64)))*Kirish!$B$28,0)</f>
        <v>0</v>
      </c>
      <c r="CG68" s="46">
        <f>IF(AND(CG54=1,CG$4=Parametrlar!$F$8),CG67-MAX(0,CG67-(Parametrlar!$F$23-SUM($D64:CG64)))*Kirish!$B$28,0)</f>
        <v>0</v>
      </c>
      <c r="CH68" s="46">
        <f>IF(AND(CH54=1,CH$4=Parametrlar!$F$8),CH67-MAX(0,CH67-(Parametrlar!$F$23-SUM($D64:CH64)))*Kirish!$B$28,0)</f>
        <v>0</v>
      </c>
      <c r="CI68" s="46">
        <f>IF(AND(CI54=1,CI$4=Parametrlar!$F$8),CI67-MAX(0,CI67-(Parametrlar!$F$23-SUM($D64:CI64)))*Kirish!$B$28,0)</f>
        <v>0</v>
      </c>
      <c r="CJ68" s="46">
        <f>IF(AND(CJ54=1,CJ$4=Parametrlar!$F$8),CJ67-MAX(0,CJ67-(Parametrlar!$F$23-SUM($D64:CJ64)))*Kirish!$B$28,0)</f>
        <v>0</v>
      </c>
      <c r="CK68" s="46">
        <f>IF(AND(CK54=1,CK$4=Parametrlar!$F$8),CK67-MAX(0,CK67-(Parametrlar!$F$23-SUM($D64:CK64)))*Kirish!$B$28,0)</f>
        <v>0</v>
      </c>
      <c r="CL68" s="46">
        <f>IF(AND(CL54=1,CL$4=Parametrlar!$F$8),CL67-MAX(0,CL67-(Parametrlar!$F$23-SUM($D64:CL64)))*Kirish!$B$28,0)</f>
        <v>0</v>
      </c>
      <c r="CM68" s="46">
        <f>IF(AND(CM54=1,CM$4=Parametrlar!$F$8),CM67-MAX(0,CM67-(Parametrlar!$F$23-SUM($D64:CM64)))*Kirish!$B$28,0)</f>
        <v>0</v>
      </c>
      <c r="CN68" s="46">
        <f>IF(AND(CN54=1,CN$4=Parametrlar!$F$8),CN67-MAX(0,CN67-(Parametrlar!$F$23-SUM($D64:CN64)))*Kirish!$B$28,0)</f>
        <v>0</v>
      </c>
      <c r="CO68" s="46">
        <f>IF(AND(CO54=1,CO$4=Parametrlar!$F$8),CO67-MAX(0,CO67-(Parametrlar!$F$23-SUM($D64:CO64)))*Kirish!$B$28,0)</f>
        <v>0</v>
      </c>
      <c r="CP68" s="46">
        <f>IF(AND(CP54=1,CP$4=Parametrlar!$F$8),CP67-MAX(0,CP67-(Parametrlar!$F$23-SUM($D64:CP64)))*Kirish!$B$28,0)</f>
        <v>0</v>
      </c>
      <c r="CQ68" s="46">
        <f>IF(AND(CQ54=1,CQ$4=Parametrlar!$F$8),CQ67-MAX(0,CQ67-(Parametrlar!$F$23-SUM($D64:CQ64)))*Kirish!$B$28,0)</f>
        <v>0</v>
      </c>
      <c r="CR68" s="46">
        <f>IF(AND(CR54=1,CR$4=Parametrlar!$F$8),CR67-MAX(0,CR67-(Parametrlar!$F$23-SUM($D64:CR64)))*Kirish!$B$28,0)</f>
        <v>0</v>
      </c>
      <c r="CS68" s="46">
        <f>IF(AND(CS54=1,CS$4=Parametrlar!$F$8),CS67-MAX(0,CS67-(Parametrlar!$F$23-SUM($D64:CS64)))*Kirish!$B$28,0)</f>
        <v>0</v>
      </c>
      <c r="CT68" s="46">
        <f>IF(AND(CT54=1,CT$4=Parametrlar!$F$8),CT67-MAX(0,CT67-(Parametrlar!$F$23-SUM($D64:CT64)))*Kirish!$B$28,0)</f>
        <v>0</v>
      </c>
      <c r="CU68" s="46">
        <f>IF(AND(CU54=1,CU$4=Parametrlar!$F$8),CU67-MAX(0,CU67-(Parametrlar!$F$23-SUM($D64:CU64)))*Kirish!$B$28,0)</f>
        <v>0</v>
      </c>
      <c r="CV68" s="46">
        <f>IF(AND(CV54=1,CV$4=Parametrlar!$F$8),CV67-MAX(0,CV67-(Parametrlar!$F$23-SUM($D64:CV64)))*Kirish!$B$28,0)</f>
        <v>0</v>
      </c>
      <c r="CW68" s="46">
        <f>IF(AND(CW54=1,CW$4=Parametrlar!$F$8),CW67-MAX(0,CW67-(Parametrlar!$F$23-SUM($D64:CW64)))*Kirish!$B$28,0)</f>
        <v>0</v>
      </c>
      <c r="CX68" s="46">
        <f>IF(AND(CX54=1,CX$4=Parametrlar!$F$8),CX67-MAX(0,CX67-(Parametrlar!$F$23-SUM($D64:CX64)))*Kirish!$B$28,0)</f>
        <v>0</v>
      </c>
      <c r="CY68" s="46">
        <f>IF(AND(CY54=1,CY$4=Parametrlar!$F$8),CY67-MAX(0,CY67-(Parametrlar!$F$23-SUM($D64:CY64)))*Kirish!$B$28,0)</f>
        <v>0</v>
      </c>
      <c r="CZ68" s="46">
        <f>IF(AND(CZ54=1,CZ$4=Parametrlar!$F$8),CZ67-MAX(0,CZ67-(Parametrlar!$F$23-SUM($D64:CZ64)))*Kirish!$B$28,0)</f>
        <v>0</v>
      </c>
      <c r="DA68" s="46">
        <f>IF(AND(DA54=1,DA$4=Parametrlar!$F$8),DA67-MAX(0,DA67-(Parametrlar!$F$23-SUM($D64:DA64)))*Kirish!$B$28,0)</f>
        <v>0</v>
      </c>
      <c r="DB68" s="46">
        <f>IF(AND(DB54=1,DB$4=Parametrlar!$F$8),DB67-MAX(0,DB67-(Parametrlar!$F$23-SUM($D64:DB64)))*Kirish!$B$28,0)</f>
        <v>0</v>
      </c>
      <c r="DC68" s="46">
        <f>IF(AND(DC54=1,DC$4=Parametrlar!$F$8),DC67-MAX(0,DC67-(Parametrlar!$F$23-SUM($D64:DC64)))*Kirish!$B$28,0)</f>
        <v>0</v>
      </c>
      <c r="DD68" s="46">
        <f>IF(AND(DD54=1,DD$4=Parametrlar!$F$8),DD67-MAX(0,DD67-(Parametrlar!$F$23-SUM($D64:DD64)))*Kirish!$B$28,0)</f>
        <v>0</v>
      </c>
      <c r="DE68" s="46">
        <f>IF(AND(DE54=1,DE$4=Parametrlar!$F$8),DE67-MAX(0,DE67-(Parametrlar!$F$23-SUM($D64:DE64)))*Kirish!$B$28,0)</f>
        <v>0</v>
      </c>
      <c r="DF68" s="46">
        <f>IF(AND(DF54=1,DF$4=Parametrlar!$F$8),DF67-MAX(0,DF67-(Parametrlar!$F$23-SUM($D64:DF64)))*Kirish!$B$28,0)</f>
        <v>0</v>
      </c>
      <c r="DG68" s="46">
        <f>IF(AND(DG54=1,DG$4=Parametrlar!$F$8),DG67-MAX(0,DG67-(Parametrlar!$F$23-SUM($D64:DG64)))*Kirish!$B$28,0)</f>
        <v>0</v>
      </c>
      <c r="DH68" s="46">
        <f>IF(AND(DH54=1,DH$4=Parametrlar!$F$8),DH67-MAX(0,DH67-(Parametrlar!$F$23-SUM($D64:DH64)))*Kirish!$B$28,0)</f>
        <v>0</v>
      </c>
      <c r="DI68" s="46">
        <f>IF(AND(DI54=1,DI$4=Parametrlar!$F$8),DI67-MAX(0,DI67-(Parametrlar!$F$23-SUM($D64:DI64)))*Kirish!$B$28,0)</f>
        <v>0</v>
      </c>
      <c r="DJ68" s="46">
        <f>IF(AND(DJ54=1,DJ$4=Parametrlar!$F$8),DJ67-MAX(0,DJ67-(Parametrlar!$F$23-SUM($D64:DJ64)))*Kirish!$B$28,0)</f>
        <v>0</v>
      </c>
      <c r="DK68" s="46">
        <f>IF(AND(DK54=1,DK$4=Parametrlar!$F$8),DK67-MAX(0,DK67-(Parametrlar!$F$23-SUM($D64:DK64)))*Kirish!$B$28,0)</f>
        <v>0</v>
      </c>
      <c r="DL68" s="46">
        <f>IF(AND(DL54=1,DL$4=Parametrlar!$F$8),DL67-MAX(0,DL67-(Parametrlar!$F$23-SUM($D64:DL64)))*Kirish!$B$28,0)</f>
        <v>0</v>
      </c>
      <c r="DM68" s="46">
        <f>IF(AND(DM54=1,DM$4=Parametrlar!$F$8),DM67-MAX(0,DM67-(Parametrlar!$F$23-SUM($D64:DM64)))*Kirish!$B$28,0)</f>
        <v>0</v>
      </c>
      <c r="DN68" s="46">
        <f>IF(AND(DN54=1,DN$4=Parametrlar!$F$8),DN67-MAX(0,DN67-(Parametrlar!$F$23-SUM($D64:DN64)))*Kirish!$B$28,0)</f>
        <v>0</v>
      </c>
      <c r="DO68" s="46">
        <f>IF(AND(DO54=1,DO$4=Parametrlar!$F$8),DO67-MAX(0,DO67-(Parametrlar!$F$23-SUM($D64:DO64)))*Kirish!$B$28,0)</f>
        <v>0</v>
      </c>
      <c r="DP68" s="46">
        <f>IF(AND(DP54=1,DP$4=Parametrlar!$F$8),DP67-MAX(0,DP67-(Parametrlar!$F$23-SUM($D64:DP64)))*Kirish!$B$28,0)</f>
        <v>0</v>
      </c>
      <c r="DQ68" s="46">
        <f>IF(AND(DQ54=1,DQ$4=Parametrlar!$F$8),DQ67-MAX(0,DQ67-(Parametrlar!$F$23-SUM($D64:DQ64)))*Kirish!$B$28,0)</f>
        <v>0</v>
      </c>
      <c r="DR68" s="46">
        <f>IF(AND(DR54=1,DR$4=Parametrlar!$F$8),DR67-MAX(0,DR67-(Parametrlar!$F$23-SUM($D64:DR64)))*Kirish!$B$28,0)</f>
        <v>0</v>
      </c>
      <c r="DS68" s="46">
        <f>IF(AND(DS54=1,DS$4=Parametrlar!$F$8),DS67-MAX(0,DS67-(Parametrlar!$F$23-SUM($D64:DS64)))*Kirish!$B$28,0)</f>
        <v>0</v>
      </c>
      <c r="DT68" s="46">
        <f>IF(AND(DT54=1,DT$4=Parametrlar!$F$8),DT67-MAX(0,DT67-(Parametrlar!$F$23-SUM($D64:DT64)))*Kirish!$B$28,0)</f>
        <v>0</v>
      </c>
      <c r="DU68" s="46">
        <f>IF(AND(DU54=1,DU$4=Parametrlar!$F$8),DU67-MAX(0,DU67-(Parametrlar!$F$23-SUM($D64:DU64)))*Kirish!$B$28,0)</f>
        <v>0</v>
      </c>
      <c r="DV68" s="46">
        <f>IF(AND(DV54=1,DV$4=Parametrlar!$F$8),DV67-MAX(0,DV67-(Parametrlar!$F$23-SUM($D64:DV64)))*Kirish!$B$28,0)</f>
        <v>0</v>
      </c>
      <c r="DW68" s="46">
        <f>IF(AND(DW54=1,DW$4=Parametrlar!$F$8),DW67-MAX(0,DW67-(Parametrlar!$F$23-SUM($D64:DW64)))*Kirish!$B$28,0)</f>
        <v>0</v>
      </c>
      <c r="DX68" s="46">
        <f>IF(AND(DX54=1,DX$4=Parametrlar!$F$8),DX67-MAX(0,DX67-(Parametrlar!$F$23-SUM($D64:DX64)))*Kirish!$B$28,0)</f>
        <v>0</v>
      </c>
      <c r="DY68" s="46">
        <f>IF(AND(DY54=1,DY$4=Parametrlar!$F$8),DY67-MAX(0,DY67-(Parametrlar!$F$23-SUM($D64:DY64)))*Kirish!$B$28,0)</f>
        <v>0</v>
      </c>
      <c r="DZ68" s="46">
        <f>IF(AND(DZ54=1,DZ$4=Parametrlar!$F$8),DZ67-MAX(0,DZ67-(Parametrlar!$F$23-SUM($D64:DZ64)))*Kirish!$B$28,0)</f>
        <v>0</v>
      </c>
      <c r="EA68" s="46">
        <f>IF(AND(EA54=1,EA$4=Parametrlar!$F$8),EA67-MAX(0,EA67-(Parametrlar!$F$23-SUM($D64:EA64)))*Kirish!$B$28,0)</f>
        <v>0</v>
      </c>
      <c r="EB68" s="46">
        <f>IF(AND(EB54=1,EB$4=Parametrlar!$F$8),EB67-MAX(0,EB67-(Parametrlar!$F$23-SUM($D64:EB64)))*Kirish!$B$28,0)</f>
        <v>0</v>
      </c>
      <c r="EC68" s="46">
        <f>IF(AND(EC54=1,EC$4=Parametrlar!$F$8),EC67-MAX(0,EC67-(Parametrlar!$F$23-SUM($D64:EC64)))*Kirish!$B$28,0)</f>
        <v>0</v>
      </c>
      <c r="ED68" s="46">
        <f>IF(AND(ED54=1,ED$4=Parametrlar!$F$8),ED67-MAX(0,ED67-(Parametrlar!$F$23-SUM($D64:ED64)))*Kirish!$B$28,0)</f>
        <v>0</v>
      </c>
      <c r="EE68" s="46">
        <f>IF(AND(EE54=1,EE$4=Parametrlar!$F$8),EE67-MAX(0,EE67-(Parametrlar!$F$23-SUM($D64:EE64)))*Kirish!$B$28,0)</f>
        <v>0</v>
      </c>
      <c r="EF68" s="46">
        <f>IF(AND(EF54=1,EF$4=Parametrlar!$F$8),EF67-MAX(0,EF67-(Parametrlar!$F$23-SUM($D64:EF64)))*Kirish!$B$28,0)</f>
        <v>0</v>
      </c>
      <c r="EG68" s="46">
        <f>IF(AND(EG54=1,EG$4=Parametrlar!$F$8),EG67-MAX(0,EG67-(Parametrlar!$F$23-SUM($D64:EG64)))*Kirish!$B$28,0)</f>
        <v>0</v>
      </c>
      <c r="EH68" s="46">
        <f>IF(AND(EH54=1,EH$4=Parametrlar!$F$8),EH67-MAX(0,EH67-(Parametrlar!$F$23-SUM($D64:EH64)))*Kirish!$B$28,0)</f>
        <v>0</v>
      </c>
      <c r="EI68" s="46">
        <f>IF(AND(EI54=1,EI$4=Parametrlar!$F$8),EI67-MAX(0,EI67-(Parametrlar!$F$23-SUM($D64:EI64)))*Kirish!$B$28,0)</f>
        <v>0</v>
      </c>
      <c r="EJ68" s="46">
        <f>IF(AND(EJ54=1,EJ$4=Parametrlar!$F$8),EJ67-MAX(0,EJ67-(Parametrlar!$F$23-SUM($D64:EJ64)))*Kirish!$B$28,0)</f>
        <v>0</v>
      </c>
      <c r="EK68" s="46">
        <f>IF(AND(EK54=1,EK$4=Parametrlar!$F$8),EK67-MAX(0,EK67-(Parametrlar!$F$23-SUM($D64:EK64)))*Kirish!$B$28,0)</f>
        <v>0</v>
      </c>
      <c r="EL68" s="46">
        <f>IF(AND(EL54=1,EL$4=Parametrlar!$F$8),EL67-MAX(0,EL67-(Parametrlar!$F$23-SUM($D64:EL64)))*Kirish!$B$28,0)</f>
        <v>0</v>
      </c>
      <c r="EM68" s="46">
        <f>IF(AND(EM54=1,EM$4=Parametrlar!$F$8),EM67-MAX(0,EM67-(Parametrlar!$F$23-SUM($D64:EM64)))*Kirish!$B$28,0)</f>
        <v>0</v>
      </c>
      <c r="EN68" s="46">
        <f>IF(AND(EN54=1,EN$4=Parametrlar!$F$8),EN67-MAX(0,EN67-(Parametrlar!$F$23-SUM($D64:EN64)))*Kirish!$B$28,0)</f>
        <v>4968020.7307645129</v>
      </c>
      <c r="EO68" s="46">
        <f>IF(AND(EO54=1,EO$4=Parametrlar!$F$8),EO67-MAX(0,EO67-(Parametrlar!$F$23-SUM($D64:EO64)))*Kirish!$B$28,0)</f>
        <v>0</v>
      </c>
      <c r="EP68" s="46">
        <f>IF(AND(EP54=1,EP$4=Parametrlar!$F$8),EP67-MAX(0,EP67-(Parametrlar!$F$23-SUM($D64:EP64)))*Kirish!$B$28,0)</f>
        <v>0</v>
      </c>
      <c r="EQ68" s="46">
        <f>IF(AND(EQ54=1,EQ$4=Parametrlar!$F$8),EQ67-MAX(0,EQ67-(Parametrlar!$F$23-SUM($D64:EQ64)))*Kirish!$B$28,0)</f>
        <v>0</v>
      </c>
      <c r="ER68" s="46">
        <f>IF(AND(ER54=1,ER$4=Parametrlar!$F$8),ER67-MAX(0,ER67-(Parametrlar!$F$23-SUM($D64:ER64)))*Kirish!$B$28,0)</f>
        <v>0</v>
      </c>
      <c r="ES68" s="46">
        <f>IF(AND(ES54=1,ES$4=Parametrlar!$F$8),ES67-MAX(0,ES67-(Parametrlar!$F$23-SUM($D64:ES64)))*Kirish!$B$28,0)</f>
        <v>0</v>
      </c>
      <c r="ET68" s="46">
        <f>IF(AND(ET54=1,ET$4=Parametrlar!$F$8),ET67-MAX(0,ET67-(Parametrlar!$F$23-SUM($D64:ET64)))*Kirish!$B$28,0)</f>
        <v>0</v>
      </c>
      <c r="EU68" s="46">
        <f>IF(AND(EU54=1,EU$4=Parametrlar!$F$8),EU67-MAX(0,EU67-(Parametrlar!$F$23-SUM($D64:EU64)))*Kirish!$B$28,0)</f>
        <v>0</v>
      </c>
      <c r="EV68" s="46">
        <f>IF(AND(EV54=1,EV$4=Parametrlar!$F$8),EV67-MAX(0,EV67-(Parametrlar!$F$23-SUM($D64:EV64)))*Kirish!$B$28,0)</f>
        <v>0</v>
      </c>
      <c r="EW68" s="46">
        <f>IF(AND(EW54=1,EW$4=Parametrlar!$F$8),EW67-MAX(0,EW67-(Parametrlar!$F$23-SUM($D64:EW64)))*Kirish!$B$28,0)</f>
        <v>0</v>
      </c>
      <c r="EX68" s="46">
        <f>IF(AND(EX54=1,EX$4=Parametrlar!$F$8),EX67-MAX(0,EX67-(Parametrlar!$F$23-SUM($D64:EX64)))*Kirish!$B$28,0)</f>
        <v>0</v>
      </c>
      <c r="EY68" s="46">
        <f>IF(AND(EY54=1,EY$4=Parametrlar!$F$8),EY67-MAX(0,EY67-(Parametrlar!$F$23-SUM($D64:EY64)))*Kirish!$B$28,0)</f>
        <v>0</v>
      </c>
      <c r="EZ68" s="46">
        <f>IF(AND(EZ54=1,EZ$4=Parametrlar!$F$8),EZ67-MAX(0,EZ67-(Parametrlar!$F$23-SUM($D64:EZ64)))*Kirish!$B$28,0)</f>
        <v>0</v>
      </c>
      <c r="FA68" s="46">
        <f>IF(AND(FA54=1,FA$4=Parametrlar!$F$8),FA67-MAX(0,FA67-(Parametrlar!$F$23-SUM($D64:FA64)))*Kirish!$B$28,0)</f>
        <v>0</v>
      </c>
      <c r="FB68" s="46">
        <f>IF(AND(FB54=1,FB$4=Parametrlar!$F$8),FB67-MAX(0,FB67-(Parametrlar!$F$23-SUM($D64:FB64)))*Kirish!$B$28,0)</f>
        <v>0</v>
      </c>
      <c r="FC68" s="46">
        <f>IF(AND(FC54=1,FC$4=Parametrlar!$F$8),FC67-MAX(0,FC67-(Parametrlar!$F$23-SUM($D64:FC64)))*Kirish!$B$28,0)</f>
        <v>0</v>
      </c>
      <c r="FD68" s="46">
        <f>IF(AND(FD54=1,FD$4=Parametrlar!$F$8),FD67-MAX(0,FD67-(Parametrlar!$F$23-SUM($D64:FD64)))*Kirish!$B$28,0)</f>
        <v>0</v>
      </c>
      <c r="FE68" s="46">
        <f>IF(AND(FE54=1,FE$4=Parametrlar!$F$8),FE67-MAX(0,FE67-(Parametrlar!$F$23-SUM($D64:FE64)))*Kirish!$B$28,0)</f>
        <v>0</v>
      </c>
      <c r="FF68" s="46">
        <f>IF(AND(FF54=1,FF$4=Parametrlar!$F$8),FF67-MAX(0,FF67-(Parametrlar!$F$23-SUM($D64:FF64)))*Kirish!$B$28,0)</f>
        <v>0</v>
      </c>
      <c r="FG68" s="46">
        <f>IF(AND(FG54=1,FG$4=Parametrlar!$F$8),FG67-MAX(0,FG67-(Parametrlar!$F$23-SUM($D64:FG64)))*Kirish!$B$28,0)</f>
        <v>0</v>
      </c>
      <c r="FH68" s="46">
        <f>IF(AND(FH54=1,FH$4=Parametrlar!$F$8),FH67-MAX(0,FH67-(Parametrlar!$F$23-SUM($D64:FH64)))*Kirish!$B$28,0)</f>
        <v>0</v>
      </c>
      <c r="FI68" s="46">
        <f>IF(AND(FI54=1,FI$4=Parametrlar!$F$8),FI67-MAX(0,FI67-(Parametrlar!$F$23-SUM($D64:FI64)))*Kirish!$B$28,0)</f>
        <v>0</v>
      </c>
      <c r="FJ68" s="46">
        <f>IF(AND(FJ54=1,FJ$4=Parametrlar!$F$8),FJ67-MAX(0,FJ67-(Parametrlar!$F$23-SUM($D64:FJ64)))*Kirish!$B$28,0)</f>
        <v>0</v>
      </c>
      <c r="FK68" s="46">
        <f>IF(AND(FK54=1,FK$4=Parametrlar!$F$8),FK67-MAX(0,FK67-(Parametrlar!$F$23-SUM($D64:FK64)))*Kirish!$B$28,0)</f>
        <v>0</v>
      </c>
      <c r="FL68" s="46">
        <f>IF(AND(FL54=1,FL$4=Parametrlar!$F$8),FL67-MAX(0,FL67-(Parametrlar!$F$23-SUM($D64:FL64)))*Kirish!$B$28,0)</f>
        <v>0</v>
      </c>
      <c r="FM68" s="46">
        <f>IF(AND(FM54=1,FM$4=Parametrlar!$F$8),FM67-MAX(0,FM67-(Parametrlar!$F$23-SUM($D64:FM64)))*Kirish!$B$28,0)</f>
        <v>0</v>
      </c>
      <c r="FN68" s="46">
        <f>IF(AND(FN54=1,FN$4=Parametrlar!$F$8),FN67-MAX(0,FN67-(Parametrlar!$F$23-SUM($D64:FN64)))*Kirish!$B$28,0)</f>
        <v>0</v>
      </c>
      <c r="FO68" s="46">
        <f>IF(AND(FO54=1,FO$4=Parametrlar!$F$8),FO67-MAX(0,FO67-(Parametrlar!$F$23-SUM($D64:FO64)))*Kirish!$B$28,0)</f>
        <v>0</v>
      </c>
      <c r="FP68" s="46">
        <f>IF(AND(FP54=1,FP$4=Parametrlar!$F$8),FP67-MAX(0,FP67-(Parametrlar!$F$23-SUM($D64:FP64)))*Kirish!$B$28,0)</f>
        <v>0</v>
      </c>
    </row>
    <row r="69" spans="1:172" x14ac:dyDescent="0.2">
      <c r="A69" s="35" t="s">
        <v>249</v>
      </c>
      <c r="C69" s="45">
        <f>SUM(D69:FP69)</f>
        <v>3304593.1640763925</v>
      </c>
      <c r="D69" s="45">
        <f t="shared" ref="D69:AI69" si="76">-D52-D49-D50-D51+D46-D47-D48+D66+D68</f>
        <v>-800000</v>
      </c>
      <c r="E69" s="45">
        <f t="shared" si="76"/>
        <v>-155074.4601</v>
      </c>
      <c r="F69" s="45">
        <f t="shared" si="76"/>
        <v>-155329.75238805558</v>
      </c>
      <c r="G69" s="45">
        <f t="shared" si="76"/>
        <v>-155585.46631208062</v>
      </c>
      <c r="H69" s="45">
        <f t="shared" si="76"/>
        <v>-155841.60256844122</v>
      </c>
      <c r="I69" s="45">
        <f t="shared" si="76"/>
        <v>-156098.16185465356</v>
      </c>
      <c r="J69" s="45">
        <f t="shared" si="76"/>
        <v>-156355.14486938584</v>
      </c>
      <c r="K69" s="45">
        <f t="shared" si="76"/>
        <v>-156612.5523124602</v>
      </c>
      <c r="L69" s="45">
        <f t="shared" si="76"/>
        <v>-156870.38488485449</v>
      </c>
      <c r="M69" s="45">
        <f t="shared" si="76"/>
        <v>-157128.64328870439</v>
      </c>
      <c r="N69" s="45">
        <f t="shared" si="76"/>
        <v>-157387.32822730512</v>
      </c>
      <c r="O69" s="45">
        <f t="shared" si="76"/>
        <v>-157646.44040511356</v>
      </c>
      <c r="P69" s="45">
        <f t="shared" si="76"/>
        <v>-157905.98052774995</v>
      </c>
      <c r="Q69" s="45">
        <f t="shared" si="76"/>
        <v>-158165.94930199999</v>
      </c>
      <c r="R69" s="45">
        <f t="shared" si="76"/>
        <v>-158426.34743581669</v>
      </c>
      <c r="S69" s="45">
        <f t="shared" si="76"/>
        <v>-158687.17563832222</v>
      </c>
      <c r="T69" s="45">
        <f t="shared" si="76"/>
        <v>-158948.43461981005</v>
      </c>
      <c r="U69" s="45">
        <f t="shared" si="76"/>
        <v>-159210.12509174665</v>
      </c>
      <c r="V69" s="45">
        <f t="shared" si="76"/>
        <v>-271072.91443344025</v>
      </c>
      <c r="W69" s="45">
        <f t="shared" si="76"/>
        <v>-271335.47002537607</v>
      </c>
      <c r="X69" s="45">
        <f t="shared" si="76"/>
        <v>-271598.45924921829</v>
      </c>
      <c r="Y69" s="45">
        <f t="shared" si="76"/>
        <v>-29359.858457507264</v>
      </c>
      <c r="Z69" s="45">
        <f t="shared" si="76"/>
        <v>-9426.4270575072587</v>
      </c>
      <c r="AA69" s="45">
        <f t="shared" si="76"/>
        <v>-7469.8684908405921</v>
      </c>
      <c r="AB69" s="45">
        <f t="shared" si="76"/>
        <v>-5513.3099241739237</v>
      </c>
      <c r="AC69" s="45">
        <f t="shared" si="76"/>
        <v>-3556.7513575072612</v>
      </c>
      <c r="AD69" s="45">
        <f t="shared" si="76"/>
        <v>-1600.1927908405946</v>
      </c>
      <c r="AE69" s="45">
        <f t="shared" si="76"/>
        <v>356.36577582607924</v>
      </c>
      <c r="AF69" s="45">
        <f t="shared" si="76"/>
        <v>2312.9243424927427</v>
      </c>
      <c r="AG69" s="45">
        <f t="shared" si="76"/>
        <v>4269.4829091594092</v>
      </c>
      <c r="AH69" s="45">
        <f t="shared" si="76"/>
        <v>6226.0414758260686</v>
      </c>
      <c r="AI69" s="45">
        <f t="shared" si="76"/>
        <v>8182.6000424927461</v>
      </c>
      <c r="AJ69" s="45">
        <f t="shared" ref="AJ69:BO69" si="77">-AJ52-AJ49-AJ50-AJ51+AJ46-AJ47-AJ48+AJ66+AJ68</f>
        <v>10139.158609159402</v>
      </c>
      <c r="AK69" s="45">
        <f t="shared" si="77"/>
        <v>12469.047808492751</v>
      </c>
      <c r="AL69" s="45">
        <f t="shared" si="77"/>
        <v>14464.737546492745</v>
      </c>
      <c r="AM69" s="45">
        <f t="shared" si="77"/>
        <v>16163.413687777916</v>
      </c>
      <c r="AN69" s="45">
        <f t="shared" si="77"/>
        <v>17859.749965077917</v>
      </c>
      <c r="AO69" s="45">
        <f t="shared" si="77"/>
        <v>22603.299583577915</v>
      </c>
      <c r="AP69" s="45">
        <f t="shared" si="77"/>
        <v>22603.299583577915</v>
      </c>
      <c r="AQ69" s="45">
        <f t="shared" si="77"/>
        <v>22603.299583577915</v>
      </c>
      <c r="AR69" s="45">
        <f t="shared" si="77"/>
        <v>22603.299583577915</v>
      </c>
      <c r="AS69" s="45">
        <f t="shared" si="77"/>
        <v>22603.299583577915</v>
      </c>
      <c r="AT69" s="45">
        <f t="shared" si="77"/>
        <v>22603.299583577915</v>
      </c>
      <c r="AU69" s="45">
        <f t="shared" si="77"/>
        <v>22603.299583577915</v>
      </c>
      <c r="AV69" s="45">
        <f t="shared" si="77"/>
        <v>22603.299583577915</v>
      </c>
      <c r="AW69" s="45">
        <f t="shared" si="77"/>
        <v>23123.628411107919</v>
      </c>
      <c r="AX69" s="45">
        <f t="shared" si="77"/>
        <v>23123.628411107919</v>
      </c>
      <c r="AY69" s="45">
        <f t="shared" si="77"/>
        <v>23123.628411107919</v>
      </c>
      <c r="AZ69" s="45">
        <f t="shared" si="77"/>
        <v>23123.628411107919</v>
      </c>
      <c r="BA69" s="45">
        <f t="shared" si="77"/>
        <v>23123.628411107919</v>
      </c>
      <c r="BB69" s="45">
        <f t="shared" si="77"/>
        <v>23123.628411107919</v>
      </c>
      <c r="BC69" s="45">
        <f t="shared" si="77"/>
        <v>23123.628411107919</v>
      </c>
      <c r="BD69" s="45">
        <f t="shared" si="77"/>
        <v>23123.628411107919</v>
      </c>
      <c r="BE69" s="45">
        <f t="shared" si="77"/>
        <v>23123.628411107919</v>
      </c>
      <c r="BF69" s="45">
        <f t="shared" si="77"/>
        <v>23123.628411107919</v>
      </c>
      <c r="BG69" s="45">
        <f t="shared" si="77"/>
        <v>23123.628411107919</v>
      </c>
      <c r="BH69" s="45">
        <f t="shared" si="77"/>
        <v>23123.628411107919</v>
      </c>
      <c r="BI69" s="45">
        <f t="shared" si="77"/>
        <v>23654.363815188513</v>
      </c>
      <c r="BJ69" s="45">
        <f t="shared" si="77"/>
        <v>23654.363815188513</v>
      </c>
      <c r="BK69" s="45">
        <f t="shared" si="77"/>
        <v>23654.363815188513</v>
      </c>
      <c r="BL69" s="45">
        <f t="shared" si="77"/>
        <v>23654.363815188513</v>
      </c>
      <c r="BM69" s="45">
        <f t="shared" si="77"/>
        <v>23654.363815188513</v>
      </c>
      <c r="BN69" s="45">
        <f t="shared" si="77"/>
        <v>23654.363815188513</v>
      </c>
      <c r="BO69" s="45">
        <f t="shared" si="77"/>
        <v>23654.363815188513</v>
      </c>
      <c r="BP69" s="45">
        <f t="shared" ref="BP69:CU69" si="78">-BP52-BP49-BP50-BP51+BP46-BP47-BP48+BP66+BP68</f>
        <v>23654.363815188513</v>
      </c>
      <c r="BQ69" s="45">
        <f t="shared" si="78"/>
        <v>23654.363815188513</v>
      </c>
      <c r="BR69" s="45">
        <f t="shared" si="78"/>
        <v>23654.363815188513</v>
      </c>
      <c r="BS69" s="45">
        <f t="shared" si="78"/>
        <v>23654.363815188513</v>
      </c>
      <c r="BT69" s="45">
        <f t="shared" si="78"/>
        <v>23654.363815188513</v>
      </c>
      <c r="BU69" s="45">
        <f t="shared" si="78"/>
        <v>24195.713927350727</v>
      </c>
      <c r="BV69" s="45">
        <f t="shared" si="78"/>
        <v>24195.713927350727</v>
      </c>
      <c r="BW69" s="45">
        <f t="shared" si="78"/>
        <v>24195.713927350727</v>
      </c>
      <c r="BX69" s="45">
        <f t="shared" si="78"/>
        <v>24195.713927350727</v>
      </c>
      <c r="BY69" s="45">
        <f t="shared" si="78"/>
        <v>24195.713927350727</v>
      </c>
      <c r="BZ69" s="45">
        <f t="shared" si="78"/>
        <v>24195.713927350727</v>
      </c>
      <c r="CA69" s="45">
        <f t="shared" si="78"/>
        <v>24195.713927350727</v>
      </c>
      <c r="CB69" s="45">
        <f t="shared" si="78"/>
        <v>24195.713927350727</v>
      </c>
      <c r="CC69" s="45">
        <f t="shared" si="78"/>
        <v>24195.713927350727</v>
      </c>
      <c r="CD69" s="45">
        <f t="shared" si="78"/>
        <v>24195.713927350727</v>
      </c>
      <c r="CE69" s="45">
        <f t="shared" si="78"/>
        <v>24195.713927350727</v>
      </c>
      <c r="CF69" s="45">
        <f t="shared" si="78"/>
        <v>24195.713927350727</v>
      </c>
      <c r="CG69" s="45">
        <f t="shared" si="78"/>
        <v>24747.891041756186</v>
      </c>
      <c r="CH69" s="45">
        <f t="shared" si="78"/>
        <v>24747.891041756186</v>
      </c>
      <c r="CI69" s="45">
        <f t="shared" si="78"/>
        <v>24747.891041756186</v>
      </c>
      <c r="CJ69" s="45">
        <f t="shared" si="78"/>
        <v>24747.891041756186</v>
      </c>
      <c r="CK69" s="45">
        <f t="shared" si="78"/>
        <v>24747.891041756186</v>
      </c>
      <c r="CL69" s="45">
        <f t="shared" si="78"/>
        <v>24747.891041756186</v>
      </c>
      <c r="CM69" s="45">
        <f t="shared" si="78"/>
        <v>24747.891041756186</v>
      </c>
      <c r="CN69" s="45">
        <f t="shared" si="78"/>
        <v>24747.891041756186</v>
      </c>
      <c r="CO69" s="45">
        <f t="shared" si="78"/>
        <v>24747.891041756186</v>
      </c>
      <c r="CP69" s="45">
        <f t="shared" si="78"/>
        <v>24747.891041756186</v>
      </c>
      <c r="CQ69" s="45">
        <f t="shared" si="78"/>
        <v>24747.891041756186</v>
      </c>
      <c r="CR69" s="45">
        <f t="shared" si="78"/>
        <v>24747.891041756186</v>
      </c>
      <c r="CS69" s="45">
        <f t="shared" si="78"/>
        <v>25311.111698449757</v>
      </c>
      <c r="CT69" s="45">
        <f t="shared" si="78"/>
        <v>25311.111698449757</v>
      </c>
      <c r="CU69" s="45">
        <f t="shared" si="78"/>
        <v>25311.111698449757</v>
      </c>
      <c r="CV69" s="45">
        <f t="shared" ref="CV69:EA69" si="79">-CV52-CV49-CV50-CV51+CV46-CV47-CV48+CV66+CV68</f>
        <v>25311.111698449757</v>
      </c>
      <c r="CW69" s="45">
        <f t="shared" si="79"/>
        <v>25311.111698449757</v>
      </c>
      <c r="CX69" s="45">
        <f t="shared" si="79"/>
        <v>25311.111698449757</v>
      </c>
      <c r="CY69" s="45">
        <f t="shared" si="79"/>
        <v>25311.111698449757</v>
      </c>
      <c r="CZ69" s="45">
        <f t="shared" si="79"/>
        <v>25311.111698449757</v>
      </c>
      <c r="DA69" s="45">
        <f t="shared" si="79"/>
        <v>25311.111698449757</v>
      </c>
      <c r="DB69" s="45">
        <f t="shared" si="79"/>
        <v>25311.111698449757</v>
      </c>
      <c r="DC69" s="45">
        <f t="shared" si="79"/>
        <v>25311.111698449757</v>
      </c>
      <c r="DD69" s="45">
        <f t="shared" si="79"/>
        <v>25311.111698449757</v>
      </c>
      <c r="DE69" s="45">
        <f t="shared" si="79"/>
        <v>25885.596768277177</v>
      </c>
      <c r="DF69" s="45">
        <f t="shared" si="79"/>
        <v>25885.596768277177</v>
      </c>
      <c r="DG69" s="45">
        <f t="shared" si="79"/>
        <v>25885.596768277177</v>
      </c>
      <c r="DH69" s="45">
        <f t="shared" si="79"/>
        <v>25885.596768277177</v>
      </c>
      <c r="DI69" s="45">
        <f t="shared" si="79"/>
        <v>25885.596768277177</v>
      </c>
      <c r="DJ69" s="45">
        <f t="shared" si="79"/>
        <v>25885.596768277177</v>
      </c>
      <c r="DK69" s="45">
        <f t="shared" si="79"/>
        <v>25885.596768277177</v>
      </c>
      <c r="DL69" s="45">
        <f t="shared" si="79"/>
        <v>25885.596768277177</v>
      </c>
      <c r="DM69" s="45">
        <f t="shared" si="79"/>
        <v>25885.596768277177</v>
      </c>
      <c r="DN69" s="45">
        <f t="shared" si="79"/>
        <v>25885.596768277177</v>
      </c>
      <c r="DO69" s="45">
        <f t="shared" si="79"/>
        <v>25885.596768277177</v>
      </c>
      <c r="DP69" s="45">
        <f t="shared" si="79"/>
        <v>25885.596768277177</v>
      </c>
      <c r="DQ69" s="45">
        <f t="shared" si="79"/>
        <v>26471.571539501172</v>
      </c>
      <c r="DR69" s="45">
        <f t="shared" si="79"/>
        <v>26471.571539501172</v>
      </c>
      <c r="DS69" s="45">
        <f t="shared" si="79"/>
        <v>26471.571539501172</v>
      </c>
      <c r="DT69" s="45">
        <f t="shared" si="79"/>
        <v>26471.571539501172</v>
      </c>
      <c r="DU69" s="45">
        <f t="shared" si="79"/>
        <v>26471.571539501172</v>
      </c>
      <c r="DV69" s="45">
        <f t="shared" si="79"/>
        <v>26471.571539501172</v>
      </c>
      <c r="DW69" s="45">
        <f t="shared" si="79"/>
        <v>26471.571539501172</v>
      </c>
      <c r="DX69" s="45">
        <f t="shared" si="79"/>
        <v>26471.571539501172</v>
      </c>
      <c r="DY69" s="45">
        <f t="shared" si="79"/>
        <v>26471.571539501172</v>
      </c>
      <c r="DZ69" s="45">
        <f t="shared" si="79"/>
        <v>26471.571539501172</v>
      </c>
      <c r="EA69" s="45">
        <f t="shared" si="79"/>
        <v>26471.571539501172</v>
      </c>
      <c r="EB69" s="45">
        <f t="shared" ref="EB69:FG69" si="80">-EB52-EB49-EB50-EB51+EB46-EB47-EB48+EB66+EB68</f>
        <v>26471.571539501172</v>
      </c>
      <c r="EC69" s="45">
        <f t="shared" si="80"/>
        <v>27069.26580614964</v>
      </c>
      <c r="ED69" s="45">
        <f t="shared" si="80"/>
        <v>27069.26580614964</v>
      </c>
      <c r="EE69" s="45">
        <f t="shared" si="80"/>
        <v>27069.26580614964</v>
      </c>
      <c r="EF69" s="45">
        <f t="shared" si="80"/>
        <v>27069.26580614964</v>
      </c>
      <c r="EG69" s="45">
        <f t="shared" si="80"/>
        <v>27069.26580614964</v>
      </c>
      <c r="EH69" s="45">
        <f t="shared" si="80"/>
        <v>27069.26580614964</v>
      </c>
      <c r="EI69" s="45">
        <f t="shared" si="80"/>
        <v>27069.26580614964</v>
      </c>
      <c r="EJ69" s="45">
        <f t="shared" si="80"/>
        <v>27069.26580614964</v>
      </c>
      <c r="EK69" s="45">
        <f t="shared" si="80"/>
        <v>27069.26580614964</v>
      </c>
      <c r="EL69" s="45">
        <f t="shared" si="80"/>
        <v>27069.26580614964</v>
      </c>
      <c r="EM69" s="45">
        <f t="shared" si="80"/>
        <v>27069.26580614964</v>
      </c>
      <c r="EN69" s="45">
        <f t="shared" si="80"/>
        <v>4995089.9965706626</v>
      </c>
      <c r="EO69" s="45">
        <f t="shared" si="80"/>
        <v>0</v>
      </c>
      <c r="EP69" s="45">
        <f t="shared" si="80"/>
        <v>0</v>
      </c>
      <c r="EQ69" s="45">
        <f t="shared" si="80"/>
        <v>0</v>
      </c>
      <c r="ER69" s="45">
        <f t="shared" si="80"/>
        <v>0</v>
      </c>
      <c r="ES69" s="45">
        <f t="shared" si="80"/>
        <v>0</v>
      </c>
      <c r="ET69" s="45">
        <f t="shared" si="80"/>
        <v>0</v>
      </c>
      <c r="EU69" s="45">
        <f t="shared" si="80"/>
        <v>0</v>
      </c>
      <c r="EV69" s="45">
        <f t="shared" si="80"/>
        <v>0</v>
      </c>
      <c r="EW69" s="45">
        <f t="shared" si="80"/>
        <v>0</v>
      </c>
      <c r="EX69" s="45">
        <f t="shared" si="80"/>
        <v>0</v>
      </c>
      <c r="EY69" s="45">
        <f t="shared" si="80"/>
        <v>0</v>
      </c>
      <c r="EZ69" s="45">
        <f t="shared" si="80"/>
        <v>0</v>
      </c>
      <c r="FA69" s="45">
        <f t="shared" si="80"/>
        <v>0</v>
      </c>
      <c r="FB69" s="45">
        <f t="shared" si="80"/>
        <v>0</v>
      </c>
      <c r="FC69" s="45">
        <f t="shared" si="80"/>
        <v>0</v>
      </c>
      <c r="FD69" s="45">
        <f t="shared" si="80"/>
        <v>0</v>
      </c>
      <c r="FE69" s="45">
        <f t="shared" si="80"/>
        <v>0</v>
      </c>
      <c r="FF69" s="45">
        <f t="shared" si="80"/>
        <v>0</v>
      </c>
      <c r="FG69" s="45">
        <f t="shared" si="80"/>
        <v>0</v>
      </c>
      <c r="FH69" s="45">
        <f t="shared" ref="FH69:GM69" si="81">-FH52-FH49-FH50-FH51+FH46-FH47-FH48+FH66+FH68</f>
        <v>0</v>
      </c>
      <c r="FI69" s="45">
        <f t="shared" si="81"/>
        <v>0</v>
      </c>
      <c r="FJ69" s="45">
        <f t="shared" si="81"/>
        <v>0</v>
      </c>
      <c r="FK69" s="45">
        <f t="shared" si="81"/>
        <v>0</v>
      </c>
      <c r="FL69" s="45">
        <f t="shared" si="81"/>
        <v>0</v>
      </c>
      <c r="FM69" s="45">
        <f t="shared" si="81"/>
        <v>0</v>
      </c>
      <c r="FN69" s="45">
        <f t="shared" si="81"/>
        <v>0</v>
      </c>
      <c r="FO69" s="45">
        <f t="shared" si="81"/>
        <v>0</v>
      </c>
      <c r="FP69" s="45">
        <f t="shared" si="81"/>
        <v>0</v>
      </c>
    </row>
    <row r="70" spans="1:172" x14ac:dyDescent="0.2">
      <c r="A70" s="42" t="s">
        <v>250</v>
      </c>
      <c r="D70" s="46">
        <f>D69</f>
        <v>-800000</v>
      </c>
      <c r="E70" s="46">
        <f t="shared" ref="E70:AJ70" si="82">D70+E69</f>
        <v>-955074.46010000003</v>
      </c>
      <c r="F70" s="46">
        <f t="shared" si="82"/>
        <v>-1110404.2124880557</v>
      </c>
      <c r="G70" s="46">
        <f t="shared" si="82"/>
        <v>-1265989.6788001363</v>
      </c>
      <c r="H70" s="46">
        <f t="shared" si="82"/>
        <v>-1421831.2813685776</v>
      </c>
      <c r="I70" s="46">
        <f t="shared" si="82"/>
        <v>-1577929.4432232312</v>
      </c>
      <c r="J70" s="46">
        <f t="shared" si="82"/>
        <v>-1734284.588092617</v>
      </c>
      <c r="K70" s="46">
        <f t="shared" si="82"/>
        <v>-1890897.1404050773</v>
      </c>
      <c r="L70" s="46">
        <f t="shared" si="82"/>
        <v>-2047767.5252899318</v>
      </c>
      <c r="M70" s="46">
        <f t="shared" si="82"/>
        <v>-2204896.1685786364</v>
      </c>
      <c r="N70" s="46">
        <f t="shared" si="82"/>
        <v>-2362283.4968059417</v>
      </c>
      <c r="O70" s="46">
        <f t="shared" si="82"/>
        <v>-2519929.9372110553</v>
      </c>
      <c r="P70" s="46">
        <f t="shared" si="82"/>
        <v>-2677835.9177388051</v>
      </c>
      <c r="Q70" s="46">
        <f t="shared" si="82"/>
        <v>-2836001.8670408051</v>
      </c>
      <c r="R70" s="46">
        <f t="shared" si="82"/>
        <v>-2994428.2144766217</v>
      </c>
      <c r="S70" s="46">
        <f t="shared" si="82"/>
        <v>-3153115.390114944</v>
      </c>
      <c r="T70" s="46">
        <f t="shared" si="82"/>
        <v>-3312063.8247347539</v>
      </c>
      <c r="U70" s="46">
        <f t="shared" si="82"/>
        <v>-3471273.9498265004</v>
      </c>
      <c r="V70" s="46">
        <f t="shared" si="82"/>
        <v>-3742346.8642599406</v>
      </c>
      <c r="W70" s="46">
        <f t="shared" si="82"/>
        <v>-4013682.3342853165</v>
      </c>
      <c r="X70" s="46">
        <f t="shared" si="82"/>
        <v>-4285280.793534535</v>
      </c>
      <c r="Y70" s="46">
        <f t="shared" si="82"/>
        <v>-4314640.6519920425</v>
      </c>
      <c r="Z70" s="46">
        <f t="shared" si="82"/>
        <v>-4324067.07904955</v>
      </c>
      <c r="AA70" s="46">
        <f t="shared" si="82"/>
        <v>-4331536.9475403903</v>
      </c>
      <c r="AB70" s="46">
        <f t="shared" si="82"/>
        <v>-4337050.2574645644</v>
      </c>
      <c r="AC70" s="46">
        <f t="shared" si="82"/>
        <v>-4340607.0088220714</v>
      </c>
      <c r="AD70" s="46">
        <f t="shared" si="82"/>
        <v>-4342207.2016129121</v>
      </c>
      <c r="AE70" s="46">
        <f t="shared" si="82"/>
        <v>-4341850.8358370857</v>
      </c>
      <c r="AF70" s="46">
        <f t="shared" si="82"/>
        <v>-4339537.9114945931</v>
      </c>
      <c r="AG70" s="46">
        <f t="shared" si="82"/>
        <v>-4335268.4285854334</v>
      </c>
      <c r="AH70" s="46">
        <f t="shared" si="82"/>
        <v>-4329042.3871096075</v>
      </c>
      <c r="AI70" s="46">
        <f t="shared" si="82"/>
        <v>-4320859.7870671144</v>
      </c>
      <c r="AJ70" s="46">
        <f t="shared" si="82"/>
        <v>-4310720.6284579551</v>
      </c>
      <c r="AK70" s="46">
        <f t="shared" ref="AK70:BP70" si="83">AJ70+AK69</f>
        <v>-4298251.5806494625</v>
      </c>
      <c r="AL70" s="46">
        <f t="shared" si="83"/>
        <v>-4283786.8431029702</v>
      </c>
      <c r="AM70" s="46">
        <f t="shared" si="83"/>
        <v>-4267623.4294151925</v>
      </c>
      <c r="AN70" s="46">
        <f t="shared" si="83"/>
        <v>-4249763.6794501143</v>
      </c>
      <c r="AO70" s="46">
        <f t="shared" si="83"/>
        <v>-4227160.3798665367</v>
      </c>
      <c r="AP70" s="46">
        <f t="shared" si="83"/>
        <v>-4204557.0802829592</v>
      </c>
      <c r="AQ70" s="46">
        <f t="shared" si="83"/>
        <v>-4181953.7806993811</v>
      </c>
      <c r="AR70" s="46">
        <f t="shared" si="83"/>
        <v>-4159350.4811158031</v>
      </c>
      <c r="AS70" s="46">
        <f t="shared" si="83"/>
        <v>-4136747.1815322251</v>
      </c>
      <c r="AT70" s="46">
        <f t="shared" si="83"/>
        <v>-4114143.8819486471</v>
      </c>
      <c r="AU70" s="46">
        <f t="shared" si="83"/>
        <v>-4091540.5823650691</v>
      </c>
      <c r="AV70" s="46">
        <f t="shared" si="83"/>
        <v>-4068937.2827814911</v>
      </c>
      <c r="AW70" s="46">
        <f t="shared" si="83"/>
        <v>-4045813.6543703834</v>
      </c>
      <c r="AX70" s="46">
        <f t="shared" si="83"/>
        <v>-4022690.0259592757</v>
      </c>
      <c r="AY70" s="46">
        <f t="shared" si="83"/>
        <v>-3999566.397548168</v>
      </c>
      <c r="AZ70" s="46">
        <f t="shared" si="83"/>
        <v>-3976442.7691370603</v>
      </c>
      <c r="BA70" s="46">
        <f t="shared" si="83"/>
        <v>-3953319.1407259526</v>
      </c>
      <c r="BB70" s="46">
        <f t="shared" si="83"/>
        <v>-3930195.5123148449</v>
      </c>
      <c r="BC70" s="46">
        <f t="shared" si="83"/>
        <v>-3907071.8839037372</v>
      </c>
      <c r="BD70" s="46">
        <f t="shared" si="83"/>
        <v>-3883948.2554926295</v>
      </c>
      <c r="BE70" s="46">
        <f t="shared" si="83"/>
        <v>-3860824.6270815218</v>
      </c>
      <c r="BF70" s="46">
        <f t="shared" si="83"/>
        <v>-3837700.9986704141</v>
      </c>
      <c r="BG70" s="46">
        <f t="shared" si="83"/>
        <v>-3814577.3702593064</v>
      </c>
      <c r="BH70" s="46">
        <f t="shared" si="83"/>
        <v>-3791453.7418481987</v>
      </c>
      <c r="BI70" s="46">
        <f t="shared" si="83"/>
        <v>-3767799.3780330103</v>
      </c>
      <c r="BJ70" s="46">
        <f t="shared" si="83"/>
        <v>-3744145.0142178219</v>
      </c>
      <c r="BK70" s="46">
        <f t="shared" si="83"/>
        <v>-3720490.6504026335</v>
      </c>
      <c r="BL70" s="46">
        <f t="shared" si="83"/>
        <v>-3696836.2865874451</v>
      </c>
      <c r="BM70" s="46">
        <f t="shared" si="83"/>
        <v>-3673181.9227722567</v>
      </c>
      <c r="BN70" s="46">
        <f t="shared" si="83"/>
        <v>-3649527.5589570682</v>
      </c>
      <c r="BO70" s="46">
        <f t="shared" si="83"/>
        <v>-3625873.1951418798</v>
      </c>
      <c r="BP70" s="46">
        <f t="shared" si="83"/>
        <v>-3602218.8313266914</v>
      </c>
      <c r="BQ70" s="46">
        <f t="shared" ref="BQ70:CV70" si="84">BP70+BQ69</f>
        <v>-3578564.467511503</v>
      </c>
      <c r="BR70" s="46">
        <f t="shared" si="84"/>
        <v>-3554910.1036963146</v>
      </c>
      <c r="BS70" s="46">
        <f t="shared" si="84"/>
        <v>-3531255.7398811262</v>
      </c>
      <c r="BT70" s="46">
        <f t="shared" si="84"/>
        <v>-3507601.3760659378</v>
      </c>
      <c r="BU70" s="46">
        <f t="shared" si="84"/>
        <v>-3483405.6621385869</v>
      </c>
      <c r="BV70" s="46">
        <f t="shared" si="84"/>
        <v>-3459209.9482112359</v>
      </c>
      <c r="BW70" s="46">
        <f t="shared" si="84"/>
        <v>-3435014.234283885</v>
      </c>
      <c r="BX70" s="46">
        <f t="shared" si="84"/>
        <v>-3410818.520356534</v>
      </c>
      <c r="BY70" s="46">
        <f t="shared" si="84"/>
        <v>-3386622.8064291831</v>
      </c>
      <c r="BZ70" s="46">
        <f t="shared" si="84"/>
        <v>-3362427.0925018322</v>
      </c>
      <c r="CA70" s="46">
        <f t="shared" si="84"/>
        <v>-3338231.3785744812</v>
      </c>
      <c r="CB70" s="46">
        <f t="shared" si="84"/>
        <v>-3314035.6646471303</v>
      </c>
      <c r="CC70" s="46">
        <f t="shared" si="84"/>
        <v>-3289839.9507197794</v>
      </c>
      <c r="CD70" s="46">
        <f t="shared" si="84"/>
        <v>-3265644.2367924284</v>
      </c>
      <c r="CE70" s="46">
        <f t="shared" si="84"/>
        <v>-3241448.5228650775</v>
      </c>
      <c r="CF70" s="46">
        <f t="shared" si="84"/>
        <v>-3217252.8089377265</v>
      </c>
      <c r="CG70" s="46">
        <f t="shared" si="84"/>
        <v>-3192504.9178959704</v>
      </c>
      <c r="CH70" s="46">
        <f t="shared" si="84"/>
        <v>-3167757.0268542143</v>
      </c>
      <c r="CI70" s="46">
        <f t="shared" si="84"/>
        <v>-3143009.1358124581</v>
      </c>
      <c r="CJ70" s="46">
        <f t="shared" si="84"/>
        <v>-3118261.244770702</v>
      </c>
      <c r="CK70" s="46">
        <f t="shared" si="84"/>
        <v>-3093513.3537289458</v>
      </c>
      <c r="CL70" s="46">
        <f t="shared" si="84"/>
        <v>-3068765.4626871897</v>
      </c>
      <c r="CM70" s="46">
        <f t="shared" si="84"/>
        <v>-3044017.5716454335</v>
      </c>
      <c r="CN70" s="46">
        <f t="shared" si="84"/>
        <v>-3019269.6806036774</v>
      </c>
      <c r="CO70" s="46">
        <f t="shared" si="84"/>
        <v>-2994521.7895619213</v>
      </c>
      <c r="CP70" s="46">
        <f t="shared" si="84"/>
        <v>-2969773.8985201651</v>
      </c>
      <c r="CQ70" s="46">
        <f t="shared" si="84"/>
        <v>-2945026.007478409</v>
      </c>
      <c r="CR70" s="46">
        <f t="shared" si="84"/>
        <v>-2920278.1164366528</v>
      </c>
      <c r="CS70" s="46">
        <f t="shared" si="84"/>
        <v>-2894967.0047382032</v>
      </c>
      <c r="CT70" s="46">
        <f t="shared" si="84"/>
        <v>-2869655.8930397537</v>
      </c>
      <c r="CU70" s="46">
        <f t="shared" si="84"/>
        <v>-2844344.7813413041</v>
      </c>
      <c r="CV70" s="46">
        <f t="shared" si="84"/>
        <v>-2819033.6696428545</v>
      </c>
      <c r="CW70" s="46">
        <f t="shared" ref="CW70:EB70" si="85">CV70+CW69</f>
        <v>-2793722.5579444049</v>
      </c>
      <c r="CX70" s="46">
        <f t="shared" si="85"/>
        <v>-2768411.4462459553</v>
      </c>
      <c r="CY70" s="46">
        <f t="shared" si="85"/>
        <v>-2743100.3345475057</v>
      </c>
      <c r="CZ70" s="46">
        <f t="shared" si="85"/>
        <v>-2717789.2228490561</v>
      </c>
      <c r="DA70" s="46">
        <f t="shared" si="85"/>
        <v>-2692478.1111506065</v>
      </c>
      <c r="DB70" s="46">
        <f t="shared" si="85"/>
        <v>-2667166.9994521569</v>
      </c>
      <c r="DC70" s="46">
        <f t="shared" si="85"/>
        <v>-2641855.8877537074</v>
      </c>
      <c r="DD70" s="46">
        <f t="shared" si="85"/>
        <v>-2616544.7760552578</v>
      </c>
      <c r="DE70" s="46">
        <f t="shared" si="85"/>
        <v>-2590659.1792869805</v>
      </c>
      <c r="DF70" s="46">
        <f t="shared" si="85"/>
        <v>-2564773.5825187033</v>
      </c>
      <c r="DG70" s="46">
        <f t="shared" si="85"/>
        <v>-2538887.9857504261</v>
      </c>
      <c r="DH70" s="46">
        <f t="shared" si="85"/>
        <v>-2513002.3889821488</v>
      </c>
      <c r="DI70" s="46">
        <f t="shared" si="85"/>
        <v>-2487116.7922138716</v>
      </c>
      <c r="DJ70" s="46">
        <f t="shared" si="85"/>
        <v>-2461231.1954455944</v>
      </c>
      <c r="DK70" s="46">
        <f t="shared" si="85"/>
        <v>-2435345.5986773171</v>
      </c>
      <c r="DL70" s="46">
        <f t="shared" si="85"/>
        <v>-2409460.0019090399</v>
      </c>
      <c r="DM70" s="46">
        <f t="shared" si="85"/>
        <v>-2383574.4051407627</v>
      </c>
      <c r="DN70" s="46">
        <f t="shared" si="85"/>
        <v>-2357688.8083724855</v>
      </c>
      <c r="DO70" s="46">
        <f t="shared" si="85"/>
        <v>-2331803.2116042082</v>
      </c>
      <c r="DP70" s="46">
        <f t="shared" si="85"/>
        <v>-2305917.614835931</v>
      </c>
      <c r="DQ70" s="46">
        <f t="shared" si="85"/>
        <v>-2279446.0432964298</v>
      </c>
      <c r="DR70" s="46">
        <f t="shared" si="85"/>
        <v>-2252974.4717569286</v>
      </c>
      <c r="DS70" s="46">
        <f t="shared" si="85"/>
        <v>-2226502.9002174274</v>
      </c>
      <c r="DT70" s="46">
        <f t="shared" si="85"/>
        <v>-2200031.3286779262</v>
      </c>
      <c r="DU70" s="46">
        <f t="shared" si="85"/>
        <v>-2173559.757138425</v>
      </c>
      <c r="DV70" s="46">
        <f t="shared" si="85"/>
        <v>-2147088.1855989238</v>
      </c>
      <c r="DW70" s="46">
        <f t="shared" si="85"/>
        <v>-2120616.6140594226</v>
      </c>
      <c r="DX70" s="46">
        <f t="shared" si="85"/>
        <v>-2094145.0425199214</v>
      </c>
      <c r="DY70" s="46">
        <f t="shared" si="85"/>
        <v>-2067673.4709804202</v>
      </c>
      <c r="DZ70" s="46">
        <f t="shared" si="85"/>
        <v>-2041201.899440919</v>
      </c>
      <c r="EA70" s="46">
        <f t="shared" si="85"/>
        <v>-2014730.3279014179</v>
      </c>
      <c r="EB70" s="46">
        <f t="shared" si="85"/>
        <v>-1988258.7563619167</v>
      </c>
      <c r="EC70" s="46">
        <f t="shared" ref="EC70:FH70" si="86">EB70+EC69</f>
        <v>-1961189.490555767</v>
      </c>
      <c r="ED70" s="46">
        <f t="shared" si="86"/>
        <v>-1934120.2247496173</v>
      </c>
      <c r="EE70" s="46">
        <f t="shared" si="86"/>
        <v>-1907050.9589434676</v>
      </c>
      <c r="EF70" s="46">
        <f t="shared" si="86"/>
        <v>-1879981.6931373179</v>
      </c>
      <c r="EG70" s="46">
        <f t="shared" si="86"/>
        <v>-1852912.4273311682</v>
      </c>
      <c r="EH70" s="46">
        <f t="shared" si="86"/>
        <v>-1825843.1615250185</v>
      </c>
      <c r="EI70" s="46">
        <f t="shared" si="86"/>
        <v>-1798773.8957188688</v>
      </c>
      <c r="EJ70" s="46">
        <f t="shared" si="86"/>
        <v>-1771704.6299127191</v>
      </c>
      <c r="EK70" s="46">
        <f t="shared" si="86"/>
        <v>-1744635.3641065694</v>
      </c>
      <c r="EL70" s="46">
        <f t="shared" si="86"/>
        <v>-1717566.0983004197</v>
      </c>
      <c r="EM70" s="46">
        <f t="shared" si="86"/>
        <v>-1690496.8324942701</v>
      </c>
      <c r="EN70" s="46">
        <f t="shared" si="86"/>
        <v>3304593.1640763925</v>
      </c>
      <c r="EO70" s="46">
        <f t="shared" si="86"/>
        <v>3304593.1640763925</v>
      </c>
      <c r="EP70" s="46">
        <f t="shared" si="86"/>
        <v>3304593.1640763925</v>
      </c>
      <c r="EQ70" s="46">
        <f t="shared" si="86"/>
        <v>3304593.1640763925</v>
      </c>
      <c r="ER70" s="46">
        <f t="shared" si="86"/>
        <v>3304593.1640763925</v>
      </c>
      <c r="ES70" s="46">
        <f t="shared" si="86"/>
        <v>3304593.1640763925</v>
      </c>
      <c r="ET70" s="46">
        <f t="shared" si="86"/>
        <v>3304593.1640763925</v>
      </c>
      <c r="EU70" s="46">
        <f t="shared" si="86"/>
        <v>3304593.1640763925</v>
      </c>
      <c r="EV70" s="46">
        <f t="shared" si="86"/>
        <v>3304593.1640763925</v>
      </c>
      <c r="EW70" s="46">
        <f t="shared" si="86"/>
        <v>3304593.1640763925</v>
      </c>
      <c r="EX70" s="46">
        <f t="shared" si="86"/>
        <v>3304593.1640763925</v>
      </c>
      <c r="EY70" s="46">
        <f t="shared" si="86"/>
        <v>3304593.1640763925</v>
      </c>
      <c r="EZ70" s="46">
        <f t="shared" si="86"/>
        <v>3304593.1640763925</v>
      </c>
      <c r="FA70" s="46">
        <f t="shared" si="86"/>
        <v>3304593.1640763925</v>
      </c>
      <c r="FB70" s="46">
        <f t="shared" si="86"/>
        <v>3304593.1640763925</v>
      </c>
      <c r="FC70" s="46">
        <f t="shared" si="86"/>
        <v>3304593.1640763925</v>
      </c>
      <c r="FD70" s="46">
        <f t="shared" si="86"/>
        <v>3304593.1640763925</v>
      </c>
      <c r="FE70" s="46">
        <f t="shared" si="86"/>
        <v>3304593.1640763925</v>
      </c>
      <c r="FF70" s="46">
        <f t="shared" si="86"/>
        <v>3304593.1640763925</v>
      </c>
      <c r="FG70" s="46">
        <f t="shared" si="86"/>
        <v>3304593.1640763925</v>
      </c>
      <c r="FH70" s="46">
        <f t="shared" si="86"/>
        <v>3304593.1640763925</v>
      </c>
      <c r="FI70" s="46">
        <f t="shared" ref="FI70:GN70" si="87">FH70+FI69</f>
        <v>3304593.1640763925</v>
      </c>
      <c r="FJ70" s="46">
        <f t="shared" si="87"/>
        <v>3304593.1640763925</v>
      </c>
      <c r="FK70" s="46">
        <f t="shared" si="87"/>
        <v>3304593.1640763925</v>
      </c>
      <c r="FL70" s="46">
        <f t="shared" si="87"/>
        <v>3304593.1640763925</v>
      </c>
      <c r="FM70" s="46">
        <f t="shared" si="87"/>
        <v>3304593.1640763925</v>
      </c>
      <c r="FN70" s="46">
        <f t="shared" si="87"/>
        <v>3304593.1640763925</v>
      </c>
      <c r="FO70" s="46">
        <f t="shared" si="87"/>
        <v>3304593.1640763925</v>
      </c>
      <c r="FP70" s="46">
        <f t="shared" si="87"/>
        <v>3304593.1640763925</v>
      </c>
    </row>
    <row r="71" spans="1:172" x14ac:dyDescent="0.2">
      <c r="A71" s="42" t="s">
        <v>251</v>
      </c>
      <c r="C71" s="45">
        <f>SUM(D71:FP71)</f>
        <v>-1614508.2567876349</v>
      </c>
      <c r="D71" s="46">
        <f>D69/(1+Kirish!$B$32)^(D$4/12)</f>
        <v>-800000</v>
      </c>
      <c r="E71" s="46">
        <f>E69/(1+Kirish!$B$32)^(E$4/12)</f>
        <v>-153503.07303286082</v>
      </c>
      <c r="F71" s="46">
        <f>F69/(1+Kirish!$B$32)^(F$4/12)</f>
        <v>-152197.75369896804</v>
      </c>
      <c r="G71" s="46">
        <f>G69/(1+Kirish!$B$32)^(G$4/12)</f>
        <v>-150903.53551720062</v>
      </c>
      <c r="H71" s="46">
        <f>H69/(1+Kirish!$B$32)^(H$4/12)</f>
        <v>-149620.3240639146</v>
      </c>
      <c r="I71" s="46">
        <f>I69/(1+Kirish!$B$32)^(I$4/12)</f>
        <v>-148348.02571874514</v>
      </c>
      <c r="J71" s="46">
        <f>J69/(1+Kirish!$B$32)^(J$4/12)</f>
        <v>-147086.54765777182</v>
      </c>
      <c r="K71" s="46">
        <f>K69/(1+Kirish!$B$32)^(K$4/12)</f>
        <v>-145835.79784674157</v>
      </c>
      <c r="L71" s="46">
        <f>L69/(1+Kirish!$B$32)^(L$4/12)</f>
        <v>-144595.6850343495</v>
      </c>
      <c r="M71" s="46">
        <f>M69/(1+Kirish!$B$32)^(M$4/12)</f>
        <v>-143366.11874557723</v>
      </c>
      <c r="N71" s="46">
        <f>N69/(1+Kirish!$B$32)^(N$4/12)</f>
        <v>-142147.0092750871</v>
      </c>
      <c r="O71" s="46">
        <f>O69/(1+Kirish!$B$32)^(O$4/12)</f>
        <v>-140938.26768067369</v>
      </c>
      <c r="P71" s="46">
        <f>P69/(1+Kirish!$B$32)^(P$4/12)</f>
        <v>-139739.80577676988</v>
      </c>
      <c r="Q71" s="46">
        <f>Q69/(1+Kirish!$B$32)^(Q$4/12)</f>
        <v>-138551.53612800938</v>
      </c>
      <c r="R71" s="46">
        <f>R69/(1+Kirish!$B$32)^(R$4/12)</f>
        <v>-137373.37204284305</v>
      </c>
      <c r="S71" s="46">
        <f>S69/(1+Kirish!$B$32)^(S$4/12)</f>
        <v>-136205.22756721015</v>
      </c>
      <c r="T71" s="46">
        <f>T69/(1+Kirish!$B$32)^(T$4/12)</f>
        <v>-135047.01747826312</v>
      </c>
      <c r="U71" s="46">
        <f>U69/(1+Kirish!$B$32)^(U$4/12)</f>
        <v>-133898.6572781461</v>
      </c>
      <c r="V71" s="46">
        <f>V69/(1+Kirish!$B$32)^(V$4/12)</f>
        <v>-225667.21014256508</v>
      </c>
      <c r="W71" s="46">
        <f>W69/(1+Kirish!$B$32)^(W$4/12)</f>
        <v>-223596.86045343155</v>
      </c>
      <c r="X71" s="46">
        <f>X69/(1+Kirish!$B$32)^(X$4/12)</f>
        <v>-221545.65115246963</v>
      </c>
      <c r="Y71" s="46">
        <f>Y69/(1+Kirish!$B$32)^(Y$4/12)</f>
        <v>-23706.458594169533</v>
      </c>
      <c r="Z71" s="46">
        <f>Z69/(1+Kirish!$B$32)^(Z$4/12)</f>
        <v>-7534.191098907454</v>
      </c>
      <c r="AA71" s="46">
        <f>AA69/(1+Kirish!$B$32)^(AA$4/12)</f>
        <v>-5909.8883013214618</v>
      </c>
      <c r="AB71" s="46">
        <f>AB69/(1+Kirish!$B$32)^(AB$4/12)</f>
        <v>-4317.7303815286432</v>
      </c>
      <c r="AC71" s="46">
        <f>AC69/(1+Kirish!$B$32)^(AC$4/12)</f>
        <v>-2757.23266754017</v>
      </c>
      <c r="AD71" s="46">
        <f>AD69/(1+Kirish!$B$32)^(AD$4/12)</f>
        <v>-1227.9170092039628</v>
      </c>
      <c r="AE71" s="46">
        <f>AE69/(1+Kirish!$B$32)^(AE$4/12)</f>
        <v>270.68830420219876</v>
      </c>
      <c r="AF71" s="46">
        <f>AF69/(1+Kirish!$B$32)^(AF$4/12)</f>
        <v>1739.0486253771571</v>
      </c>
      <c r="AG71" s="46">
        <f>AG69/(1+Kirish!$B$32)^(AG$4/12)</f>
        <v>3177.6230294143102</v>
      </c>
      <c r="AH71" s="46">
        <f>AH69/(1+Kirish!$B$32)^(AH$4/12)</f>
        <v>4586.8643932425357</v>
      </c>
      <c r="AI71" s="46">
        <f>AI69/(1+Kirish!$B$32)^(AI$4/12)</f>
        <v>5967.2194741018184</v>
      </c>
      <c r="AJ71" s="46">
        <f>AJ69/(1+Kirish!$B$32)^(AJ$4/12)</f>
        <v>7319.1289870647834</v>
      </c>
      <c r="AK71" s="46">
        <f>AK69/(1+Kirish!$B$32)^(AK$4/12)</f>
        <v>8909.7921029087101</v>
      </c>
      <c r="AL71" s="46">
        <f>AL69/(1+Kirish!$B$32)^(AL$4/12)</f>
        <v>10231.083634778301</v>
      </c>
      <c r="AM71" s="46">
        <f>AM69/(1+Kirish!$B$32)^(AM$4/12)</f>
        <v>11316.730187945863</v>
      </c>
      <c r="AN71" s="46">
        <f>AN69/(1+Kirish!$B$32)^(AN$4/12)</f>
        <v>12377.702611536322</v>
      </c>
      <c r="AO71" s="46">
        <f>AO69/(1+Kirish!$B$32)^(AO$4/12)</f>
        <v>15506.482991483519</v>
      </c>
      <c r="AP71" s="46">
        <f>AP69/(1+Kirish!$B$32)^(AP$4/12)</f>
        <v>15349.354043145297</v>
      </c>
      <c r="AQ71" s="46">
        <f>AQ69/(1+Kirish!$B$32)^(AQ$4/12)</f>
        <v>15193.817300236211</v>
      </c>
      <c r="AR71" s="46">
        <f>AR69/(1+Kirish!$B$32)^(AR$4/12)</f>
        <v>15039.856628758323</v>
      </c>
      <c r="AS71" s="46">
        <f>AS69/(1+Kirish!$B$32)^(AS$4/12)</f>
        <v>14887.456058201327</v>
      </c>
      <c r="AT71" s="46">
        <f>AT69/(1+Kirish!$B$32)^(AT$4/12)</f>
        <v>14736.599779885901</v>
      </c>
      <c r="AU71" s="46">
        <f>AU69/(1+Kirish!$B$32)^(AU$4/12)</f>
        <v>14587.272145323859</v>
      </c>
      <c r="AV71" s="46">
        <f>AV69/(1+Kirish!$B$32)^(AV$4/12)</f>
        <v>14439.457664594926</v>
      </c>
      <c r="AW71" s="46">
        <f>AW69/(1+Kirish!$B$32)^(AW$4/12)</f>
        <v>14622.169661517135</v>
      </c>
      <c r="AX71" s="46">
        <f>AX69/(1+Kirish!$B$32)^(AX$4/12)</f>
        <v>14474.001560304298</v>
      </c>
      <c r="AY71" s="46">
        <f>AY69/(1+Kirish!$B$32)^(AY$4/12)</f>
        <v>14327.334863241818</v>
      </c>
      <c r="AZ71" s="46">
        <f>AZ69/(1+Kirish!$B$32)^(AZ$4/12)</f>
        <v>14182.154356431398</v>
      </c>
      <c r="BA71" s="46">
        <f>BA69/(1+Kirish!$B$32)^(BA$4/12)</f>
        <v>14038.444980138895</v>
      </c>
      <c r="BB71" s="46">
        <f>BB69/(1+Kirish!$B$32)^(BB$4/12)</f>
        <v>13896.191827232155</v>
      </c>
      <c r="BC71" s="46">
        <f>BC69/(1+Kirish!$B$32)^(BC$4/12)</f>
        <v>13755.380141634691</v>
      </c>
      <c r="BD71" s="46">
        <f>BD69/(1+Kirish!$B$32)^(BD$4/12)</f>
        <v>13615.995316795003</v>
      </c>
      <c r="BE71" s="46">
        <f>BE69/(1+Kirish!$B$32)^(BE$4/12)</f>
        <v>13478.022894171432</v>
      </c>
      <c r="BF71" s="46">
        <f>BF69/(1+Kirish!$B$32)^(BF$4/12)</f>
        <v>13341.448561732363</v>
      </c>
      <c r="BG71" s="46">
        <f>BG69/(1+Kirish!$B$32)^(BG$4/12)</f>
        <v>13206.258152471613</v>
      </c>
      <c r="BH71" s="46">
        <f>BH69/(1+Kirish!$B$32)^(BH$4/12)</f>
        <v>13072.437642938881</v>
      </c>
      <c r="BI71" s="46">
        <f>BI69/(1+Kirish!$B$32)^(BI$4/12)</f>
        <v>13236.972470291928</v>
      </c>
      <c r="BJ71" s="46">
        <f>BJ69/(1+Kirish!$B$32)^(BJ$4/12)</f>
        <v>13102.840729098176</v>
      </c>
      <c r="BK71" s="46">
        <f>BK69/(1+Kirish!$B$32)^(BK$4/12)</f>
        <v>12970.068160029019</v>
      </c>
      <c r="BL71" s="46">
        <f>BL69/(1+Kirish!$B$32)^(BL$4/12)</f>
        <v>12838.640990439389</v>
      </c>
      <c r="BM71" s="46">
        <f>BM69/(1+Kirish!$B$32)^(BM$4/12)</f>
        <v>12708.545587243983</v>
      </c>
      <c r="BN71" s="46">
        <f>BN69/(1+Kirish!$B$32)^(BN$4/12)</f>
        <v>12579.768455503099</v>
      </c>
      <c r="BO71" s="46">
        <f>BO69/(1+Kirish!$B$32)^(BO$4/12)</f>
        <v>12452.296237022794</v>
      </c>
      <c r="BP71" s="46">
        <f>BP69/(1+Kirish!$B$32)^(BP$4/12)</f>
        <v>12326.115708969204</v>
      </c>
      <c r="BQ71" s="46">
        <f>BQ69/(1+Kirish!$B$32)^(BQ$4/12)</f>
        <v>12201.213782496945</v>
      </c>
      <c r="BR71" s="46">
        <f>BR69/(1+Kirish!$B$32)^(BR$4/12)</f>
        <v>12077.577501391388</v>
      </c>
      <c r="BS71" s="46">
        <f>BS69/(1+Kirish!$B$32)^(BS$4/12)</f>
        <v>11955.194040724695</v>
      </c>
      <c r="BT71" s="46">
        <f>BT69/(1+Kirish!$B$32)^(BT$4/12)</f>
        <v>11834.050705525462</v>
      </c>
      <c r="BU71" s="46">
        <f>BU69/(1+Kirish!$B$32)^(BU$4/12)</f>
        <v>11982.222809884001</v>
      </c>
      <c r="BV71" s="46">
        <f>BV69/(1+Kirish!$B$32)^(BV$4/12)</f>
        <v>11860.805589105737</v>
      </c>
      <c r="BW71" s="46">
        <f>BW69/(1+Kirish!$B$32)^(BW$4/12)</f>
        <v>11740.618702776717</v>
      </c>
      <c r="BX71" s="46">
        <f>BX69/(1+Kirish!$B$32)^(BX$4/12)</f>
        <v>11621.649683778629</v>
      </c>
      <c r="BY71" s="46">
        <f>BY69/(1+Kirish!$B$32)^(BY$4/12)</f>
        <v>11503.886191323871</v>
      </c>
      <c r="BZ71" s="46">
        <f>BZ69/(1+Kirish!$B$32)^(BZ$4/12)</f>
        <v>11387.316009675453</v>
      </c>
      <c r="CA71" s="46">
        <f>CA69/(1+Kirish!$B$32)^(CA$4/12)</f>
        <v>11271.927046879824</v>
      </c>
      <c r="CB71" s="46">
        <f>CB69/(1+Kirish!$B$32)^(CB$4/12)</f>
        <v>11157.707333512573</v>
      </c>
      <c r="CC71" s="46">
        <f>CC69/(1+Kirish!$B$32)^(CC$4/12)</f>
        <v>11044.645021436816</v>
      </c>
      <c r="CD71" s="46">
        <f>CD69/(1+Kirish!$B$32)^(CD$4/12)</f>
        <v>10932.728382574187</v>
      </c>
      <c r="CE71" s="46">
        <f>CE69/(1+Kirish!$B$32)^(CE$4/12)</f>
        <v>10821.945807688266</v>
      </c>
      <c r="CF71" s="46">
        <f>CF69/(1+Kirish!$B$32)^(CF$4/12)</f>
        <v>10712.285805180332</v>
      </c>
      <c r="CG71" s="46">
        <f>CG69/(1+Kirish!$B$32)^(CG$4/12)</f>
        <v>10845.727830012884</v>
      </c>
      <c r="CH71" s="46">
        <f>CH69/(1+Kirish!$B$32)^(CH$4/12)</f>
        <v>10735.826841579306</v>
      </c>
      <c r="CI71" s="46">
        <f>CI69/(1+Kirish!$B$32)^(CI$4/12)</f>
        <v>10627.039492308351</v>
      </c>
      <c r="CJ71" s="46">
        <f>CJ69/(1+Kirish!$B$32)^(CJ$4/12)</f>
        <v>10519.354497568265</v>
      </c>
      <c r="CK71" s="46">
        <f>CK69/(1+Kirish!$B$32)^(CK$4/12)</f>
        <v>10412.760687075732</v>
      </c>
      <c r="CL71" s="46">
        <f>CL69/(1+Kirish!$B$32)^(CL$4/12)</f>
        <v>10307.247003737193</v>
      </c>
      <c r="CM71" s="46">
        <f>CM69/(1+Kirish!$B$32)^(CM$4/12)</f>
        <v>10202.802502501871</v>
      </c>
      <c r="CN71" s="46">
        <f>CN69/(1+Kirish!$B$32)^(CN$4/12)</f>
        <v>10099.416349226418</v>
      </c>
      <c r="CO71" s="46">
        <f>CO69/(1+Kirish!$B$32)^(CO$4/12)</f>
        <v>9997.0778195510957</v>
      </c>
      <c r="CP71" s="46">
        <f>CP69/(1+Kirish!$B$32)^(CP$4/12)</f>
        <v>9895.7762977873172</v>
      </c>
      <c r="CQ71" s="46">
        <f>CQ69/(1+Kirish!$B$32)^(CQ$4/12)</f>
        <v>9795.5012758164648</v>
      </c>
      <c r="CR71" s="46">
        <f>CR69/(1+Kirish!$B$32)^(CR$4/12)</f>
        <v>9696.2423519998829</v>
      </c>
      <c r="CS71" s="46">
        <f>CS69/(1+Kirish!$B$32)^(CS$4/12)</f>
        <v>9816.4234307351653</v>
      </c>
      <c r="CT71" s="46">
        <f>CT69/(1+Kirish!$B$32)^(CT$4/12)</f>
        <v>9716.9525003532563</v>
      </c>
      <c r="CU71" s="46">
        <f>CU69/(1+Kirish!$B$32)^(CU$4/12)</f>
        <v>9618.4895201744803</v>
      </c>
      <c r="CV71" s="46">
        <f>CV69/(1+Kirish!$B$32)^(CV$4/12)</f>
        <v>9521.0242765252733</v>
      </c>
      <c r="CW71" s="46">
        <f>CW69/(1+Kirish!$B$32)^(CW$4/12)</f>
        <v>9424.5466592283792</v>
      </c>
      <c r="CX71" s="46">
        <f>CX69/(1+Kirish!$B$32)^(CX$4/12)</f>
        <v>9329.0466605541242</v>
      </c>
      <c r="CY71" s="46">
        <f>CY69/(1+Kirish!$B$32)^(CY$4/12)</f>
        <v>9234.5143741822758</v>
      </c>
      <c r="CZ71" s="46">
        <f>CZ69/(1+Kirish!$B$32)^(CZ$4/12)</f>
        <v>9140.9399941744814</v>
      </c>
      <c r="DA71" s="46">
        <f>DA69/(1+Kirish!$B$32)^(DA$4/12)</f>
        <v>9048.3138139570674</v>
      </c>
      <c r="DB71" s="46">
        <f>DB69/(1+Kirish!$B$32)^(DB$4/12)</f>
        <v>8956.6262253141649</v>
      </c>
      <c r="DC71" s="46">
        <f>DC69/(1+Kirish!$B$32)^(DC$4/12)</f>
        <v>8865.8677173910528</v>
      </c>
      <c r="DD71" s="46">
        <f>DD69/(1+Kirish!$B$32)^(DD$4/12)</f>
        <v>8776.0288757075741</v>
      </c>
      <c r="DE71" s="46">
        <f>DE69/(1+Kirish!$B$32)^(DE$4/12)</f>
        <v>8884.2710755602911</v>
      </c>
      <c r="DF71" s="46">
        <f>DF69/(1+Kirish!$B$32)^(DF$4/12)</f>
        <v>8794.2457505642105</v>
      </c>
      <c r="DG71" s="46">
        <f>DG69/(1+Kirish!$B$32)^(DG$4/12)</f>
        <v>8705.1326623821296</v>
      </c>
      <c r="DH71" s="46">
        <f>DH69/(1+Kirish!$B$32)^(DH$4/12)</f>
        <v>8616.9225672150933</v>
      </c>
      <c r="DI71" s="46">
        <f>DI69/(1+Kirish!$B$32)^(DI$4/12)</f>
        <v>8529.6063149326073</v>
      </c>
      <c r="DJ71" s="46">
        <f>DJ69/(1+Kirish!$B$32)^(DJ$4/12)</f>
        <v>8443.174848123499</v>
      </c>
      <c r="DK71" s="46">
        <f>DK69/(1+Kirish!$B$32)^(DK$4/12)</f>
        <v>8357.6192011563544</v>
      </c>
      <c r="DL71" s="46">
        <f>DL69/(1+Kirish!$B$32)^(DL$4/12)</f>
        <v>8272.9304992495254</v>
      </c>
      <c r="DM71" s="46">
        <f>DM69/(1+Kirish!$B$32)^(DM$4/12)</f>
        <v>8189.0999575505339</v>
      </c>
      <c r="DN71" s="46">
        <f>DN69/(1+Kirish!$B$32)^(DN$4/12)</f>
        <v>8106.1188802247971</v>
      </c>
      <c r="DO71" s="46">
        <f>DO69/(1+Kirish!$B$32)^(DO$4/12)</f>
        <v>8023.9786595536179</v>
      </c>
      <c r="DP71" s="46">
        <f>DP69/(1+Kirish!$B$32)^(DP$4/12)</f>
        <v>7942.6707750412852</v>
      </c>
      <c r="DQ71" s="46">
        <f>DQ69/(1+Kirish!$B$32)^(DQ$4/12)</f>
        <v>8040.1638794925711</v>
      </c>
      <c r="DR71" s="46">
        <f>DR69/(1+Kirish!$B$32)^(DR$4/12)</f>
        <v>7958.6919883135406</v>
      </c>
      <c r="DS71" s="46">
        <f>DS69/(1+Kirish!$B$32)^(DS$4/12)</f>
        <v>7878.0456610349202</v>
      </c>
      <c r="DT71" s="46">
        <f>DT69/(1+Kirish!$B$32)^(DT$4/12)</f>
        <v>7798.2165321242073</v>
      </c>
      <c r="DU71" s="46">
        <f>DU69/(1+Kirish!$B$32)^(DU$4/12)</f>
        <v>7719.1963208177867</v>
      </c>
      <c r="DV71" s="46">
        <f>DV69/(1+Kirish!$B$32)^(DV$4/12)</f>
        <v>7640.976830261965</v>
      </c>
      <c r="DW71" s="46">
        <f>DW69/(1+Kirish!$B$32)^(DW$4/12)</f>
        <v>7563.5499466626852</v>
      </c>
      <c r="DX71" s="46">
        <f>DX69/(1+Kirish!$B$32)^(DX$4/12)</f>
        <v>7486.9076384438913</v>
      </c>
      <c r="DY71" s="46">
        <f>DY69/(1+Kirish!$B$32)^(DY$4/12)</f>
        <v>7411.0419554144</v>
      </c>
      <c r="DZ71" s="46">
        <f>DZ69/(1+Kirish!$B$32)^(DZ$4/12)</f>
        <v>7335.9450279432076</v>
      </c>
      <c r="EA71" s="46">
        <f>EA69/(1+Kirish!$B$32)^(EA$4/12)</f>
        <v>7261.6090661431763</v>
      </c>
      <c r="EB71" s="46">
        <f>EB69/(1+Kirish!$B$32)^(EB$4/12)</f>
        <v>7188.0263590629811</v>
      </c>
      <c r="EC71" s="46">
        <f>EC69/(1+Kirish!$B$32)^(EC$4/12)</f>
        <v>7275.8411576930384</v>
      </c>
      <c r="ED71" s="46">
        <f>ED69/(1+Kirish!$B$32)^(ED$4/12)</f>
        <v>7202.1142352173119</v>
      </c>
      <c r="EE71" s="46">
        <f>EE69/(1+Kirish!$B$32)^(EE$4/12)</f>
        <v>7129.1343959969709</v>
      </c>
      <c r="EF71" s="46">
        <f>EF69/(1+Kirish!$B$32)^(EF$4/12)</f>
        <v>7056.894069752776</v>
      </c>
      <c r="EG71" s="46">
        <f>EG69/(1+Kirish!$B$32)^(EG$4/12)</f>
        <v>6985.3857629159811</v>
      </c>
      <c r="EH71" s="46">
        <f>EH69/(1+Kirish!$B$32)^(EH$4/12)</f>
        <v>6914.6020578510352</v>
      </c>
      <c r="EI71" s="46">
        <f>EI69/(1+Kirish!$B$32)^(EI$4/12)</f>
        <v>6844.5356120861143</v>
      </c>
      <c r="EJ71" s="46">
        <f>EJ69/(1+Kirish!$B$32)^(EJ$4/12)</f>
        <v>6775.1791575514981</v>
      </c>
      <c r="EK71" s="46">
        <f>EK69/(1+Kirish!$B$32)^(EK$4/12)</f>
        <v>6706.5254998256432</v>
      </c>
      <c r="EL71" s="46">
        <f>EL69/(1+Kirish!$B$32)^(EL$4/12)</f>
        <v>6638.5675173888876</v>
      </c>
      <c r="EM71" s="46">
        <f>EM69/(1+Kirish!$B$32)^(EM$4/12)</f>
        <v>6571.2981608847404</v>
      </c>
      <c r="EN71" s="46">
        <f>EN69/(1+Kirish!$B$32)^(EN$4/12)</f>
        <v>1200313.8298613774</v>
      </c>
      <c r="EO71" s="46">
        <f>EO69/(1+Kirish!$B$32)^(EO$4/12)</f>
        <v>0</v>
      </c>
      <c r="EP71" s="46">
        <f>EP69/(1+Kirish!$B$32)^(EP$4/12)</f>
        <v>0</v>
      </c>
      <c r="EQ71" s="46">
        <f>EQ69/(1+Kirish!$B$32)^(EQ$4/12)</f>
        <v>0</v>
      </c>
      <c r="ER71" s="46">
        <f>ER69/(1+Kirish!$B$32)^(ER$4/12)</f>
        <v>0</v>
      </c>
      <c r="ES71" s="46">
        <f>ES69/(1+Kirish!$B$32)^(ES$4/12)</f>
        <v>0</v>
      </c>
      <c r="ET71" s="46">
        <f>ET69/(1+Kirish!$B$32)^(ET$4/12)</f>
        <v>0</v>
      </c>
      <c r="EU71" s="46">
        <f>EU69/(1+Kirish!$B$32)^(EU$4/12)</f>
        <v>0</v>
      </c>
      <c r="EV71" s="46">
        <f>EV69/(1+Kirish!$B$32)^(EV$4/12)</f>
        <v>0</v>
      </c>
      <c r="EW71" s="46">
        <f>EW69/(1+Kirish!$B$32)^(EW$4/12)</f>
        <v>0</v>
      </c>
      <c r="EX71" s="46">
        <f>EX69/(1+Kirish!$B$32)^(EX$4/12)</f>
        <v>0</v>
      </c>
      <c r="EY71" s="46">
        <f>EY69/(1+Kirish!$B$32)^(EY$4/12)</f>
        <v>0</v>
      </c>
      <c r="EZ71" s="46">
        <f>EZ69/(1+Kirish!$B$32)^(EZ$4/12)</f>
        <v>0</v>
      </c>
      <c r="FA71" s="46">
        <f>FA69/(1+Kirish!$B$32)^(FA$4/12)</f>
        <v>0</v>
      </c>
      <c r="FB71" s="46">
        <f>FB69/(1+Kirish!$B$32)^(FB$4/12)</f>
        <v>0</v>
      </c>
      <c r="FC71" s="46">
        <f>FC69/(1+Kirish!$B$32)^(FC$4/12)</f>
        <v>0</v>
      </c>
      <c r="FD71" s="46">
        <f>FD69/(1+Kirish!$B$32)^(FD$4/12)</f>
        <v>0</v>
      </c>
      <c r="FE71" s="46">
        <f>FE69/(1+Kirish!$B$32)^(FE$4/12)</f>
        <v>0</v>
      </c>
      <c r="FF71" s="46">
        <f>FF69/(1+Kirish!$B$32)^(FF$4/12)</f>
        <v>0</v>
      </c>
      <c r="FG71" s="46">
        <f>FG69/(1+Kirish!$B$32)^(FG$4/12)</f>
        <v>0</v>
      </c>
      <c r="FH71" s="46">
        <f>FH69/(1+Kirish!$B$32)^(FH$4/12)</f>
        <v>0</v>
      </c>
      <c r="FI71" s="46">
        <f>FI69/(1+Kirish!$B$32)^(FI$4/12)</f>
        <v>0</v>
      </c>
      <c r="FJ71" s="46">
        <f>FJ69/(1+Kirish!$B$32)^(FJ$4/12)</f>
        <v>0</v>
      </c>
      <c r="FK71" s="46">
        <f>FK69/(1+Kirish!$B$32)^(FK$4/12)</f>
        <v>0</v>
      </c>
      <c r="FL71" s="46">
        <f>FL69/(1+Kirish!$B$32)^(FL$4/12)</f>
        <v>0</v>
      </c>
      <c r="FM71" s="46">
        <f>FM69/(1+Kirish!$B$32)^(FM$4/12)</f>
        <v>0</v>
      </c>
      <c r="FN71" s="46">
        <f>FN69/(1+Kirish!$B$32)^(FN$4/12)</f>
        <v>0</v>
      </c>
      <c r="FO71" s="46">
        <f>FO69/(1+Kirish!$B$32)^(FO$4/12)</f>
        <v>0</v>
      </c>
      <c r="FP71" s="46">
        <f>FP69/(1+Kirish!$B$32)^(FP$4/12)</f>
        <v>0</v>
      </c>
    </row>
    <row r="72" spans="1:172" x14ac:dyDescent="0.2">
      <c r="A72" s="42" t="s">
        <v>252</v>
      </c>
      <c r="D72" s="47">
        <f t="shared" ref="D72:AI72" si="88">IF(D70&lt;-0.000001,D$4,-1)</f>
        <v>0</v>
      </c>
      <c r="E72" s="47">
        <f t="shared" si="88"/>
        <v>1</v>
      </c>
      <c r="F72" s="47">
        <f t="shared" si="88"/>
        <v>2</v>
      </c>
      <c r="G72" s="47">
        <f t="shared" si="88"/>
        <v>3</v>
      </c>
      <c r="H72" s="47">
        <f t="shared" si="88"/>
        <v>4</v>
      </c>
      <c r="I72" s="47">
        <f t="shared" si="88"/>
        <v>5</v>
      </c>
      <c r="J72" s="47">
        <f t="shared" si="88"/>
        <v>6</v>
      </c>
      <c r="K72" s="47">
        <f t="shared" si="88"/>
        <v>7</v>
      </c>
      <c r="L72" s="47">
        <f t="shared" si="88"/>
        <v>8</v>
      </c>
      <c r="M72" s="47">
        <f t="shared" si="88"/>
        <v>9</v>
      </c>
      <c r="N72" s="47">
        <f t="shared" si="88"/>
        <v>10</v>
      </c>
      <c r="O72" s="47">
        <f t="shared" si="88"/>
        <v>11</v>
      </c>
      <c r="P72" s="47">
        <f t="shared" si="88"/>
        <v>12</v>
      </c>
      <c r="Q72" s="47">
        <f t="shared" si="88"/>
        <v>13</v>
      </c>
      <c r="R72" s="47">
        <f t="shared" si="88"/>
        <v>14</v>
      </c>
      <c r="S72" s="47">
        <f t="shared" si="88"/>
        <v>15</v>
      </c>
      <c r="T72" s="47">
        <f t="shared" si="88"/>
        <v>16</v>
      </c>
      <c r="U72" s="47">
        <f t="shared" si="88"/>
        <v>17</v>
      </c>
      <c r="V72" s="47">
        <f t="shared" si="88"/>
        <v>18</v>
      </c>
      <c r="W72" s="47">
        <f t="shared" si="88"/>
        <v>19</v>
      </c>
      <c r="X72" s="47">
        <f t="shared" si="88"/>
        <v>20</v>
      </c>
      <c r="Y72" s="47">
        <f t="shared" si="88"/>
        <v>21</v>
      </c>
      <c r="Z72" s="47">
        <f t="shared" si="88"/>
        <v>22</v>
      </c>
      <c r="AA72" s="47">
        <f t="shared" si="88"/>
        <v>23</v>
      </c>
      <c r="AB72" s="47">
        <f t="shared" si="88"/>
        <v>24</v>
      </c>
      <c r="AC72" s="47">
        <f t="shared" si="88"/>
        <v>25</v>
      </c>
      <c r="AD72" s="47">
        <f t="shared" si="88"/>
        <v>26</v>
      </c>
      <c r="AE72" s="47">
        <f t="shared" si="88"/>
        <v>27</v>
      </c>
      <c r="AF72" s="47">
        <f t="shared" si="88"/>
        <v>28</v>
      </c>
      <c r="AG72" s="47">
        <f t="shared" si="88"/>
        <v>29</v>
      </c>
      <c r="AH72" s="47">
        <f t="shared" si="88"/>
        <v>30</v>
      </c>
      <c r="AI72" s="47">
        <f t="shared" si="88"/>
        <v>31</v>
      </c>
      <c r="AJ72" s="47">
        <f t="shared" ref="AJ72:BO72" si="89">IF(AJ70&lt;-0.000001,AJ$4,-1)</f>
        <v>32</v>
      </c>
      <c r="AK72" s="47">
        <f t="shared" si="89"/>
        <v>33</v>
      </c>
      <c r="AL72" s="47">
        <f t="shared" si="89"/>
        <v>34</v>
      </c>
      <c r="AM72" s="47">
        <f t="shared" si="89"/>
        <v>35</v>
      </c>
      <c r="AN72" s="47">
        <f t="shared" si="89"/>
        <v>36</v>
      </c>
      <c r="AO72" s="47">
        <f t="shared" si="89"/>
        <v>37</v>
      </c>
      <c r="AP72" s="47">
        <f t="shared" si="89"/>
        <v>38</v>
      </c>
      <c r="AQ72" s="47">
        <f t="shared" si="89"/>
        <v>39</v>
      </c>
      <c r="AR72" s="47">
        <f t="shared" si="89"/>
        <v>40</v>
      </c>
      <c r="AS72" s="47">
        <f t="shared" si="89"/>
        <v>41</v>
      </c>
      <c r="AT72" s="47">
        <f t="shared" si="89"/>
        <v>42</v>
      </c>
      <c r="AU72" s="47">
        <f t="shared" si="89"/>
        <v>43</v>
      </c>
      <c r="AV72" s="47">
        <f t="shared" si="89"/>
        <v>44</v>
      </c>
      <c r="AW72" s="47">
        <f t="shared" si="89"/>
        <v>45</v>
      </c>
      <c r="AX72" s="47">
        <f t="shared" si="89"/>
        <v>46</v>
      </c>
      <c r="AY72" s="47">
        <f t="shared" si="89"/>
        <v>47</v>
      </c>
      <c r="AZ72" s="47">
        <f t="shared" si="89"/>
        <v>48</v>
      </c>
      <c r="BA72" s="47">
        <f t="shared" si="89"/>
        <v>49</v>
      </c>
      <c r="BB72" s="47">
        <f t="shared" si="89"/>
        <v>50</v>
      </c>
      <c r="BC72" s="47">
        <f t="shared" si="89"/>
        <v>51</v>
      </c>
      <c r="BD72" s="47">
        <f t="shared" si="89"/>
        <v>52</v>
      </c>
      <c r="BE72" s="47">
        <f t="shared" si="89"/>
        <v>53</v>
      </c>
      <c r="BF72" s="47">
        <f t="shared" si="89"/>
        <v>54</v>
      </c>
      <c r="BG72" s="47">
        <f t="shared" si="89"/>
        <v>55</v>
      </c>
      <c r="BH72" s="47">
        <f t="shared" si="89"/>
        <v>56</v>
      </c>
      <c r="BI72" s="47">
        <f t="shared" si="89"/>
        <v>57</v>
      </c>
      <c r="BJ72" s="47">
        <f t="shared" si="89"/>
        <v>58</v>
      </c>
      <c r="BK72" s="47">
        <f t="shared" si="89"/>
        <v>59</v>
      </c>
      <c r="BL72" s="47">
        <f t="shared" si="89"/>
        <v>60</v>
      </c>
      <c r="BM72" s="47">
        <f t="shared" si="89"/>
        <v>61</v>
      </c>
      <c r="BN72" s="47">
        <f t="shared" si="89"/>
        <v>62</v>
      </c>
      <c r="BO72" s="47">
        <f t="shared" si="89"/>
        <v>63</v>
      </c>
      <c r="BP72" s="47">
        <f t="shared" ref="BP72:CU72" si="90">IF(BP70&lt;-0.000001,BP$4,-1)</f>
        <v>64</v>
      </c>
      <c r="BQ72" s="47">
        <f t="shared" si="90"/>
        <v>65</v>
      </c>
      <c r="BR72" s="47">
        <f t="shared" si="90"/>
        <v>66</v>
      </c>
      <c r="BS72" s="47">
        <f t="shared" si="90"/>
        <v>67</v>
      </c>
      <c r="BT72" s="47">
        <f t="shared" si="90"/>
        <v>68</v>
      </c>
      <c r="BU72" s="47">
        <f t="shared" si="90"/>
        <v>69</v>
      </c>
      <c r="BV72" s="47">
        <f t="shared" si="90"/>
        <v>70</v>
      </c>
      <c r="BW72" s="47">
        <f t="shared" si="90"/>
        <v>71</v>
      </c>
      <c r="BX72" s="47">
        <f t="shared" si="90"/>
        <v>72</v>
      </c>
      <c r="BY72" s="47">
        <f t="shared" si="90"/>
        <v>73</v>
      </c>
      <c r="BZ72" s="47">
        <f t="shared" si="90"/>
        <v>74</v>
      </c>
      <c r="CA72" s="47">
        <f t="shared" si="90"/>
        <v>75</v>
      </c>
      <c r="CB72" s="47">
        <f t="shared" si="90"/>
        <v>76</v>
      </c>
      <c r="CC72" s="47">
        <f t="shared" si="90"/>
        <v>77</v>
      </c>
      <c r="CD72" s="47">
        <f t="shared" si="90"/>
        <v>78</v>
      </c>
      <c r="CE72" s="47">
        <f t="shared" si="90"/>
        <v>79</v>
      </c>
      <c r="CF72" s="47">
        <f t="shared" si="90"/>
        <v>80</v>
      </c>
      <c r="CG72" s="47">
        <f t="shared" si="90"/>
        <v>81</v>
      </c>
      <c r="CH72" s="47">
        <f t="shared" si="90"/>
        <v>82</v>
      </c>
      <c r="CI72" s="47">
        <f t="shared" si="90"/>
        <v>83</v>
      </c>
      <c r="CJ72" s="47">
        <f t="shared" si="90"/>
        <v>84</v>
      </c>
      <c r="CK72" s="47">
        <f t="shared" si="90"/>
        <v>85</v>
      </c>
      <c r="CL72" s="47">
        <f t="shared" si="90"/>
        <v>86</v>
      </c>
      <c r="CM72" s="47">
        <f t="shared" si="90"/>
        <v>87</v>
      </c>
      <c r="CN72" s="47">
        <f t="shared" si="90"/>
        <v>88</v>
      </c>
      <c r="CO72" s="47">
        <f t="shared" si="90"/>
        <v>89</v>
      </c>
      <c r="CP72" s="47">
        <f t="shared" si="90"/>
        <v>90</v>
      </c>
      <c r="CQ72" s="47">
        <f t="shared" si="90"/>
        <v>91</v>
      </c>
      <c r="CR72" s="47">
        <f t="shared" si="90"/>
        <v>92</v>
      </c>
      <c r="CS72" s="47">
        <f t="shared" si="90"/>
        <v>93</v>
      </c>
      <c r="CT72" s="47">
        <f t="shared" si="90"/>
        <v>94</v>
      </c>
      <c r="CU72" s="47">
        <f t="shared" si="90"/>
        <v>95</v>
      </c>
      <c r="CV72" s="47">
        <f t="shared" ref="CV72:EA72" si="91">IF(CV70&lt;-0.000001,CV$4,-1)</f>
        <v>96</v>
      </c>
      <c r="CW72" s="47">
        <f t="shared" si="91"/>
        <v>97</v>
      </c>
      <c r="CX72" s="47">
        <f t="shared" si="91"/>
        <v>98</v>
      </c>
      <c r="CY72" s="47">
        <f t="shared" si="91"/>
        <v>99</v>
      </c>
      <c r="CZ72" s="47">
        <f t="shared" si="91"/>
        <v>100</v>
      </c>
      <c r="DA72" s="47">
        <f t="shared" si="91"/>
        <v>101</v>
      </c>
      <c r="DB72" s="47">
        <f t="shared" si="91"/>
        <v>102</v>
      </c>
      <c r="DC72" s="47">
        <f t="shared" si="91"/>
        <v>103</v>
      </c>
      <c r="DD72" s="47">
        <f t="shared" si="91"/>
        <v>104</v>
      </c>
      <c r="DE72" s="47">
        <f t="shared" si="91"/>
        <v>105</v>
      </c>
      <c r="DF72" s="47">
        <f t="shared" si="91"/>
        <v>106</v>
      </c>
      <c r="DG72" s="47">
        <f t="shared" si="91"/>
        <v>107</v>
      </c>
      <c r="DH72" s="47">
        <f t="shared" si="91"/>
        <v>108</v>
      </c>
      <c r="DI72" s="47">
        <f t="shared" si="91"/>
        <v>109</v>
      </c>
      <c r="DJ72" s="47">
        <f t="shared" si="91"/>
        <v>110</v>
      </c>
      <c r="DK72" s="47">
        <f t="shared" si="91"/>
        <v>111</v>
      </c>
      <c r="DL72" s="47">
        <f t="shared" si="91"/>
        <v>112</v>
      </c>
      <c r="DM72" s="47">
        <f t="shared" si="91"/>
        <v>113</v>
      </c>
      <c r="DN72" s="47">
        <f t="shared" si="91"/>
        <v>114</v>
      </c>
      <c r="DO72" s="47">
        <f t="shared" si="91"/>
        <v>115</v>
      </c>
      <c r="DP72" s="47">
        <f t="shared" si="91"/>
        <v>116</v>
      </c>
      <c r="DQ72" s="47">
        <f t="shared" si="91"/>
        <v>117</v>
      </c>
      <c r="DR72" s="47">
        <f t="shared" si="91"/>
        <v>118</v>
      </c>
      <c r="DS72" s="47">
        <f t="shared" si="91"/>
        <v>119</v>
      </c>
      <c r="DT72" s="47">
        <f t="shared" si="91"/>
        <v>120</v>
      </c>
      <c r="DU72" s="47">
        <f t="shared" si="91"/>
        <v>121</v>
      </c>
      <c r="DV72" s="47">
        <f t="shared" si="91"/>
        <v>122</v>
      </c>
      <c r="DW72" s="47">
        <f t="shared" si="91"/>
        <v>123</v>
      </c>
      <c r="DX72" s="47">
        <f t="shared" si="91"/>
        <v>124</v>
      </c>
      <c r="DY72" s="47">
        <f t="shared" si="91"/>
        <v>125</v>
      </c>
      <c r="DZ72" s="47">
        <f t="shared" si="91"/>
        <v>126</v>
      </c>
      <c r="EA72" s="47">
        <f t="shared" si="91"/>
        <v>127</v>
      </c>
      <c r="EB72" s="47">
        <f t="shared" ref="EB72:FG72" si="92">IF(EB70&lt;-0.000001,EB$4,-1)</f>
        <v>128</v>
      </c>
      <c r="EC72" s="47">
        <f t="shared" si="92"/>
        <v>129</v>
      </c>
      <c r="ED72" s="47">
        <f t="shared" si="92"/>
        <v>130</v>
      </c>
      <c r="EE72" s="47">
        <f t="shared" si="92"/>
        <v>131</v>
      </c>
      <c r="EF72" s="47">
        <f t="shared" si="92"/>
        <v>132</v>
      </c>
      <c r="EG72" s="47">
        <f t="shared" si="92"/>
        <v>133</v>
      </c>
      <c r="EH72" s="47">
        <f t="shared" si="92"/>
        <v>134</v>
      </c>
      <c r="EI72" s="47">
        <f t="shared" si="92"/>
        <v>135</v>
      </c>
      <c r="EJ72" s="47">
        <f t="shared" si="92"/>
        <v>136</v>
      </c>
      <c r="EK72" s="47">
        <f t="shared" si="92"/>
        <v>137</v>
      </c>
      <c r="EL72" s="47">
        <f t="shared" si="92"/>
        <v>138</v>
      </c>
      <c r="EM72" s="47">
        <f t="shared" si="92"/>
        <v>139</v>
      </c>
      <c r="EN72" s="47">
        <f t="shared" si="92"/>
        <v>-1</v>
      </c>
      <c r="EO72" s="47">
        <f t="shared" si="92"/>
        <v>-1</v>
      </c>
      <c r="EP72" s="47">
        <f t="shared" si="92"/>
        <v>-1</v>
      </c>
      <c r="EQ72" s="47">
        <f t="shared" si="92"/>
        <v>-1</v>
      </c>
      <c r="ER72" s="47">
        <f t="shared" si="92"/>
        <v>-1</v>
      </c>
      <c r="ES72" s="47">
        <f t="shared" si="92"/>
        <v>-1</v>
      </c>
      <c r="ET72" s="47">
        <f t="shared" si="92"/>
        <v>-1</v>
      </c>
      <c r="EU72" s="47">
        <f t="shared" si="92"/>
        <v>-1</v>
      </c>
      <c r="EV72" s="47">
        <f t="shared" si="92"/>
        <v>-1</v>
      </c>
      <c r="EW72" s="47">
        <f t="shared" si="92"/>
        <v>-1</v>
      </c>
      <c r="EX72" s="47">
        <f t="shared" si="92"/>
        <v>-1</v>
      </c>
      <c r="EY72" s="47">
        <f t="shared" si="92"/>
        <v>-1</v>
      </c>
      <c r="EZ72" s="47">
        <f t="shared" si="92"/>
        <v>-1</v>
      </c>
      <c r="FA72" s="47">
        <f t="shared" si="92"/>
        <v>-1</v>
      </c>
      <c r="FB72" s="47">
        <f t="shared" si="92"/>
        <v>-1</v>
      </c>
      <c r="FC72" s="47">
        <f t="shared" si="92"/>
        <v>-1</v>
      </c>
      <c r="FD72" s="47">
        <f t="shared" si="92"/>
        <v>-1</v>
      </c>
      <c r="FE72" s="47">
        <f t="shared" si="92"/>
        <v>-1</v>
      </c>
      <c r="FF72" s="47">
        <f t="shared" si="92"/>
        <v>-1</v>
      </c>
      <c r="FG72" s="47">
        <f t="shared" si="92"/>
        <v>-1</v>
      </c>
      <c r="FH72" s="47">
        <f t="shared" ref="FH72:FP72" si="93">IF(FH70&lt;-0.000001,FH$4,-1)</f>
        <v>-1</v>
      </c>
      <c r="FI72" s="47">
        <f t="shared" si="93"/>
        <v>-1</v>
      </c>
      <c r="FJ72" s="47">
        <f t="shared" si="93"/>
        <v>-1</v>
      </c>
      <c r="FK72" s="47">
        <f t="shared" si="93"/>
        <v>-1</v>
      </c>
      <c r="FL72" s="47">
        <f t="shared" si="93"/>
        <v>-1</v>
      </c>
      <c r="FM72" s="47">
        <f t="shared" si="93"/>
        <v>-1</v>
      </c>
      <c r="FN72" s="47">
        <f t="shared" si="93"/>
        <v>-1</v>
      </c>
      <c r="FO72" s="47">
        <f t="shared" si="93"/>
        <v>-1</v>
      </c>
      <c r="FP72" s="47">
        <f t="shared" si="93"/>
        <v>-1</v>
      </c>
    </row>
    <row r="74" spans="1:172" x14ac:dyDescent="0.2">
      <c r="A74" s="40" t="s">
        <v>254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41"/>
      <c r="DJ74" s="41"/>
      <c r="DK74" s="41"/>
      <c r="DL74" s="41"/>
      <c r="DM74" s="41"/>
      <c r="DN74" s="41"/>
      <c r="DO74" s="41"/>
      <c r="DP74" s="41"/>
      <c r="DQ74" s="41"/>
      <c r="DR74" s="41"/>
      <c r="DS74" s="41"/>
      <c r="DT74" s="41"/>
      <c r="DU74" s="41"/>
      <c r="DV74" s="41"/>
      <c r="DW74" s="41"/>
      <c r="DX74" s="41"/>
      <c r="DY74" s="41"/>
      <c r="DZ74" s="41"/>
      <c r="EA74" s="41"/>
      <c r="EB74" s="41"/>
      <c r="EC74" s="41"/>
      <c r="ED74" s="41"/>
      <c r="EE74" s="41"/>
      <c r="EF74" s="41"/>
      <c r="EG74" s="41"/>
      <c r="EH74" s="41"/>
      <c r="EI74" s="41"/>
      <c r="EJ74" s="41"/>
      <c r="EK74" s="41"/>
      <c r="EL74" s="41"/>
      <c r="EM74" s="41"/>
      <c r="EN74" s="41"/>
      <c r="EO74" s="41"/>
      <c r="EP74" s="41"/>
      <c r="EQ74" s="41"/>
      <c r="ER74" s="41"/>
      <c r="ES74" s="41"/>
      <c r="ET74" s="41"/>
      <c r="EU74" s="41"/>
      <c r="EV74" s="41"/>
      <c r="EW74" s="41"/>
      <c r="EX74" s="41"/>
      <c r="EY74" s="41"/>
      <c r="EZ74" s="41"/>
      <c r="FA74" s="41"/>
      <c r="FB74" s="41"/>
      <c r="FC74" s="41"/>
      <c r="FD74" s="41"/>
      <c r="FE74" s="41"/>
      <c r="FF74" s="41"/>
      <c r="FG74" s="41"/>
      <c r="FH74" s="41"/>
      <c r="FI74" s="41"/>
      <c r="FJ74" s="41"/>
      <c r="FK74" s="41"/>
      <c r="FL74" s="41"/>
      <c r="FM74" s="41"/>
      <c r="FN74" s="41"/>
      <c r="FO74" s="41"/>
      <c r="FP74" s="41"/>
    </row>
    <row r="75" spans="1:172" x14ac:dyDescent="0.2">
      <c r="A75" s="42" t="s">
        <v>223</v>
      </c>
      <c r="D75" s="43">
        <f>IF(D$4&lt;=Parametrlar!$G$4,1+Kirish!$D$44*D$4/Parametrlar!$G$4,(1+Kirish!$D$44)*(1+Kirish!$D$45)^((D$4-Parametrlar!$G$4)/12))</f>
        <v>1</v>
      </c>
      <c r="E75" s="43">
        <f>IF(E$4&lt;=Parametrlar!$G$4,1+Kirish!$D$44*E$4/Parametrlar!$G$4,(1+Kirish!$D$44)*(1+Kirish!$D$45)^((E$4-Parametrlar!$G$4)/12))</f>
        <v>1.0178571428571428</v>
      </c>
      <c r="F75" s="43">
        <f>IF(F$4&lt;=Parametrlar!$G$4,1+Kirish!$D$44*F$4/Parametrlar!$G$4,(1+Kirish!$D$44)*(1+Kirish!$D$45)^((F$4-Parametrlar!$G$4)/12))</f>
        <v>1.0357142857142858</v>
      </c>
      <c r="G75" s="43">
        <f>IF(G$4&lt;=Parametrlar!$G$4,1+Kirish!$D$44*G$4/Parametrlar!$G$4,(1+Kirish!$D$44)*(1+Kirish!$D$45)^((G$4-Parametrlar!$G$4)/12))</f>
        <v>1.0535714285714286</v>
      </c>
      <c r="H75" s="43">
        <f>IF(H$4&lt;=Parametrlar!$G$4,1+Kirish!$D$44*H$4/Parametrlar!$G$4,(1+Kirish!$D$44)*(1+Kirish!$D$45)^((H$4-Parametrlar!$G$4)/12))</f>
        <v>1.0714285714285714</v>
      </c>
      <c r="I75" s="43">
        <f>IF(I$4&lt;=Parametrlar!$G$4,1+Kirish!$D$44*I$4/Parametrlar!$G$4,(1+Kirish!$D$44)*(1+Kirish!$D$45)^((I$4-Parametrlar!$G$4)/12))</f>
        <v>1.0892857142857142</v>
      </c>
      <c r="J75" s="43">
        <f>IF(J$4&lt;=Parametrlar!$G$4,1+Kirish!$D$44*J$4/Parametrlar!$G$4,(1+Kirish!$D$44)*(1+Kirish!$D$45)^((J$4-Parametrlar!$G$4)/12))</f>
        <v>1.1071428571428572</v>
      </c>
      <c r="K75" s="43">
        <f>IF(K$4&lt;=Parametrlar!$G$4,1+Kirish!$D$44*K$4/Parametrlar!$G$4,(1+Kirish!$D$44)*(1+Kirish!$D$45)^((K$4-Parametrlar!$G$4)/12))</f>
        <v>1.125</v>
      </c>
      <c r="L75" s="43">
        <f>IF(L$4&lt;=Parametrlar!$G$4,1+Kirish!$D$44*L$4/Parametrlar!$G$4,(1+Kirish!$D$44)*(1+Kirish!$D$45)^((L$4-Parametrlar!$G$4)/12))</f>
        <v>1.1428571428571428</v>
      </c>
      <c r="M75" s="43">
        <f>IF(M$4&lt;=Parametrlar!$G$4,1+Kirish!$D$44*M$4/Parametrlar!$G$4,(1+Kirish!$D$44)*(1+Kirish!$D$45)^((M$4-Parametrlar!$G$4)/12))</f>
        <v>1.1607142857142858</v>
      </c>
      <c r="N75" s="43">
        <f>IF(N$4&lt;=Parametrlar!$G$4,1+Kirish!$D$44*N$4/Parametrlar!$G$4,(1+Kirish!$D$44)*(1+Kirish!$D$45)^((N$4-Parametrlar!$G$4)/12))</f>
        <v>1.1785714285714286</v>
      </c>
      <c r="O75" s="43">
        <f>IF(O$4&lt;=Parametrlar!$G$4,1+Kirish!$D$44*O$4/Parametrlar!$G$4,(1+Kirish!$D$44)*(1+Kirish!$D$45)^((O$4-Parametrlar!$G$4)/12))</f>
        <v>1.1964285714285714</v>
      </c>
      <c r="P75" s="43">
        <f>IF(P$4&lt;=Parametrlar!$G$4,1+Kirish!$D$44*P$4/Parametrlar!$G$4,(1+Kirish!$D$44)*(1+Kirish!$D$45)^((P$4-Parametrlar!$G$4)/12))</f>
        <v>1.2142857142857142</v>
      </c>
      <c r="Q75" s="43">
        <f>IF(Q$4&lt;=Parametrlar!$G$4,1+Kirish!$D$44*Q$4/Parametrlar!$G$4,(1+Kirish!$D$44)*(1+Kirish!$D$45)^((Q$4-Parametrlar!$G$4)/12))</f>
        <v>1.2321428571428572</v>
      </c>
      <c r="R75" s="43">
        <f>IF(R$4&lt;=Parametrlar!$G$4,1+Kirish!$D$44*R$4/Parametrlar!$G$4,(1+Kirish!$D$44)*(1+Kirish!$D$45)^((R$4-Parametrlar!$G$4)/12))</f>
        <v>1.25</v>
      </c>
      <c r="S75" s="43">
        <f>IF(S$4&lt;=Parametrlar!$G$4,1+Kirish!$D$44*S$4/Parametrlar!$G$4,(1+Kirish!$D$44)*(1+Kirish!$D$45)^((S$4-Parametrlar!$G$4)/12))</f>
        <v>1.2540921747277487</v>
      </c>
      <c r="T75" s="43">
        <f>IF(T$4&lt;=Parametrlar!$G$4,1+Kirish!$D$44*T$4/Parametrlar!$G$4,(1+Kirish!$D$44)*(1+Kirish!$D$45)^((T$4-Parametrlar!$G$4)/12))</f>
        <v>1.2581977461706992</v>
      </c>
      <c r="U75" s="43">
        <f>IF(U$4&lt;=Parametrlar!$G$4,1+Kirish!$D$44*U$4/Parametrlar!$G$4,(1+Kirish!$D$44)*(1+Kirish!$D$45)^((U$4-Parametrlar!$G$4)/12))</f>
        <v>1.2623167581862109</v>
      </c>
      <c r="V75" s="43">
        <f>IF(V$4&lt;=Parametrlar!$G$4,1+Kirish!$D$44*V$4/Parametrlar!$G$4,(1+Kirish!$D$44)*(1+Kirish!$D$45)^((V$4-Parametrlar!$G$4)/12))</f>
        <v>1.2664492547752215</v>
      </c>
      <c r="W75" s="43">
        <f>IF(W$4&lt;=Parametrlar!$G$4,1+Kirish!$D$44*W$4/Parametrlar!$G$4,(1+Kirish!$D$44)*(1+Kirish!$D$45)^((W$4-Parametrlar!$G$4)/12))</f>
        <v>1.2705952800827154</v>
      </c>
      <c r="X75" s="43">
        <f>IF(X$4&lt;=Parametrlar!$G$4,1+Kirish!$D$44*X$4/Parametrlar!$G$4,(1+Kirish!$D$44)*(1+Kirish!$D$45)^((X$4-Parametrlar!$G$4)/12))</f>
        <v>1.2747548783981963</v>
      </c>
      <c r="Y75" s="43">
        <f>IF(Y$4&lt;=Parametrlar!$G$4,1+Kirish!$D$44*Y$4/Parametrlar!$G$4,(1+Kirish!$D$44)*(1+Kirish!$D$45)^((Y$4-Parametrlar!$G$4)/12))</f>
        <v>1.2789280941561603</v>
      </c>
      <c r="Z75" s="43">
        <f>IF(Z$4&lt;=Parametrlar!$G$4,1+Kirish!$D$44*Z$4/Parametrlar!$G$4,(1+Kirish!$D$44)*(1+Kirish!$D$45)^((Z$4-Parametrlar!$G$4)/12))</f>
        <v>1.2831149719365711</v>
      </c>
      <c r="AA75" s="43">
        <f>IF(AA$4&lt;=Parametrlar!$G$4,1+Kirish!$D$44*AA$4/Parametrlar!$G$4,(1+Kirish!$D$44)*(1+Kirish!$D$45)^((AA$4-Parametrlar!$G$4)/12))</f>
        <v>1.2873155564653349</v>
      </c>
      <c r="AB75" s="43">
        <f>IF(AB$4&lt;=Parametrlar!$G$4,1+Kirish!$D$44*AB$4/Parametrlar!$G$4,(1+Kirish!$D$44)*(1+Kirish!$D$45)^((AB$4-Parametrlar!$G$4)/12))</f>
        <v>1.2915298926147791</v>
      </c>
      <c r="AC75" s="43">
        <f>IF(AC$4&lt;=Parametrlar!$G$4,1+Kirish!$D$44*AC$4/Parametrlar!$G$4,(1+Kirish!$D$44)*(1+Kirish!$D$45)^((AC$4-Parametrlar!$G$4)/12))</f>
        <v>1.2957580254041312</v>
      </c>
      <c r="AD75" s="43">
        <f>IF(AD$4&lt;=Parametrlar!$G$4,1+Kirish!$D$44*AD$4/Parametrlar!$G$4,(1+Kirish!$D$44)*(1+Kirish!$D$45)^((AD$4-Parametrlar!$G$4)/12))</f>
        <v>1.3</v>
      </c>
      <c r="AE75" s="43">
        <f>IF(AE$4&lt;=Parametrlar!$G$4,1+Kirish!$D$44*AE$4/Parametrlar!$G$4,(1+Kirish!$D$44)*(1+Kirish!$D$45)^((AE$4-Parametrlar!$G$4)/12))</f>
        <v>1.3042558617168587</v>
      </c>
      <c r="AF75" s="43">
        <f>IF(AF$4&lt;=Parametrlar!$G$4,1+Kirish!$D$44*AF$4/Parametrlar!$G$4,(1+Kirish!$D$44)*(1+Kirish!$D$45)^((AF$4-Parametrlar!$G$4)/12))</f>
        <v>1.3085256560175271</v>
      </c>
      <c r="AG75" s="43">
        <f>IF(AG$4&lt;=Parametrlar!$G$4,1+Kirish!$D$44*AG$4/Parametrlar!$G$4,(1+Kirish!$D$44)*(1+Kirish!$D$45)^((AG$4-Parametrlar!$G$4)/12))</f>
        <v>1.3128094285136596</v>
      </c>
      <c r="AH75" s="43">
        <f>IF(AH$4&lt;=Parametrlar!$G$4,1+Kirish!$D$44*AH$4/Parametrlar!$G$4,(1+Kirish!$D$44)*(1+Kirish!$D$45)^((AH$4-Parametrlar!$G$4)/12))</f>
        <v>1.3171072249662306</v>
      </c>
      <c r="AI75" s="43">
        <f>IF(AI$4&lt;=Parametrlar!$G$4,1+Kirish!$D$44*AI$4/Parametrlar!$G$4,(1+Kirish!$D$44)*(1+Kirish!$D$45)^((AI$4-Parametrlar!$G$4)/12))</f>
        <v>1.3214190912860242</v>
      </c>
      <c r="AJ75" s="43">
        <f>IF(AJ$4&lt;=Parametrlar!$G$4,1+Kirish!$D$44*AJ$4/Parametrlar!$G$4,(1+Kirish!$D$44)*(1+Kirish!$D$45)^((AJ$4-Parametrlar!$G$4)/12))</f>
        <v>1.3257450735341241</v>
      </c>
      <c r="AK75" s="43">
        <f>IF(AK$4&lt;=Parametrlar!$G$4,1+Kirish!$D$44*AK$4/Parametrlar!$G$4,(1+Kirish!$D$44)*(1+Kirish!$D$45)^((AK$4-Parametrlar!$G$4)/12))</f>
        <v>1.3300852179224067</v>
      </c>
      <c r="AL75" s="43">
        <f>IF(AL$4&lt;=Parametrlar!$G$4,1+Kirish!$D$44*AL$4/Parametrlar!$G$4,(1+Kirish!$D$44)*(1+Kirish!$D$45)^((AL$4-Parametrlar!$G$4)/12))</f>
        <v>1.3344395708140342</v>
      </c>
      <c r="AM75" s="43">
        <f>IF(AM$4&lt;=Parametrlar!$G$4,1+Kirish!$D$44*AM$4/Parametrlar!$G$4,(1+Kirish!$D$44)*(1+Kirish!$D$45)^((AM$4-Parametrlar!$G$4)/12))</f>
        <v>1.3388081787239483</v>
      </c>
      <c r="AN75" s="43">
        <f>IF(AN$4&lt;=Parametrlar!$G$4,1+Kirish!$D$44*AN$4/Parametrlar!$G$4,(1+Kirish!$D$44)*(1+Kirish!$D$45)^((AN$4-Parametrlar!$G$4)/12))</f>
        <v>1.3431910883193705</v>
      </c>
      <c r="AO75" s="43">
        <f>IF(AO$4&lt;=Parametrlar!$G$4,1+Kirish!$D$44*AO$4/Parametrlar!$G$4,(1+Kirish!$D$44)*(1+Kirish!$D$45)^((AO$4-Parametrlar!$G$4)/12))</f>
        <v>1.3475883464202965</v>
      </c>
      <c r="AP75" s="43">
        <f>IF(AP$4&lt;=Parametrlar!$G$4,1+Kirish!$D$44*AP$4/Parametrlar!$G$4,(1+Kirish!$D$44)*(1+Kirish!$D$45)^((AP$4-Parametrlar!$G$4)/12))</f>
        <v>1.3520000000000001</v>
      </c>
      <c r="AQ75" s="43">
        <f>IF(AQ$4&lt;=Parametrlar!$G$4,1+Kirish!$D$44*AQ$4/Parametrlar!$G$4,(1+Kirish!$D$44)*(1+Kirish!$D$45)^((AQ$4-Parametrlar!$G$4)/12))</f>
        <v>1.3564260961855328</v>
      </c>
      <c r="AR75" s="43">
        <f>IF(AR$4&lt;=Parametrlar!$G$4,1+Kirish!$D$44*AR$4/Parametrlar!$G$4,(1+Kirish!$D$44)*(1+Kirish!$D$45)^((AR$4-Parametrlar!$G$4)/12))</f>
        <v>1.3608666822582283</v>
      </c>
      <c r="AS75" s="43">
        <f>IF(AS$4&lt;=Parametrlar!$G$4,1+Kirish!$D$44*AS$4/Parametrlar!$G$4,(1+Kirish!$D$44)*(1+Kirish!$D$45)^((AS$4-Parametrlar!$G$4)/12))</f>
        <v>1.365321805654206</v>
      </c>
      <c r="AT75" s="43">
        <f>IF(AT$4&lt;=Parametrlar!$G$4,1+Kirish!$D$44*AT$4/Parametrlar!$G$4,(1+Kirish!$D$44)*(1+Kirish!$D$45)^((AT$4-Parametrlar!$G$4)/12))</f>
        <v>1.3697915139648797</v>
      </c>
      <c r="AU75" s="43">
        <f>IF(AU$4&lt;=Parametrlar!$G$4,1+Kirish!$D$44*AU$4/Parametrlar!$G$4,(1+Kirish!$D$44)*(1+Kirish!$D$45)^((AU$4-Parametrlar!$G$4)/12))</f>
        <v>1.3742758549374652</v>
      </c>
      <c r="AV75" s="43">
        <f>IF(AV$4&lt;=Parametrlar!$G$4,1+Kirish!$D$44*AV$4/Parametrlar!$G$4,(1+Kirish!$D$44)*(1+Kirish!$D$45)^((AV$4-Parametrlar!$G$4)/12))</f>
        <v>1.3787748764754892</v>
      </c>
      <c r="AW75" s="43">
        <f>IF(AW$4&lt;=Parametrlar!$G$4,1+Kirish!$D$44*AW$4/Parametrlar!$G$4,(1+Kirish!$D$44)*(1+Kirish!$D$45)^((AW$4-Parametrlar!$G$4)/12))</f>
        <v>1.3832886266393032</v>
      </c>
      <c r="AX75" s="43">
        <f>IF(AX$4&lt;=Parametrlar!$G$4,1+Kirish!$D$44*AX$4/Parametrlar!$G$4,(1+Kirish!$D$44)*(1+Kirish!$D$45)^((AX$4-Parametrlar!$G$4)/12))</f>
        <v>1.3878171536465955</v>
      </c>
      <c r="AY75" s="43">
        <f>IF(AY$4&lt;=Parametrlar!$G$4,1+Kirish!$D$44*AY$4/Parametrlar!$G$4,(1+Kirish!$D$44)*(1+Kirish!$D$45)^((AY$4-Parametrlar!$G$4)/12))</f>
        <v>1.3923605058729063</v>
      </c>
      <c r="AZ75" s="43">
        <f>IF(AZ$4&lt;=Parametrlar!$G$4,1+Kirish!$D$44*AZ$4/Parametrlar!$G$4,(1+Kirish!$D$44)*(1+Kirish!$D$45)^((AZ$4-Parametrlar!$G$4)/12))</f>
        <v>1.396918731852145</v>
      </c>
      <c r="BA75" s="43">
        <f>IF(BA$4&lt;=Parametrlar!$G$4,1+Kirish!$D$44*BA$4/Parametrlar!$G$4,(1+Kirish!$D$44)*(1+Kirish!$D$45)^((BA$4-Parametrlar!$G$4)/12))</f>
        <v>1.4014918802771084</v>
      </c>
      <c r="BB75" s="43">
        <f>IF(BB$4&lt;=Parametrlar!$G$4,1+Kirish!$D$44*BB$4/Parametrlar!$G$4,(1+Kirish!$D$44)*(1+Kirish!$D$45)^((BB$4-Parametrlar!$G$4)/12))</f>
        <v>1.4060800000000002</v>
      </c>
      <c r="BC75" s="43">
        <f>IF(BC$4&lt;=Parametrlar!$G$4,1+Kirish!$D$44*BC$4/Parametrlar!$G$4,(1+Kirish!$D$44)*(1+Kirish!$D$45)^((BC$4-Parametrlar!$G$4)/12))</f>
        <v>1.4106831400329543</v>
      </c>
      <c r="BD75" s="43">
        <f>IF(BD$4&lt;=Parametrlar!$G$4,1+Kirish!$D$44*BD$4/Parametrlar!$G$4,(1+Kirish!$D$44)*(1+Kirish!$D$45)^((BD$4-Parametrlar!$G$4)/12))</f>
        <v>1.4153013495485576</v>
      </c>
      <c r="BE75" s="43">
        <f>IF(BE$4&lt;=Parametrlar!$G$4,1+Kirish!$D$44*BE$4/Parametrlar!$G$4,(1+Kirish!$D$44)*(1+Kirish!$D$45)^((BE$4-Parametrlar!$G$4)/12))</f>
        <v>1.4199346778803743</v>
      </c>
      <c r="BF75" s="43">
        <f>IF(BF$4&lt;=Parametrlar!$G$4,1+Kirish!$D$44*BF$4/Parametrlar!$G$4,(1+Kirish!$D$44)*(1+Kirish!$D$45)^((BF$4-Parametrlar!$G$4)/12))</f>
        <v>1.4245831745234749</v>
      </c>
      <c r="BG75" s="43">
        <f>IF(BG$4&lt;=Parametrlar!$G$4,1+Kirish!$D$44*BG$4/Parametrlar!$G$4,(1+Kirish!$D$44)*(1+Kirish!$D$45)^((BG$4-Parametrlar!$G$4)/12))</f>
        <v>1.4292468891349634</v>
      </c>
      <c r="BH75" s="43">
        <f>IF(BH$4&lt;=Parametrlar!$G$4,1+Kirish!$D$44*BH$4/Parametrlar!$G$4,(1+Kirish!$D$44)*(1+Kirish!$D$45)^((BH$4-Parametrlar!$G$4)/12))</f>
        <v>1.4339258715345089</v>
      </c>
      <c r="BI75" s="43">
        <f>IF(BI$4&lt;=Parametrlar!$G$4,1+Kirish!$D$44*BI$4/Parametrlar!$G$4,(1+Kirish!$D$44)*(1+Kirish!$D$45)^((BI$4-Parametrlar!$G$4)/12))</f>
        <v>1.4386201717048754</v>
      </c>
      <c r="BJ75" s="43">
        <f>IF(BJ$4&lt;=Parametrlar!$G$4,1+Kirish!$D$44*BJ$4/Parametrlar!$G$4,(1+Kirish!$D$44)*(1+Kirish!$D$45)^((BJ$4-Parametrlar!$G$4)/12))</f>
        <v>1.4433298397924597</v>
      </c>
      <c r="BK75" s="43">
        <f>IF(BK$4&lt;=Parametrlar!$G$4,1+Kirish!$D$44*BK$4/Parametrlar!$G$4,(1+Kirish!$D$44)*(1+Kirish!$D$45)^((BK$4-Parametrlar!$G$4)/12))</f>
        <v>1.4480549261078226</v>
      </c>
      <c r="BL75" s="43">
        <f>IF(BL$4&lt;=Parametrlar!$G$4,1+Kirish!$D$44*BL$4/Parametrlar!$G$4,(1+Kirish!$D$44)*(1+Kirish!$D$45)^((BL$4-Parametrlar!$G$4)/12))</f>
        <v>1.4527954811262309</v>
      </c>
      <c r="BM75" s="43">
        <f>IF(BM$4&lt;=Parametrlar!$G$4,1+Kirish!$D$44*BM$4/Parametrlar!$G$4,(1+Kirish!$D$44)*(1+Kirish!$D$45)^((BM$4-Parametrlar!$G$4)/12))</f>
        <v>1.4575515554881926</v>
      </c>
      <c r="BN75" s="43">
        <f>IF(BN$4&lt;=Parametrlar!$G$4,1+Kirish!$D$44*BN$4/Parametrlar!$G$4,(1+Kirish!$D$44)*(1+Kirish!$D$45)^((BN$4-Parametrlar!$G$4)/12))</f>
        <v>1.4623232000000002</v>
      </c>
      <c r="BO75" s="43">
        <f>IF(BO$4&lt;=Parametrlar!$G$4,1+Kirish!$D$44*BO$4/Parametrlar!$G$4,(1+Kirish!$D$44)*(1+Kirish!$D$45)^((BO$4-Parametrlar!$G$4)/12))</f>
        <v>1.4671104656342726</v>
      </c>
      <c r="BP75" s="43">
        <f>IF(BP$4&lt;=Parametrlar!$G$4,1+Kirish!$D$44*BP$4/Parametrlar!$G$4,(1+Kirish!$D$44)*(1+Kirish!$D$45)^((BP$4-Parametrlar!$G$4)/12))</f>
        <v>1.4719134035304999</v>
      </c>
      <c r="BQ75" s="43">
        <f>IF(BQ$4&lt;=Parametrlar!$G$4,1+Kirish!$D$44*BQ$4/Parametrlar!$G$4,(1+Kirish!$D$44)*(1+Kirish!$D$45)^((BQ$4-Parametrlar!$G$4)/12))</f>
        <v>1.4767320649955893</v>
      </c>
      <c r="BR75" s="43">
        <f>IF(BR$4&lt;=Parametrlar!$G$4,1+Kirish!$D$44*BR$4/Parametrlar!$G$4,(1+Kirish!$D$44)*(1+Kirish!$D$45)^((BR$4-Parametrlar!$G$4)/12))</f>
        <v>1.4815665015044142</v>
      </c>
      <c r="BS75" s="43">
        <f>IF(BS$4&lt;=Parametrlar!$G$4,1+Kirish!$D$44*BS$4/Parametrlar!$G$4,(1+Kirish!$D$44)*(1+Kirish!$D$45)^((BS$4-Parametrlar!$G$4)/12))</f>
        <v>1.4864167647003623</v>
      </c>
      <c r="BT75" s="43">
        <f>IF(BT$4&lt;=Parametrlar!$G$4,1+Kirish!$D$44*BT$4/Parametrlar!$G$4,(1+Kirish!$D$44)*(1+Kirish!$D$45)^((BT$4-Parametrlar!$G$4)/12))</f>
        <v>1.491282906395889</v>
      </c>
      <c r="BU75" s="43">
        <f>IF(BU$4&lt;=Parametrlar!$G$4,1+Kirish!$D$44*BU$4/Parametrlar!$G$4,(1+Kirish!$D$44)*(1+Kirish!$D$45)^((BU$4-Parametrlar!$G$4)/12))</f>
        <v>1.4961649785730704</v>
      </c>
      <c r="BV75" s="43">
        <f>IF(BV$4&lt;=Parametrlar!$G$4,1+Kirish!$D$44*BV$4/Parametrlar!$G$4,(1+Kirish!$D$44)*(1+Kirish!$D$45)^((BV$4-Parametrlar!$G$4)/12))</f>
        <v>1.5010630333841579</v>
      </c>
      <c r="BW75" s="43">
        <f>IF(BW$4&lt;=Parametrlar!$G$4,1+Kirish!$D$44*BW$4/Parametrlar!$G$4,(1+Kirish!$D$44)*(1+Kirish!$D$45)^((BW$4-Parametrlar!$G$4)/12))</f>
        <v>1.5059771231521357</v>
      </c>
      <c r="BX75" s="43">
        <f>IF(BX$4&lt;=Parametrlar!$G$4,1+Kirish!$D$44*BX$4/Parametrlar!$G$4,(1+Kirish!$D$44)*(1+Kirish!$D$45)^((BX$4-Parametrlar!$G$4)/12))</f>
        <v>1.5109073003712803</v>
      </c>
      <c r="BY75" s="43">
        <f>IF(BY$4&lt;=Parametrlar!$G$4,1+Kirish!$D$44*BY$4/Parametrlar!$G$4,(1+Kirish!$D$44)*(1+Kirish!$D$45)^((BY$4-Parametrlar!$G$4)/12))</f>
        <v>1.5158536177077204</v>
      </c>
      <c r="BZ75" s="43">
        <f>IF(BZ$4&lt;=Parametrlar!$G$4,1+Kirish!$D$44*BZ$4/Parametrlar!$G$4,(1+Kirish!$D$44)*(1+Kirish!$D$45)^((BZ$4-Parametrlar!$G$4)/12))</f>
        <v>1.5208161280000003</v>
      </c>
      <c r="CA75" s="43">
        <f>IF(CA$4&lt;=Parametrlar!$G$4,1+Kirish!$D$44*CA$4/Parametrlar!$G$4,(1+Kirish!$D$44)*(1+Kirish!$D$45)^((CA$4-Parametrlar!$G$4)/12))</f>
        <v>1.5257948842596436</v>
      </c>
      <c r="CB75" s="43">
        <f>IF(CB$4&lt;=Parametrlar!$G$4,1+Kirish!$D$44*CB$4/Parametrlar!$G$4,(1+Kirish!$D$44)*(1+Kirish!$D$45)^((CB$4-Parametrlar!$G$4)/12))</f>
        <v>1.5307899396717197</v>
      </c>
      <c r="CC75" s="43">
        <f>IF(CC$4&lt;=Parametrlar!$G$4,1+Kirish!$D$44*CC$4/Parametrlar!$G$4,(1+Kirish!$D$44)*(1+Kirish!$D$45)^((CC$4-Parametrlar!$G$4)/12))</f>
        <v>1.5358013475954131</v>
      </c>
      <c r="CD75" s="43">
        <f>IF(CD$4&lt;=Parametrlar!$G$4,1+Kirish!$D$44*CD$4/Parametrlar!$G$4,(1+Kirish!$D$44)*(1+Kirish!$D$45)^((CD$4-Parametrlar!$G$4)/12))</f>
        <v>1.5408291615645906</v>
      </c>
      <c r="CE75" s="43">
        <f>IF(CE$4&lt;=Parametrlar!$G$4,1+Kirish!$D$44*CE$4/Parametrlar!$G$4,(1+Kirish!$D$44)*(1+Kirish!$D$45)^((CE$4-Parametrlar!$G$4)/12))</f>
        <v>1.5458734352883767</v>
      </c>
      <c r="CF75" s="43">
        <f>IF(CF$4&lt;=Parametrlar!$G$4,1+Kirish!$D$44*CF$4/Parametrlar!$G$4,(1+Kirish!$D$44)*(1+Kirish!$D$45)^((CF$4-Parametrlar!$G$4)/12))</f>
        <v>1.5509342226517249</v>
      </c>
      <c r="CG75" s="43">
        <f>IF(CG$4&lt;=Parametrlar!$G$4,1+Kirish!$D$44*CG$4/Parametrlar!$G$4,(1+Kirish!$D$44)*(1+Kirish!$D$45)^((CG$4-Parametrlar!$G$4)/12))</f>
        <v>1.5560115777159933</v>
      </c>
      <c r="CH75" s="43">
        <f>IF(CH$4&lt;=Parametrlar!$G$4,1+Kirish!$D$44*CH$4/Parametrlar!$G$4,(1+Kirish!$D$44)*(1+Kirish!$D$45)^((CH$4-Parametrlar!$G$4)/12))</f>
        <v>1.5611055547195243</v>
      </c>
      <c r="CI75" s="43">
        <f>IF(CI$4&lt;=Parametrlar!$G$4,1+Kirish!$D$44*CI$4/Parametrlar!$G$4,(1+Kirish!$D$44)*(1+Kirish!$D$45)^((CI$4-Parametrlar!$G$4)/12))</f>
        <v>1.5662162080782214</v>
      </c>
      <c r="CJ75" s="43">
        <f>IF(CJ$4&lt;=Parametrlar!$G$4,1+Kirish!$D$44*CJ$4/Parametrlar!$G$4,(1+Kirish!$D$44)*(1+Kirish!$D$45)^((CJ$4-Parametrlar!$G$4)/12))</f>
        <v>1.5713435923861316</v>
      </c>
      <c r="CK75" s="43">
        <f>IF(CK$4&lt;=Parametrlar!$G$4,1+Kirish!$D$44*CK$4/Parametrlar!$G$4,(1+Kirish!$D$44)*(1+Kirish!$D$45)^((CK$4-Parametrlar!$G$4)/12))</f>
        <v>1.5764877624160292</v>
      </c>
      <c r="CL75" s="43">
        <f>IF(CL$4&lt;=Parametrlar!$G$4,1+Kirish!$D$44*CL$4/Parametrlar!$G$4,(1+Kirish!$D$44)*(1+Kirish!$D$45)^((CL$4-Parametrlar!$G$4)/12))</f>
        <v>1.5816487731200004</v>
      </c>
      <c r="CM75" s="43">
        <f>IF(CM$4&lt;=Parametrlar!$G$4,1+Kirish!$D$44*CM$4/Parametrlar!$G$4,(1+Kirish!$D$44)*(1+Kirish!$D$45)^((CM$4-Parametrlar!$G$4)/12))</f>
        <v>1.5868266796300292</v>
      </c>
      <c r="CN75" s="43">
        <f>IF(CN$4&lt;=Parametrlar!$G$4,1+Kirish!$D$44*CN$4/Parametrlar!$G$4,(1+Kirish!$D$44)*(1+Kirish!$D$45)^((CN$4-Parametrlar!$G$4)/12))</f>
        <v>1.5920215372585886</v>
      </c>
      <c r="CO75" s="43">
        <f>IF(CO$4&lt;=Parametrlar!$G$4,1+Kirish!$D$44*CO$4/Parametrlar!$G$4,(1+Kirish!$D$44)*(1+Kirish!$D$45)^((CO$4-Parametrlar!$G$4)/12))</f>
        <v>1.5972334014992295</v>
      </c>
      <c r="CP75" s="43">
        <f>IF(CP$4&lt;=Parametrlar!$G$4,1+Kirish!$D$44*CP$4/Parametrlar!$G$4,(1+Kirish!$D$44)*(1+Kirish!$D$45)^((CP$4-Parametrlar!$G$4)/12))</f>
        <v>1.6024623280271744</v>
      </c>
      <c r="CQ75" s="43">
        <f>IF(CQ$4&lt;=Parametrlar!$G$4,1+Kirish!$D$44*CQ$4/Parametrlar!$G$4,(1+Kirish!$D$44)*(1+Kirish!$D$45)^((CQ$4-Parametrlar!$G$4)/12))</f>
        <v>1.607708372699912</v>
      </c>
      <c r="CR75" s="43">
        <f>IF(CR$4&lt;=Parametrlar!$G$4,1+Kirish!$D$44*CR$4/Parametrlar!$G$4,(1+Kirish!$D$44)*(1+Kirish!$D$45)^((CR$4-Parametrlar!$G$4)/12))</f>
        <v>1.6129715915577938</v>
      </c>
      <c r="CS75" s="43">
        <f>IF(CS$4&lt;=Parametrlar!$G$4,1+Kirish!$D$44*CS$4/Parametrlar!$G$4,(1+Kirish!$D$44)*(1+Kirish!$D$45)^((CS$4-Parametrlar!$G$4)/12))</f>
        <v>1.618252040824633</v>
      </c>
      <c r="CT75" s="43">
        <f>IF(CT$4&lt;=Parametrlar!$G$4,1+Kirish!$D$44*CT$4/Parametrlar!$G$4,(1+Kirish!$D$44)*(1+Kirish!$D$45)^((CT$4-Parametrlar!$G$4)/12))</f>
        <v>1.6235497769083054</v>
      </c>
      <c r="CU75" s="43">
        <f>IF(CU$4&lt;=Parametrlar!$G$4,1+Kirish!$D$44*CU$4/Parametrlar!$G$4,(1+Kirish!$D$44)*(1+Kirish!$D$45)^((CU$4-Parametrlar!$G$4)/12))</f>
        <v>1.6288648564013499</v>
      </c>
      <c r="CV75" s="43">
        <f>IF(CV$4&lt;=Parametrlar!$G$4,1+Kirish!$D$44*CV$4/Parametrlar!$G$4,(1+Kirish!$D$44)*(1+Kirish!$D$45)^((CV$4-Parametrlar!$G$4)/12))</f>
        <v>1.6341973360815767</v>
      </c>
      <c r="CW75" s="43">
        <f>IF(CW$4&lt;=Parametrlar!$G$4,1+Kirish!$D$44*CW$4/Parametrlar!$G$4,(1+Kirish!$D$44)*(1+Kirish!$D$45)^((CW$4-Parametrlar!$G$4)/12))</f>
        <v>1.6395472729126706</v>
      </c>
      <c r="CX75" s="43">
        <f>IF(CX$4&lt;=Parametrlar!$G$4,1+Kirish!$D$44*CX$4/Parametrlar!$G$4,(1+Kirish!$D$44)*(1+Kirish!$D$45)^((CX$4-Parametrlar!$G$4)/12))</f>
        <v>1.6449147240448003</v>
      </c>
      <c r="CY75" s="43">
        <f>IF(CY$4&lt;=Parametrlar!$G$4,1+Kirish!$D$44*CY$4/Parametrlar!$G$4,(1+Kirish!$D$44)*(1+Kirish!$D$45)^((CY$4-Parametrlar!$G$4)/12))</f>
        <v>1.6502997468152305</v>
      </c>
      <c r="CZ75" s="43">
        <f>IF(CZ$4&lt;=Parametrlar!$G$4,1+Kirish!$D$44*CZ$4/Parametrlar!$G$4,(1+Kirish!$D$44)*(1+Kirish!$D$45)^((CZ$4-Parametrlar!$G$4)/12))</f>
        <v>1.6557023987489323</v>
      </c>
      <c r="DA75" s="43">
        <f>IF(DA$4&lt;=Parametrlar!$G$4,1+Kirish!$D$44*DA$4/Parametrlar!$G$4,(1+Kirish!$D$44)*(1+Kirish!$D$45)^((DA$4-Parametrlar!$G$4)/12))</f>
        <v>1.6611227375591986</v>
      </c>
      <c r="DB75" s="43">
        <f>IF(DB$4&lt;=Parametrlar!$G$4,1+Kirish!$D$44*DB$4/Parametrlar!$G$4,(1+Kirish!$D$44)*(1+Kirish!$D$45)^((DB$4-Parametrlar!$G$4)/12))</f>
        <v>1.6665608211482614</v>
      </c>
      <c r="DC75" s="43">
        <f>IF(DC$4&lt;=Parametrlar!$G$4,1+Kirish!$D$44*DC$4/Parametrlar!$G$4,(1+Kirish!$D$44)*(1+Kirish!$D$45)^((DC$4-Parametrlar!$G$4)/12))</f>
        <v>1.6720167076079084</v>
      </c>
      <c r="DD75" s="43">
        <f>IF(DD$4&lt;=Parametrlar!$G$4,1+Kirish!$D$44*DD$4/Parametrlar!$G$4,(1+Kirish!$D$44)*(1+Kirish!$D$45)^((DD$4-Parametrlar!$G$4)/12))</f>
        <v>1.6774904552201055</v>
      </c>
      <c r="DE75" s="43">
        <f>IF(DE$4&lt;=Parametrlar!$G$4,1+Kirish!$D$44*DE$4/Parametrlar!$G$4,(1+Kirish!$D$44)*(1+Kirish!$D$45)^((DE$4-Parametrlar!$G$4)/12))</f>
        <v>1.6829821224576187</v>
      </c>
      <c r="DF75" s="43">
        <f>IF(DF$4&lt;=Parametrlar!$G$4,1+Kirish!$D$44*DF$4/Parametrlar!$G$4,(1+Kirish!$D$44)*(1+Kirish!$D$45)^((DF$4-Parametrlar!$G$4)/12))</f>
        <v>1.6884917679846376</v>
      </c>
      <c r="DG75" s="43">
        <f>IF(DG$4&lt;=Parametrlar!$G$4,1+Kirish!$D$44*DG$4/Parametrlar!$G$4,(1+Kirish!$D$44)*(1+Kirish!$D$45)^((DG$4-Parametrlar!$G$4)/12))</f>
        <v>1.6940194506574042</v>
      </c>
      <c r="DH75" s="43">
        <f>IF(DH$4&lt;=Parametrlar!$G$4,1+Kirish!$D$44*DH$4/Parametrlar!$G$4,(1+Kirish!$D$44)*(1+Kirish!$D$45)^((DH$4-Parametrlar!$G$4)/12))</f>
        <v>1.69956522952484</v>
      </c>
      <c r="DI75" s="43">
        <f>IF(DI$4&lt;=Parametrlar!$G$4,1+Kirish!$D$44*DI$4/Parametrlar!$G$4,(1+Kirish!$D$44)*(1+Kirish!$D$45)^((DI$4-Parametrlar!$G$4)/12))</f>
        <v>1.7051291638291775</v>
      </c>
      <c r="DJ75" s="43">
        <f>IF(DJ$4&lt;=Parametrlar!$G$4,1+Kirish!$D$44*DJ$4/Parametrlar!$G$4,(1+Kirish!$D$44)*(1+Kirish!$D$45)^((DJ$4-Parametrlar!$G$4)/12))</f>
        <v>1.7107113130065925</v>
      </c>
      <c r="DK75" s="43">
        <f>IF(DK$4&lt;=Parametrlar!$G$4,1+Kirish!$D$44*DK$4/Parametrlar!$G$4,(1+Kirish!$D$44)*(1+Kirish!$D$45)^((DK$4-Parametrlar!$G$4)/12))</f>
        <v>1.7163117366878398</v>
      </c>
      <c r="DL75" s="43">
        <f>IF(DL$4&lt;=Parametrlar!$G$4,1+Kirish!$D$44*DL$4/Parametrlar!$G$4,(1+Kirish!$D$44)*(1+Kirish!$D$45)^((DL$4-Parametrlar!$G$4)/12))</f>
        <v>1.7219304946988894</v>
      </c>
      <c r="DM75" s="43">
        <f>IF(DM$4&lt;=Parametrlar!$G$4,1+Kirish!$D$44*DM$4/Parametrlar!$G$4,(1+Kirish!$D$44)*(1+Kirish!$D$45)^((DM$4-Parametrlar!$G$4)/12))</f>
        <v>1.7275676470615666</v>
      </c>
      <c r="DN75" s="43">
        <f>IF(DN$4&lt;=Parametrlar!$G$4,1+Kirish!$D$44*DN$4/Parametrlar!$G$4,(1+Kirish!$D$44)*(1+Kirish!$D$45)^((DN$4-Parametrlar!$G$4)/12))</f>
        <v>1.7332232539941919</v>
      </c>
      <c r="DO75" s="43">
        <f>IF(DO$4&lt;=Parametrlar!$G$4,1+Kirish!$D$44*DO$4/Parametrlar!$G$4,(1+Kirish!$D$44)*(1+Kirish!$D$45)^((DO$4-Parametrlar!$G$4)/12))</f>
        <v>1.7388973759122248</v>
      </c>
      <c r="DP75" s="43">
        <f>IF(DP$4&lt;=Parametrlar!$G$4,1+Kirish!$D$44*DP$4/Parametrlar!$G$4,(1+Kirish!$D$44)*(1+Kirish!$D$45)^((DP$4-Parametrlar!$G$4)/12))</f>
        <v>1.7445900734289099</v>
      </c>
      <c r="DQ75" s="43">
        <f>IF(DQ$4&lt;=Parametrlar!$G$4,1+Kirish!$D$44*DQ$4/Parametrlar!$G$4,(1+Kirish!$D$44)*(1+Kirish!$D$45)^((DQ$4-Parametrlar!$G$4)/12))</f>
        <v>1.7503014073559233</v>
      </c>
      <c r="DR75" s="43">
        <f>IF(DR$4&lt;=Parametrlar!$G$4,1+Kirish!$D$44*DR$4/Parametrlar!$G$4,(1+Kirish!$D$44)*(1+Kirish!$D$45)^((DR$4-Parametrlar!$G$4)/12))</f>
        <v>1.7560314387040232</v>
      </c>
      <c r="DS75" s="43">
        <f>IF(DS$4&lt;=Parametrlar!$G$4,1+Kirish!$D$44*DS$4/Parametrlar!$G$4,(1+Kirish!$D$44)*(1+Kirish!$D$45)^((DS$4-Parametrlar!$G$4)/12))</f>
        <v>1.7617802286837003</v>
      </c>
      <c r="DT75" s="43">
        <f>IF(DT$4&lt;=Parametrlar!$G$4,1+Kirish!$D$44*DT$4/Parametrlar!$G$4,(1+Kirish!$D$44)*(1+Kirish!$D$45)^((DT$4-Parametrlar!$G$4)/12))</f>
        <v>1.7675478387058339</v>
      </c>
      <c r="DU75" s="43">
        <f>IF(DU$4&lt;=Parametrlar!$G$4,1+Kirish!$D$44*DU$4/Parametrlar!$G$4,(1+Kirish!$D$44)*(1+Kirish!$D$45)^((DU$4-Parametrlar!$G$4)/12))</f>
        <v>1.7733343303823446</v>
      </c>
      <c r="DV75" s="43">
        <f>IF(DV$4&lt;=Parametrlar!$G$4,1+Kirish!$D$44*DV$4/Parametrlar!$G$4,(1+Kirish!$D$44)*(1+Kirish!$D$45)^((DV$4-Parametrlar!$G$4)/12))</f>
        <v>1.7791397655268564</v>
      </c>
      <c r="DW75" s="43">
        <f>IF(DW$4&lt;=Parametrlar!$G$4,1+Kirish!$D$44*DW$4/Parametrlar!$G$4,(1+Kirish!$D$44)*(1+Kirish!$D$45)^((DW$4-Parametrlar!$G$4)/12))</f>
        <v>1.7849642061553537</v>
      </c>
      <c r="DX75" s="43">
        <f>IF(DX$4&lt;=Parametrlar!$G$4,1+Kirish!$D$44*DX$4/Parametrlar!$G$4,(1+Kirish!$D$44)*(1+Kirish!$D$45)^((DX$4-Parametrlar!$G$4)/12))</f>
        <v>1.7908077144868451</v>
      </c>
      <c r="DY75" s="43">
        <f>IF(DY$4&lt;=Parametrlar!$G$4,1+Kirish!$D$44*DY$4/Parametrlar!$G$4,(1+Kirish!$D$44)*(1+Kirish!$D$45)^((DY$4-Parametrlar!$G$4)/12))</f>
        <v>1.7966703529440295</v>
      </c>
      <c r="DZ75" s="43">
        <f>IF(DZ$4&lt;=Parametrlar!$G$4,1+Kirish!$D$44*DZ$4/Parametrlar!$G$4,(1+Kirish!$D$44)*(1+Kirish!$D$45)^((DZ$4-Parametrlar!$G$4)/12))</f>
        <v>1.8025521841539596</v>
      </c>
      <c r="EA75" s="43">
        <f>IF(EA$4&lt;=Parametrlar!$G$4,1+Kirish!$D$44*EA$4/Parametrlar!$G$4,(1+Kirish!$D$44)*(1+Kirish!$D$45)^((EA$4-Parametrlar!$G$4)/12))</f>
        <v>1.8084532709487138</v>
      </c>
      <c r="EB75" s="43">
        <f>IF(EB$4&lt;=Parametrlar!$G$4,1+Kirish!$D$44*EB$4/Parametrlar!$G$4,(1+Kirish!$D$44)*(1+Kirish!$D$45)^((EB$4-Parametrlar!$G$4)/12))</f>
        <v>1.8143736763660661</v>
      </c>
      <c r="EC75" s="43">
        <f>IF(EC$4&lt;=Parametrlar!$G$4,1+Kirish!$D$44*EC$4/Parametrlar!$G$4,(1+Kirish!$D$44)*(1+Kirish!$D$45)^((EC$4-Parametrlar!$G$4)/12))</f>
        <v>1.8203134636501603</v>
      </c>
      <c r="ED75" s="43">
        <f>IF(ED$4&lt;=Parametrlar!$G$4,1+Kirish!$D$44*ED$4/Parametrlar!$G$4,(1+Kirish!$D$44)*(1+Kirish!$D$45)^((ED$4-Parametrlar!$G$4)/12))</f>
        <v>1.8262726962521842</v>
      </c>
      <c r="EE75" s="43">
        <f>IF(EE$4&lt;=Parametrlar!$G$4,1+Kirish!$D$44*EE$4/Parametrlar!$G$4,(1+Kirish!$D$44)*(1+Kirish!$D$45)^((EE$4-Parametrlar!$G$4)/12))</f>
        <v>1.8322514378310484</v>
      </c>
      <c r="EF75" s="43">
        <f>IF(EF$4&lt;=Parametrlar!$G$4,1+Kirish!$D$44*EF$4/Parametrlar!$G$4,(1+Kirish!$D$44)*(1+Kirish!$D$45)^((EF$4-Parametrlar!$G$4)/12))</f>
        <v>1.8382497522540668</v>
      </c>
      <c r="EG75" s="43">
        <f>IF(EG$4&lt;=Parametrlar!$G$4,1+Kirish!$D$44*EG$4/Parametrlar!$G$4,(1+Kirish!$D$44)*(1+Kirish!$D$45)^((EG$4-Parametrlar!$G$4)/12))</f>
        <v>1.8442677035976383</v>
      </c>
      <c r="EH75" s="43">
        <f>IF(EH$4&lt;=Parametrlar!$G$4,1+Kirish!$D$44*EH$4/Parametrlar!$G$4,(1+Kirish!$D$44)*(1+Kirish!$D$45)^((EH$4-Parametrlar!$G$4)/12))</f>
        <v>1.8503053561479308</v>
      </c>
      <c r="EI75" s="43">
        <f>IF(EI$4&lt;=Parametrlar!$G$4,1+Kirish!$D$44*EI$4/Parametrlar!$G$4,(1+Kirish!$D$44)*(1+Kirish!$D$45)^((EI$4-Parametrlar!$G$4)/12))</f>
        <v>1.8563627744015676</v>
      </c>
      <c r="EJ75" s="43">
        <f>IF(EJ$4&lt;=Parametrlar!$G$4,1+Kirish!$D$44*EJ$4/Parametrlar!$G$4,(1+Kirish!$D$44)*(1+Kirish!$D$45)^((EJ$4-Parametrlar!$G$4)/12))</f>
        <v>1.862440023066319</v>
      </c>
      <c r="EK75" s="43">
        <f>IF(EK$4&lt;=Parametrlar!$G$4,1+Kirish!$D$44*EK$4/Parametrlar!$G$4,(1+Kirish!$D$44)*(1+Kirish!$D$45)^((EK$4-Parametrlar!$G$4)/12))</f>
        <v>1.8685371670617905</v>
      </c>
      <c r="EL75" s="43">
        <f>IF(EL$4&lt;=Parametrlar!$G$4,1+Kirish!$D$44*EL$4/Parametrlar!$G$4,(1+Kirish!$D$44)*(1+Kirish!$D$45)^((EL$4-Parametrlar!$G$4)/12))</f>
        <v>1.874654271520118</v>
      </c>
      <c r="EM75" s="43">
        <f>IF(EM$4&lt;=Parametrlar!$G$4,1+Kirish!$D$44*EM$4/Parametrlar!$G$4,(1+Kirish!$D$44)*(1+Kirish!$D$45)^((EM$4-Parametrlar!$G$4)/12))</f>
        <v>1.8807914017866625</v>
      </c>
      <c r="EN75" s="43">
        <f>IF(EN$4&lt;=Parametrlar!$G$4,1+Kirish!$D$44*EN$4/Parametrlar!$G$4,(1+Kirish!$D$44)*(1+Kirish!$D$45)^((EN$4-Parametrlar!$G$4)/12))</f>
        <v>1.8869486234207091</v>
      </c>
      <c r="EO75" s="43">
        <f>IF(EO$4&lt;=Parametrlar!$G$4,1+Kirish!$D$44*EO$4/Parametrlar!$G$4,(1+Kirish!$D$44)*(1+Kirish!$D$45)^((EO$4-Parametrlar!$G$4)/12))</f>
        <v>1.8931260021961669</v>
      </c>
      <c r="EP75" s="43">
        <f>IF(EP$4&lt;=Parametrlar!$G$4,1+Kirish!$D$44*EP$4/Parametrlar!$G$4,(1+Kirish!$D$44)*(1+Kirish!$D$45)^((EP$4-Parametrlar!$G$4)/12))</f>
        <v>1.8993236041022716</v>
      </c>
      <c r="EQ75" s="43">
        <f>IF(EQ$4&lt;=Parametrlar!$G$4,1+Kirish!$D$44*EQ$4/Parametrlar!$G$4,(1+Kirish!$D$44)*(1+Kirish!$D$45)^((EQ$4-Parametrlar!$G$4)/12))</f>
        <v>1.9055414953442904</v>
      </c>
      <c r="ER75" s="43">
        <f>IF(ER$4&lt;=Parametrlar!$G$4,1+Kirish!$D$44*ER$4/Parametrlar!$G$4,(1+Kirish!$D$44)*(1+Kirish!$D$45)^((ER$4-Parametrlar!$G$4)/12))</f>
        <v>1.9117797423442298</v>
      </c>
      <c r="ES75" s="43">
        <f>IF(ES$4&lt;=Parametrlar!$G$4,1+Kirish!$D$44*ES$4/Parametrlar!$G$4,(1+Kirish!$D$44)*(1+Kirish!$D$45)^((ES$4-Parametrlar!$G$4)/12))</f>
        <v>1.9180384117415439</v>
      </c>
      <c r="ET75" s="43">
        <f>IF(ET$4&lt;=Parametrlar!$G$4,1+Kirish!$D$44*ET$4/Parametrlar!$G$4,(1+Kirish!$D$44)*(1+Kirish!$D$45)^((ET$4-Parametrlar!$G$4)/12))</f>
        <v>1.9243175703938478</v>
      </c>
      <c r="EU75" s="43">
        <f>IF(EU$4&lt;=Parametrlar!$G$4,1+Kirish!$D$44*EU$4/Parametrlar!$G$4,(1+Kirish!$D$44)*(1+Kirish!$D$45)^((EU$4-Parametrlar!$G$4)/12))</f>
        <v>1.9306172853776304</v>
      </c>
      <c r="EV75" s="43">
        <f>IF(EV$4&lt;=Parametrlar!$G$4,1+Kirish!$D$44*EV$4/Parametrlar!$G$4,(1+Kirish!$D$44)*(1+Kirish!$D$45)^((EV$4-Parametrlar!$G$4)/12))</f>
        <v>1.936937623988972</v>
      </c>
      <c r="EW75" s="43">
        <f>IF(EW$4&lt;=Parametrlar!$G$4,1+Kirish!$D$44*EW$4/Parametrlar!$G$4,(1+Kirish!$D$44)*(1+Kirish!$D$45)^((EW$4-Parametrlar!$G$4)/12))</f>
        <v>1.9432786537442623</v>
      </c>
      <c r="EX75" s="43">
        <f>IF(EX$4&lt;=Parametrlar!$G$4,1+Kirish!$D$44*EX$4/Parametrlar!$G$4,(1+Kirish!$D$44)*(1+Kirish!$D$45)^((EX$4-Parametrlar!$G$4)/12))</f>
        <v>1.949640442380923</v>
      </c>
      <c r="EY75" s="43">
        <f>IF(EY$4&lt;=Parametrlar!$G$4,1+Kirish!$D$44*EY$4/Parametrlar!$G$4,(1+Kirish!$D$44)*(1+Kirish!$D$45)^((EY$4-Parametrlar!$G$4)/12))</f>
        <v>1.9560230578581292</v>
      </c>
      <c r="EZ75" s="43">
        <f>IF(EZ$4&lt;=Parametrlar!$G$4,1+Kirish!$D$44*EZ$4/Parametrlar!$G$4,(1+Kirish!$D$44)*(1+Kirish!$D$45)^((EZ$4-Parametrlar!$G$4)/12))</f>
        <v>1.9624265683575377</v>
      </c>
      <c r="FA75" s="43">
        <f>IF(FA$4&lt;=Parametrlar!$G$4,1+Kirish!$D$44*FA$4/Parametrlar!$G$4,(1+Kirish!$D$44)*(1+Kirish!$D$45)^((FA$4-Parametrlar!$G$4)/12))</f>
        <v>1.9688510422840135</v>
      </c>
      <c r="FB75" s="43">
        <f>IF(FB$4&lt;=Parametrlar!$G$4,1+Kirish!$D$44*FB$4/Parametrlar!$G$4,(1+Kirish!$D$44)*(1+Kirish!$D$45)^((FB$4-Parametrlar!$G$4)/12))</f>
        <v>1.9752965482663627</v>
      </c>
      <c r="FC75" s="43">
        <f>IF(FC$4&lt;=Parametrlar!$G$4,1+Kirish!$D$44*FC$4/Parametrlar!$G$4,(1+Kirish!$D$44)*(1+Kirish!$D$45)^((FC$4-Parametrlar!$G$4)/12))</f>
        <v>1.9817631551580623</v>
      </c>
      <c r="FD75" s="43">
        <f>IF(FD$4&lt;=Parametrlar!$G$4,1+Kirish!$D$44*FD$4/Parametrlar!$G$4,(1+Kirish!$D$44)*(1+Kirish!$D$45)^((FD$4-Parametrlar!$G$4)/12))</f>
        <v>1.9882509320379991</v>
      </c>
      <c r="FE75" s="43">
        <f>IF(FE$4&lt;=Parametrlar!$G$4,1+Kirish!$D$44*FE$4/Parametrlar!$G$4,(1+Kirish!$D$44)*(1+Kirish!$D$45)^((FE$4-Parametrlar!$G$4)/12))</f>
        <v>1.9947599482112057</v>
      </c>
      <c r="FF75" s="43">
        <f>IF(FF$4&lt;=Parametrlar!$G$4,1+Kirish!$D$44*FF$4/Parametrlar!$G$4,(1+Kirish!$D$44)*(1+Kirish!$D$45)^((FF$4-Parametrlar!$G$4)/12))</f>
        <v>2.0012902732096021</v>
      </c>
      <c r="FG75" s="43">
        <f>IF(FG$4&lt;=Parametrlar!$G$4,1+Kirish!$D$44*FG$4/Parametrlar!$G$4,(1+Kirish!$D$44)*(1+Kirish!$D$45)^((FG$4-Parametrlar!$G$4)/12))</f>
        <v>2.0078419767927356</v>
      </c>
      <c r="FH75" s="43">
        <f>IF(FH$4&lt;=Parametrlar!$G$4,1+Kirish!$D$44*FH$4/Parametrlar!$G$4,(1+Kirish!$D$44)*(1+Kirish!$D$45)^((FH$4-Parametrlar!$G$4)/12))</f>
        <v>2.0144151289485306</v>
      </c>
      <c r="FI75" s="43">
        <f>IF(FI$4&lt;=Parametrlar!$G$4,1+Kirish!$D$44*FI$4/Parametrlar!$G$4,(1+Kirish!$D$44)*(1+Kirish!$D$45)^((FI$4-Parametrlar!$G$4)/12))</f>
        <v>2.0210097998940331</v>
      </c>
      <c r="FJ75" s="43">
        <f>IF(FJ$4&lt;=Parametrlar!$G$4,1+Kirish!$D$44*FJ$4/Parametrlar!$G$4,(1+Kirish!$D$44)*(1+Kirish!$D$45)^((FJ$4-Parametrlar!$G$4)/12))</f>
        <v>2.0276260600761598</v>
      </c>
      <c r="FK75" s="43">
        <f>IF(FK$4&lt;=Parametrlar!$G$4,1+Kirish!$D$44*FK$4/Parametrlar!$G$4,(1+Kirish!$D$44)*(1+Kirish!$D$45)^((FK$4-Parametrlar!$G$4)/12))</f>
        <v>2.034263980172454</v>
      </c>
      <c r="FL75" s="43">
        <f>IF(FL$4&lt;=Parametrlar!$G$4,1+Kirish!$D$44*FL$4/Parametrlar!$G$4,(1+Kirish!$D$44)*(1+Kirish!$D$45)^((FL$4-Parametrlar!$G$4)/12))</f>
        <v>2.0409236310918391</v>
      </c>
      <c r="FM75" s="43">
        <f>IF(FM$4&lt;=Parametrlar!$G$4,1+Kirish!$D$44*FM$4/Parametrlar!$G$4,(1+Kirish!$D$44)*(1+Kirish!$D$45)^((FM$4-Parametrlar!$G$4)/12))</f>
        <v>2.0476050839753741</v>
      </c>
      <c r="FN75" s="43">
        <f>IF(FN$4&lt;=Parametrlar!$G$4,1+Kirish!$D$44*FN$4/Parametrlar!$G$4,(1+Kirish!$D$44)*(1+Kirish!$D$45)^((FN$4-Parametrlar!$G$4)/12))</f>
        <v>2.054308410197017</v>
      </c>
      <c r="FO75" s="43">
        <f>IF(FO$4&lt;=Parametrlar!$G$4,1+Kirish!$D$44*FO$4/Parametrlar!$G$4,(1+Kirish!$D$44)*(1+Kirish!$D$45)^((FO$4-Parametrlar!$G$4)/12))</f>
        <v>2.0610336813643846</v>
      </c>
      <c r="FP75" s="43">
        <f>IF(FP$4&lt;=Parametrlar!$G$4,1+Kirish!$D$44*FP$4/Parametrlar!$G$4,(1+Kirish!$D$44)*(1+Kirish!$D$45)^((FP$4-Parametrlar!$G$4)/12))</f>
        <v>2.0677809693195188</v>
      </c>
    </row>
    <row r="76" spans="1:172" x14ac:dyDescent="0.2">
      <c r="A76" s="42" t="s">
        <v>224</v>
      </c>
      <c r="D76" s="44">
        <f>IF(AND(D$4&gt;=Parametrlar!$G$7,D$4&lt;Parametrlar!$G$7+Parametrlar!$G$5),1/Parametrlar!$G$5,0)</f>
        <v>0</v>
      </c>
      <c r="E76" s="44">
        <f>IF(AND(E$4&gt;=Parametrlar!$G$7,E$4&lt;Parametrlar!$G$7+Parametrlar!$G$5),1/Parametrlar!$G$5,0)</f>
        <v>8.3333333333333329E-2</v>
      </c>
      <c r="F76" s="44">
        <f>IF(AND(F$4&gt;=Parametrlar!$G$7,F$4&lt;Parametrlar!$G$7+Parametrlar!$G$5),1/Parametrlar!$G$5,0)</f>
        <v>8.3333333333333329E-2</v>
      </c>
      <c r="G76" s="44">
        <f>IF(AND(G$4&gt;=Parametrlar!$G$7,G$4&lt;Parametrlar!$G$7+Parametrlar!$G$5),1/Parametrlar!$G$5,0)</f>
        <v>8.3333333333333329E-2</v>
      </c>
      <c r="H76" s="44">
        <f>IF(AND(H$4&gt;=Parametrlar!$G$7,H$4&lt;Parametrlar!$G$7+Parametrlar!$G$5),1/Parametrlar!$G$5,0)</f>
        <v>8.3333333333333329E-2</v>
      </c>
      <c r="I76" s="44">
        <f>IF(AND(I$4&gt;=Parametrlar!$G$7,I$4&lt;Parametrlar!$G$7+Parametrlar!$G$5),1/Parametrlar!$G$5,0)</f>
        <v>8.3333333333333329E-2</v>
      </c>
      <c r="J76" s="44">
        <f>IF(AND(J$4&gt;=Parametrlar!$G$7,J$4&lt;Parametrlar!$G$7+Parametrlar!$G$5),1/Parametrlar!$G$5,0)</f>
        <v>8.3333333333333329E-2</v>
      </c>
      <c r="K76" s="44">
        <f>IF(AND(K$4&gt;=Parametrlar!$G$7,K$4&lt;Parametrlar!$G$7+Parametrlar!$G$5),1/Parametrlar!$G$5,0)</f>
        <v>8.3333333333333329E-2</v>
      </c>
      <c r="L76" s="44">
        <f>IF(AND(L$4&gt;=Parametrlar!$G$7,L$4&lt;Parametrlar!$G$7+Parametrlar!$G$5),1/Parametrlar!$G$5,0)</f>
        <v>8.3333333333333329E-2</v>
      </c>
      <c r="M76" s="44">
        <f>IF(AND(M$4&gt;=Parametrlar!$G$7,M$4&lt;Parametrlar!$G$7+Parametrlar!$G$5),1/Parametrlar!$G$5,0)</f>
        <v>8.3333333333333329E-2</v>
      </c>
      <c r="N76" s="44">
        <f>IF(AND(N$4&gt;=Parametrlar!$G$7,N$4&lt;Parametrlar!$G$7+Parametrlar!$G$5),1/Parametrlar!$G$5,0)</f>
        <v>8.3333333333333329E-2</v>
      </c>
      <c r="O76" s="44">
        <f>IF(AND(O$4&gt;=Parametrlar!$G$7,O$4&lt;Parametrlar!$G$7+Parametrlar!$G$5),1/Parametrlar!$G$5,0)</f>
        <v>8.3333333333333329E-2</v>
      </c>
      <c r="P76" s="44">
        <f>IF(AND(P$4&gt;=Parametrlar!$G$7,P$4&lt;Parametrlar!$G$7+Parametrlar!$G$5),1/Parametrlar!$G$5,0)</f>
        <v>8.3333333333333329E-2</v>
      </c>
      <c r="Q76" s="44">
        <f>IF(AND(Q$4&gt;=Parametrlar!$G$7,Q$4&lt;Parametrlar!$G$7+Parametrlar!$G$5),1/Parametrlar!$G$5,0)</f>
        <v>0</v>
      </c>
      <c r="R76" s="44">
        <f>IF(AND(R$4&gt;=Parametrlar!$G$7,R$4&lt;Parametrlar!$G$7+Parametrlar!$G$5),1/Parametrlar!$G$5,0)</f>
        <v>0</v>
      </c>
      <c r="S76" s="44">
        <f>IF(AND(S$4&gt;=Parametrlar!$G$7,S$4&lt;Parametrlar!$G$7+Parametrlar!$G$5),1/Parametrlar!$G$5,0)</f>
        <v>0</v>
      </c>
      <c r="T76" s="44">
        <f>IF(AND(T$4&gt;=Parametrlar!$G$7,T$4&lt;Parametrlar!$G$7+Parametrlar!$G$5),1/Parametrlar!$G$5,0)</f>
        <v>0</v>
      </c>
      <c r="U76" s="44">
        <f>IF(AND(U$4&gt;=Parametrlar!$G$7,U$4&lt;Parametrlar!$G$7+Parametrlar!$G$5),1/Parametrlar!$G$5,0)</f>
        <v>0</v>
      </c>
      <c r="V76" s="44">
        <f>IF(AND(V$4&gt;=Parametrlar!$G$7,V$4&lt;Parametrlar!$G$7+Parametrlar!$G$5),1/Parametrlar!$G$5,0)</f>
        <v>0</v>
      </c>
      <c r="W76" s="44">
        <f>IF(AND(W$4&gt;=Parametrlar!$G$7,W$4&lt;Parametrlar!$G$7+Parametrlar!$G$5),1/Parametrlar!$G$5,0)</f>
        <v>0</v>
      </c>
      <c r="X76" s="44">
        <f>IF(AND(X$4&gt;=Parametrlar!$G$7,X$4&lt;Parametrlar!$G$7+Parametrlar!$G$5),1/Parametrlar!$G$5,0)</f>
        <v>0</v>
      </c>
      <c r="Y76" s="44">
        <f>IF(AND(Y$4&gt;=Parametrlar!$G$7,Y$4&lt;Parametrlar!$G$7+Parametrlar!$G$5),1/Parametrlar!$G$5,0)</f>
        <v>0</v>
      </c>
      <c r="Z76" s="44">
        <f>IF(AND(Z$4&gt;=Parametrlar!$G$7,Z$4&lt;Parametrlar!$G$7+Parametrlar!$G$5),1/Parametrlar!$G$5,0)</f>
        <v>0</v>
      </c>
      <c r="AA76" s="44">
        <f>IF(AND(AA$4&gt;=Parametrlar!$G$7,AA$4&lt;Parametrlar!$G$7+Parametrlar!$G$5),1/Parametrlar!$G$5,0)</f>
        <v>0</v>
      </c>
      <c r="AB76" s="44">
        <f>IF(AND(AB$4&gt;=Parametrlar!$G$7,AB$4&lt;Parametrlar!$G$7+Parametrlar!$G$5),1/Parametrlar!$G$5,0)</f>
        <v>0</v>
      </c>
      <c r="AC76" s="44">
        <f>IF(AND(AC$4&gt;=Parametrlar!$G$7,AC$4&lt;Parametrlar!$G$7+Parametrlar!$G$5),1/Parametrlar!$G$5,0)</f>
        <v>0</v>
      </c>
      <c r="AD76" s="44">
        <f>IF(AND(AD$4&gt;=Parametrlar!$G$7,AD$4&lt;Parametrlar!$G$7+Parametrlar!$G$5),1/Parametrlar!$G$5,0)</f>
        <v>0</v>
      </c>
      <c r="AE76" s="44">
        <f>IF(AND(AE$4&gt;=Parametrlar!$G$7,AE$4&lt;Parametrlar!$G$7+Parametrlar!$G$5),1/Parametrlar!$G$5,0)</f>
        <v>0</v>
      </c>
      <c r="AF76" s="44">
        <f>IF(AND(AF$4&gt;=Parametrlar!$G$7,AF$4&lt;Parametrlar!$G$7+Parametrlar!$G$5),1/Parametrlar!$G$5,0)</f>
        <v>0</v>
      </c>
      <c r="AG76" s="44">
        <f>IF(AND(AG$4&gt;=Parametrlar!$G$7,AG$4&lt;Parametrlar!$G$7+Parametrlar!$G$5),1/Parametrlar!$G$5,0)</f>
        <v>0</v>
      </c>
      <c r="AH76" s="44">
        <f>IF(AND(AH$4&gt;=Parametrlar!$G$7,AH$4&lt;Parametrlar!$G$7+Parametrlar!$G$5),1/Parametrlar!$G$5,0)</f>
        <v>0</v>
      </c>
      <c r="AI76" s="44">
        <f>IF(AND(AI$4&gt;=Parametrlar!$G$7,AI$4&lt;Parametrlar!$G$7+Parametrlar!$G$5),1/Parametrlar!$G$5,0)</f>
        <v>0</v>
      </c>
      <c r="AJ76" s="44">
        <f>IF(AND(AJ$4&gt;=Parametrlar!$G$7,AJ$4&lt;Parametrlar!$G$7+Parametrlar!$G$5),1/Parametrlar!$G$5,0)</f>
        <v>0</v>
      </c>
      <c r="AK76" s="44">
        <f>IF(AND(AK$4&gt;=Parametrlar!$G$7,AK$4&lt;Parametrlar!$G$7+Parametrlar!$G$5),1/Parametrlar!$G$5,0)</f>
        <v>0</v>
      </c>
      <c r="AL76" s="44">
        <f>IF(AND(AL$4&gt;=Parametrlar!$G$7,AL$4&lt;Parametrlar!$G$7+Parametrlar!$G$5),1/Parametrlar!$G$5,0)</f>
        <v>0</v>
      </c>
      <c r="AM76" s="44">
        <f>IF(AND(AM$4&gt;=Parametrlar!$G$7,AM$4&lt;Parametrlar!$G$7+Parametrlar!$G$5),1/Parametrlar!$G$5,0)</f>
        <v>0</v>
      </c>
      <c r="AN76" s="44">
        <f>IF(AND(AN$4&gt;=Parametrlar!$G$7,AN$4&lt;Parametrlar!$G$7+Parametrlar!$G$5),1/Parametrlar!$G$5,0)</f>
        <v>0</v>
      </c>
      <c r="AO76" s="44">
        <f>IF(AND(AO$4&gt;=Parametrlar!$G$7,AO$4&lt;Parametrlar!$G$7+Parametrlar!$G$5),1/Parametrlar!$G$5,0)</f>
        <v>0</v>
      </c>
      <c r="AP76" s="44">
        <f>IF(AND(AP$4&gt;=Parametrlar!$G$7,AP$4&lt;Parametrlar!$G$7+Parametrlar!$G$5),1/Parametrlar!$G$5,0)</f>
        <v>0</v>
      </c>
      <c r="AQ76" s="44">
        <f>IF(AND(AQ$4&gt;=Parametrlar!$G$7,AQ$4&lt;Parametrlar!$G$7+Parametrlar!$G$5),1/Parametrlar!$G$5,0)</f>
        <v>0</v>
      </c>
      <c r="AR76" s="44">
        <f>IF(AND(AR$4&gt;=Parametrlar!$G$7,AR$4&lt;Parametrlar!$G$7+Parametrlar!$G$5),1/Parametrlar!$G$5,0)</f>
        <v>0</v>
      </c>
      <c r="AS76" s="44">
        <f>IF(AND(AS$4&gt;=Parametrlar!$G$7,AS$4&lt;Parametrlar!$G$7+Parametrlar!$G$5),1/Parametrlar!$G$5,0)</f>
        <v>0</v>
      </c>
      <c r="AT76" s="44">
        <f>IF(AND(AT$4&gt;=Parametrlar!$G$7,AT$4&lt;Parametrlar!$G$7+Parametrlar!$G$5),1/Parametrlar!$G$5,0)</f>
        <v>0</v>
      </c>
      <c r="AU76" s="44">
        <f>IF(AND(AU$4&gt;=Parametrlar!$G$7,AU$4&lt;Parametrlar!$G$7+Parametrlar!$G$5),1/Parametrlar!$G$5,0)</f>
        <v>0</v>
      </c>
      <c r="AV76" s="44">
        <f>IF(AND(AV$4&gt;=Parametrlar!$G$7,AV$4&lt;Parametrlar!$G$7+Parametrlar!$G$5),1/Parametrlar!$G$5,0)</f>
        <v>0</v>
      </c>
      <c r="AW76" s="44">
        <f>IF(AND(AW$4&gt;=Parametrlar!$G$7,AW$4&lt;Parametrlar!$G$7+Parametrlar!$G$5),1/Parametrlar!$G$5,0)</f>
        <v>0</v>
      </c>
      <c r="AX76" s="44">
        <f>IF(AND(AX$4&gt;=Parametrlar!$G$7,AX$4&lt;Parametrlar!$G$7+Parametrlar!$G$5),1/Parametrlar!$G$5,0)</f>
        <v>0</v>
      </c>
      <c r="AY76" s="44">
        <f>IF(AND(AY$4&gt;=Parametrlar!$G$7,AY$4&lt;Parametrlar!$G$7+Parametrlar!$G$5),1/Parametrlar!$G$5,0)</f>
        <v>0</v>
      </c>
      <c r="AZ76" s="44">
        <f>IF(AND(AZ$4&gt;=Parametrlar!$G$7,AZ$4&lt;Parametrlar!$G$7+Parametrlar!$G$5),1/Parametrlar!$G$5,0)</f>
        <v>0</v>
      </c>
      <c r="BA76" s="44">
        <f>IF(AND(BA$4&gt;=Parametrlar!$G$7,BA$4&lt;Parametrlar!$G$7+Parametrlar!$G$5),1/Parametrlar!$G$5,0)</f>
        <v>0</v>
      </c>
      <c r="BB76" s="44">
        <f>IF(AND(BB$4&gt;=Parametrlar!$G$7,BB$4&lt;Parametrlar!$G$7+Parametrlar!$G$5),1/Parametrlar!$G$5,0)</f>
        <v>0</v>
      </c>
      <c r="BC76" s="44">
        <f>IF(AND(BC$4&gt;=Parametrlar!$G$7,BC$4&lt;Parametrlar!$G$7+Parametrlar!$G$5),1/Parametrlar!$G$5,0)</f>
        <v>0</v>
      </c>
      <c r="BD76" s="44">
        <f>IF(AND(BD$4&gt;=Parametrlar!$G$7,BD$4&lt;Parametrlar!$G$7+Parametrlar!$G$5),1/Parametrlar!$G$5,0)</f>
        <v>0</v>
      </c>
      <c r="BE76" s="44">
        <f>IF(AND(BE$4&gt;=Parametrlar!$G$7,BE$4&lt;Parametrlar!$G$7+Parametrlar!$G$5),1/Parametrlar!$G$5,0)</f>
        <v>0</v>
      </c>
      <c r="BF76" s="44">
        <f>IF(AND(BF$4&gt;=Parametrlar!$G$7,BF$4&lt;Parametrlar!$G$7+Parametrlar!$G$5),1/Parametrlar!$G$5,0)</f>
        <v>0</v>
      </c>
      <c r="BG76" s="44">
        <f>IF(AND(BG$4&gt;=Parametrlar!$G$7,BG$4&lt;Parametrlar!$G$7+Parametrlar!$G$5),1/Parametrlar!$G$5,0)</f>
        <v>0</v>
      </c>
      <c r="BH76" s="44">
        <f>IF(AND(BH$4&gt;=Parametrlar!$G$7,BH$4&lt;Parametrlar!$G$7+Parametrlar!$G$5),1/Parametrlar!$G$5,0)</f>
        <v>0</v>
      </c>
      <c r="BI76" s="44">
        <f>IF(AND(BI$4&gt;=Parametrlar!$G$7,BI$4&lt;Parametrlar!$G$7+Parametrlar!$G$5),1/Parametrlar!$G$5,0)</f>
        <v>0</v>
      </c>
      <c r="BJ76" s="44">
        <f>IF(AND(BJ$4&gt;=Parametrlar!$G$7,BJ$4&lt;Parametrlar!$G$7+Parametrlar!$G$5),1/Parametrlar!$G$5,0)</f>
        <v>0</v>
      </c>
      <c r="BK76" s="44">
        <f>IF(AND(BK$4&gt;=Parametrlar!$G$7,BK$4&lt;Parametrlar!$G$7+Parametrlar!$G$5),1/Parametrlar!$G$5,0)</f>
        <v>0</v>
      </c>
      <c r="BL76" s="44">
        <f>IF(AND(BL$4&gt;=Parametrlar!$G$7,BL$4&lt;Parametrlar!$G$7+Parametrlar!$G$5),1/Parametrlar!$G$5,0)</f>
        <v>0</v>
      </c>
      <c r="BM76" s="44">
        <f>IF(AND(BM$4&gt;=Parametrlar!$G$7,BM$4&lt;Parametrlar!$G$7+Parametrlar!$G$5),1/Parametrlar!$G$5,0)</f>
        <v>0</v>
      </c>
      <c r="BN76" s="44">
        <f>IF(AND(BN$4&gt;=Parametrlar!$G$7,BN$4&lt;Parametrlar!$G$7+Parametrlar!$G$5),1/Parametrlar!$G$5,0)</f>
        <v>0</v>
      </c>
      <c r="BO76" s="44">
        <f>IF(AND(BO$4&gt;=Parametrlar!$G$7,BO$4&lt;Parametrlar!$G$7+Parametrlar!$G$5),1/Parametrlar!$G$5,0)</f>
        <v>0</v>
      </c>
      <c r="BP76" s="44">
        <f>IF(AND(BP$4&gt;=Parametrlar!$G$7,BP$4&lt;Parametrlar!$G$7+Parametrlar!$G$5),1/Parametrlar!$G$5,0)</f>
        <v>0</v>
      </c>
      <c r="BQ76" s="44">
        <f>IF(AND(BQ$4&gt;=Parametrlar!$G$7,BQ$4&lt;Parametrlar!$G$7+Parametrlar!$G$5),1/Parametrlar!$G$5,0)</f>
        <v>0</v>
      </c>
      <c r="BR76" s="44">
        <f>IF(AND(BR$4&gt;=Parametrlar!$G$7,BR$4&lt;Parametrlar!$G$7+Parametrlar!$G$5),1/Parametrlar!$G$5,0)</f>
        <v>0</v>
      </c>
      <c r="BS76" s="44">
        <f>IF(AND(BS$4&gt;=Parametrlar!$G$7,BS$4&lt;Parametrlar!$G$7+Parametrlar!$G$5),1/Parametrlar!$G$5,0)</f>
        <v>0</v>
      </c>
      <c r="BT76" s="44">
        <f>IF(AND(BT$4&gt;=Parametrlar!$G$7,BT$4&lt;Parametrlar!$G$7+Parametrlar!$G$5),1/Parametrlar!$G$5,0)</f>
        <v>0</v>
      </c>
      <c r="BU76" s="44">
        <f>IF(AND(BU$4&gt;=Parametrlar!$G$7,BU$4&lt;Parametrlar!$G$7+Parametrlar!$G$5),1/Parametrlar!$G$5,0)</f>
        <v>0</v>
      </c>
      <c r="BV76" s="44">
        <f>IF(AND(BV$4&gt;=Parametrlar!$G$7,BV$4&lt;Parametrlar!$G$7+Parametrlar!$G$5),1/Parametrlar!$G$5,0)</f>
        <v>0</v>
      </c>
      <c r="BW76" s="44">
        <f>IF(AND(BW$4&gt;=Parametrlar!$G$7,BW$4&lt;Parametrlar!$G$7+Parametrlar!$G$5),1/Parametrlar!$G$5,0)</f>
        <v>0</v>
      </c>
      <c r="BX76" s="44">
        <f>IF(AND(BX$4&gt;=Parametrlar!$G$7,BX$4&lt;Parametrlar!$G$7+Parametrlar!$G$5),1/Parametrlar!$G$5,0)</f>
        <v>0</v>
      </c>
      <c r="BY76" s="44">
        <f>IF(AND(BY$4&gt;=Parametrlar!$G$7,BY$4&lt;Parametrlar!$G$7+Parametrlar!$G$5),1/Parametrlar!$G$5,0)</f>
        <v>0</v>
      </c>
      <c r="BZ76" s="44">
        <f>IF(AND(BZ$4&gt;=Parametrlar!$G$7,BZ$4&lt;Parametrlar!$G$7+Parametrlar!$G$5),1/Parametrlar!$G$5,0)</f>
        <v>0</v>
      </c>
      <c r="CA76" s="44">
        <f>IF(AND(CA$4&gt;=Parametrlar!$G$7,CA$4&lt;Parametrlar!$G$7+Parametrlar!$G$5),1/Parametrlar!$G$5,0)</f>
        <v>0</v>
      </c>
      <c r="CB76" s="44">
        <f>IF(AND(CB$4&gt;=Parametrlar!$G$7,CB$4&lt;Parametrlar!$G$7+Parametrlar!$G$5),1/Parametrlar!$G$5,0)</f>
        <v>0</v>
      </c>
      <c r="CC76" s="44">
        <f>IF(AND(CC$4&gt;=Parametrlar!$G$7,CC$4&lt;Parametrlar!$G$7+Parametrlar!$G$5),1/Parametrlar!$G$5,0)</f>
        <v>0</v>
      </c>
      <c r="CD76" s="44">
        <f>IF(AND(CD$4&gt;=Parametrlar!$G$7,CD$4&lt;Parametrlar!$G$7+Parametrlar!$G$5),1/Parametrlar!$G$5,0)</f>
        <v>0</v>
      </c>
      <c r="CE76" s="44">
        <f>IF(AND(CE$4&gt;=Parametrlar!$G$7,CE$4&lt;Parametrlar!$G$7+Parametrlar!$G$5),1/Parametrlar!$G$5,0)</f>
        <v>0</v>
      </c>
      <c r="CF76" s="44">
        <f>IF(AND(CF$4&gt;=Parametrlar!$G$7,CF$4&lt;Parametrlar!$G$7+Parametrlar!$G$5),1/Parametrlar!$G$5,0)</f>
        <v>0</v>
      </c>
      <c r="CG76" s="44">
        <f>IF(AND(CG$4&gt;=Parametrlar!$G$7,CG$4&lt;Parametrlar!$G$7+Parametrlar!$G$5),1/Parametrlar!$G$5,0)</f>
        <v>0</v>
      </c>
      <c r="CH76" s="44">
        <f>IF(AND(CH$4&gt;=Parametrlar!$G$7,CH$4&lt;Parametrlar!$G$7+Parametrlar!$G$5),1/Parametrlar!$G$5,0)</f>
        <v>0</v>
      </c>
      <c r="CI76" s="44">
        <f>IF(AND(CI$4&gt;=Parametrlar!$G$7,CI$4&lt;Parametrlar!$G$7+Parametrlar!$G$5),1/Parametrlar!$G$5,0)</f>
        <v>0</v>
      </c>
      <c r="CJ76" s="44">
        <f>IF(AND(CJ$4&gt;=Parametrlar!$G$7,CJ$4&lt;Parametrlar!$G$7+Parametrlar!$G$5),1/Parametrlar!$G$5,0)</f>
        <v>0</v>
      </c>
      <c r="CK76" s="44">
        <f>IF(AND(CK$4&gt;=Parametrlar!$G$7,CK$4&lt;Parametrlar!$G$7+Parametrlar!$G$5),1/Parametrlar!$G$5,0)</f>
        <v>0</v>
      </c>
      <c r="CL76" s="44">
        <f>IF(AND(CL$4&gt;=Parametrlar!$G$7,CL$4&lt;Parametrlar!$G$7+Parametrlar!$G$5),1/Parametrlar!$G$5,0)</f>
        <v>0</v>
      </c>
      <c r="CM76" s="44">
        <f>IF(AND(CM$4&gt;=Parametrlar!$G$7,CM$4&lt;Parametrlar!$G$7+Parametrlar!$G$5),1/Parametrlar!$G$5,0)</f>
        <v>0</v>
      </c>
      <c r="CN76" s="44">
        <f>IF(AND(CN$4&gt;=Parametrlar!$G$7,CN$4&lt;Parametrlar!$G$7+Parametrlar!$G$5),1/Parametrlar!$G$5,0)</f>
        <v>0</v>
      </c>
      <c r="CO76" s="44">
        <f>IF(AND(CO$4&gt;=Parametrlar!$G$7,CO$4&lt;Parametrlar!$G$7+Parametrlar!$G$5),1/Parametrlar!$G$5,0)</f>
        <v>0</v>
      </c>
      <c r="CP76" s="44">
        <f>IF(AND(CP$4&gt;=Parametrlar!$G$7,CP$4&lt;Parametrlar!$G$7+Parametrlar!$G$5),1/Parametrlar!$G$5,0)</f>
        <v>0</v>
      </c>
      <c r="CQ76" s="44">
        <f>IF(AND(CQ$4&gt;=Parametrlar!$G$7,CQ$4&lt;Parametrlar!$G$7+Parametrlar!$G$5),1/Parametrlar!$G$5,0)</f>
        <v>0</v>
      </c>
      <c r="CR76" s="44">
        <f>IF(AND(CR$4&gt;=Parametrlar!$G$7,CR$4&lt;Parametrlar!$G$7+Parametrlar!$G$5),1/Parametrlar!$G$5,0)</f>
        <v>0</v>
      </c>
      <c r="CS76" s="44">
        <f>IF(AND(CS$4&gt;=Parametrlar!$G$7,CS$4&lt;Parametrlar!$G$7+Parametrlar!$G$5),1/Parametrlar!$G$5,0)</f>
        <v>0</v>
      </c>
      <c r="CT76" s="44">
        <f>IF(AND(CT$4&gt;=Parametrlar!$G$7,CT$4&lt;Parametrlar!$G$7+Parametrlar!$G$5),1/Parametrlar!$G$5,0)</f>
        <v>0</v>
      </c>
      <c r="CU76" s="44">
        <f>IF(AND(CU$4&gt;=Parametrlar!$G$7,CU$4&lt;Parametrlar!$G$7+Parametrlar!$G$5),1/Parametrlar!$G$5,0)</f>
        <v>0</v>
      </c>
      <c r="CV76" s="44">
        <f>IF(AND(CV$4&gt;=Parametrlar!$G$7,CV$4&lt;Parametrlar!$G$7+Parametrlar!$G$5),1/Parametrlar!$G$5,0)</f>
        <v>0</v>
      </c>
      <c r="CW76" s="44">
        <f>IF(AND(CW$4&gt;=Parametrlar!$G$7,CW$4&lt;Parametrlar!$G$7+Parametrlar!$G$5),1/Parametrlar!$G$5,0)</f>
        <v>0</v>
      </c>
      <c r="CX76" s="44">
        <f>IF(AND(CX$4&gt;=Parametrlar!$G$7,CX$4&lt;Parametrlar!$G$7+Parametrlar!$G$5),1/Parametrlar!$G$5,0)</f>
        <v>0</v>
      </c>
      <c r="CY76" s="44">
        <f>IF(AND(CY$4&gt;=Parametrlar!$G$7,CY$4&lt;Parametrlar!$G$7+Parametrlar!$G$5),1/Parametrlar!$G$5,0)</f>
        <v>0</v>
      </c>
      <c r="CZ76" s="44">
        <f>IF(AND(CZ$4&gt;=Parametrlar!$G$7,CZ$4&lt;Parametrlar!$G$7+Parametrlar!$G$5),1/Parametrlar!$G$5,0)</f>
        <v>0</v>
      </c>
      <c r="DA76" s="44">
        <f>IF(AND(DA$4&gt;=Parametrlar!$G$7,DA$4&lt;Parametrlar!$G$7+Parametrlar!$G$5),1/Parametrlar!$G$5,0)</f>
        <v>0</v>
      </c>
      <c r="DB76" s="44">
        <f>IF(AND(DB$4&gt;=Parametrlar!$G$7,DB$4&lt;Parametrlar!$G$7+Parametrlar!$G$5),1/Parametrlar!$G$5,0)</f>
        <v>0</v>
      </c>
      <c r="DC76" s="44">
        <f>IF(AND(DC$4&gt;=Parametrlar!$G$7,DC$4&lt;Parametrlar!$G$7+Parametrlar!$G$5),1/Parametrlar!$G$5,0)</f>
        <v>0</v>
      </c>
      <c r="DD76" s="44">
        <f>IF(AND(DD$4&gt;=Parametrlar!$G$7,DD$4&lt;Parametrlar!$G$7+Parametrlar!$G$5),1/Parametrlar!$G$5,0)</f>
        <v>0</v>
      </c>
      <c r="DE76" s="44">
        <f>IF(AND(DE$4&gt;=Parametrlar!$G$7,DE$4&lt;Parametrlar!$G$7+Parametrlar!$G$5),1/Parametrlar!$G$5,0)</f>
        <v>0</v>
      </c>
      <c r="DF76" s="44">
        <f>IF(AND(DF$4&gt;=Parametrlar!$G$7,DF$4&lt;Parametrlar!$G$7+Parametrlar!$G$5),1/Parametrlar!$G$5,0)</f>
        <v>0</v>
      </c>
      <c r="DG76" s="44">
        <f>IF(AND(DG$4&gt;=Parametrlar!$G$7,DG$4&lt;Parametrlar!$G$7+Parametrlar!$G$5),1/Parametrlar!$G$5,0)</f>
        <v>0</v>
      </c>
      <c r="DH76" s="44">
        <f>IF(AND(DH$4&gt;=Parametrlar!$G$7,DH$4&lt;Parametrlar!$G$7+Parametrlar!$G$5),1/Parametrlar!$G$5,0)</f>
        <v>0</v>
      </c>
      <c r="DI76" s="44">
        <f>IF(AND(DI$4&gt;=Parametrlar!$G$7,DI$4&lt;Parametrlar!$G$7+Parametrlar!$G$5),1/Parametrlar!$G$5,0)</f>
        <v>0</v>
      </c>
      <c r="DJ76" s="44">
        <f>IF(AND(DJ$4&gt;=Parametrlar!$G$7,DJ$4&lt;Parametrlar!$G$7+Parametrlar!$G$5),1/Parametrlar!$G$5,0)</f>
        <v>0</v>
      </c>
      <c r="DK76" s="44">
        <f>IF(AND(DK$4&gt;=Parametrlar!$G$7,DK$4&lt;Parametrlar!$G$7+Parametrlar!$G$5),1/Parametrlar!$G$5,0)</f>
        <v>0</v>
      </c>
      <c r="DL76" s="44">
        <f>IF(AND(DL$4&gt;=Parametrlar!$G$7,DL$4&lt;Parametrlar!$G$7+Parametrlar!$G$5),1/Parametrlar!$G$5,0)</f>
        <v>0</v>
      </c>
      <c r="DM76" s="44">
        <f>IF(AND(DM$4&gt;=Parametrlar!$G$7,DM$4&lt;Parametrlar!$G$7+Parametrlar!$G$5),1/Parametrlar!$G$5,0)</f>
        <v>0</v>
      </c>
      <c r="DN76" s="44">
        <f>IF(AND(DN$4&gt;=Parametrlar!$G$7,DN$4&lt;Parametrlar!$G$7+Parametrlar!$G$5),1/Parametrlar!$G$5,0)</f>
        <v>0</v>
      </c>
      <c r="DO76" s="44">
        <f>IF(AND(DO$4&gt;=Parametrlar!$G$7,DO$4&lt;Parametrlar!$G$7+Parametrlar!$G$5),1/Parametrlar!$G$5,0)</f>
        <v>0</v>
      </c>
      <c r="DP76" s="44">
        <f>IF(AND(DP$4&gt;=Parametrlar!$G$7,DP$4&lt;Parametrlar!$G$7+Parametrlar!$G$5),1/Parametrlar!$G$5,0)</f>
        <v>0</v>
      </c>
      <c r="DQ76" s="44">
        <f>IF(AND(DQ$4&gt;=Parametrlar!$G$7,DQ$4&lt;Parametrlar!$G$7+Parametrlar!$G$5),1/Parametrlar!$G$5,0)</f>
        <v>0</v>
      </c>
      <c r="DR76" s="44">
        <f>IF(AND(DR$4&gt;=Parametrlar!$G$7,DR$4&lt;Parametrlar!$G$7+Parametrlar!$G$5),1/Parametrlar!$G$5,0)</f>
        <v>0</v>
      </c>
      <c r="DS76" s="44">
        <f>IF(AND(DS$4&gt;=Parametrlar!$G$7,DS$4&lt;Parametrlar!$G$7+Parametrlar!$G$5),1/Parametrlar!$G$5,0)</f>
        <v>0</v>
      </c>
      <c r="DT76" s="44">
        <f>IF(AND(DT$4&gt;=Parametrlar!$G$7,DT$4&lt;Parametrlar!$G$7+Parametrlar!$G$5),1/Parametrlar!$G$5,0)</f>
        <v>0</v>
      </c>
      <c r="DU76" s="44">
        <f>IF(AND(DU$4&gt;=Parametrlar!$G$7,DU$4&lt;Parametrlar!$G$7+Parametrlar!$G$5),1/Parametrlar!$G$5,0)</f>
        <v>0</v>
      </c>
      <c r="DV76" s="44">
        <f>IF(AND(DV$4&gt;=Parametrlar!$G$7,DV$4&lt;Parametrlar!$G$7+Parametrlar!$G$5),1/Parametrlar!$G$5,0)</f>
        <v>0</v>
      </c>
      <c r="DW76" s="44">
        <f>IF(AND(DW$4&gt;=Parametrlar!$G$7,DW$4&lt;Parametrlar!$G$7+Parametrlar!$G$5),1/Parametrlar!$G$5,0)</f>
        <v>0</v>
      </c>
      <c r="DX76" s="44">
        <f>IF(AND(DX$4&gt;=Parametrlar!$G$7,DX$4&lt;Parametrlar!$G$7+Parametrlar!$G$5),1/Parametrlar!$G$5,0)</f>
        <v>0</v>
      </c>
      <c r="DY76" s="44">
        <f>IF(AND(DY$4&gt;=Parametrlar!$G$7,DY$4&lt;Parametrlar!$G$7+Parametrlar!$G$5),1/Parametrlar!$G$5,0)</f>
        <v>0</v>
      </c>
      <c r="DZ76" s="44">
        <f>IF(AND(DZ$4&gt;=Parametrlar!$G$7,DZ$4&lt;Parametrlar!$G$7+Parametrlar!$G$5),1/Parametrlar!$G$5,0)</f>
        <v>0</v>
      </c>
      <c r="EA76" s="44">
        <f>IF(AND(EA$4&gt;=Parametrlar!$G$7,EA$4&lt;Parametrlar!$G$7+Parametrlar!$G$5),1/Parametrlar!$G$5,0)</f>
        <v>0</v>
      </c>
      <c r="EB76" s="44">
        <f>IF(AND(EB$4&gt;=Parametrlar!$G$7,EB$4&lt;Parametrlar!$G$7+Parametrlar!$G$5),1/Parametrlar!$G$5,0)</f>
        <v>0</v>
      </c>
      <c r="EC76" s="44">
        <f>IF(AND(EC$4&gt;=Parametrlar!$G$7,EC$4&lt;Parametrlar!$G$7+Parametrlar!$G$5),1/Parametrlar!$G$5,0)</f>
        <v>0</v>
      </c>
      <c r="ED76" s="44">
        <f>IF(AND(ED$4&gt;=Parametrlar!$G$7,ED$4&lt;Parametrlar!$G$7+Parametrlar!$G$5),1/Parametrlar!$G$5,0)</f>
        <v>0</v>
      </c>
      <c r="EE76" s="44">
        <f>IF(AND(EE$4&gt;=Parametrlar!$G$7,EE$4&lt;Parametrlar!$G$7+Parametrlar!$G$5),1/Parametrlar!$G$5,0)</f>
        <v>0</v>
      </c>
      <c r="EF76" s="44">
        <f>IF(AND(EF$4&gt;=Parametrlar!$G$7,EF$4&lt;Parametrlar!$G$7+Parametrlar!$G$5),1/Parametrlar!$G$5,0)</f>
        <v>0</v>
      </c>
      <c r="EG76" s="44">
        <f>IF(AND(EG$4&gt;=Parametrlar!$G$7,EG$4&lt;Parametrlar!$G$7+Parametrlar!$G$5),1/Parametrlar!$G$5,0)</f>
        <v>0</v>
      </c>
      <c r="EH76" s="44">
        <f>IF(AND(EH$4&gt;=Parametrlar!$G$7,EH$4&lt;Parametrlar!$G$7+Parametrlar!$G$5),1/Parametrlar!$G$5,0)</f>
        <v>0</v>
      </c>
      <c r="EI76" s="44">
        <f>IF(AND(EI$4&gt;=Parametrlar!$G$7,EI$4&lt;Parametrlar!$G$7+Parametrlar!$G$5),1/Parametrlar!$G$5,0)</f>
        <v>0</v>
      </c>
      <c r="EJ76" s="44">
        <f>IF(AND(EJ$4&gt;=Parametrlar!$G$7,EJ$4&lt;Parametrlar!$G$7+Parametrlar!$G$5),1/Parametrlar!$G$5,0)</f>
        <v>0</v>
      </c>
      <c r="EK76" s="44">
        <f>IF(AND(EK$4&gt;=Parametrlar!$G$7,EK$4&lt;Parametrlar!$G$7+Parametrlar!$G$5),1/Parametrlar!$G$5,0)</f>
        <v>0</v>
      </c>
      <c r="EL76" s="44">
        <f>IF(AND(EL$4&gt;=Parametrlar!$G$7,EL$4&lt;Parametrlar!$G$7+Parametrlar!$G$5),1/Parametrlar!$G$5,0)</f>
        <v>0</v>
      </c>
      <c r="EM76" s="44">
        <f>IF(AND(EM$4&gt;=Parametrlar!$G$7,EM$4&lt;Parametrlar!$G$7+Parametrlar!$G$5),1/Parametrlar!$G$5,0)</f>
        <v>0</v>
      </c>
      <c r="EN76" s="44">
        <f>IF(AND(EN$4&gt;=Parametrlar!$G$7,EN$4&lt;Parametrlar!$G$7+Parametrlar!$G$5),1/Parametrlar!$G$5,0)</f>
        <v>0</v>
      </c>
      <c r="EO76" s="44">
        <f>IF(AND(EO$4&gt;=Parametrlar!$G$7,EO$4&lt;Parametrlar!$G$7+Parametrlar!$G$5),1/Parametrlar!$G$5,0)</f>
        <v>0</v>
      </c>
      <c r="EP76" s="44">
        <f>IF(AND(EP$4&gt;=Parametrlar!$G$7,EP$4&lt;Parametrlar!$G$7+Parametrlar!$G$5),1/Parametrlar!$G$5,0)</f>
        <v>0</v>
      </c>
      <c r="EQ76" s="44">
        <f>IF(AND(EQ$4&gt;=Parametrlar!$G$7,EQ$4&lt;Parametrlar!$G$7+Parametrlar!$G$5),1/Parametrlar!$G$5,0)</f>
        <v>0</v>
      </c>
      <c r="ER76" s="44">
        <f>IF(AND(ER$4&gt;=Parametrlar!$G$7,ER$4&lt;Parametrlar!$G$7+Parametrlar!$G$5),1/Parametrlar!$G$5,0)</f>
        <v>0</v>
      </c>
      <c r="ES76" s="44">
        <f>IF(AND(ES$4&gt;=Parametrlar!$G$7,ES$4&lt;Parametrlar!$G$7+Parametrlar!$G$5),1/Parametrlar!$G$5,0)</f>
        <v>0</v>
      </c>
      <c r="ET76" s="44">
        <f>IF(AND(ET$4&gt;=Parametrlar!$G$7,ET$4&lt;Parametrlar!$G$7+Parametrlar!$G$5),1/Parametrlar!$G$5,0)</f>
        <v>0</v>
      </c>
      <c r="EU76" s="44">
        <f>IF(AND(EU$4&gt;=Parametrlar!$G$7,EU$4&lt;Parametrlar!$G$7+Parametrlar!$G$5),1/Parametrlar!$G$5,0)</f>
        <v>0</v>
      </c>
      <c r="EV76" s="44">
        <f>IF(AND(EV$4&gt;=Parametrlar!$G$7,EV$4&lt;Parametrlar!$G$7+Parametrlar!$G$5),1/Parametrlar!$G$5,0)</f>
        <v>0</v>
      </c>
      <c r="EW76" s="44">
        <f>IF(AND(EW$4&gt;=Parametrlar!$G$7,EW$4&lt;Parametrlar!$G$7+Parametrlar!$G$5),1/Parametrlar!$G$5,0)</f>
        <v>0</v>
      </c>
      <c r="EX76" s="44">
        <f>IF(AND(EX$4&gt;=Parametrlar!$G$7,EX$4&lt;Parametrlar!$G$7+Parametrlar!$G$5),1/Parametrlar!$G$5,0)</f>
        <v>0</v>
      </c>
      <c r="EY76" s="44">
        <f>IF(AND(EY$4&gt;=Parametrlar!$G$7,EY$4&lt;Parametrlar!$G$7+Parametrlar!$G$5),1/Parametrlar!$G$5,0)</f>
        <v>0</v>
      </c>
      <c r="EZ76" s="44">
        <f>IF(AND(EZ$4&gt;=Parametrlar!$G$7,EZ$4&lt;Parametrlar!$G$7+Parametrlar!$G$5),1/Parametrlar!$G$5,0)</f>
        <v>0</v>
      </c>
      <c r="FA76" s="44">
        <f>IF(AND(FA$4&gt;=Parametrlar!$G$7,FA$4&lt;Parametrlar!$G$7+Parametrlar!$G$5),1/Parametrlar!$G$5,0)</f>
        <v>0</v>
      </c>
      <c r="FB76" s="44">
        <f>IF(AND(FB$4&gt;=Parametrlar!$G$7,FB$4&lt;Parametrlar!$G$7+Parametrlar!$G$5),1/Parametrlar!$G$5,0)</f>
        <v>0</v>
      </c>
      <c r="FC76" s="44">
        <f>IF(AND(FC$4&gt;=Parametrlar!$G$7,FC$4&lt;Parametrlar!$G$7+Parametrlar!$G$5),1/Parametrlar!$G$5,0)</f>
        <v>0</v>
      </c>
      <c r="FD76" s="44">
        <f>IF(AND(FD$4&gt;=Parametrlar!$G$7,FD$4&lt;Parametrlar!$G$7+Parametrlar!$G$5),1/Parametrlar!$G$5,0)</f>
        <v>0</v>
      </c>
      <c r="FE76" s="44">
        <f>IF(AND(FE$4&gt;=Parametrlar!$G$7,FE$4&lt;Parametrlar!$G$7+Parametrlar!$G$5),1/Parametrlar!$G$5,0)</f>
        <v>0</v>
      </c>
      <c r="FF76" s="44">
        <f>IF(AND(FF$4&gt;=Parametrlar!$G$7,FF$4&lt;Parametrlar!$G$7+Parametrlar!$G$5),1/Parametrlar!$G$5,0)</f>
        <v>0</v>
      </c>
      <c r="FG76" s="44">
        <f>IF(AND(FG$4&gt;=Parametrlar!$G$7,FG$4&lt;Parametrlar!$G$7+Parametrlar!$G$5),1/Parametrlar!$G$5,0)</f>
        <v>0</v>
      </c>
      <c r="FH76" s="44">
        <f>IF(AND(FH$4&gt;=Parametrlar!$G$7,FH$4&lt;Parametrlar!$G$7+Parametrlar!$G$5),1/Parametrlar!$G$5,0)</f>
        <v>0</v>
      </c>
      <c r="FI76" s="44">
        <f>IF(AND(FI$4&gt;=Parametrlar!$G$7,FI$4&lt;Parametrlar!$G$7+Parametrlar!$G$5),1/Parametrlar!$G$5,0)</f>
        <v>0</v>
      </c>
      <c r="FJ76" s="44">
        <f>IF(AND(FJ$4&gt;=Parametrlar!$G$7,FJ$4&lt;Parametrlar!$G$7+Parametrlar!$G$5),1/Parametrlar!$G$5,0)</f>
        <v>0</v>
      </c>
      <c r="FK76" s="44">
        <f>IF(AND(FK$4&gt;=Parametrlar!$G$7,FK$4&lt;Parametrlar!$G$7+Parametrlar!$G$5),1/Parametrlar!$G$5,0)</f>
        <v>0</v>
      </c>
      <c r="FL76" s="44">
        <f>IF(AND(FL$4&gt;=Parametrlar!$G$7,FL$4&lt;Parametrlar!$G$7+Parametrlar!$G$5),1/Parametrlar!$G$5,0)</f>
        <v>0</v>
      </c>
      <c r="FM76" s="44">
        <f>IF(AND(FM$4&gt;=Parametrlar!$G$7,FM$4&lt;Parametrlar!$G$7+Parametrlar!$G$5),1/Parametrlar!$G$5,0)</f>
        <v>0</v>
      </c>
      <c r="FN76" s="44">
        <f>IF(AND(FN$4&gt;=Parametrlar!$G$7,FN$4&lt;Parametrlar!$G$7+Parametrlar!$G$5),1/Parametrlar!$G$5,0)</f>
        <v>0</v>
      </c>
      <c r="FO76" s="44">
        <f>IF(AND(FO$4&gt;=Parametrlar!$G$7,FO$4&lt;Parametrlar!$G$7+Parametrlar!$G$5),1/Parametrlar!$G$5,0)</f>
        <v>0</v>
      </c>
      <c r="FP76" s="44">
        <f>IF(AND(FP$4&gt;=Parametrlar!$G$7,FP$4&lt;Parametrlar!$G$7+Parametrlar!$G$5),1/Parametrlar!$G$5,0)</f>
        <v>0</v>
      </c>
    </row>
    <row r="77" spans="1:172" x14ac:dyDescent="0.2">
      <c r="A77" s="42" t="s">
        <v>225</v>
      </c>
      <c r="C77" s="45">
        <f>SUM(D77:FP77)</f>
        <v>0</v>
      </c>
      <c r="D77" s="46">
        <f>D76*Parametrlar!$G$15*D75</f>
        <v>0</v>
      </c>
      <c r="E77" s="46">
        <f>E76*Parametrlar!$G$15*E75</f>
        <v>0</v>
      </c>
      <c r="F77" s="46">
        <f>F76*Parametrlar!$G$15*F75</f>
        <v>0</v>
      </c>
      <c r="G77" s="46">
        <f>G76*Parametrlar!$G$15*G75</f>
        <v>0</v>
      </c>
      <c r="H77" s="46">
        <f>H76*Parametrlar!$G$15*H75</f>
        <v>0</v>
      </c>
      <c r="I77" s="46">
        <f>I76*Parametrlar!$G$15*I75</f>
        <v>0</v>
      </c>
      <c r="J77" s="46">
        <f>J76*Parametrlar!$G$15*J75</f>
        <v>0</v>
      </c>
      <c r="K77" s="46">
        <f>K76*Parametrlar!$G$15*K75</f>
        <v>0</v>
      </c>
      <c r="L77" s="46">
        <f>L76*Parametrlar!$G$15*L75</f>
        <v>0</v>
      </c>
      <c r="M77" s="46">
        <f>M76*Parametrlar!$G$15*M75</f>
        <v>0</v>
      </c>
      <c r="N77" s="46">
        <f>N76*Parametrlar!$G$15*N75</f>
        <v>0</v>
      </c>
      <c r="O77" s="46">
        <f>O76*Parametrlar!$G$15*O75</f>
        <v>0</v>
      </c>
      <c r="P77" s="46">
        <f>P76*Parametrlar!$G$15*P75</f>
        <v>0</v>
      </c>
      <c r="Q77" s="46">
        <f>Q76*Parametrlar!$G$15*Q75</f>
        <v>0</v>
      </c>
      <c r="R77" s="46">
        <f>R76*Parametrlar!$G$15*R75</f>
        <v>0</v>
      </c>
      <c r="S77" s="46">
        <f>S76*Parametrlar!$G$15*S75</f>
        <v>0</v>
      </c>
      <c r="T77" s="46">
        <f>T76*Parametrlar!$G$15*T75</f>
        <v>0</v>
      </c>
      <c r="U77" s="46">
        <f>U76*Parametrlar!$G$15*U75</f>
        <v>0</v>
      </c>
      <c r="V77" s="46">
        <f>V76*Parametrlar!$G$15*V75</f>
        <v>0</v>
      </c>
      <c r="W77" s="46">
        <f>W76*Parametrlar!$G$15*W75</f>
        <v>0</v>
      </c>
      <c r="X77" s="46">
        <f>X76*Parametrlar!$G$15*X75</f>
        <v>0</v>
      </c>
      <c r="Y77" s="46">
        <f>Y76*Parametrlar!$G$15*Y75</f>
        <v>0</v>
      </c>
      <c r="Z77" s="46">
        <f>Z76*Parametrlar!$G$15*Z75</f>
        <v>0</v>
      </c>
      <c r="AA77" s="46">
        <f>AA76*Parametrlar!$G$15*AA75</f>
        <v>0</v>
      </c>
      <c r="AB77" s="46">
        <f>AB76*Parametrlar!$G$15*AB75</f>
        <v>0</v>
      </c>
      <c r="AC77" s="46">
        <f>AC76*Parametrlar!$G$15*AC75</f>
        <v>0</v>
      </c>
      <c r="AD77" s="46">
        <f>AD76*Parametrlar!$G$15*AD75</f>
        <v>0</v>
      </c>
      <c r="AE77" s="46">
        <f>AE76*Parametrlar!$G$15*AE75</f>
        <v>0</v>
      </c>
      <c r="AF77" s="46">
        <f>AF76*Parametrlar!$G$15*AF75</f>
        <v>0</v>
      </c>
      <c r="AG77" s="46">
        <f>AG76*Parametrlar!$G$15*AG75</f>
        <v>0</v>
      </c>
      <c r="AH77" s="46">
        <f>AH76*Parametrlar!$G$15*AH75</f>
        <v>0</v>
      </c>
      <c r="AI77" s="46">
        <f>AI76*Parametrlar!$G$15*AI75</f>
        <v>0</v>
      </c>
      <c r="AJ77" s="46">
        <f>AJ76*Parametrlar!$G$15*AJ75</f>
        <v>0</v>
      </c>
      <c r="AK77" s="46">
        <f>AK76*Parametrlar!$G$15*AK75</f>
        <v>0</v>
      </c>
      <c r="AL77" s="46">
        <f>AL76*Parametrlar!$G$15*AL75</f>
        <v>0</v>
      </c>
      <c r="AM77" s="46">
        <f>AM76*Parametrlar!$G$15*AM75</f>
        <v>0</v>
      </c>
      <c r="AN77" s="46">
        <f>AN76*Parametrlar!$G$15*AN75</f>
        <v>0</v>
      </c>
      <c r="AO77" s="46">
        <f>AO76*Parametrlar!$G$15*AO75</f>
        <v>0</v>
      </c>
      <c r="AP77" s="46">
        <f>AP76*Parametrlar!$G$15*AP75</f>
        <v>0</v>
      </c>
      <c r="AQ77" s="46">
        <f>AQ76*Parametrlar!$G$15*AQ75</f>
        <v>0</v>
      </c>
      <c r="AR77" s="46">
        <f>AR76*Parametrlar!$G$15*AR75</f>
        <v>0</v>
      </c>
      <c r="AS77" s="46">
        <f>AS76*Parametrlar!$G$15*AS75</f>
        <v>0</v>
      </c>
      <c r="AT77" s="46">
        <f>AT76*Parametrlar!$G$15*AT75</f>
        <v>0</v>
      </c>
      <c r="AU77" s="46">
        <f>AU76*Parametrlar!$G$15*AU75</f>
        <v>0</v>
      </c>
      <c r="AV77" s="46">
        <f>AV76*Parametrlar!$G$15*AV75</f>
        <v>0</v>
      </c>
      <c r="AW77" s="46">
        <f>AW76*Parametrlar!$G$15*AW75</f>
        <v>0</v>
      </c>
      <c r="AX77" s="46">
        <f>AX76*Parametrlar!$G$15*AX75</f>
        <v>0</v>
      </c>
      <c r="AY77" s="46">
        <f>AY76*Parametrlar!$G$15*AY75</f>
        <v>0</v>
      </c>
      <c r="AZ77" s="46">
        <f>AZ76*Parametrlar!$G$15*AZ75</f>
        <v>0</v>
      </c>
      <c r="BA77" s="46">
        <f>BA76*Parametrlar!$G$15*BA75</f>
        <v>0</v>
      </c>
      <c r="BB77" s="46">
        <f>BB76*Parametrlar!$G$15*BB75</f>
        <v>0</v>
      </c>
      <c r="BC77" s="46">
        <f>BC76*Parametrlar!$G$15*BC75</f>
        <v>0</v>
      </c>
      <c r="BD77" s="46">
        <f>BD76*Parametrlar!$G$15*BD75</f>
        <v>0</v>
      </c>
      <c r="BE77" s="46">
        <f>BE76*Parametrlar!$G$15*BE75</f>
        <v>0</v>
      </c>
      <c r="BF77" s="46">
        <f>BF76*Parametrlar!$G$15*BF75</f>
        <v>0</v>
      </c>
      <c r="BG77" s="46">
        <f>BG76*Parametrlar!$G$15*BG75</f>
        <v>0</v>
      </c>
      <c r="BH77" s="46">
        <f>BH76*Parametrlar!$G$15*BH75</f>
        <v>0</v>
      </c>
      <c r="BI77" s="46">
        <f>BI76*Parametrlar!$G$15*BI75</f>
        <v>0</v>
      </c>
      <c r="BJ77" s="46">
        <f>BJ76*Parametrlar!$G$15*BJ75</f>
        <v>0</v>
      </c>
      <c r="BK77" s="46">
        <f>BK76*Parametrlar!$G$15*BK75</f>
        <v>0</v>
      </c>
      <c r="BL77" s="46">
        <f>BL76*Parametrlar!$G$15*BL75</f>
        <v>0</v>
      </c>
      <c r="BM77" s="46">
        <f>BM76*Parametrlar!$G$15*BM75</f>
        <v>0</v>
      </c>
      <c r="BN77" s="46">
        <f>BN76*Parametrlar!$G$15*BN75</f>
        <v>0</v>
      </c>
      <c r="BO77" s="46">
        <f>BO76*Parametrlar!$G$15*BO75</f>
        <v>0</v>
      </c>
      <c r="BP77" s="46">
        <f>BP76*Parametrlar!$G$15*BP75</f>
        <v>0</v>
      </c>
      <c r="BQ77" s="46">
        <f>BQ76*Parametrlar!$G$15*BQ75</f>
        <v>0</v>
      </c>
      <c r="BR77" s="46">
        <f>BR76*Parametrlar!$G$15*BR75</f>
        <v>0</v>
      </c>
      <c r="BS77" s="46">
        <f>BS76*Parametrlar!$G$15*BS75</f>
        <v>0</v>
      </c>
      <c r="BT77" s="46">
        <f>BT76*Parametrlar!$G$15*BT75</f>
        <v>0</v>
      </c>
      <c r="BU77" s="46">
        <f>BU76*Parametrlar!$G$15*BU75</f>
        <v>0</v>
      </c>
      <c r="BV77" s="46">
        <f>BV76*Parametrlar!$G$15*BV75</f>
        <v>0</v>
      </c>
      <c r="BW77" s="46">
        <f>BW76*Parametrlar!$G$15*BW75</f>
        <v>0</v>
      </c>
      <c r="BX77" s="46">
        <f>BX76*Parametrlar!$G$15*BX75</f>
        <v>0</v>
      </c>
      <c r="BY77" s="46">
        <f>BY76*Parametrlar!$G$15*BY75</f>
        <v>0</v>
      </c>
      <c r="BZ77" s="46">
        <f>BZ76*Parametrlar!$G$15*BZ75</f>
        <v>0</v>
      </c>
      <c r="CA77" s="46">
        <f>CA76*Parametrlar!$G$15*CA75</f>
        <v>0</v>
      </c>
      <c r="CB77" s="46">
        <f>CB76*Parametrlar!$G$15*CB75</f>
        <v>0</v>
      </c>
      <c r="CC77" s="46">
        <f>CC76*Parametrlar!$G$15*CC75</f>
        <v>0</v>
      </c>
      <c r="CD77" s="46">
        <f>CD76*Parametrlar!$G$15*CD75</f>
        <v>0</v>
      </c>
      <c r="CE77" s="46">
        <f>CE76*Parametrlar!$G$15*CE75</f>
        <v>0</v>
      </c>
      <c r="CF77" s="46">
        <f>CF76*Parametrlar!$G$15*CF75</f>
        <v>0</v>
      </c>
      <c r="CG77" s="46">
        <f>CG76*Parametrlar!$G$15*CG75</f>
        <v>0</v>
      </c>
      <c r="CH77" s="46">
        <f>CH76*Parametrlar!$G$15*CH75</f>
        <v>0</v>
      </c>
      <c r="CI77" s="46">
        <f>CI76*Parametrlar!$G$15*CI75</f>
        <v>0</v>
      </c>
      <c r="CJ77" s="46">
        <f>CJ76*Parametrlar!$G$15*CJ75</f>
        <v>0</v>
      </c>
      <c r="CK77" s="46">
        <f>CK76*Parametrlar!$G$15*CK75</f>
        <v>0</v>
      </c>
      <c r="CL77" s="46">
        <f>CL76*Parametrlar!$G$15*CL75</f>
        <v>0</v>
      </c>
      <c r="CM77" s="46">
        <f>CM76*Parametrlar!$G$15*CM75</f>
        <v>0</v>
      </c>
      <c r="CN77" s="46">
        <f>CN76*Parametrlar!$G$15*CN75</f>
        <v>0</v>
      </c>
      <c r="CO77" s="46">
        <f>CO76*Parametrlar!$G$15*CO75</f>
        <v>0</v>
      </c>
      <c r="CP77" s="46">
        <f>CP76*Parametrlar!$G$15*CP75</f>
        <v>0</v>
      </c>
      <c r="CQ77" s="46">
        <f>CQ76*Parametrlar!$G$15*CQ75</f>
        <v>0</v>
      </c>
      <c r="CR77" s="46">
        <f>CR76*Parametrlar!$G$15*CR75</f>
        <v>0</v>
      </c>
      <c r="CS77" s="46">
        <f>CS76*Parametrlar!$G$15*CS75</f>
        <v>0</v>
      </c>
      <c r="CT77" s="46">
        <f>CT76*Parametrlar!$G$15*CT75</f>
        <v>0</v>
      </c>
      <c r="CU77" s="46">
        <f>CU76*Parametrlar!$G$15*CU75</f>
        <v>0</v>
      </c>
      <c r="CV77" s="46">
        <f>CV76*Parametrlar!$G$15*CV75</f>
        <v>0</v>
      </c>
      <c r="CW77" s="46">
        <f>CW76*Parametrlar!$G$15*CW75</f>
        <v>0</v>
      </c>
      <c r="CX77" s="46">
        <f>CX76*Parametrlar!$G$15*CX75</f>
        <v>0</v>
      </c>
      <c r="CY77" s="46">
        <f>CY76*Parametrlar!$G$15*CY75</f>
        <v>0</v>
      </c>
      <c r="CZ77" s="46">
        <f>CZ76*Parametrlar!$G$15*CZ75</f>
        <v>0</v>
      </c>
      <c r="DA77" s="46">
        <f>DA76*Parametrlar!$G$15*DA75</f>
        <v>0</v>
      </c>
      <c r="DB77" s="46">
        <f>DB76*Parametrlar!$G$15*DB75</f>
        <v>0</v>
      </c>
      <c r="DC77" s="46">
        <f>DC76*Parametrlar!$G$15*DC75</f>
        <v>0</v>
      </c>
      <c r="DD77" s="46">
        <f>DD76*Parametrlar!$G$15*DD75</f>
        <v>0</v>
      </c>
      <c r="DE77" s="46">
        <f>DE76*Parametrlar!$G$15*DE75</f>
        <v>0</v>
      </c>
      <c r="DF77" s="46">
        <f>DF76*Parametrlar!$G$15*DF75</f>
        <v>0</v>
      </c>
      <c r="DG77" s="46">
        <f>DG76*Parametrlar!$G$15*DG75</f>
        <v>0</v>
      </c>
      <c r="DH77" s="46">
        <f>DH76*Parametrlar!$G$15*DH75</f>
        <v>0</v>
      </c>
      <c r="DI77" s="46">
        <f>DI76*Parametrlar!$G$15*DI75</f>
        <v>0</v>
      </c>
      <c r="DJ77" s="46">
        <f>DJ76*Parametrlar!$G$15*DJ75</f>
        <v>0</v>
      </c>
      <c r="DK77" s="46">
        <f>DK76*Parametrlar!$G$15*DK75</f>
        <v>0</v>
      </c>
      <c r="DL77" s="46">
        <f>DL76*Parametrlar!$G$15*DL75</f>
        <v>0</v>
      </c>
      <c r="DM77" s="46">
        <f>DM76*Parametrlar!$G$15*DM75</f>
        <v>0</v>
      </c>
      <c r="DN77" s="46">
        <f>DN76*Parametrlar!$G$15*DN75</f>
        <v>0</v>
      </c>
      <c r="DO77" s="46">
        <f>DO76*Parametrlar!$G$15*DO75</f>
        <v>0</v>
      </c>
      <c r="DP77" s="46">
        <f>DP76*Parametrlar!$G$15*DP75</f>
        <v>0</v>
      </c>
      <c r="DQ77" s="46">
        <f>DQ76*Parametrlar!$G$15*DQ75</f>
        <v>0</v>
      </c>
      <c r="DR77" s="46">
        <f>DR76*Parametrlar!$G$15*DR75</f>
        <v>0</v>
      </c>
      <c r="DS77" s="46">
        <f>DS76*Parametrlar!$G$15*DS75</f>
        <v>0</v>
      </c>
      <c r="DT77" s="46">
        <f>DT76*Parametrlar!$G$15*DT75</f>
        <v>0</v>
      </c>
      <c r="DU77" s="46">
        <f>DU76*Parametrlar!$G$15*DU75</f>
        <v>0</v>
      </c>
      <c r="DV77" s="46">
        <f>DV76*Parametrlar!$G$15*DV75</f>
        <v>0</v>
      </c>
      <c r="DW77" s="46">
        <f>DW76*Parametrlar!$G$15*DW75</f>
        <v>0</v>
      </c>
      <c r="DX77" s="46">
        <f>DX76*Parametrlar!$G$15*DX75</f>
        <v>0</v>
      </c>
      <c r="DY77" s="46">
        <f>DY76*Parametrlar!$G$15*DY75</f>
        <v>0</v>
      </c>
      <c r="DZ77" s="46">
        <f>DZ76*Parametrlar!$G$15*DZ75</f>
        <v>0</v>
      </c>
      <c r="EA77" s="46">
        <f>EA76*Parametrlar!$G$15*EA75</f>
        <v>0</v>
      </c>
      <c r="EB77" s="46">
        <f>EB76*Parametrlar!$G$15*EB75</f>
        <v>0</v>
      </c>
      <c r="EC77" s="46">
        <f>EC76*Parametrlar!$G$15*EC75</f>
        <v>0</v>
      </c>
      <c r="ED77" s="46">
        <f>ED76*Parametrlar!$G$15*ED75</f>
        <v>0</v>
      </c>
      <c r="EE77" s="46">
        <f>EE76*Parametrlar!$G$15*EE75</f>
        <v>0</v>
      </c>
      <c r="EF77" s="46">
        <f>EF76*Parametrlar!$G$15*EF75</f>
        <v>0</v>
      </c>
      <c r="EG77" s="46">
        <f>EG76*Parametrlar!$G$15*EG75</f>
        <v>0</v>
      </c>
      <c r="EH77" s="46">
        <f>EH76*Parametrlar!$G$15*EH75</f>
        <v>0</v>
      </c>
      <c r="EI77" s="46">
        <f>EI76*Parametrlar!$G$15*EI75</f>
        <v>0</v>
      </c>
      <c r="EJ77" s="46">
        <f>EJ76*Parametrlar!$G$15*EJ75</f>
        <v>0</v>
      </c>
      <c r="EK77" s="46">
        <f>EK76*Parametrlar!$G$15*EK75</f>
        <v>0</v>
      </c>
      <c r="EL77" s="46">
        <f>EL76*Parametrlar!$G$15*EL75</f>
        <v>0</v>
      </c>
      <c r="EM77" s="46">
        <f>EM76*Parametrlar!$G$15*EM75</f>
        <v>0</v>
      </c>
      <c r="EN77" s="46">
        <f>EN76*Parametrlar!$G$15*EN75</f>
        <v>0</v>
      </c>
      <c r="EO77" s="46">
        <f>EO76*Parametrlar!$G$15*EO75</f>
        <v>0</v>
      </c>
      <c r="EP77" s="46">
        <f>EP76*Parametrlar!$G$15*EP75</f>
        <v>0</v>
      </c>
      <c r="EQ77" s="46">
        <f>EQ76*Parametrlar!$G$15*EQ75</f>
        <v>0</v>
      </c>
      <c r="ER77" s="46">
        <f>ER76*Parametrlar!$G$15*ER75</f>
        <v>0</v>
      </c>
      <c r="ES77" s="46">
        <f>ES76*Parametrlar!$G$15*ES75</f>
        <v>0</v>
      </c>
      <c r="ET77" s="46">
        <f>ET76*Parametrlar!$G$15*ET75</f>
        <v>0</v>
      </c>
      <c r="EU77" s="46">
        <f>EU76*Parametrlar!$G$15*EU75</f>
        <v>0</v>
      </c>
      <c r="EV77" s="46">
        <f>EV76*Parametrlar!$G$15*EV75</f>
        <v>0</v>
      </c>
      <c r="EW77" s="46">
        <f>EW76*Parametrlar!$G$15*EW75</f>
        <v>0</v>
      </c>
      <c r="EX77" s="46">
        <f>EX76*Parametrlar!$G$15*EX75</f>
        <v>0</v>
      </c>
      <c r="EY77" s="46">
        <f>EY76*Parametrlar!$G$15*EY75</f>
        <v>0</v>
      </c>
      <c r="EZ77" s="46">
        <f>EZ76*Parametrlar!$G$15*EZ75</f>
        <v>0</v>
      </c>
      <c r="FA77" s="46">
        <f>FA76*Parametrlar!$G$15*FA75</f>
        <v>0</v>
      </c>
      <c r="FB77" s="46">
        <f>FB76*Parametrlar!$G$15*FB75</f>
        <v>0</v>
      </c>
      <c r="FC77" s="46">
        <f>FC76*Parametrlar!$G$15*FC75</f>
        <v>0</v>
      </c>
      <c r="FD77" s="46">
        <f>FD76*Parametrlar!$G$15*FD75</f>
        <v>0</v>
      </c>
      <c r="FE77" s="46">
        <f>FE76*Parametrlar!$G$15*FE75</f>
        <v>0</v>
      </c>
      <c r="FF77" s="46">
        <f>FF76*Parametrlar!$G$15*FF75</f>
        <v>0</v>
      </c>
      <c r="FG77" s="46">
        <f>FG76*Parametrlar!$G$15*FG75</f>
        <v>0</v>
      </c>
      <c r="FH77" s="46">
        <f>FH76*Parametrlar!$G$15*FH75</f>
        <v>0</v>
      </c>
      <c r="FI77" s="46">
        <f>FI76*Parametrlar!$G$15*FI75</f>
        <v>0</v>
      </c>
      <c r="FJ77" s="46">
        <f>FJ76*Parametrlar!$G$15*FJ75</f>
        <v>0</v>
      </c>
      <c r="FK77" s="46">
        <f>FK76*Parametrlar!$G$15*FK75</f>
        <v>0</v>
      </c>
      <c r="FL77" s="46">
        <f>FL76*Parametrlar!$G$15*FL75</f>
        <v>0</v>
      </c>
      <c r="FM77" s="46">
        <f>FM76*Parametrlar!$G$15*FM75</f>
        <v>0</v>
      </c>
      <c r="FN77" s="46">
        <f>FN76*Parametrlar!$G$15*FN75</f>
        <v>0</v>
      </c>
      <c r="FO77" s="46">
        <f>FO76*Parametrlar!$G$15*FO75</f>
        <v>0</v>
      </c>
      <c r="FP77" s="46">
        <f>FP76*Parametrlar!$G$15*FP75</f>
        <v>0</v>
      </c>
    </row>
    <row r="78" spans="1:172" x14ac:dyDescent="0.2">
      <c r="A78" s="42" t="s">
        <v>226</v>
      </c>
      <c r="D78" s="46">
        <f>D77</f>
        <v>0</v>
      </c>
      <c r="E78" s="46">
        <f t="shared" ref="E78:AJ78" si="94">D78+E77</f>
        <v>0</v>
      </c>
      <c r="F78" s="46">
        <f t="shared" si="94"/>
        <v>0</v>
      </c>
      <c r="G78" s="46">
        <f t="shared" si="94"/>
        <v>0</v>
      </c>
      <c r="H78" s="46">
        <f t="shared" si="94"/>
        <v>0</v>
      </c>
      <c r="I78" s="46">
        <f t="shared" si="94"/>
        <v>0</v>
      </c>
      <c r="J78" s="46">
        <f t="shared" si="94"/>
        <v>0</v>
      </c>
      <c r="K78" s="46">
        <f t="shared" si="94"/>
        <v>0</v>
      </c>
      <c r="L78" s="46">
        <f t="shared" si="94"/>
        <v>0</v>
      </c>
      <c r="M78" s="46">
        <f t="shared" si="94"/>
        <v>0</v>
      </c>
      <c r="N78" s="46">
        <f t="shared" si="94"/>
        <v>0</v>
      </c>
      <c r="O78" s="46">
        <f t="shared" si="94"/>
        <v>0</v>
      </c>
      <c r="P78" s="46">
        <f t="shared" si="94"/>
        <v>0</v>
      </c>
      <c r="Q78" s="46">
        <f t="shared" si="94"/>
        <v>0</v>
      </c>
      <c r="R78" s="46">
        <f t="shared" si="94"/>
        <v>0</v>
      </c>
      <c r="S78" s="46">
        <f t="shared" si="94"/>
        <v>0</v>
      </c>
      <c r="T78" s="46">
        <f t="shared" si="94"/>
        <v>0</v>
      </c>
      <c r="U78" s="46">
        <f t="shared" si="94"/>
        <v>0</v>
      </c>
      <c r="V78" s="46">
        <f t="shared" si="94"/>
        <v>0</v>
      </c>
      <c r="W78" s="46">
        <f t="shared" si="94"/>
        <v>0</v>
      </c>
      <c r="X78" s="46">
        <f t="shared" si="94"/>
        <v>0</v>
      </c>
      <c r="Y78" s="46">
        <f t="shared" si="94"/>
        <v>0</v>
      </c>
      <c r="Z78" s="46">
        <f t="shared" si="94"/>
        <v>0</v>
      </c>
      <c r="AA78" s="46">
        <f t="shared" si="94"/>
        <v>0</v>
      </c>
      <c r="AB78" s="46">
        <f t="shared" si="94"/>
        <v>0</v>
      </c>
      <c r="AC78" s="46">
        <f t="shared" si="94"/>
        <v>0</v>
      </c>
      <c r="AD78" s="46">
        <f t="shared" si="94"/>
        <v>0</v>
      </c>
      <c r="AE78" s="46">
        <f t="shared" si="94"/>
        <v>0</v>
      </c>
      <c r="AF78" s="46">
        <f t="shared" si="94"/>
        <v>0</v>
      </c>
      <c r="AG78" s="46">
        <f t="shared" si="94"/>
        <v>0</v>
      </c>
      <c r="AH78" s="46">
        <f t="shared" si="94"/>
        <v>0</v>
      </c>
      <c r="AI78" s="46">
        <f t="shared" si="94"/>
        <v>0</v>
      </c>
      <c r="AJ78" s="46">
        <f t="shared" si="94"/>
        <v>0</v>
      </c>
      <c r="AK78" s="46">
        <f t="shared" ref="AK78:BP78" si="95">AJ78+AK77</f>
        <v>0</v>
      </c>
      <c r="AL78" s="46">
        <f t="shared" si="95"/>
        <v>0</v>
      </c>
      <c r="AM78" s="46">
        <f t="shared" si="95"/>
        <v>0</v>
      </c>
      <c r="AN78" s="46">
        <f t="shared" si="95"/>
        <v>0</v>
      </c>
      <c r="AO78" s="46">
        <f t="shared" si="95"/>
        <v>0</v>
      </c>
      <c r="AP78" s="46">
        <f t="shared" si="95"/>
        <v>0</v>
      </c>
      <c r="AQ78" s="46">
        <f t="shared" si="95"/>
        <v>0</v>
      </c>
      <c r="AR78" s="46">
        <f t="shared" si="95"/>
        <v>0</v>
      </c>
      <c r="AS78" s="46">
        <f t="shared" si="95"/>
        <v>0</v>
      </c>
      <c r="AT78" s="46">
        <f t="shared" si="95"/>
        <v>0</v>
      </c>
      <c r="AU78" s="46">
        <f t="shared" si="95"/>
        <v>0</v>
      </c>
      <c r="AV78" s="46">
        <f t="shared" si="95"/>
        <v>0</v>
      </c>
      <c r="AW78" s="46">
        <f t="shared" si="95"/>
        <v>0</v>
      </c>
      <c r="AX78" s="46">
        <f t="shared" si="95"/>
        <v>0</v>
      </c>
      <c r="AY78" s="46">
        <f t="shared" si="95"/>
        <v>0</v>
      </c>
      <c r="AZ78" s="46">
        <f t="shared" si="95"/>
        <v>0</v>
      </c>
      <c r="BA78" s="46">
        <f t="shared" si="95"/>
        <v>0</v>
      </c>
      <c r="BB78" s="46">
        <f t="shared" si="95"/>
        <v>0</v>
      </c>
      <c r="BC78" s="46">
        <f t="shared" si="95"/>
        <v>0</v>
      </c>
      <c r="BD78" s="46">
        <f t="shared" si="95"/>
        <v>0</v>
      </c>
      <c r="BE78" s="46">
        <f t="shared" si="95"/>
        <v>0</v>
      </c>
      <c r="BF78" s="46">
        <f t="shared" si="95"/>
        <v>0</v>
      </c>
      <c r="BG78" s="46">
        <f t="shared" si="95"/>
        <v>0</v>
      </c>
      <c r="BH78" s="46">
        <f t="shared" si="95"/>
        <v>0</v>
      </c>
      <c r="BI78" s="46">
        <f t="shared" si="95"/>
        <v>0</v>
      </c>
      <c r="BJ78" s="46">
        <f t="shared" si="95"/>
        <v>0</v>
      </c>
      <c r="BK78" s="46">
        <f t="shared" si="95"/>
        <v>0</v>
      </c>
      <c r="BL78" s="46">
        <f t="shared" si="95"/>
        <v>0</v>
      </c>
      <c r="BM78" s="46">
        <f t="shared" si="95"/>
        <v>0</v>
      </c>
      <c r="BN78" s="46">
        <f t="shared" si="95"/>
        <v>0</v>
      </c>
      <c r="BO78" s="46">
        <f t="shared" si="95"/>
        <v>0</v>
      </c>
      <c r="BP78" s="46">
        <f t="shared" si="95"/>
        <v>0</v>
      </c>
      <c r="BQ78" s="46">
        <f t="shared" ref="BQ78:CV78" si="96">BP78+BQ77</f>
        <v>0</v>
      </c>
      <c r="BR78" s="46">
        <f t="shared" si="96"/>
        <v>0</v>
      </c>
      <c r="BS78" s="46">
        <f t="shared" si="96"/>
        <v>0</v>
      </c>
      <c r="BT78" s="46">
        <f t="shared" si="96"/>
        <v>0</v>
      </c>
      <c r="BU78" s="46">
        <f t="shared" si="96"/>
        <v>0</v>
      </c>
      <c r="BV78" s="46">
        <f t="shared" si="96"/>
        <v>0</v>
      </c>
      <c r="BW78" s="46">
        <f t="shared" si="96"/>
        <v>0</v>
      </c>
      <c r="BX78" s="46">
        <f t="shared" si="96"/>
        <v>0</v>
      </c>
      <c r="BY78" s="46">
        <f t="shared" si="96"/>
        <v>0</v>
      </c>
      <c r="BZ78" s="46">
        <f t="shared" si="96"/>
        <v>0</v>
      </c>
      <c r="CA78" s="46">
        <f t="shared" si="96"/>
        <v>0</v>
      </c>
      <c r="CB78" s="46">
        <f t="shared" si="96"/>
        <v>0</v>
      </c>
      <c r="CC78" s="46">
        <f t="shared" si="96"/>
        <v>0</v>
      </c>
      <c r="CD78" s="46">
        <f t="shared" si="96"/>
        <v>0</v>
      </c>
      <c r="CE78" s="46">
        <f t="shared" si="96"/>
        <v>0</v>
      </c>
      <c r="CF78" s="46">
        <f t="shared" si="96"/>
        <v>0</v>
      </c>
      <c r="CG78" s="46">
        <f t="shared" si="96"/>
        <v>0</v>
      </c>
      <c r="CH78" s="46">
        <f t="shared" si="96"/>
        <v>0</v>
      </c>
      <c r="CI78" s="46">
        <f t="shared" si="96"/>
        <v>0</v>
      </c>
      <c r="CJ78" s="46">
        <f t="shared" si="96"/>
        <v>0</v>
      </c>
      <c r="CK78" s="46">
        <f t="shared" si="96"/>
        <v>0</v>
      </c>
      <c r="CL78" s="46">
        <f t="shared" si="96"/>
        <v>0</v>
      </c>
      <c r="CM78" s="46">
        <f t="shared" si="96"/>
        <v>0</v>
      </c>
      <c r="CN78" s="46">
        <f t="shared" si="96"/>
        <v>0</v>
      </c>
      <c r="CO78" s="46">
        <f t="shared" si="96"/>
        <v>0</v>
      </c>
      <c r="CP78" s="46">
        <f t="shared" si="96"/>
        <v>0</v>
      </c>
      <c r="CQ78" s="46">
        <f t="shared" si="96"/>
        <v>0</v>
      </c>
      <c r="CR78" s="46">
        <f t="shared" si="96"/>
        <v>0</v>
      </c>
      <c r="CS78" s="46">
        <f t="shared" si="96"/>
        <v>0</v>
      </c>
      <c r="CT78" s="46">
        <f t="shared" si="96"/>
        <v>0</v>
      </c>
      <c r="CU78" s="46">
        <f t="shared" si="96"/>
        <v>0</v>
      </c>
      <c r="CV78" s="46">
        <f t="shared" si="96"/>
        <v>0</v>
      </c>
      <c r="CW78" s="46">
        <f t="shared" ref="CW78:EB78" si="97">CV78+CW77</f>
        <v>0</v>
      </c>
      <c r="CX78" s="46">
        <f t="shared" si="97"/>
        <v>0</v>
      </c>
      <c r="CY78" s="46">
        <f t="shared" si="97"/>
        <v>0</v>
      </c>
      <c r="CZ78" s="46">
        <f t="shared" si="97"/>
        <v>0</v>
      </c>
      <c r="DA78" s="46">
        <f t="shared" si="97"/>
        <v>0</v>
      </c>
      <c r="DB78" s="46">
        <f t="shared" si="97"/>
        <v>0</v>
      </c>
      <c r="DC78" s="46">
        <f t="shared" si="97"/>
        <v>0</v>
      </c>
      <c r="DD78" s="46">
        <f t="shared" si="97"/>
        <v>0</v>
      </c>
      <c r="DE78" s="46">
        <f t="shared" si="97"/>
        <v>0</v>
      </c>
      <c r="DF78" s="46">
        <f t="shared" si="97"/>
        <v>0</v>
      </c>
      <c r="DG78" s="46">
        <f t="shared" si="97"/>
        <v>0</v>
      </c>
      <c r="DH78" s="46">
        <f t="shared" si="97"/>
        <v>0</v>
      </c>
      <c r="DI78" s="46">
        <f t="shared" si="97"/>
        <v>0</v>
      </c>
      <c r="DJ78" s="46">
        <f t="shared" si="97"/>
        <v>0</v>
      </c>
      <c r="DK78" s="46">
        <f t="shared" si="97"/>
        <v>0</v>
      </c>
      <c r="DL78" s="46">
        <f t="shared" si="97"/>
        <v>0</v>
      </c>
      <c r="DM78" s="46">
        <f t="shared" si="97"/>
        <v>0</v>
      </c>
      <c r="DN78" s="46">
        <f t="shared" si="97"/>
        <v>0</v>
      </c>
      <c r="DO78" s="46">
        <f t="shared" si="97"/>
        <v>0</v>
      </c>
      <c r="DP78" s="46">
        <f t="shared" si="97"/>
        <v>0</v>
      </c>
      <c r="DQ78" s="46">
        <f t="shared" si="97"/>
        <v>0</v>
      </c>
      <c r="DR78" s="46">
        <f t="shared" si="97"/>
        <v>0</v>
      </c>
      <c r="DS78" s="46">
        <f t="shared" si="97"/>
        <v>0</v>
      </c>
      <c r="DT78" s="46">
        <f t="shared" si="97"/>
        <v>0</v>
      </c>
      <c r="DU78" s="46">
        <f t="shared" si="97"/>
        <v>0</v>
      </c>
      <c r="DV78" s="46">
        <f t="shared" si="97"/>
        <v>0</v>
      </c>
      <c r="DW78" s="46">
        <f t="shared" si="97"/>
        <v>0</v>
      </c>
      <c r="DX78" s="46">
        <f t="shared" si="97"/>
        <v>0</v>
      </c>
      <c r="DY78" s="46">
        <f t="shared" si="97"/>
        <v>0</v>
      </c>
      <c r="DZ78" s="46">
        <f t="shared" si="97"/>
        <v>0</v>
      </c>
      <c r="EA78" s="46">
        <f t="shared" si="97"/>
        <v>0</v>
      </c>
      <c r="EB78" s="46">
        <f t="shared" si="97"/>
        <v>0</v>
      </c>
      <c r="EC78" s="46">
        <f t="shared" ref="EC78:FH78" si="98">EB78+EC77</f>
        <v>0</v>
      </c>
      <c r="ED78" s="46">
        <f t="shared" si="98"/>
        <v>0</v>
      </c>
      <c r="EE78" s="46">
        <f t="shared" si="98"/>
        <v>0</v>
      </c>
      <c r="EF78" s="46">
        <f t="shared" si="98"/>
        <v>0</v>
      </c>
      <c r="EG78" s="46">
        <f t="shared" si="98"/>
        <v>0</v>
      </c>
      <c r="EH78" s="46">
        <f t="shared" si="98"/>
        <v>0</v>
      </c>
      <c r="EI78" s="46">
        <f t="shared" si="98"/>
        <v>0</v>
      </c>
      <c r="EJ78" s="46">
        <f t="shared" si="98"/>
        <v>0</v>
      </c>
      <c r="EK78" s="46">
        <f t="shared" si="98"/>
        <v>0</v>
      </c>
      <c r="EL78" s="46">
        <f t="shared" si="98"/>
        <v>0</v>
      </c>
      <c r="EM78" s="46">
        <f t="shared" si="98"/>
        <v>0</v>
      </c>
      <c r="EN78" s="46">
        <f t="shared" si="98"/>
        <v>0</v>
      </c>
      <c r="EO78" s="46">
        <f t="shared" si="98"/>
        <v>0</v>
      </c>
      <c r="EP78" s="46">
        <f t="shared" si="98"/>
        <v>0</v>
      </c>
      <c r="EQ78" s="46">
        <f t="shared" si="98"/>
        <v>0</v>
      </c>
      <c r="ER78" s="46">
        <f t="shared" si="98"/>
        <v>0</v>
      </c>
      <c r="ES78" s="46">
        <f t="shared" si="98"/>
        <v>0</v>
      </c>
      <c r="ET78" s="46">
        <f t="shared" si="98"/>
        <v>0</v>
      </c>
      <c r="EU78" s="46">
        <f t="shared" si="98"/>
        <v>0</v>
      </c>
      <c r="EV78" s="46">
        <f t="shared" si="98"/>
        <v>0</v>
      </c>
      <c r="EW78" s="46">
        <f t="shared" si="98"/>
        <v>0</v>
      </c>
      <c r="EX78" s="46">
        <f t="shared" si="98"/>
        <v>0</v>
      </c>
      <c r="EY78" s="46">
        <f t="shared" si="98"/>
        <v>0</v>
      </c>
      <c r="EZ78" s="46">
        <f t="shared" si="98"/>
        <v>0</v>
      </c>
      <c r="FA78" s="46">
        <f t="shared" si="98"/>
        <v>0</v>
      </c>
      <c r="FB78" s="46">
        <f t="shared" si="98"/>
        <v>0</v>
      </c>
      <c r="FC78" s="46">
        <f t="shared" si="98"/>
        <v>0</v>
      </c>
      <c r="FD78" s="46">
        <f t="shared" si="98"/>
        <v>0</v>
      </c>
      <c r="FE78" s="46">
        <f t="shared" si="98"/>
        <v>0</v>
      </c>
      <c r="FF78" s="46">
        <f t="shared" si="98"/>
        <v>0</v>
      </c>
      <c r="FG78" s="46">
        <f t="shared" si="98"/>
        <v>0</v>
      </c>
      <c r="FH78" s="46">
        <f t="shared" si="98"/>
        <v>0</v>
      </c>
      <c r="FI78" s="46">
        <f t="shared" ref="FI78:GN78" si="99">FH78+FI77</f>
        <v>0</v>
      </c>
      <c r="FJ78" s="46">
        <f t="shared" si="99"/>
        <v>0</v>
      </c>
      <c r="FK78" s="46">
        <f t="shared" si="99"/>
        <v>0</v>
      </c>
      <c r="FL78" s="46">
        <f t="shared" si="99"/>
        <v>0</v>
      </c>
      <c r="FM78" s="46">
        <f t="shared" si="99"/>
        <v>0</v>
      </c>
      <c r="FN78" s="46">
        <f t="shared" si="99"/>
        <v>0</v>
      </c>
      <c r="FO78" s="46">
        <f t="shared" si="99"/>
        <v>0</v>
      </c>
      <c r="FP78" s="46">
        <f t="shared" si="99"/>
        <v>0</v>
      </c>
    </row>
    <row r="79" spans="1:172" x14ac:dyDescent="0.2">
      <c r="A79" s="35" t="s">
        <v>227</v>
      </c>
      <c r="C79" s="45">
        <f t="shared" ref="C79:C85" si="100">SUM(D79:FP79)</f>
        <v>0</v>
      </c>
      <c r="D79" s="46">
        <f>Parametrlar!$G$9*D77</f>
        <v>0</v>
      </c>
      <c r="E79" s="46">
        <f>Parametrlar!$G$9*E77+IF(Parametrlar!$G$6&gt;0,(1-Parametrlar!$G$9)/MAX(1,Parametrlar!$G$6)*(D78-IF(E$4-1-Parametrlar!$G$6&gt;=0,INDEX($D$78:$FP$78,1,E$4-Parametrlar!$G$6),0)),0)</f>
        <v>0</v>
      </c>
      <c r="F79" s="46">
        <f>Parametrlar!$G$9*F77+IF(Parametrlar!$G$6&gt;0,(1-Parametrlar!$G$9)/MAX(1,Parametrlar!$G$6)*(E78-IF(F$4-1-Parametrlar!$G$6&gt;=0,INDEX($D$78:$FP$78,1,F$4-Parametrlar!$G$6),0)),0)</f>
        <v>0</v>
      </c>
      <c r="G79" s="46">
        <f>Parametrlar!$G$9*G77+IF(Parametrlar!$G$6&gt;0,(1-Parametrlar!$G$9)/MAX(1,Parametrlar!$G$6)*(F78-IF(G$4-1-Parametrlar!$G$6&gt;=0,INDEX($D$78:$FP$78,1,G$4-Parametrlar!$G$6),0)),0)</f>
        <v>0</v>
      </c>
      <c r="H79" s="46">
        <f>Parametrlar!$G$9*H77+IF(Parametrlar!$G$6&gt;0,(1-Parametrlar!$G$9)/MAX(1,Parametrlar!$G$6)*(G78-IF(H$4-1-Parametrlar!$G$6&gt;=0,INDEX($D$78:$FP$78,1,H$4-Parametrlar!$G$6),0)),0)</f>
        <v>0</v>
      </c>
      <c r="I79" s="46">
        <f>Parametrlar!$G$9*I77+IF(Parametrlar!$G$6&gt;0,(1-Parametrlar!$G$9)/MAX(1,Parametrlar!$G$6)*(H78-IF(I$4-1-Parametrlar!$G$6&gt;=0,INDEX($D$78:$FP$78,1,I$4-Parametrlar!$G$6),0)),0)</f>
        <v>0</v>
      </c>
      <c r="J79" s="46">
        <f>Parametrlar!$G$9*J77+IF(Parametrlar!$G$6&gt;0,(1-Parametrlar!$G$9)/MAX(1,Parametrlar!$G$6)*(I78-IF(J$4-1-Parametrlar!$G$6&gt;=0,INDEX($D$78:$FP$78,1,J$4-Parametrlar!$G$6),0)),0)</f>
        <v>0</v>
      </c>
      <c r="K79" s="46">
        <f>Parametrlar!$G$9*K77+IF(Parametrlar!$G$6&gt;0,(1-Parametrlar!$G$9)/MAX(1,Parametrlar!$G$6)*(J78-IF(K$4-1-Parametrlar!$G$6&gt;=0,INDEX($D$78:$FP$78,1,K$4-Parametrlar!$G$6),0)),0)</f>
        <v>0</v>
      </c>
      <c r="L79" s="46">
        <f>Parametrlar!$G$9*L77+IF(Parametrlar!$G$6&gt;0,(1-Parametrlar!$G$9)/MAX(1,Parametrlar!$G$6)*(K78-IF(L$4-1-Parametrlar!$G$6&gt;=0,INDEX($D$78:$FP$78,1,L$4-Parametrlar!$G$6),0)),0)</f>
        <v>0</v>
      </c>
      <c r="M79" s="46">
        <f>Parametrlar!$G$9*M77+IF(Parametrlar!$G$6&gt;0,(1-Parametrlar!$G$9)/MAX(1,Parametrlar!$G$6)*(L78-IF(M$4-1-Parametrlar!$G$6&gt;=0,INDEX($D$78:$FP$78,1,M$4-Parametrlar!$G$6),0)),0)</f>
        <v>0</v>
      </c>
      <c r="N79" s="46">
        <f>Parametrlar!$G$9*N77+IF(Parametrlar!$G$6&gt;0,(1-Parametrlar!$G$9)/MAX(1,Parametrlar!$G$6)*(M78-IF(N$4-1-Parametrlar!$G$6&gt;=0,INDEX($D$78:$FP$78,1,N$4-Parametrlar!$G$6),0)),0)</f>
        <v>0</v>
      </c>
      <c r="O79" s="46">
        <f>Parametrlar!$G$9*O77+IF(Parametrlar!$G$6&gt;0,(1-Parametrlar!$G$9)/MAX(1,Parametrlar!$G$6)*(N78-IF(O$4-1-Parametrlar!$G$6&gt;=0,INDEX($D$78:$FP$78,1,O$4-Parametrlar!$G$6),0)),0)</f>
        <v>0</v>
      </c>
      <c r="P79" s="46">
        <f>Parametrlar!$G$9*P77+IF(Parametrlar!$G$6&gt;0,(1-Parametrlar!$G$9)/MAX(1,Parametrlar!$G$6)*(O78-IF(P$4-1-Parametrlar!$G$6&gt;=0,INDEX($D$78:$FP$78,1,P$4-Parametrlar!$G$6),0)),0)</f>
        <v>0</v>
      </c>
      <c r="Q79" s="46">
        <f>Parametrlar!$G$9*Q77+IF(Parametrlar!$G$6&gt;0,(1-Parametrlar!$G$9)/MAX(1,Parametrlar!$G$6)*(P78-IF(Q$4-1-Parametrlar!$G$6&gt;=0,INDEX($D$78:$FP$78,1,Q$4-Parametrlar!$G$6),0)),0)</f>
        <v>0</v>
      </c>
      <c r="R79" s="46">
        <f>Parametrlar!$G$9*R77+IF(Parametrlar!$G$6&gt;0,(1-Parametrlar!$G$9)/MAX(1,Parametrlar!$G$6)*(Q78-IF(R$4-1-Parametrlar!$G$6&gt;=0,INDEX($D$78:$FP$78,1,R$4-Parametrlar!$G$6),0)),0)</f>
        <v>0</v>
      </c>
      <c r="S79" s="46">
        <f>Parametrlar!$G$9*S77+IF(Parametrlar!$G$6&gt;0,(1-Parametrlar!$G$9)/MAX(1,Parametrlar!$G$6)*(R78-IF(S$4-1-Parametrlar!$G$6&gt;=0,INDEX($D$78:$FP$78,1,S$4-Parametrlar!$G$6),0)),0)</f>
        <v>0</v>
      </c>
      <c r="T79" s="46">
        <f>Parametrlar!$G$9*T77+IF(Parametrlar!$G$6&gt;0,(1-Parametrlar!$G$9)/MAX(1,Parametrlar!$G$6)*(S78-IF(T$4-1-Parametrlar!$G$6&gt;=0,INDEX($D$78:$FP$78,1,T$4-Parametrlar!$G$6),0)),0)</f>
        <v>0</v>
      </c>
      <c r="U79" s="46">
        <f>Parametrlar!$G$9*U77+IF(Parametrlar!$G$6&gt;0,(1-Parametrlar!$G$9)/MAX(1,Parametrlar!$G$6)*(T78-IF(U$4-1-Parametrlar!$G$6&gt;=0,INDEX($D$78:$FP$78,1,U$4-Parametrlar!$G$6),0)),0)</f>
        <v>0</v>
      </c>
      <c r="V79" s="46">
        <f>Parametrlar!$G$9*V77+IF(Parametrlar!$G$6&gt;0,(1-Parametrlar!$G$9)/MAX(1,Parametrlar!$G$6)*(U78-IF(V$4-1-Parametrlar!$G$6&gt;=0,INDEX($D$78:$FP$78,1,V$4-Parametrlar!$G$6),0)),0)</f>
        <v>0</v>
      </c>
      <c r="W79" s="46">
        <f>Parametrlar!$G$9*W77+IF(Parametrlar!$G$6&gt;0,(1-Parametrlar!$G$9)/MAX(1,Parametrlar!$G$6)*(V78-IF(W$4-1-Parametrlar!$G$6&gt;=0,INDEX($D$78:$FP$78,1,W$4-Parametrlar!$G$6),0)),0)</f>
        <v>0</v>
      </c>
      <c r="X79" s="46">
        <f>Parametrlar!$G$9*X77+IF(Parametrlar!$G$6&gt;0,(1-Parametrlar!$G$9)/MAX(1,Parametrlar!$G$6)*(W78-IF(X$4-1-Parametrlar!$G$6&gt;=0,INDEX($D$78:$FP$78,1,X$4-Parametrlar!$G$6),0)),0)</f>
        <v>0</v>
      </c>
      <c r="Y79" s="46">
        <f>Parametrlar!$G$9*Y77+IF(Parametrlar!$G$6&gt;0,(1-Parametrlar!$G$9)/MAX(1,Parametrlar!$G$6)*(X78-IF(Y$4-1-Parametrlar!$G$6&gt;=0,INDEX($D$78:$FP$78,1,Y$4-Parametrlar!$G$6),0)),0)</f>
        <v>0</v>
      </c>
      <c r="Z79" s="46">
        <f>Parametrlar!$G$9*Z77+IF(Parametrlar!$G$6&gt;0,(1-Parametrlar!$G$9)/MAX(1,Parametrlar!$G$6)*(Y78-IF(Z$4-1-Parametrlar!$G$6&gt;=0,INDEX($D$78:$FP$78,1,Z$4-Parametrlar!$G$6),0)),0)</f>
        <v>0</v>
      </c>
      <c r="AA79" s="46">
        <f>Parametrlar!$G$9*AA77+IF(Parametrlar!$G$6&gt;0,(1-Parametrlar!$G$9)/MAX(1,Parametrlar!$G$6)*(Z78-IF(AA$4-1-Parametrlar!$G$6&gt;=0,INDEX($D$78:$FP$78,1,AA$4-Parametrlar!$G$6),0)),0)</f>
        <v>0</v>
      </c>
      <c r="AB79" s="46">
        <f>Parametrlar!$G$9*AB77+IF(Parametrlar!$G$6&gt;0,(1-Parametrlar!$G$9)/MAX(1,Parametrlar!$G$6)*(AA78-IF(AB$4-1-Parametrlar!$G$6&gt;=0,INDEX($D$78:$FP$78,1,AB$4-Parametrlar!$G$6),0)),0)</f>
        <v>0</v>
      </c>
      <c r="AC79" s="46">
        <f>Parametrlar!$G$9*AC77+IF(Parametrlar!$G$6&gt;0,(1-Parametrlar!$G$9)/MAX(1,Parametrlar!$G$6)*(AB78-IF(AC$4-1-Parametrlar!$G$6&gt;=0,INDEX($D$78:$FP$78,1,AC$4-Parametrlar!$G$6),0)),0)</f>
        <v>0</v>
      </c>
      <c r="AD79" s="46">
        <f>Parametrlar!$G$9*AD77+IF(Parametrlar!$G$6&gt;0,(1-Parametrlar!$G$9)/MAX(1,Parametrlar!$G$6)*(AC78-IF(AD$4-1-Parametrlar!$G$6&gt;=0,INDEX($D$78:$FP$78,1,AD$4-Parametrlar!$G$6),0)),0)</f>
        <v>0</v>
      </c>
      <c r="AE79" s="46">
        <f>Parametrlar!$G$9*AE77+IF(Parametrlar!$G$6&gt;0,(1-Parametrlar!$G$9)/MAX(1,Parametrlar!$G$6)*(AD78-IF(AE$4-1-Parametrlar!$G$6&gt;=0,INDEX($D$78:$FP$78,1,AE$4-Parametrlar!$G$6),0)),0)</f>
        <v>0</v>
      </c>
      <c r="AF79" s="46">
        <f>Parametrlar!$G$9*AF77+IF(Parametrlar!$G$6&gt;0,(1-Parametrlar!$G$9)/MAX(1,Parametrlar!$G$6)*(AE78-IF(AF$4-1-Parametrlar!$G$6&gt;=0,INDEX($D$78:$FP$78,1,AF$4-Parametrlar!$G$6),0)),0)</f>
        <v>0</v>
      </c>
      <c r="AG79" s="46">
        <f>Parametrlar!$G$9*AG77+IF(Parametrlar!$G$6&gt;0,(1-Parametrlar!$G$9)/MAX(1,Parametrlar!$G$6)*(AF78-IF(AG$4-1-Parametrlar!$G$6&gt;=0,INDEX($D$78:$FP$78,1,AG$4-Parametrlar!$G$6),0)),0)</f>
        <v>0</v>
      </c>
      <c r="AH79" s="46">
        <f>Parametrlar!$G$9*AH77+IF(Parametrlar!$G$6&gt;0,(1-Parametrlar!$G$9)/MAX(1,Parametrlar!$G$6)*(AG78-IF(AH$4-1-Parametrlar!$G$6&gt;=0,INDEX($D$78:$FP$78,1,AH$4-Parametrlar!$G$6),0)),0)</f>
        <v>0</v>
      </c>
      <c r="AI79" s="46">
        <f>Parametrlar!$G$9*AI77+IF(Parametrlar!$G$6&gt;0,(1-Parametrlar!$G$9)/MAX(1,Parametrlar!$G$6)*(AH78-IF(AI$4-1-Parametrlar!$G$6&gt;=0,INDEX($D$78:$FP$78,1,AI$4-Parametrlar!$G$6),0)),0)</f>
        <v>0</v>
      </c>
      <c r="AJ79" s="46">
        <f>Parametrlar!$G$9*AJ77+IF(Parametrlar!$G$6&gt;0,(1-Parametrlar!$G$9)/MAX(1,Parametrlar!$G$6)*(AI78-IF(AJ$4-1-Parametrlar!$G$6&gt;=0,INDEX($D$78:$FP$78,1,AJ$4-Parametrlar!$G$6),0)),0)</f>
        <v>0</v>
      </c>
      <c r="AK79" s="46">
        <f>Parametrlar!$G$9*AK77+IF(Parametrlar!$G$6&gt;0,(1-Parametrlar!$G$9)/MAX(1,Parametrlar!$G$6)*(AJ78-IF(AK$4-1-Parametrlar!$G$6&gt;=0,INDEX($D$78:$FP$78,1,AK$4-Parametrlar!$G$6),0)),0)</f>
        <v>0</v>
      </c>
      <c r="AL79" s="46">
        <f>Parametrlar!$G$9*AL77+IF(Parametrlar!$G$6&gt;0,(1-Parametrlar!$G$9)/MAX(1,Parametrlar!$G$6)*(AK78-IF(AL$4-1-Parametrlar!$G$6&gt;=0,INDEX($D$78:$FP$78,1,AL$4-Parametrlar!$G$6),0)),0)</f>
        <v>0</v>
      </c>
      <c r="AM79" s="46">
        <f>Parametrlar!$G$9*AM77+IF(Parametrlar!$G$6&gt;0,(1-Parametrlar!$G$9)/MAX(1,Parametrlar!$G$6)*(AL78-IF(AM$4-1-Parametrlar!$G$6&gt;=0,INDEX($D$78:$FP$78,1,AM$4-Parametrlar!$G$6),0)),0)</f>
        <v>0</v>
      </c>
      <c r="AN79" s="46">
        <f>Parametrlar!$G$9*AN77+IF(Parametrlar!$G$6&gt;0,(1-Parametrlar!$G$9)/MAX(1,Parametrlar!$G$6)*(AM78-IF(AN$4-1-Parametrlar!$G$6&gt;=0,INDEX($D$78:$FP$78,1,AN$4-Parametrlar!$G$6),0)),0)</f>
        <v>0</v>
      </c>
      <c r="AO79" s="46">
        <f>Parametrlar!$G$9*AO77+IF(Parametrlar!$G$6&gt;0,(1-Parametrlar!$G$9)/MAX(1,Parametrlar!$G$6)*(AN78-IF(AO$4-1-Parametrlar!$G$6&gt;=0,INDEX($D$78:$FP$78,1,AO$4-Parametrlar!$G$6),0)),0)</f>
        <v>0</v>
      </c>
      <c r="AP79" s="46">
        <f>Parametrlar!$G$9*AP77+IF(Parametrlar!$G$6&gt;0,(1-Parametrlar!$G$9)/MAX(1,Parametrlar!$G$6)*(AO78-IF(AP$4-1-Parametrlar!$G$6&gt;=0,INDEX($D$78:$FP$78,1,AP$4-Parametrlar!$G$6),0)),0)</f>
        <v>0</v>
      </c>
      <c r="AQ79" s="46">
        <f>Parametrlar!$G$9*AQ77+IF(Parametrlar!$G$6&gt;0,(1-Parametrlar!$G$9)/MAX(1,Parametrlar!$G$6)*(AP78-IF(AQ$4-1-Parametrlar!$G$6&gt;=0,INDEX($D$78:$FP$78,1,AQ$4-Parametrlar!$G$6),0)),0)</f>
        <v>0</v>
      </c>
      <c r="AR79" s="46">
        <f>Parametrlar!$G$9*AR77+IF(Parametrlar!$G$6&gt;0,(1-Parametrlar!$G$9)/MAX(1,Parametrlar!$G$6)*(AQ78-IF(AR$4-1-Parametrlar!$G$6&gt;=0,INDEX($D$78:$FP$78,1,AR$4-Parametrlar!$G$6),0)),0)</f>
        <v>0</v>
      </c>
      <c r="AS79" s="46">
        <f>Parametrlar!$G$9*AS77+IF(Parametrlar!$G$6&gt;0,(1-Parametrlar!$G$9)/MAX(1,Parametrlar!$G$6)*(AR78-IF(AS$4-1-Parametrlar!$G$6&gt;=0,INDEX($D$78:$FP$78,1,AS$4-Parametrlar!$G$6),0)),0)</f>
        <v>0</v>
      </c>
      <c r="AT79" s="46">
        <f>Parametrlar!$G$9*AT77+IF(Parametrlar!$G$6&gt;0,(1-Parametrlar!$G$9)/MAX(1,Parametrlar!$G$6)*(AS78-IF(AT$4-1-Parametrlar!$G$6&gt;=0,INDEX($D$78:$FP$78,1,AT$4-Parametrlar!$G$6),0)),0)</f>
        <v>0</v>
      </c>
      <c r="AU79" s="46">
        <f>Parametrlar!$G$9*AU77+IF(Parametrlar!$G$6&gt;0,(1-Parametrlar!$G$9)/MAX(1,Parametrlar!$G$6)*(AT78-IF(AU$4-1-Parametrlar!$G$6&gt;=0,INDEX($D$78:$FP$78,1,AU$4-Parametrlar!$G$6),0)),0)</f>
        <v>0</v>
      </c>
      <c r="AV79" s="46">
        <f>Parametrlar!$G$9*AV77+IF(Parametrlar!$G$6&gt;0,(1-Parametrlar!$G$9)/MAX(1,Parametrlar!$G$6)*(AU78-IF(AV$4-1-Parametrlar!$G$6&gt;=0,INDEX($D$78:$FP$78,1,AV$4-Parametrlar!$G$6),0)),0)</f>
        <v>0</v>
      </c>
      <c r="AW79" s="46">
        <f>Parametrlar!$G$9*AW77+IF(Parametrlar!$G$6&gt;0,(1-Parametrlar!$G$9)/MAX(1,Parametrlar!$G$6)*(AV78-IF(AW$4-1-Parametrlar!$G$6&gt;=0,INDEX($D$78:$FP$78,1,AW$4-Parametrlar!$G$6),0)),0)</f>
        <v>0</v>
      </c>
      <c r="AX79" s="46">
        <f>Parametrlar!$G$9*AX77+IF(Parametrlar!$G$6&gt;0,(1-Parametrlar!$G$9)/MAX(1,Parametrlar!$G$6)*(AW78-IF(AX$4-1-Parametrlar!$G$6&gt;=0,INDEX($D$78:$FP$78,1,AX$4-Parametrlar!$G$6),0)),0)</f>
        <v>0</v>
      </c>
      <c r="AY79" s="46">
        <f>Parametrlar!$G$9*AY77+IF(Parametrlar!$G$6&gt;0,(1-Parametrlar!$G$9)/MAX(1,Parametrlar!$G$6)*(AX78-IF(AY$4-1-Parametrlar!$G$6&gt;=0,INDEX($D$78:$FP$78,1,AY$4-Parametrlar!$G$6),0)),0)</f>
        <v>0</v>
      </c>
      <c r="AZ79" s="46">
        <f>Parametrlar!$G$9*AZ77+IF(Parametrlar!$G$6&gt;0,(1-Parametrlar!$G$9)/MAX(1,Parametrlar!$G$6)*(AY78-IF(AZ$4-1-Parametrlar!$G$6&gt;=0,INDEX($D$78:$FP$78,1,AZ$4-Parametrlar!$G$6),0)),0)</f>
        <v>0</v>
      </c>
      <c r="BA79" s="46">
        <f>Parametrlar!$G$9*BA77+IF(Parametrlar!$G$6&gt;0,(1-Parametrlar!$G$9)/MAX(1,Parametrlar!$G$6)*(AZ78-IF(BA$4-1-Parametrlar!$G$6&gt;=0,INDEX($D$78:$FP$78,1,BA$4-Parametrlar!$G$6),0)),0)</f>
        <v>0</v>
      </c>
      <c r="BB79" s="46">
        <f>Parametrlar!$G$9*BB77+IF(Parametrlar!$G$6&gt;0,(1-Parametrlar!$G$9)/MAX(1,Parametrlar!$G$6)*(BA78-IF(BB$4-1-Parametrlar!$G$6&gt;=0,INDEX($D$78:$FP$78,1,BB$4-Parametrlar!$G$6),0)),0)</f>
        <v>0</v>
      </c>
      <c r="BC79" s="46">
        <f>Parametrlar!$G$9*BC77+IF(Parametrlar!$G$6&gt;0,(1-Parametrlar!$G$9)/MAX(1,Parametrlar!$G$6)*(BB78-IF(BC$4-1-Parametrlar!$G$6&gt;=0,INDEX($D$78:$FP$78,1,BC$4-Parametrlar!$G$6),0)),0)</f>
        <v>0</v>
      </c>
      <c r="BD79" s="46">
        <f>Parametrlar!$G$9*BD77+IF(Parametrlar!$G$6&gt;0,(1-Parametrlar!$G$9)/MAX(1,Parametrlar!$G$6)*(BC78-IF(BD$4-1-Parametrlar!$G$6&gt;=0,INDEX($D$78:$FP$78,1,BD$4-Parametrlar!$G$6),0)),0)</f>
        <v>0</v>
      </c>
      <c r="BE79" s="46">
        <f>Parametrlar!$G$9*BE77+IF(Parametrlar!$G$6&gt;0,(1-Parametrlar!$G$9)/MAX(1,Parametrlar!$G$6)*(BD78-IF(BE$4-1-Parametrlar!$G$6&gt;=0,INDEX($D$78:$FP$78,1,BE$4-Parametrlar!$G$6),0)),0)</f>
        <v>0</v>
      </c>
      <c r="BF79" s="46">
        <f>Parametrlar!$G$9*BF77+IF(Parametrlar!$G$6&gt;0,(1-Parametrlar!$G$9)/MAX(1,Parametrlar!$G$6)*(BE78-IF(BF$4-1-Parametrlar!$G$6&gt;=0,INDEX($D$78:$FP$78,1,BF$4-Parametrlar!$G$6),0)),0)</f>
        <v>0</v>
      </c>
      <c r="BG79" s="46">
        <f>Parametrlar!$G$9*BG77+IF(Parametrlar!$G$6&gt;0,(1-Parametrlar!$G$9)/MAX(1,Parametrlar!$G$6)*(BF78-IF(BG$4-1-Parametrlar!$G$6&gt;=0,INDEX($D$78:$FP$78,1,BG$4-Parametrlar!$G$6),0)),0)</f>
        <v>0</v>
      </c>
      <c r="BH79" s="46">
        <f>Parametrlar!$G$9*BH77+IF(Parametrlar!$G$6&gt;0,(1-Parametrlar!$G$9)/MAX(1,Parametrlar!$G$6)*(BG78-IF(BH$4-1-Parametrlar!$G$6&gt;=0,INDEX($D$78:$FP$78,1,BH$4-Parametrlar!$G$6),0)),0)</f>
        <v>0</v>
      </c>
      <c r="BI79" s="46">
        <f>Parametrlar!$G$9*BI77+IF(Parametrlar!$G$6&gt;0,(1-Parametrlar!$G$9)/MAX(1,Parametrlar!$G$6)*(BH78-IF(BI$4-1-Parametrlar!$G$6&gt;=0,INDEX($D$78:$FP$78,1,BI$4-Parametrlar!$G$6),0)),0)</f>
        <v>0</v>
      </c>
      <c r="BJ79" s="46">
        <f>Parametrlar!$G$9*BJ77+IF(Parametrlar!$G$6&gt;0,(1-Parametrlar!$G$9)/MAX(1,Parametrlar!$G$6)*(BI78-IF(BJ$4-1-Parametrlar!$G$6&gt;=0,INDEX($D$78:$FP$78,1,BJ$4-Parametrlar!$G$6),0)),0)</f>
        <v>0</v>
      </c>
      <c r="BK79" s="46">
        <f>Parametrlar!$G$9*BK77+IF(Parametrlar!$G$6&gt;0,(1-Parametrlar!$G$9)/MAX(1,Parametrlar!$G$6)*(BJ78-IF(BK$4-1-Parametrlar!$G$6&gt;=0,INDEX($D$78:$FP$78,1,BK$4-Parametrlar!$G$6),0)),0)</f>
        <v>0</v>
      </c>
      <c r="BL79" s="46">
        <f>Parametrlar!$G$9*BL77+IF(Parametrlar!$G$6&gt;0,(1-Parametrlar!$G$9)/MAX(1,Parametrlar!$G$6)*(BK78-IF(BL$4-1-Parametrlar!$G$6&gt;=0,INDEX($D$78:$FP$78,1,BL$4-Parametrlar!$G$6),0)),0)</f>
        <v>0</v>
      </c>
      <c r="BM79" s="46">
        <f>Parametrlar!$G$9*BM77+IF(Parametrlar!$G$6&gt;0,(1-Parametrlar!$G$9)/MAX(1,Parametrlar!$G$6)*(BL78-IF(BM$4-1-Parametrlar!$G$6&gt;=0,INDEX($D$78:$FP$78,1,BM$4-Parametrlar!$G$6),0)),0)</f>
        <v>0</v>
      </c>
      <c r="BN79" s="46">
        <f>Parametrlar!$G$9*BN77+IF(Parametrlar!$G$6&gt;0,(1-Parametrlar!$G$9)/MAX(1,Parametrlar!$G$6)*(BM78-IF(BN$4-1-Parametrlar!$G$6&gt;=0,INDEX($D$78:$FP$78,1,BN$4-Parametrlar!$G$6),0)),0)</f>
        <v>0</v>
      </c>
      <c r="BO79" s="46">
        <f>Parametrlar!$G$9*BO77+IF(Parametrlar!$G$6&gt;0,(1-Parametrlar!$G$9)/MAX(1,Parametrlar!$G$6)*(BN78-IF(BO$4-1-Parametrlar!$G$6&gt;=0,INDEX($D$78:$FP$78,1,BO$4-Parametrlar!$G$6),0)),0)</f>
        <v>0</v>
      </c>
      <c r="BP79" s="46">
        <f>Parametrlar!$G$9*BP77+IF(Parametrlar!$G$6&gt;0,(1-Parametrlar!$G$9)/MAX(1,Parametrlar!$G$6)*(BO78-IF(BP$4-1-Parametrlar!$G$6&gt;=0,INDEX($D$78:$FP$78,1,BP$4-Parametrlar!$G$6),0)),0)</f>
        <v>0</v>
      </c>
      <c r="BQ79" s="46">
        <f>Parametrlar!$G$9*BQ77+IF(Parametrlar!$G$6&gt;0,(1-Parametrlar!$G$9)/MAX(1,Parametrlar!$G$6)*(BP78-IF(BQ$4-1-Parametrlar!$G$6&gt;=0,INDEX($D$78:$FP$78,1,BQ$4-Parametrlar!$G$6),0)),0)</f>
        <v>0</v>
      </c>
      <c r="BR79" s="46">
        <f>Parametrlar!$G$9*BR77+IF(Parametrlar!$G$6&gt;0,(1-Parametrlar!$G$9)/MAX(1,Parametrlar!$G$6)*(BQ78-IF(BR$4-1-Parametrlar!$G$6&gt;=0,INDEX($D$78:$FP$78,1,BR$4-Parametrlar!$G$6),0)),0)</f>
        <v>0</v>
      </c>
      <c r="BS79" s="46">
        <f>Parametrlar!$G$9*BS77+IF(Parametrlar!$G$6&gt;0,(1-Parametrlar!$G$9)/MAX(1,Parametrlar!$G$6)*(BR78-IF(BS$4-1-Parametrlar!$G$6&gt;=0,INDEX($D$78:$FP$78,1,BS$4-Parametrlar!$G$6),0)),0)</f>
        <v>0</v>
      </c>
      <c r="BT79" s="46">
        <f>Parametrlar!$G$9*BT77+IF(Parametrlar!$G$6&gt;0,(1-Parametrlar!$G$9)/MAX(1,Parametrlar!$G$6)*(BS78-IF(BT$4-1-Parametrlar!$G$6&gt;=0,INDEX($D$78:$FP$78,1,BT$4-Parametrlar!$G$6),0)),0)</f>
        <v>0</v>
      </c>
      <c r="BU79" s="46">
        <f>Parametrlar!$G$9*BU77+IF(Parametrlar!$G$6&gt;0,(1-Parametrlar!$G$9)/MAX(1,Parametrlar!$G$6)*(BT78-IF(BU$4-1-Parametrlar!$G$6&gt;=0,INDEX($D$78:$FP$78,1,BU$4-Parametrlar!$G$6),0)),0)</f>
        <v>0</v>
      </c>
      <c r="BV79" s="46">
        <f>Parametrlar!$G$9*BV77+IF(Parametrlar!$G$6&gt;0,(1-Parametrlar!$G$9)/MAX(1,Parametrlar!$G$6)*(BU78-IF(BV$4-1-Parametrlar!$G$6&gt;=0,INDEX($D$78:$FP$78,1,BV$4-Parametrlar!$G$6),0)),0)</f>
        <v>0</v>
      </c>
      <c r="BW79" s="46">
        <f>Parametrlar!$G$9*BW77+IF(Parametrlar!$G$6&gt;0,(1-Parametrlar!$G$9)/MAX(1,Parametrlar!$G$6)*(BV78-IF(BW$4-1-Parametrlar!$G$6&gt;=0,INDEX($D$78:$FP$78,1,BW$4-Parametrlar!$G$6),0)),0)</f>
        <v>0</v>
      </c>
      <c r="BX79" s="46">
        <f>Parametrlar!$G$9*BX77+IF(Parametrlar!$G$6&gt;0,(1-Parametrlar!$G$9)/MAX(1,Parametrlar!$G$6)*(BW78-IF(BX$4-1-Parametrlar!$G$6&gt;=0,INDEX($D$78:$FP$78,1,BX$4-Parametrlar!$G$6),0)),0)</f>
        <v>0</v>
      </c>
      <c r="BY79" s="46">
        <f>Parametrlar!$G$9*BY77+IF(Parametrlar!$G$6&gt;0,(1-Parametrlar!$G$9)/MAX(1,Parametrlar!$G$6)*(BX78-IF(BY$4-1-Parametrlar!$G$6&gt;=0,INDEX($D$78:$FP$78,1,BY$4-Parametrlar!$G$6),0)),0)</f>
        <v>0</v>
      </c>
      <c r="BZ79" s="46">
        <f>Parametrlar!$G$9*BZ77+IF(Parametrlar!$G$6&gt;0,(1-Parametrlar!$G$9)/MAX(1,Parametrlar!$G$6)*(BY78-IF(BZ$4-1-Parametrlar!$G$6&gt;=0,INDEX($D$78:$FP$78,1,BZ$4-Parametrlar!$G$6),0)),0)</f>
        <v>0</v>
      </c>
      <c r="CA79" s="46">
        <f>Parametrlar!$G$9*CA77+IF(Parametrlar!$G$6&gt;0,(1-Parametrlar!$G$9)/MAX(1,Parametrlar!$G$6)*(BZ78-IF(CA$4-1-Parametrlar!$G$6&gt;=0,INDEX($D$78:$FP$78,1,CA$4-Parametrlar!$G$6),0)),0)</f>
        <v>0</v>
      </c>
      <c r="CB79" s="46">
        <f>Parametrlar!$G$9*CB77+IF(Parametrlar!$G$6&gt;0,(1-Parametrlar!$G$9)/MAX(1,Parametrlar!$G$6)*(CA78-IF(CB$4-1-Parametrlar!$G$6&gt;=0,INDEX($D$78:$FP$78,1,CB$4-Parametrlar!$G$6),0)),0)</f>
        <v>0</v>
      </c>
      <c r="CC79" s="46">
        <f>Parametrlar!$G$9*CC77+IF(Parametrlar!$G$6&gt;0,(1-Parametrlar!$G$9)/MAX(1,Parametrlar!$G$6)*(CB78-IF(CC$4-1-Parametrlar!$G$6&gt;=0,INDEX($D$78:$FP$78,1,CC$4-Parametrlar!$G$6),0)),0)</f>
        <v>0</v>
      </c>
      <c r="CD79" s="46">
        <f>Parametrlar!$G$9*CD77+IF(Parametrlar!$G$6&gt;0,(1-Parametrlar!$G$9)/MAX(1,Parametrlar!$G$6)*(CC78-IF(CD$4-1-Parametrlar!$G$6&gt;=0,INDEX($D$78:$FP$78,1,CD$4-Parametrlar!$G$6),0)),0)</f>
        <v>0</v>
      </c>
      <c r="CE79" s="46">
        <f>Parametrlar!$G$9*CE77+IF(Parametrlar!$G$6&gt;0,(1-Parametrlar!$G$9)/MAX(1,Parametrlar!$G$6)*(CD78-IF(CE$4-1-Parametrlar!$G$6&gt;=0,INDEX($D$78:$FP$78,1,CE$4-Parametrlar!$G$6),0)),0)</f>
        <v>0</v>
      </c>
      <c r="CF79" s="46">
        <f>Parametrlar!$G$9*CF77+IF(Parametrlar!$G$6&gt;0,(1-Parametrlar!$G$9)/MAX(1,Parametrlar!$G$6)*(CE78-IF(CF$4-1-Parametrlar!$G$6&gt;=0,INDEX($D$78:$FP$78,1,CF$4-Parametrlar!$G$6),0)),0)</f>
        <v>0</v>
      </c>
      <c r="CG79" s="46">
        <f>Parametrlar!$G$9*CG77+IF(Parametrlar!$G$6&gt;0,(1-Parametrlar!$G$9)/MAX(1,Parametrlar!$G$6)*(CF78-IF(CG$4-1-Parametrlar!$G$6&gt;=0,INDEX($D$78:$FP$78,1,CG$4-Parametrlar!$G$6),0)),0)</f>
        <v>0</v>
      </c>
      <c r="CH79" s="46">
        <f>Parametrlar!$G$9*CH77+IF(Parametrlar!$G$6&gt;0,(1-Parametrlar!$G$9)/MAX(1,Parametrlar!$G$6)*(CG78-IF(CH$4-1-Parametrlar!$G$6&gt;=0,INDEX($D$78:$FP$78,1,CH$4-Parametrlar!$G$6),0)),0)</f>
        <v>0</v>
      </c>
      <c r="CI79" s="46">
        <f>Parametrlar!$G$9*CI77+IF(Parametrlar!$G$6&gt;0,(1-Parametrlar!$G$9)/MAX(1,Parametrlar!$G$6)*(CH78-IF(CI$4-1-Parametrlar!$G$6&gt;=0,INDEX($D$78:$FP$78,1,CI$4-Parametrlar!$G$6),0)),0)</f>
        <v>0</v>
      </c>
      <c r="CJ79" s="46">
        <f>Parametrlar!$G$9*CJ77+IF(Parametrlar!$G$6&gt;0,(1-Parametrlar!$G$9)/MAX(1,Parametrlar!$G$6)*(CI78-IF(CJ$4-1-Parametrlar!$G$6&gt;=0,INDEX($D$78:$FP$78,1,CJ$4-Parametrlar!$G$6),0)),0)</f>
        <v>0</v>
      </c>
      <c r="CK79" s="46">
        <f>Parametrlar!$G$9*CK77+IF(Parametrlar!$G$6&gt;0,(1-Parametrlar!$G$9)/MAX(1,Parametrlar!$G$6)*(CJ78-IF(CK$4-1-Parametrlar!$G$6&gt;=0,INDEX($D$78:$FP$78,1,CK$4-Parametrlar!$G$6),0)),0)</f>
        <v>0</v>
      </c>
      <c r="CL79" s="46">
        <f>Parametrlar!$G$9*CL77+IF(Parametrlar!$G$6&gt;0,(1-Parametrlar!$G$9)/MAX(1,Parametrlar!$G$6)*(CK78-IF(CL$4-1-Parametrlar!$G$6&gt;=0,INDEX($D$78:$FP$78,1,CL$4-Parametrlar!$G$6),0)),0)</f>
        <v>0</v>
      </c>
      <c r="CM79" s="46">
        <f>Parametrlar!$G$9*CM77+IF(Parametrlar!$G$6&gt;0,(1-Parametrlar!$G$9)/MAX(1,Parametrlar!$G$6)*(CL78-IF(CM$4-1-Parametrlar!$G$6&gt;=0,INDEX($D$78:$FP$78,1,CM$4-Parametrlar!$G$6),0)),0)</f>
        <v>0</v>
      </c>
      <c r="CN79" s="46">
        <f>Parametrlar!$G$9*CN77+IF(Parametrlar!$G$6&gt;0,(1-Parametrlar!$G$9)/MAX(1,Parametrlar!$G$6)*(CM78-IF(CN$4-1-Parametrlar!$G$6&gt;=0,INDEX($D$78:$FP$78,1,CN$4-Parametrlar!$G$6),0)),0)</f>
        <v>0</v>
      </c>
      <c r="CO79" s="46">
        <f>Parametrlar!$G$9*CO77+IF(Parametrlar!$G$6&gt;0,(1-Parametrlar!$G$9)/MAX(1,Parametrlar!$G$6)*(CN78-IF(CO$4-1-Parametrlar!$G$6&gt;=0,INDEX($D$78:$FP$78,1,CO$4-Parametrlar!$G$6),0)),0)</f>
        <v>0</v>
      </c>
      <c r="CP79" s="46">
        <f>Parametrlar!$G$9*CP77+IF(Parametrlar!$G$6&gt;0,(1-Parametrlar!$G$9)/MAX(1,Parametrlar!$G$6)*(CO78-IF(CP$4-1-Parametrlar!$G$6&gt;=0,INDEX($D$78:$FP$78,1,CP$4-Parametrlar!$G$6),0)),0)</f>
        <v>0</v>
      </c>
      <c r="CQ79" s="46">
        <f>Parametrlar!$G$9*CQ77+IF(Parametrlar!$G$6&gt;0,(1-Parametrlar!$G$9)/MAX(1,Parametrlar!$G$6)*(CP78-IF(CQ$4-1-Parametrlar!$G$6&gt;=0,INDEX($D$78:$FP$78,1,CQ$4-Parametrlar!$G$6),0)),0)</f>
        <v>0</v>
      </c>
      <c r="CR79" s="46">
        <f>Parametrlar!$G$9*CR77+IF(Parametrlar!$G$6&gt;0,(1-Parametrlar!$G$9)/MAX(1,Parametrlar!$G$6)*(CQ78-IF(CR$4-1-Parametrlar!$G$6&gt;=0,INDEX($D$78:$FP$78,1,CR$4-Parametrlar!$G$6),0)),0)</f>
        <v>0</v>
      </c>
      <c r="CS79" s="46">
        <f>Parametrlar!$G$9*CS77+IF(Parametrlar!$G$6&gt;0,(1-Parametrlar!$G$9)/MAX(1,Parametrlar!$G$6)*(CR78-IF(CS$4-1-Parametrlar!$G$6&gt;=0,INDEX($D$78:$FP$78,1,CS$4-Parametrlar!$G$6),0)),0)</f>
        <v>0</v>
      </c>
      <c r="CT79" s="46">
        <f>Parametrlar!$G$9*CT77+IF(Parametrlar!$G$6&gt;0,(1-Parametrlar!$G$9)/MAX(1,Parametrlar!$G$6)*(CS78-IF(CT$4-1-Parametrlar!$G$6&gt;=0,INDEX($D$78:$FP$78,1,CT$4-Parametrlar!$G$6),0)),0)</f>
        <v>0</v>
      </c>
      <c r="CU79" s="46">
        <f>Parametrlar!$G$9*CU77+IF(Parametrlar!$G$6&gt;0,(1-Parametrlar!$G$9)/MAX(1,Parametrlar!$G$6)*(CT78-IF(CU$4-1-Parametrlar!$G$6&gt;=0,INDEX($D$78:$FP$78,1,CU$4-Parametrlar!$G$6),0)),0)</f>
        <v>0</v>
      </c>
      <c r="CV79" s="46">
        <f>Parametrlar!$G$9*CV77+IF(Parametrlar!$G$6&gt;0,(1-Parametrlar!$G$9)/MAX(1,Parametrlar!$G$6)*(CU78-IF(CV$4-1-Parametrlar!$G$6&gt;=0,INDEX($D$78:$FP$78,1,CV$4-Parametrlar!$G$6),0)),0)</f>
        <v>0</v>
      </c>
      <c r="CW79" s="46">
        <f>Parametrlar!$G$9*CW77+IF(Parametrlar!$G$6&gt;0,(1-Parametrlar!$G$9)/MAX(1,Parametrlar!$G$6)*(CV78-IF(CW$4-1-Parametrlar!$G$6&gt;=0,INDEX($D$78:$FP$78,1,CW$4-Parametrlar!$G$6),0)),0)</f>
        <v>0</v>
      </c>
      <c r="CX79" s="46">
        <f>Parametrlar!$G$9*CX77+IF(Parametrlar!$G$6&gt;0,(1-Parametrlar!$G$9)/MAX(1,Parametrlar!$G$6)*(CW78-IF(CX$4-1-Parametrlar!$G$6&gt;=0,INDEX($D$78:$FP$78,1,CX$4-Parametrlar!$G$6),0)),0)</f>
        <v>0</v>
      </c>
      <c r="CY79" s="46">
        <f>Parametrlar!$G$9*CY77+IF(Parametrlar!$G$6&gt;0,(1-Parametrlar!$G$9)/MAX(1,Parametrlar!$G$6)*(CX78-IF(CY$4-1-Parametrlar!$G$6&gt;=0,INDEX($D$78:$FP$78,1,CY$4-Parametrlar!$G$6),0)),0)</f>
        <v>0</v>
      </c>
      <c r="CZ79" s="46">
        <f>Parametrlar!$G$9*CZ77+IF(Parametrlar!$G$6&gt;0,(1-Parametrlar!$G$9)/MAX(1,Parametrlar!$G$6)*(CY78-IF(CZ$4-1-Parametrlar!$G$6&gt;=0,INDEX($D$78:$FP$78,1,CZ$4-Parametrlar!$G$6),0)),0)</f>
        <v>0</v>
      </c>
      <c r="DA79" s="46">
        <f>Parametrlar!$G$9*DA77+IF(Parametrlar!$G$6&gt;0,(1-Parametrlar!$G$9)/MAX(1,Parametrlar!$G$6)*(CZ78-IF(DA$4-1-Parametrlar!$G$6&gt;=0,INDEX($D$78:$FP$78,1,DA$4-Parametrlar!$G$6),0)),0)</f>
        <v>0</v>
      </c>
      <c r="DB79" s="46">
        <f>Parametrlar!$G$9*DB77+IF(Parametrlar!$G$6&gt;0,(1-Parametrlar!$G$9)/MAX(1,Parametrlar!$G$6)*(DA78-IF(DB$4-1-Parametrlar!$G$6&gt;=0,INDEX($D$78:$FP$78,1,DB$4-Parametrlar!$G$6),0)),0)</f>
        <v>0</v>
      </c>
      <c r="DC79" s="46">
        <f>Parametrlar!$G$9*DC77+IF(Parametrlar!$G$6&gt;0,(1-Parametrlar!$G$9)/MAX(1,Parametrlar!$G$6)*(DB78-IF(DC$4-1-Parametrlar!$G$6&gt;=0,INDEX($D$78:$FP$78,1,DC$4-Parametrlar!$G$6),0)),0)</f>
        <v>0</v>
      </c>
      <c r="DD79" s="46">
        <f>Parametrlar!$G$9*DD77+IF(Parametrlar!$G$6&gt;0,(1-Parametrlar!$G$9)/MAX(1,Parametrlar!$G$6)*(DC78-IF(DD$4-1-Parametrlar!$G$6&gt;=0,INDEX($D$78:$FP$78,1,DD$4-Parametrlar!$G$6),0)),0)</f>
        <v>0</v>
      </c>
      <c r="DE79" s="46">
        <f>Parametrlar!$G$9*DE77+IF(Parametrlar!$G$6&gt;0,(1-Parametrlar!$G$9)/MAX(1,Parametrlar!$G$6)*(DD78-IF(DE$4-1-Parametrlar!$G$6&gt;=0,INDEX($D$78:$FP$78,1,DE$4-Parametrlar!$G$6),0)),0)</f>
        <v>0</v>
      </c>
      <c r="DF79" s="46">
        <f>Parametrlar!$G$9*DF77+IF(Parametrlar!$G$6&gt;0,(1-Parametrlar!$G$9)/MAX(1,Parametrlar!$G$6)*(DE78-IF(DF$4-1-Parametrlar!$G$6&gt;=0,INDEX($D$78:$FP$78,1,DF$4-Parametrlar!$G$6),0)),0)</f>
        <v>0</v>
      </c>
      <c r="DG79" s="46">
        <f>Parametrlar!$G$9*DG77+IF(Parametrlar!$G$6&gt;0,(1-Parametrlar!$G$9)/MAX(1,Parametrlar!$G$6)*(DF78-IF(DG$4-1-Parametrlar!$G$6&gt;=0,INDEX($D$78:$FP$78,1,DG$4-Parametrlar!$G$6),0)),0)</f>
        <v>0</v>
      </c>
      <c r="DH79" s="46">
        <f>Parametrlar!$G$9*DH77+IF(Parametrlar!$G$6&gt;0,(1-Parametrlar!$G$9)/MAX(1,Parametrlar!$G$6)*(DG78-IF(DH$4-1-Parametrlar!$G$6&gt;=0,INDEX($D$78:$FP$78,1,DH$4-Parametrlar!$G$6),0)),0)</f>
        <v>0</v>
      </c>
      <c r="DI79" s="46">
        <f>Parametrlar!$G$9*DI77+IF(Parametrlar!$G$6&gt;0,(1-Parametrlar!$G$9)/MAX(1,Parametrlar!$G$6)*(DH78-IF(DI$4-1-Parametrlar!$G$6&gt;=0,INDEX($D$78:$FP$78,1,DI$4-Parametrlar!$G$6),0)),0)</f>
        <v>0</v>
      </c>
      <c r="DJ79" s="46">
        <f>Parametrlar!$G$9*DJ77+IF(Parametrlar!$G$6&gt;0,(1-Parametrlar!$G$9)/MAX(1,Parametrlar!$G$6)*(DI78-IF(DJ$4-1-Parametrlar!$G$6&gt;=0,INDEX($D$78:$FP$78,1,DJ$4-Parametrlar!$G$6),0)),0)</f>
        <v>0</v>
      </c>
      <c r="DK79" s="46">
        <f>Parametrlar!$G$9*DK77+IF(Parametrlar!$G$6&gt;0,(1-Parametrlar!$G$9)/MAX(1,Parametrlar!$G$6)*(DJ78-IF(DK$4-1-Parametrlar!$G$6&gt;=0,INDEX($D$78:$FP$78,1,DK$4-Parametrlar!$G$6),0)),0)</f>
        <v>0</v>
      </c>
      <c r="DL79" s="46">
        <f>Parametrlar!$G$9*DL77+IF(Parametrlar!$G$6&gt;0,(1-Parametrlar!$G$9)/MAX(1,Parametrlar!$G$6)*(DK78-IF(DL$4-1-Parametrlar!$G$6&gt;=0,INDEX($D$78:$FP$78,1,DL$4-Parametrlar!$G$6),0)),0)</f>
        <v>0</v>
      </c>
      <c r="DM79" s="46">
        <f>Parametrlar!$G$9*DM77+IF(Parametrlar!$G$6&gt;0,(1-Parametrlar!$G$9)/MAX(1,Parametrlar!$G$6)*(DL78-IF(DM$4-1-Parametrlar!$G$6&gt;=0,INDEX($D$78:$FP$78,1,DM$4-Parametrlar!$G$6),0)),0)</f>
        <v>0</v>
      </c>
      <c r="DN79" s="46">
        <f>Parametrlar!$G$9*DN77+IF(Parametrlar!$G$6&gt;0,(1-Parametrlar!$G$9)/MAX(1,Parametrlar!$G$6)*(DM78-IF(DN$4-1-Parametrlar!$G$6&gt;=0,INDEX($D$78:$FP$78,1,DN$4-Parametrlar!$G$6),0)),0)</f>
        <v>0</v>
      </c>
      <c r="DO79" s="46">
        <f>Parametrlar!$G$9*DO77+IF(Parametrlar!$G$6&gt;0,(1-Parametrlar!$G$9)/MAX(1,Parametrlar!$G$6)*(DN78-IF(DO$4-1-Parametrlar!$G$6&gt;=0,INDEX($D$78:$FP$78,1,DO$4-Parametrlar!$G$6),0)),0)</f>
        <v>0</v>
      </c>
      <c r="DP79" s="46">
        <f>Parametrlar!$G$9*DP77+IF(Parametrlar!$G$6&gt;0,(1-Parametrlar!$G$9)/MAX(1,Parametrlar!$G$6)*(DO78-IF(DP$4-1-Parametrlar!$G$6&gt;=0,INDEX($D$78:$FP$78,1,DP$4-Parametrlar!$G$6),0)),0)</f>
        <v>0</v>
      </c>
      <c r="DQ79" s="46">
        <f>Parametrlar!$G$9*DQ77+IF(Parametrlar!$G$6&gt;0,(1-Parametrlar!$G$9)/MAX(1,Parametrlar!$G$6)*(DP78-IF(DQ$4-1-Parametrlar!$G$6&gt;=0,INDEX($D$78:$FP$78,1,DQ$4-Parametrlar!$G$6),0)),0)</f>
        <v>0</v>
      </c>
      <c r="DR79" s="46">
        <f>Parametrlar!$G$9*DR77+IF(Parametrlar!$G$6&gt;0,(1-Parametrlar!$G$9)/MAX(1,Parametrlar!$G$6)*(DQ78-IF(DR$4-1-Parametrlar!$G$6&gt;=0,INDEX($D$78:$FP$78,1,DR$4-Parametrlar!$G$6),0)),0)</f>
        <v>0</v>
      </c>
      <c r="DS79" s="46">
        <f>Parametrlar!$G$9*DS77+IF(Parametrlar!$G$6&gt;0,(1-Parametrlar!$G$9)/MAX(1,Parametrlar!$G$6)*(DR78-IF(DS$4-1-Parametrlar!$G$6&gt;=0,INDEX($D$78:$FP$78,1,DS$4-Parametrlar!$G$6),0)),0)</f>
        <v>0</v>
      </c>
      <c r="DT79" s="46">
        <f>Parametrlar!$G$9*DT77+IF(Parametrlar!$G$6&gt;0,(1-Parametrlar!$G$9)/MAX(1,Parametrlar!$G$6)*(DS78-IF(DT$4-1-Parametrlar!$G$6&gt;=0,INDEX($D$78:$FP$78,1,DT$4-Parametrlar!$G$6),0)),0)</f>
        <v>0</v>
      </c>
      <c r="DU79" s="46">
        <f>Parametrlar!$G$9*DU77+IF(Parametrlar!$G$6&gt;0,(1-Parametrlar!$G$9)/MAX(1,Parametrlar!$G$6)*(DT78-IF(DU$4-1-Parametrlar!$G$6&gt;=0,INDEX($D$78:$FP$78,1,DU$4-Parametrlar!$G$6),0)),0)</f>
        <v>0</v>
      </c>
      <c r="DV79" s="46">
        <f>Parametrlar!$G$9*DV77+IF(Parametrlar!$G$6&gt;0,(1-Parametrlar!$G$9)/MAX(1,Parametrlar!$G$6)*(DU78-IF(DV$4-1-Parametrlar!$G$6&gt;=0,INDEX($D$78:$FP$78,1,DV$4-Parametrlar!$G$6),0)),0)</f>
        <v>0</v>
      </c>
      <c r="DW79" s="46">
        <f>Parametrlar!$G$9*DW77+IF(Parametrlar!$G$6&gt;0,(1-Parametrlar!$G$9)/MAX(1,Parametrlar!$G$6)*(DV78-IF(DW$4-1-Parametrlar!$G$6&gt;=0,INDEX($D$78:$FP$78,1,DW$4-Parametrlar!$G$6),0)),0)</f>
        <v>0</v>
      </c>
      <c r="DX79" s="46">
        <f>Parametrlar!$G$9*DX77+IF(Parametrlar!$G$6&gt;0,(1-Parametrlar!$G$9)/MAX(1,Parametrlar!$G$6)*(DW78-IF(DX$4-1-Parametrlar!$G$6&gt;=0,INDEX($D$78:$FP$78,1,DX$4-Parametrlar!$G$6),0)),0)</f>
        <v>0</v>
      </c>
      <c r="DY79" s="46">
        <f>Parametrlar!$G$9*DY77+IF(Parametrlar!$G$6&gt;0,(1-Parametrlar!$G$9)/MAX(1,Parametrlar!$G$6)*(DX78-IF(DY$4-1-Parametrlar!$G$6&gt;=0,INDEX($D$78:$FP$78,1,DY$4-Parametrlar!$G$6),0)),0)</f>
        <v>0</v>
      </c>
      <c r="DZ79" s="46">
        <f>Parametrlar!$G$9*DZ77+IF(Parametrlar!$G$6&gt;0,(1-Parametrlar!$G$9)/MAX(1,Parametrlar!$G$6)*(DY78-IF(DZ$4-1-Parametrlar!$G$6&gt;=0,INDEX($D$78:$FP$78,1,DZ$4-Parametrlar!$G$6),0)),0)</f>
        <v>0</v>
      </c>
      <c r="EA79" s="46">
        <f>Parametrlar!$G$9*EA77+IF(Parametrlar!$G$6&gt;0,(1-Parametrlar!$G$9)/MAX(1,Parametrlar!$G$6)*(DZ78-IF(EA$4-1-Parametrlar!$G$6&gt;=0,INDEX($D$78:$FP$78,1,EA$4-Parametrlar!$G$6),0)),0)</f>
        <v>0</v>
      </c>
      <c r="EB79" s="46">
        <f>Parametrlar!$G$9*EB77+IF(Parametrlar!$G$6&gt;0,(1-Parametrlar!$G$9)/MAX(1,Parametrlar!$G$6)*(EA78-IF(EB$4-1-Parametrlar!$G$6&gt;=0,INDEX($D$78:$FP$78,1,EB$4-Parametrlar!$G$6),0)),0)</f>
        <v>0</v>
      </c>
      <c r="EC79" s="46">
        <f>Parametrlar!$G$9*EC77+IF(Parametrlar!$G$6&gt;0,(1-Parametrlar!$G$9)/MAX(1,Parametrlar!$G$6)*(EB78-IF(EC$4-1-Parametrlar!$G$6&gt;=0,INDEX($D$78:$FP$78,1,EC$4-Parametrlar!$G$6),0)),0)</f>
        <v>0</v>
      </c>
      <c r="ED79" s="46">
        <f>Parametrlar!$G$9*ED77+IF(Parametrlar!$G$6&gt;0,(1-Parametrlar!$G$9)/MAX(1,Parametrlar!$G$6)*(EC78-IF(ED$4-1-Parametrlar!$G$6&gt;=0,INDEX($D$78:$FP$78,1,ED$4-Parametrlar!$G$6),0)),0)</f>
        <v>0</v>
      </c>
      <c r="EE79" s="46">
        <f>Parametrlar!$G$9*EE77+IF(Parametrlar!$G$6&gt;0,(1-Parametrlar!$G$9)/MAX(1,Parametrlar!$G$6)*(ED78-IF(EE$4-1-Parametrlar!$G$6&gt;=0,INDEX($D$78:$FP$78,1,EE$4-Parametrlar!$G$6),0)),0)</f>
        <v>0</v>
      </c>
      <c r="EF79" s="46">
        <f>Parametrlar!$G$9*EF77+IF(Parametrlar!$G$6&gt;0,(1-Parametrlar!$G$9)/MAX(1,Parametrlar!$G$6)*(EE78-IF(EF$4-1-Parametrlar!$G$6&gt;=0,INDEX($D$78:$FP$78,1,EF$4-Parametrlar!$G$6),0)),0)</f>
        <v>0</v>
      </c>
      <c r="EG79" s="46">
        <f>Parametrlar!$G$9*EG77+IF(Parametrlar!$G$6&gt;0,(1-Parametrlar!$G$9)/MAX(1,Parametrlar!$G$6)*(EF78-IF(EG$4-1-Parametrlar!$G$6&gt;=0,INDEX($D$78:$FP$78,1,EG$4-Parametrlar!$G$6),0)),0)</f>
        <v>0</v>
      </c>
      <c r="EH79" s="46">
        <f>Parametrlar!$G$9*EH77+IF(Parametrlar!$G$6&gt;0,(1-Parametrlar!$G$9)/MAX(1,Parametrlar!$G$6)*(EG78-IF(EH$4-1-Parametrlar!$G$6&gt;=0,INDEX($D$78:$FP$78,1,EH$4-Parametrlar!$G$6),0)),0)</f>
        <v>0</v>
      </c>
      <c r="EI79" s="46">
        <f>Parametrlar!$G$9*EI77+IF(Parametrlar!$G$6&gt;0,(1-Parametrlar!$G$9)/MAX(1,Parametrlar!$G$6)*(EH78-IF(EI$4-1-Parametrlar!$G$6&gt;=0,INDEX($D$78:$FP$78,1,EI$4-Parametrlar!$G$6),0)),0)</f>
        <v>0</v>
      </c>
      <c r="EJ79" s="46">
        <f>Parametrlar!$G$9*EJ77+IF(Parametrlar!$G$6&gt;0,(1-Parametrlar!$G$9)/MAX(1,Parametrlar!$G$6)*(EI78-IF(EJ$4-1-Parametrlar!$G$6&gt;=0,INDEX($D$78:$FP$78,1,EJ$4-Parametrlar!$G$6),0)),0)</f>
        <v>0</v>
      </c>
      <c r="EK79" s="46">
        <f>Parametrlar!$G$9*EK77+IF(Parametrlar!$G$6&gt;0,(1-Parametrlar!$G$9)/MAX(1,Parametrlar!$G$6)*(EJ78-IF(EK$4-1-Parametrlar!$G$6&gt;=0,INDEX($D$78:$FP$78,1,EK$4-Parametrlar!$G$6),0)),0)</f>
        <v>0</v>
      </c>
      <c r="EL79" s="46">
        <f>Parametrlar!$G$9*EL77+IF(Parametrlar!$G$6&gt;0,(1-Parametrlar!$G$9)/MAX(1,Parametrlar!$G$6)*(EK78-IF(EL$4-1-Parametrlar!$G$6&gt;=0,INDEX($D$78:$FP$78,1,EL$4-Parametrlar!$G$6),0)),0)</f>
        <v>0</v>
      </c>
      <c r="EM79" s="46">
        <f>Parametrlar!$G$9*EM77+IF(Parametrlar!$G$6&gt;0,(1-Parametrlar!$G$9)/MAX(1,Parametrlar!$G$6)*(EL78-IF(EM$4-1-Parametrlar!$G$6&gt;=0,INDEX($D$78:$FP$78,1,EM$4-Parametrlar!$G$6),0)),0)</f>
        <v>0</v>
      </c>
      <c r="EN79" s="46">
        <f>Parametrlar!$G$9*EN77+IF(Parametrlar!$G$6&gt;0,(1-Parametrlar!$G$9)/MAX(1,Parametrlar!$G$6)*(EM78-IF(EN$4-1-Parametrlar!$G$6&gt;=0,INDEX($D$78:$FP$78,1,EN$4-Parametrlar!$G$6),0)),0)</f>
        <v>0</v>
      </c>
      <c r="EO79" s="46">
        <f>Parametrlar!$G$9*EO77+IF(Parametrlar!$G$6&gt;0,(1-Parametrlar!$G$9)/MAX(1,Parametrlar!$G$6)*(EN78-IF(EO$4-1-Parametrlar!$G$6&gt;=0,INDEX($D$78:$FP$78,1,EO$4-Parametrlar!$G$6),0)),0)</f>
        <v>0</v>
      </c>
      <c r="EP79" s="46">
        <f>Parametrlar!$G$9*EP77+IF(Parametrlar!$G$6&gt;0,(1-Parametrlar!$G$9)/MAX(1,Parametrlar!$G$6)*(EO78-IF(EP$4-1-Parametrlar!$G$6&gt;=0,INDEX($D$78:$FP$78,1,EP$4-Parametrlar!$G$6),0)),0)</f>
        <v>0</v>
      </c>
      <c r="EQ79" s="46">
        <f>Parametrlar!$G$9*EQ77+IF(Parametrlar!$G$6&gt;0,(1-Parametrlar!$G$9)/MAX(1,Parametrlar!$G$6)*(EP78-IF(EQ$4-1-Parametrlar!$G$6&gt;=0,INDEX($D$78:$FP$78,1,EQ$4-Parametrlar!$G$6),0)),0)</f>
        <v>0</v>
      </c>
      <c r="ER79" s="46">
        <f>Parametrlar!$G$9*ER77+IF(Parametrlar!$G$6&gt;0,(1-Parametrlar!$G$9)/MAX(1,Parametrlar!$G$6)*(EQ78-IF(ER$4-1-Parametrlar!$G$6&gt;=0,INDEX($D$78:$FP$78,1,ER$4-Parametrlar!$G$6),0)),0)</f>
        <v>0</v>
      </c>
      <c r="ES79" s="46">
        <f>Parametrlar!$G$9*ES77+IF(Parametrlar!$G$6&gt;0,(1-Parametrlar!$G$9)/MAX(1,Parametrlar!$G$6)*(ER78-IF(ES$4-1-Parametrlar!$G$6&gt;=0,INDEX($D$78:$FP$78,1,ES$4-Parametrlar!$G$6),0)),0)</f>
        <v>0</v>
      </c>
      <c r="ET79" s="46">
        <f>Parametrlar!$G$9*ET77+IF(Parametrlar!$G$6&gt;0,(1-Parametrlar!$G$9)/MAX(1,Parametrlar!$G$6)*(ES78-IF(ET$4-1-Parametrlar!$G$6&gt;=0,INDEX($D$78:$FP$78,1,ET$4-Parametrlar!$G$6),0)),0)</f>
        <v>0</v>
      </c>
      <c r="EU79" s="46">
        <f>Parametrlar!$G$9*EU77+IF(Parametrlar!$G$6&gt;0,(1-Parametrlar!$G$9)/MAX(1,Parametrlar!$G$6)*(ET78-IF(EU$4-1-Parametrlar!$G$6&gt;=0,INDEX($D$78:$FP$78,1,EU$4-Parametrlar!$G$6),0)),0)</f>
        <v>0</v>
      </c>
      <c r="EV79" s="46">
        <f>Parametrlar!$G$9*EV77+IF(Parametrlar!$G$6&gt;0,(1-Parametrlar!$G$9)/MAX(1,Parametrlar!$G$6)*(EU78-IF(EV$4-1-Parametrlar!$G$6&gt;=0,INDEX($D$78:$FP$78,1,EV$4-Parametrlar!$G$6),0)),0)</f>
        <v>0</v>
      </c>
      <c r="EW79" s="46">
        <f>Parametrlar!$G$9*EW77+IF(Parametrlar!$G$6&gt;0,(1-Parametrlar!$G$9)/MAX(1,Parametrlar!$G$6)*(EV78-IF(EW$4-1-Parametrlar!$G$6&gt;=0,INDEX($D$78:$FP$78,1,EW$4-Parametrlar!$G$6),0)),0)</f>
        <v>0</v>
      </c>
      <c r="EX79" s="46">
        <f>Parametrlar!$G$9*EX77+IF(Parametrlar!$G$6&gt;0,(1-Parametrlar!$G$9)/MAX(1,Parametrlar!$G$6)*(EW78-IF(EX$4-1-Parametrlar!$G$6&gt;=0,INDEX($D$78:$FP$78,1,EX$4-Parametrlar!$G$6),0)),0)</f>
        <v>0</v>
      </c>
      <c r="EY79" s="46">
        <f>Parametrlar!$G$9*EY77+IF(Parametrlar!$G$6&gt;0,(1-Parametrlar!$G$9)/MAX(1,Parametrlar!$G$6)*(EX78-IF(EY$4-1-Parametrlar!$G$6&gt;=0,INDEX($D$78:$FP$78,1,EY$4-Parametrlar!$G$6),0)),0)</f>
        <v>0</v>
      </c>
      <c r="EZ79" s="46">
        <f>Parametrlar!$G$9*EZ77+IF(Parametrlar!$G$6&gt;0,(1-Parametrlar!$G$9)/MAX(1,Parametrlar!$G$6)*(EY78-IF(EZ$4-1-Parametrlar!$G$6&gt;=0,INDEX($D$78:$FP$78,1,EZ$4-Parametrlar!$G$6),0)),0)</f>
        <v>0</v>
      </c>
      <c r="FA79" s="46">
        <f>Parametrlar!$G$9*FA77+IF(Parametrlar!$G$6&gt;0,(1-Parametrlar!$G$9)/MAX(1,Parametrlar!$G$6)*(EZ78-IF(FA$4-1-Parametrlar!$G$6&gt;=0,INDEX($D$78:$FP$78,1,FA$4-Parametrlar!$G$6),0)),0)</f>
        <v>0</v>
      </c>
      <c r="FB79" s="46">
        <f>Parametrlar!$G$9*FB77+IF(Parametrlar!$G$6&gt;0,(1-Parametrlar!$G$9)/MAX(1,Parametrlar!$G$6)*(FA78-IF(FB$4-1-Parametrlar!$G$6&gt;=0,INDEX($D$78:$FP$78,1,FB$4-Parametrlar!$G$6),0)),0)</f>
        <v>0</v>
      </c>
      <c r="FC79" s="46">
        <f>Parametrlar!$G$9*FC77+IF(Parametrlar!$G$6&gt;0,(1-Parametrlar!$G$9)/MAX(1,Parametrlar!$G$6)*(FB78-IF(FC$4-1-Parametrlar!$G$6&gt;=0,INDEX($D$78:$FP$78,1,FC$4-Parametrlar!$G$6),0)),0)</f>
        <v>0</v>
      </c>
      <c r="FD79" s="46">
        <f>Parametrlar!$G$9*FD77+IF(Parametrlar!$G$6&gt;0,(1-Parametrlar!$G$9)/MAX(1,Parametrlar!$G$6)*(FC78-IF(FD$4-1-Parametrlar!$G$6&gt;=0,INDEX($D$78:$FP$78,1,FD$4-Parametrlar!$G$6),0)),0)</f>
        <v>0</v>
      </c>
      <c r="FE79" s="46">
        <f>Parametrlar!$G$9*FE77+IF(Parametrlar!$G$6&gt;0,(1-Parametrlar!$G$9)/MAX(1,Parametrlar!$G$6)*(FD78-IF(FE$4-1-Parametrlar!$G$6&gt;=0,INDEX($D$78:$FP$78,1,FE$4-Parametrlar!$G$6),0)),0)</f>
        <v>0</v>
      </c>
      <c r="FF79" s="46">
        <f>Parametrlar!$G$9*FF77+IF(Parametrlar!$G$6&gt;0,(1-Parametrlar!$G$9)/MAX(1,Parametrlar!$G$6)*(FE78-IF(FF$4-1-Parametrlar!$G$6&gt;=0,INDEX($D$78:$FP$78,1,FF$4-Parametrlar!$G$6),0)),0)</f>
        <v>0</v>
      </c>
      <c r="FG79" s="46">
        <f>Parametrlar!$G$9*FG77+IF(Parametrlar!$G$6&gt;0,(1-Parametrlar!$G$9)/MAX(1,Parametrlar!$G$6)*(FF78-IF(FG$4-1-Parametrlar!$G$6&gt;=0,INDEX($D$78:$FP$78,1,FG$4-Parametrlar!$G$6),0)),0)</f>
        <v>0</v>
      </c>
      <c r="FH79" s="46">
        <f>Parametrlar!$G$9*FH77+IF(Parametrlar!$G$6&gt;0,(1-Parametrlar!$G$9)/MAX(1,Parametrlar!$G$6)*(FG78-IF(FH$4-1-Parametrlar!$G$6&gt;=0,INDEX($D$78:$FP$78,1,FH$4-Parametrlar!$G$6),0)),0)</f>
        <v>0</v>
      </c>
      <c r="FI79" s="46">
        <f>Parametrlar!$G$9*FI77+IF(Parametrlar!$G$6&gt;0,(1-Parametrlar!$G$9)/MAX(1,Parametrlar!$G$6)*(FH78-IF(FI$4-1-Parametrlar!$G$6&gt;=0,INDEX($D$78:$FP$78,1,FI$4-Parametrlar!$G$6),0)),0)</f>
        <v>0</v>
      </c>
      <c r="FJ79" s="46">
        <f>Parametrlar!$G$9*FJ77+IF(Parametrlar!$G$6&gt;0,(1-Parametrlar!$G$9)/MAX(1,Parametrlar!$G$6)*(FI78-IF(FJ$4-1-Parametrlar!$G$6&gt;=0,INDEX($D$78:$FP$78,1,FJ$4-Parametrlar!$G$6),0)),0)</f>
        <v>0</v>
      </c>
      <c r="FK79" s="46">
        <f>Parametrlar!$G$9*FK77+IF(Parametrlar!$G$6&gt;0,(1-Parametrlar!$G$9)/MAX(1,Parametrlar!$G$6)*(FJ78-IF(FK$4-1-Parametrlar!$G$6&gt;=0,INDEX($D$78:$FP$78,1,FK$4-Parametrlar!$G$6),0)),0)</f>
        <v>0</v>
      </c>
      <c r="FL79" s="46">
        <f>Parametrlar!$G$9*FL77+IF(Parametrlar!$G$6&gt;0,(1-Parametrlar!$G$9)/MAX(1,Parametrlar!$G$6)*(FK78-IF(FL$4-1-Parametrlar!$G$6&gt;=0,INDEX($D$78:$FP$78,1,FL$4-Parametrlar!$G$6),0)),0)</f>
        <v>0</v>
      </c>
      <c r="FM79" s="46">
        <f>Parametrlar!$G$9*FM77+IF(Parametrlar!$G$6&gt;0,(1-Parametrlar!$G$9)/MAX(1,Parametrlar!$G$6)*(FL78-IF(FM$4-1-Parametrlar!$G$6&gt;=0,INDEX($D$78:$FP$78,1,FM$4-Parametrlar!$G$6),0)),0)</f>
        <v>0</v>
      </c>
      <c r="FN79" s="46">
        <f>Parametrlar!$G$9*FN77+IF(Parametrlar!$G$6&gt;0,(1-Parametrlar!$G$9)/MAX(1,Parametrlar!$G$6)*(FM78-IF(FN$4-1-Parametrlar!$G$6&gt;=0,INDEX($D$78:$FP$78,1,FN$4-Parametrlar!$G$6),0)),0)</f>
        <v>0</v>
      </c>
      <c r="FO79" s="46">
        <f>Parametrlar!$G$9*FO77+IF(Parametrlar!$G$6&gt;0,(1-Parametrlar!$G$9)/MAX(1,Parametrlar!$G$6)*(FN78-IF(FO$4-1-Parametrlar!$G$6&gt;=0,INDEX($D$78:$FP$78,1,FO$4-Parametrlar!$G$6),0)),0)</f>
        <v>0</v>
      </c>
      <c r="FP79" s="46">
        <f>Parametrlar!$G$9*FP77+IF(Parametrlar!$G$6&gt;0,(1-Parametrlar!$G$9)/MAX(1,Parametrlar!$G$6)*(FO78-IF(FP$4-1-Parametrlar!$G$6&gt;=0,INDEX($D$78:$FP$78,1,FP$4-Parametrlar!$G$6),0)),0)</f>
        <v>0</v>
      </c>
    </row>
    <row r="80" spans="1:172" x14ac:dyDescent="0.2">
      <c r="A80" s="42" t="s">
        <v>228</v>
      </c>
      <c r="C80" s="45">
        <f t="shared" si="100"/>
        <v>0</v>
      </c>
      <c r="D80" s="46">
        <f>D77*(Kirish!$B$17+Kirish!$B$18)</f>
        <v>0</v>
      </c>
      <c r="E80" s="46">
        <f>E77*(Kirish!$B$17+Kirish!$B$18)</f>
        <v>0</v>
      </c>
      <c r="F80" s="46">
        <f>F77*(Kirish!$B$17+Kirish!$B$18)</f>
        <v>0</v>
      </c>
      <c r="G80" s="46">
        <f>G77*(Kirish!$B$17+Kirish!$B$18)</f>
        <v>0</v>
      </c>
      <c r="H80" s="46">
        <f>H77*(Kirish!$B$17+Kirish!$B$18)</f>
        <v>0</v>
      </c>
      <c r="I80" s="46">
        <f>I77*(Kirish!$B$17+Kirish!$B$18)</f>
        <v>0</v>
      </c>
      <c r="J80" s="46">
        <f>J77*(Kirish!$B$17+Kirish!$B$18)</f>
        <v>0</v>
      </c>
      <c r="K80" s="46">
        <f>K77*(Kirish!$B$17+Kirish!$B$18)</f>
        <v>0</v>
      </c>
      <c r="L80" s="46">
        <f>L77*(Kirish!$B$17+Kirish!$B$18)</f>
        <v>0</v>
      </c>
      <c r="M80" s="46">
        <f>M77*(Kirish!$B$17+Kirish!$B$18)</f>
        <v>0</v>
      </c>
      <c r="N80" s="46">
        <f>N77*(Kirish!$B$17+Kirish!$B$18)</f>
        <v>0</v>
      </c>
      <c r="O80" s="46">
        <f>O77*(Kirish!$B$17+Kirish!$B$18)</f>
        <v>0</v>
      </c>
      <c r="P80" s="46">
        <f>P77*(Kirish!$B$17+Kirish!$B$18)</f>
        <v>0</v>
      </c>
      <c r="Q80" s="46">
        <f>Q77*(Kirish!$B$17+Kirish!$B$18)</f>
        <v>0</v>
      </c>
      <c r="R80" s="46">
        <f>R77*(Kirish!$B$17+Kirish!$B$18)</f>
        <v>0</v>
      </c>
      <c r="S80" s="46">
        <f>S77*(Kirish!$B$17+Kirish!$B$18)</f>
        <v>0</v>
      </c>
      <c r="T80" s="46">
        <f>T77*(Kirish!$B$17+Kirish!$B$18)</f>
        <v>0</v>
      </c>
      <c r="U80" s="46">
        <f>U77*(Kirish!$B$17+Kirish!$B$18)</f>
        <v>0</v>
      </c>
      <c r="V80" s="46">
        <f>V77*(Kirish!$B$17+Kirish!$B$18)</f>
        <v>0</v>
      </c>
      <c r="W80" s="46">
        <f>W77*(Kirish!$B$17+Kirish!$B$18)</f>
        <v>0</v>
      </c>
      <c r="X80" s="46">
        <f>X77*(Kirish!$B$17+Kirish!$B$18)</f>
        <v>0</v>
      </c>
      <c r="Y80" s="46">
        <f>Y77*(Kirish!$B$17+Kirish!$B$18)</f>
        <v>0</v>
      </c>
      <c r="Z80" s="46">
        <f>Z77*(Kirish!$B$17+Kirish!$B$18)</f>
        <v>0</v>
      </c>
      <c r="AA80" s="46">
        <f>AA77*(Kirish!$B$17+Kirish!$B$18)</f>
        <v>0</v>
      </c>
      <c r="AB80" s="46">
        <f>AB77*(Kirish!$B$17+Kirish!$B$18)</f>
        <v>0</v>
      </c>
      <c r="AC80" s="46">
        <f>AC77*(Kirish!$B$17+Kirish!$B$18)</f>
        <v>0</v>
      </c>
      <c r="AD80" s="46">
        <f>AD77*(Kirish!$B$17+Kirish!$B$18)</f>
        <v>0</v>
      </c>
      <c r="AE80" s="46">
        <f>AE77*(Kirish!$B$17+Kirish!$B$18)</f>
        <v>0</v>
      </c>
      <c r="AF80" s="46">
        <f>AF77*(Kirish!$B$17+Kirish!$B$18)</f>
        <v>0</v>
      </c>
      <c r="AG80" s="46">
        <f>AG77*(Kirish!$B$17+Kirish!$B$18)</f>
        <v>0</v>
      </c>
      <c r="AH80" s="46">
        <f>AH77*(Kirish!$B$17+Kirish!$B$18)</f>
        <v>0</v>
      </c>
      <c r="AI80" s="46">
        <f>AI77*(Kirish!$B$17+Kirish!$B$18)</f>
        <v>0</v>
      </c>
      <c r="AJ80" s="46">
        <f>AJ77*(Kirish!$B$17+Kirish!$B$18)</f>
        <v>0</v>
      </c>
      <c r="AK80" s="46">
        <f>AK77*(Kirish!$B$17+Kirish!$B$18)</f>
        <v>0</v>
      </c>
      <c r="AL80" s="46">
        <f>AL77*(Kirish!$B$17+Kirish!$B$18)</f>
        <v>0</v>
      </c>
      <c r="AM80" s="46">
        <f>AM77*(Kirish!$B$17+Kirish!$B$18)</f>
        <v>0</v>
      </c>
      <c r="AN80" s="46">
        <f>AN77*(Kirish!$B$17+Kirish!$B$18)</f>
        <v>0</v>
      </c>
      <c r="AO80" s="46">
        <f>AO77*(Kirish!$B$17+Kirish!$B$18)</f>
        <v>0</v>
      </c>
      <c r="AP80" s="46">
        <f>AP77*(Kirish!$B$17+Kirish!$B$18)</f>
        <v>0</v>
      </c>
      <c r="AQ80" s="46">
        <f>AQ77*(Kirish!$B$17+Kirish!$B$18)</f>
        <v>0</v>
      </c>
      <c r="AR80" s="46">
        <f>AR77*(Kirish!$B$17+Kirish!$B$18)</f>
        <v>0</v>
      </c>
      <c r="AS80" s="46">
        <f>AS77*(Kirish!$B$17+Kirish!$B$18)</f>
        <v>0</v>
      </c>
      <c r="AT80" s="46">
        <f>AT77*(Kirish!$B$17+Kirish!$B$18)</f>
        <v>0</v>
      </c>
      <c r="AU80" s="46">
        <f>AU77*(Kirish!$B$17+Kirish!$B$18)</f>
        <v>0</v>
      </c>
      <c r="AV80" s="46">
        <f>AV77*(Kirish!$B$17+Kirish!$B$18)</f>
        <v>0</v>
      </c>
      <c r="AW80" s="46">
        <f>AW77*(Kirish!$B$17+Kirish!$B$18)</f>
        <v>0</v>
      </c>
      <c r="AX80" s="46">
        <f>AX77*(Kirish!$B$17+Kirish!$B$18)</f>
        <v>0</v>
      </c>
      <c r="AY80" s="46">
        <f>AY77*(Kirish!$B$17+Kirish!$B$18)</f>
        <v>0</v>
      </c>
      <c r="AZ80" s="46">
        <f>AZ77*(Kirish!$B$17+Kirish!$B$18)</f>
        <v>0</v>
      </c>
      <c r="BA80" s="46">
        <f>BA77*(Kirish!$B$17+Kirish!$B$18)</f>
        <v>0</v>
      </c>
      <c r="BB80" s="46">
        <f>BB77*(Kirish!$B$17+Kirish!$B$18)</f>
        <v>0</v>
      </c>
      <c r="BC80" s="46">
        <f>BC77*(Kirish!$B$17+Kirish!$B$18)</f>
        <v>0</v>
      </c>
      <c r="BD80" s="46">
        <f>BD77*(Kirish!$B$17+Kirish!$B$18)</f>
        <v>0</v>
      </c>
      <c r="BE80" s="46">
        <f>BE77*(Kirish!$B$17+Kirish!$B$18)</f>
        <v>0</v>
      </c>
      <c r="BF80" s="46">
        <f>BF77*(Kirish!$B$17+Kirish!$B$18)</f>
        <v>0</v>
      </c>
      <c r="BG80" s="46">
        <f>BG77*(Kirish!$B$17+Kirish!$B$18)</f>
        <v>0</v>
      </c>
      <c r="BH80" s="46">
        <f>BH77*(Kirish!$B$17+Kirish!$B$18)</f>
        <v>0</v>
      </c>
      <c r="BI80" s="46">
        <f>BI77*(Kirish!$B$17+Kirish!$B$18)</f>
        <v>0</v>
      </c>
      <c r="BJ80" s="46">
        <f>BJ77*(Kirish!$B$17+Kirish!$B$18)</f>
        <v>0</v>
      </c>
      <c r="BK80" s="46">
        <f>BK77*(Kirish!$B$17+Kirish!$B$18)</f>
        <v>0</v>
      </c>
      <c r="BL80" s="46">
        <f>BL77*(Kirish!$B$17+Kirish!$B$18)</f>
        <v>0</v>
      </c>
      <c r="BM80" s="46">
        <f>BM77*(Kirish!$B$17+Kirish!$B$18)</f>
        <v>0</v>
      </c>
      <c r="BN80" s="46">
        <f>BN77*(Kirish!$B$17+Kirish!$B$18)</f>
        <v>0</v>
      </c>
      <c r="BO80" s="46">
        <f>BO77*(Kirish!$B$17+Kirish!$B$18)</f>
        <v>0</v>
      </c>
      <c r="BP80" s="46">
        <f>BP77*(Kirish!$B$17+Kirish!$B$18)</f>
        <v>0</v>
      </c>
      <c r="BQ80" s="46">
        <f>BQ77*(Kirish!$B$17+Kirish!$B$18)</f>
        <v>0</v>
      </c>
      <c r="BR80" s="46">
        <f>BR77*(Kirish!$B$17+Kirish!$B$18)</f>
        <v>0</v>
      </c>
      <c r="BS80" s="46">
        <f>BS77*(Kirish!$B$17+Kirish!$B$18)</f>
        <v>0</v>
      </c>
      <c r="BT80" s="46">
        <f>BT77*(Kirish!$B$17+Kirish!$B$18)</f>
        <v>0</v>
      </c>
      <c r="BU80" s="46">
        <f>BU77*(Kirish!$B$17+Kirish!$B$18)</f>
        <v>0</v>
      </c>
      <c r="BV80" s="46">
        <f>BV77*(Kirish!$B$17+Kirish!$B$18)</f>
        <v>0</v>
      </c>
      <c r="BW80" s="46">
        <f>BW77*(Kirish!$B$17+Kirish!$B$18)</f>
        <v>0</v>
      </c>
      <c r="BX80" s="46">
        <f>BX77*(Kirish!$B$17+Kirish!$B$18)</f>
        <v>0</v>
      </c>
      <c r="BY80" s="46">
        <f>BY77*(Kirish!$B$17+Kirish!$B$18)</f>
        <v>0</v>
      </c>
      <c r="BZ80" s="46">
        <f>BZ77*(Kirish!$B$17+Kirish!$B$18)</f>
        <v>0</v>
      </c>
      <c r="CA80" s="46">
        <f>CA77*(Kirish!$B$17+Kirish!$B$18)</f>
        <v>0</v>
      </c>
      <c r="CB80" s="46">
        <f>CB77*(Kirish!$B$17+Kirish!$B$18)</f>
        <v>0</v>
      </c>
      <c r="CC80" s="46">
        <f>CC77*(Kirish!$B$17+Kirish!$B$18)</f>
        <v>0</v>
      </c>
      <c r="CD80" s="46">
        <f>CD77*(Kirish!$B$17+Kirish!$B$18)</f>
        <v>0</v>
      </c>
      <c r="CE80" s="46">
        <f>CE77*(Kirish!$B$17+Kirish!$B$18)</f>
        <v>0</v>
      </c>
      <c r="CF80" s="46">
        <f>CF77*(Kirish!$B$17+Kirish!$B$18)</f>
        <v>0</v>
      </c>
      <c r="CG80" s="46">
        <f>CG77*(Kirish!$B$17+Kirish!$B$18)</f>
        <v>0</v>
      </c>
      <c r="CH80" s="46">
        <f>CH77*(Kirish!$B$17+Kirish!$B$18)</f>
        <v>0</v>
      </c>
      <c r="CI80" s="46">
        <f>CI77*(Kirish!$B$17+Kirish!$B$18)</f>
        <v>0</v>
      </c>
      <c r="CJ80" s="46">
        <f>CJ77*(Kirish!$B$17+Kirish!$B$18)</f>
        <v>0</v>
      </c>
      <c r="CK80" s="46">
        <f>CK77*(Kirish!$B$17+Kirish!$B$18)</f>
        <v>0</v>
      </c>
      <c r="CL80" s="46">
        <f>CL77*(Kirish!$B$17+Kirish!$B$18)</f>
        <v>0</v>
      </c>
      <c r="CM80" s="46">
        <f>CM77*(Kirish!$B$17+Kirish!$B$18)</f>
        <v>0</v>
      </c>
      <c r="CN80" s="46">
        <f>CN77*(Kirish!$B$17+Kirish!$B$18)</f>
        <v>0</v>
      </c>
      <c r="CO80" s="46">
        <f>CO77*(Kirish!$B$17+Kirish!$B$18)</f>
        <v>0</v>
      </c>
      <c r="CP80" s="46">
        <f>CP77*(Kirish!$B$17+Kirish!$B$18)</f>
        <v>0</v>
      </c>
      <c r="CQ80" s="46">
        <f>CQ77*(Kirish!$B$17+Kirish!$B$18)</f>
        <v>0</v>
      </c>
      <c r="CR80" s="46">
        <f>CR77*(Kirish!$B$17+Kirish!$B$18)</f>
        <v>0</v>
      </c>
      <c r="CS80" s="46">
        <f>CS77*(Kirish!$B$17+Kirish!$B$18)</f>
        <v>0</v>
      </c>
      <c r="CT80" s="46">
        <f>CT77*(Kirish!$B$17+Kirish!$B$18)</f>
        <v>0</v>
      </c>
      <c r="CU80" s="46">
        <f>CU77*(Kirish!$B$17+Kirish!$B$18)</f>
        <v>0</v>
      </c>
      <c r="CV80" s="46">
        <f>CV77*(Kirish!$B$17+Kirish!$B$18)</f>
        <v>0</v>
      </c>
      <c r="CW80" s="46">
        <f>CW77*(Kirish!$B$17+Kirish!$B$18)</f>
        <v>0</v>
      </c>
      <c r="CX80" s="46">
        <f>CX77*(Kirish!$B$17+Kirish!$B$18)</f>
        <v>0</v>
      </c>
      <c r="CY80" s="46">
        <f>CY77*(Kirish!$B$17+Kirish!$B$18)</f>
        <v>0</v>
      </c>
      <c r="CZ80" s="46">
        <f>CZ77*(Kirish!$B$17+Kirish!$B$18)</f>
        <v>0</v>
      </c>
      <c r="DA80" s="46">
        <f>DA77*(Kirish!$B$17+Kirish!$B$18)</f>
        <v>0</v>
      </c>
      <c r="DB80" s="46">
        <f>DB77*(Kirish!$B$17+Kirish!$B$18)</f>
        <v>0</v>
      </c>
      <c r="DC80" s="46">
        <f>DC77*(Kirish!$B$17+Kirish!$B$18)</f>
        <v>0</v>
      </c>
      <c r="DD80" s="46">
        <f>DD77*(Kirish!$B$17+Kirish!$B$18)</f>
        <v>0</v>
      </c>
      <c r="DE80" s="46">
        <f>DE77*(Kirish!$B$17+Kirish!$B$18)</f>
        <v>0</v>
      </c>
      <c r="DF80" s="46">
        <f>DF77*(Kirish!$B$17+Kirish!$B$18)</f>
        <v>0</v>
      </c>
      <c r="DG80" s="46">
        <f>DG77*(Kirish!$B$17+Kirish!$B$18)</f>
        <v>0</v>
      </c>
      <c r="DH80" s="46">
        <f>DH77*(Kirish!$B$17+Kirish!$B$18)</f>
        <v>0</v>
      </c>
      <c r="DI80" s="46">
        <f>DI77*(Kirish!$B$17+Kirish!$B$18)</f>
        <v>0</v>
      </c>
      <c r="DJ80" s="46">
        <f>DJ77*(Kirish!$B$17+Kirish!$B$18)</f>
        <v>0</v>
      </c>
      <c r="DK80" s="46">
        <f>DK77*(Kirish!$B$17+Kirish!$B$18)</f>
        <v>0</v>
      </c>
      <c r="DL80" s="46">
        <f>DL77*(Kirish!$B$17+Kirish!$B$18)</f>
        <v>0</v>
      </c>
      <c r="DM80" s="46">
        <f>DM77*(Kirish!$B$17+Kirish!$B$18)</f>
        <v>0</v>
      </c>
      <c r="DN80" s="46">
        <f>DN77*(Kirish!$B$17+Kirish!$B$18)</f>
        <v>0</v>
      </c>
      <c r="DO80" s="46">
        <f>DO77*(Kirish!$B$17+Kirish!$B$18)</f>
        <v>0</v>
      </c>
      <c r="DP80" s="46">
        <f>DP77*(Kirish!$B$17+Kirish!$B$18)</f>
        <v>0</v>
      </c>
      <c r="DQ80" s="46">
        <f>DQ77*(Kirish!$B$17+Kirish!$B$18)</f>
        <v>0</v>
      </c>
      <c r="DR80" s="46">
        <f>DR77*(Kirish!$B$17+Kirish!$B$18)</f>
        <v>0</v>
      </c>
      <c r="DS80" s="46">
        <f>DS77*(Kirish!$B$17+Kirish!$B$18)</f>
        <v>0</v>
      </c>
      <c r="DT80" s="46">
        <f>DT77*(Kirish!$B$17+Kirish!$B$18)</f>
        <v>0</v>
      </c>
      <c r="DU80" s="46">
        <f>DU77*(Kirish!$B$17+Kirish!$B$18)</f>
        <v>0</v>
      </c>
      <c r="DV80" s="46">
        <f>DV77*(Kirish!$B$17+Kirish!$B$18)</f>
        <v>0</v>
      </c>
      <c r="DW80" s="46">
        <f>DW77*(Kirish!$B$17+Kirish!$B$18)</f>
        <v>0</v>
      </c>
      <c r="DX80" s="46">
        <f>DX77*(Kirish!$B$17+Kirish!$B$18)</f>
        <v>0</v>
      </c>
      <c r="DY80" s="46">
        <f>DY77*(Kirish!$B$17+Kirish!$B$18)</f>
        <v>0</v>
      </c>
      <c r="DZ80" s="46">
        <f>DZ77*(Kirish!$B$17+Kirish!$B$18)</f>
        <v>0</v>
      </c>
      <c r="EA80" s="46">
        <f>EA77*(Kirish!$B$17+Kirish!$B$18)</f>
        <v>0</v>
      </c>
      <c r="EB80" s="46">
        <f>EB77*(Kirish!$B$17+Kirish!$B$18)</f>
        <v>0</v>
      </c>
      <c r="EC80" s="46">
        <f>EC77*(Kirish!$B$17+Kirish!$B$18)</f>
        <v>0</v>
      </c>
      <c r="ED80" s="46">
        <f>ED77*(Kirish!$B$17+Kirish!$B$18)</f>
        <v>0</v>
      </c>
      <c r="EE80" s="46">
        <f>EE77*(Kirish!$B$17+Kirish!$B$18)</f>
        <v>0</v>
      </c>
      <c r="EF80" s="46">
        <f>EF77*(Kirish!$B$17+Kirish!$B$18)</f>
        <v>0</v>
      </c>
      <c r="EG80" s="46">
        <f>EG77*(Kirish!$B$17+Kirish!$B$18)</f>
        <v>0</v>
      </c>
      <c r="EH80" s="46">
        <f>EH77*(Kirish!$B$17+Kirish!$B$18)</f>
        <v>0</v>
      </c>
      <c r="EI80" s="46">
        <f>EI77*(Kirish!$B$17+Kirish!$B$18)</f>
        <v>0</v>
      </c>
      <c r="EJ80" s="46">
        <f>EJ77*(Kirish!$B$17+Kirish!$B$18)</f>
        <v>0</v>
      </c>
      <c r="EK80" s="46">
        <f>EK77*(Kirish!$B$17+Kirish!$B$18)</f>
        <v>0</v>
      </c>
      <c r="EL80" s="46">
        <f>EL77*(Kirish!$B$17+Kirish!$B$18)</f>
        <v>0</v>
      </c>
      <c r="EM80" s="46">
        <f>EM77*(Kirish!$B$17+Kirish!$B$18)</f>
        <v>0</v>
      </c>
      <c r="EN80" s="46">
        <f>EN77*(Kirish!$B$17+Kirish!$B$18)</f>
        <v>0</v>
      </c>
      <c r="EO80" s="46">
        <f>EO77*(Kirish!$B$17+Kirish!$B$18)</f>
        <v>0</v>
      </c>
      <c r="EP80" s="46">
        <f>EP77*(Kirish!$B$17+Kirish!$B$18)</f>
        <v>0</v>
      </c>
      <c r="EQ80" s="46">
        <f>EQ77*(Kirish!$B$17+Kirish!$B$18)</f>
        <v>0</v>
      </c>
      <c r="ER80" s="46">
        <f>ER77*(Kirish!$B$17+Kirish!$B$18)</f>
        <v>0</v>
      </c>
      <c r="ES80" s="46">
        <f>ES77*(Kirish!$B$17+Kirish!$B$18)</f>
        <v>0</v>
      </c>
      <c r="ET80" s="46">
        <f>ET77*(Kirish!$B$17+Kirish!$B$18)</f>
        <v>0</v>
      </c>
      <c r="EU80" s="46">
        <f>EU77*(Kirish!$B$17+Kirish!$B$18)</f>
        <v>0</v>
      </c>
      <c r="EV80" s="46">
        <f>EV77*(Kirish!$B$17+Kirish!$B$18)</f>
        <v>0</v>
      </c>
      <c r="EW80" s="46">
        <f>EW77*(Kirish!$B$17+Kirish!$B$18)</f>
        <v>0</v>
      </c>
      <c r="EX80" s="46">
        <f>EX77*(Kirish!$B$17+Kirish!$B$18)</f>
        <v>0</v>
      </c>
      <c r="EY80" s="46">
        <f>EY77*(Kirish!$B$17+Kirish!$B$18)</f>
        <v>0</v>
      </c>
      <c r="EZ80" s="46">
        <f>EZ77*(Kirish!$B$17+Kirish!$B$18)</f>
        <v>0</v>
      </c>
      <c r="FA80" s="46">
        <f>FA77*(Kirish!$B$17+Kirish!$B$18)</f>
        <v>0</v>
      </c>
      <c r="FB80" s="46">
        <f>FB77*(Kirish!$B$17+Kirish!$B$18)</f>
        <v>0</v>
      </c>
      <c r="FC80" s="46">
        <f>FC77*(Kirish!$B$17+Kirish!$B$18)</f>
        <v>0</v>
      </c>
      <c r="FD80" s="46">
        <f>FD77*(Kirish!$B$17+Kirish!$B$18)</f>
        <v>0</v>
      </c>
      <c r="FE80" s="46">
        <f>FE77*(Kirish!$B$17+Kirish!$B$18)</f>
        <v>0</v>
      </c>
      <c r="FF80" s="46">
        <f>FF77*(Kirish!$B$17+Kirish!$B$18)</f>
        <v>0</v>
      </c>
      <c r="FG80" s="46">
        <f>FG77*(Kirish!$B$17+Kirish!$B$18)</f>
        <v>0</v>
      </c>
      <c r="FH80" s="46">
        <f>FH77*(Kirish!$B$17+Kirish!$B$18)</f>
        <v>0</v>
      </c>
      <c r="FI80" s="46">
        <f>FI77*(Kirish!$B$17+Kirish!$B$18)</f>
        <v>0</v>
      </c>
      <c r="FJ80" s="46">
        <f>FJ77*(Kirish!$B$17+Kirish!$B$18)</f>
        <v>0</v>
      </c>
      <c r="FK80" s="46">
        <f>FK77*(Kirish!$B$17+Kirish!$B$18)</f>
        <v>0</v>
      </c>
      <c r="FL80" s="46">
        <f>FL77*(Kirish!$B$17+Kirish!$B$18)</f>
        <v>0</v>
      </c>
      <c r="FM80" s="46">
        <f>FM77*(Kirish!$B$17+Kirish!$B$18)</f>
        <v>0</v>
      </c>
      <c r="FN80" s="46">
        <f>FN77*(Kirish!$B$17+Kirish!$B$18)</f>
        <v>0</v>
      </c>
      <c r="FO80" s="46">
        <f>FO77*(Kirish!$B$17+Kirish!$B$18)</f>
        <v>0</v>
      </c>
      <c r="FP80" s="46">
        <f>FP77*(Kirish!$B$17+Kirish!$B$18)</f>
        <v>0</v>
      </c>
    </row>
    <row r="81" spans="1:172" x14ac:dyDescent="0.2">
      <c r="A81" s="42" t="s">
        <v>229</v>
      </c>
      <c r="C81" s="45">
        <f t="shared" si="100"/>
        <v>0</v>
      </c>
      <c r="D81" s="46">
        <f>MAX(0,Parametrlar!$G$26)*D79*Kirish!$B$28</f>
        <v>0</v>
      </c>
      <c r="E81" s="46">
        <f>MAX(0,Parametrlar!$G$26)*E79*Kirish!$B$28</f>
        <v>0</v>
      </c>
      <c r="F81" s="46">
        <f>MAX(0,Parametrlar!$G$26)*F79*Kirish!$B$28</f>
        <v>0</v>
      </c>
      <c r="G81" s="46">
        <f>MAX(0,Parametrlar!$G$26)*G79*Kirish!$B$28</f>
        <v>0</v>
      </c>
      <c r="H81" s="46">
        <f>MAX(0,Parametrlar!$G$26)*H79*Kirish!$B$28</f>
        <v>0</v>
      </c>
      <c r="I81" s="46">
        <f>MAX(0,Parametrlar!$G$26)*I79*Kirish!$B$28</f>
        <v>0</v>
      </c>
      <c r="J81" s="46">
        <f>MAX(0,Parametrlar!$G$26)*J79*Kirish!$B$28</f>
        <v>0</v>
      </c>
      <c r="K81" s="46">
        <f>MAX(0,Parametrlar!$G$26)*K79*Kirish!$B$28</f>
        <v>0</v>
      </c>
      <c r="L81" s="46">
        <f>MAX(0,Parametrlar!$G$26)*L79*Kirish!$B$28</f>
        <v>0</v>
      </c>
      <c r="M81" s="46">
        <f>MAX(0,Parametrlar!$G$26)*M79*Kirish!$B$28</f>
        <v>0</v>
      </c>
      <c r="N81" s="46">
        <f>MAX(0,Parametrlar!$G$26)*N79*Kirish!$B$28</f>
        <v>0</v>
      </c>
      <c r="O81" s="46">
        <f>MAX(0,Parametrlar!$G$26)*O79*Kirish!$B$28</f>
        <v>0</v>
      </c>
      <c r="P81" s="46">
        <f>MAX(0,Parametrlar!$G$26)*P79*Kirish!$B$28</f>
        <v>0</v>
      </c>
      <c r="Q81" s="46">
        <f>MAX(0,Parametrlar!$G$26)*Q79*Kirish!$B$28</f>
        <v>0</v>
      </c>
      <c r="R81" s="46">
        <f>MAX(0,Parametrlar!$G$26)*R79*Kirish!$B$28</f>
        <v>0</v>
      </c>
      <c r="S81" s="46">
        <f>MAX(0,Parametrlar!$G$26)*S79*Kirish!$B$28</f>
        <v>0</v>
      </c>
      <c r="T81" s="46">
        <f>MAX(0,Parametrlar!$G$26)*T79*Kirish!$B$28</f>
        <v>0</v>
      </c>
      <c r="U81" s="46">
        <f>MAX(0,Parametrlar!$G$26)*U79*Kirish!$B$28</f>
        <v>0</v>
      </c>
      <c r="V81" s="46">
        <f>MAX(0,Parametrlar!$G$26)*V79*Kirish!$B$28</f>
        <v>0</v>
      </c>
      <c r="W81" s="46">
        <f>MAX(0,Parametrlar!$G$26)*W79*Kirish!$B$28</f>
        <v>0</v>
      </c>
      <c r="X81" s="46">
        <f>MAX(0,Parametrlar!$G$26)*X79*Kirish!$B$28</f>
        <v>0</v>
      </c>
      <c r="Y81" s="46">
        <f>MAX(0,Parametrlar!$G$26)*Y79*Kirish!$B$28</f>
        <v>0</v>
      </c>
      <c r="Z81" s="46">
        <f>MAX(0,Parametrlar!$G$26)*Z79*Kirish!$B$28</f>
        <v>0</v>
      </c>
      <c r="AA81" s="46">
        <f>MAX(0,Parametrlar!$G$26)*AA79*Kirish!$B$28</f>
        <v>0</v>
      </c>
      <c r="AB81" s="46">
        <f>MAX(0,Parametrlar!$G$26)*AB79*Kirish!$B$28</f>
        <v>0</v>
      </c>
      <c r="AC81" s="46">
        <f>MAX(0,Parametrlar!$G$26)*AC79*Kirish!$B$28</f>
        <v>0</v>
      </c>
      <c r="AD81" s="46">
        <f>MAX(0,Parametrlar!$G$26)*AD79*Kirish!$B$28</f>
        <v>0</v>
      </c>
      <c r="AE81" s="46">
        <f>MAX(0,Parametrlar!$G$26)*AE79*Kirish!$B$28</f>
        <v>0</v>
      </c>
      <c r="AF81" s="46">
        <f>MAX(0,Parametrlar!$G$26)*AF79*Kirish!$B$28</f>
        <v>0</v>
      </c>
      <c r="AG81" s="46">
        <f>MAX(0,Parametrlar!$G$26)*AG79*Kirish!$B$28</f>
        <v>0</v>
      </c>
      <c r="AH81" s="46">
        <f>MAX(0,Parametrlar!$G$26)*AH79*Kirish!$B$28</f>
        <v>0</v>
      </c>
      <c r="AI81" s="46">
        <f>MAX(0,Parametrlar!$G$26)*AI79*Kirish!$B$28</f>
        <v>0</v>
      </c>
      <c r="AJ81" s="46">
        <f>MAX(0,Parametrlar!$G$26)*AJ79*Kirish!$B$28</f>
        <v>0</v>
      </c>
      <c r="AK81" s="46">
        <f>MAX(0,Parametrlar!$G$26)*AK79*Kirish!$B$28</f>
        <v>0</v>
      </c>
      <c r="AL81" s="46">
        <f>MAX(0,Parametrlar!$G$26)*AL79*Kirish!$B$28</f>
        <v>0</v>
      </c>
      <c r="AM81" s="46">
        <f>MAX(0,Parametrlar!$G$26)*AM79*Kirish!$B$28</f>
        <v>0</v>
      </c>
      <c r="AN81" s="46">
        <f>MAX(0,Parametrlar!$G$26)*AN79*Kirish!$B$28</f>
        <v>0</v>
      </c>
      <c r="AO81" s="46">
        <f>MAX(0,Parametrlar!$G$26)*AO79*Kirish!$B$28</f>
        <v>0</v>
      </c>
      <c r="AP81" s="46">
        <f>MAX(0,Parametrlar!$G$26)*AP79*Kirish!$B$28</f>
        <v>0</v>
      </c>
      <c r="AQ81" s="46">
        <f>MAX(0,Parametrlar!$G$26)*AQ79*Kirish!$B$28</f>
        <v>0</v>
      </c>
      <c r="AR81" s="46">
        <f>MAX(0,Parametrlar!$G$26)*AR79*Kirish!$B$28</f>
        <v>0</v>
      </c>
      <c r="AS81" s="46">
        <f>MAX(0,Parametrlar!$G$26)*AS79*Kirish!$B$28</f>
        <v>0</v>
      </c>
      <c r="AT81" s="46">
        <f>MAX(0,Parametrlar!$G$26)*AT79*Kirish!$B$28</f>
        <v>0</v>
      </c>
      <c r="AU81" s="46">
        <f>MAX(0,Parametrlar!$G$26)*AU79*Kirish!$B$28</f>
        <v>0</v>
      </c>
      <c r="AV81" s="46">
        <f>MAX(0,Parametrlar!$G$26)*AV79*Kirish!$B$28</f>
        <v>0</v>
      </c>
      <c r="AW81" s="46">
        <f>MAX(0,Parametrlar!$G$26)*AW79*Kirish!$B$28</f>
        <v>0</v>
      </c>
      <c r="AX81" s="46">
        <f>MAX(0,Parametrlar!$G$26)*AX79*Kirish!$B$28</f>
        <v>0</v>
      </c>
      <c r="AY81" s="46">
        <f>MAX(0,Parametrlar!$G$26)*AY79*Kirish!$B$28</f>
        <v>0</v>
      </c>
      <c r="AZ81" s="46">
        <f>MAX(0,Parametrlar!$G$26)*AZ79*Kirish!$B$28</f>
        <v>0</v>
      </c>
      <c r="BA81" s="46">
        <f>MAX(0,Parametrlar!$G$26)*BA79*Kirish!$B$28</f>
        <v>0</v>
      </c>
      <c r="BB81" s="46">
        <f>MAX(0,Parametrlar!$G$26)*BB79*Kirish!$B$28</f>
        <v>0</v>
      </c>
      <c r="BC81" s="46">
        <f>MAX(0,Parametrlar!$G$26)*BC79*Kirish!$B$28</f>
        <v>0</v>
      </c>
      <c r="BD81" s="46">
        <f>MAX(0,Parametrlar!$G$26)*BD79*Kirish!$B$28</f>
        <v>0</v>
      </c>
      <c r="BE81" s="46">
        <f>MAX(0,Parametrlar!$G$26)*BE79*Kirish!$B$28</f>
        <v>0</v>
      </c>
      <c r="BF81" s="46">
        <f>MAX(0,Parametrlar!$G$26)*BF79*Kirish!$B$28</f>
        <v>0</v>
      </c>
      <c r="BG81" s="46">
        <f>MAX(0,Parametrlar!$G$26)*BG79*Kirish!$B$28</f>
        <v>0</v>
      </c>
      <c r="BH81" s="46">
        <f>MAX(0,Parametrlar!$G$26)*BH79*Kirish!$B$28</f>
        <v>0</v>
      </c>
      <c r="BI81" s="46">
        <f>MAX(0,Parametrlar!$G$26)*BI79*Kirish!$B$28</f>
        <v>0</v>
      </c>
      <c r="BJ81" s="46">
        <f>MAX(0,Parametrlar!$G$26)*BJ79*Kirish!$B$28</f>
        <v>0</v>
      </c>
      <c r="BK81" s="46">
        <f>MAX(0,Parametrlar!$G$26)*BK79*Kirish!$B$28</f>
        <v>0</v>
      </c>
      <c r="BL81" s="46">
        <f>MAX(0,Parametrlar!$G$26)*BL79*Kirish!$B$28</f>
        <v>0</v>
      </c>
      <c r="BM81" s="46">
        <f>MAX(0,Parametrlar!$G$26)*BM79*Kirish!$B$28</f>
        <v>0</v>
      </c>
      <c r="BN81" s="46">
        <f>MAX(0,Parametrlar!$G$26)*BN79*Kirish!$B$28</f>
        <v>0</v>
      </c>
      <c r="BO81" s="46">
        <f>MAX(0,Parametrlar!$G$26)*BO79*Kirish!$B$28</f>
        <v>0</v>
      </c>
      <c r="BP81" s="46">
        <f>MAX(0,Parametrlar!$G$26)*BP79*Kirish!$B$28</f>
        <v>0</v>
      </c>
      <c r="BQ81" s="46">
        <f>MAX(0,Parametrlar!$G$26)*BQ79*Kirish!$B$28</f>
        <v>0</v>
      </c>
      <c r="BR81" s="46">
        <f>MAX(0,Parametrlar!$G$26)*BR79*Kirish!$B$28</f>
        <v>0</v>
      </c>
      <c r="BS81" s="46">
        <f>MAX(0,Parametrlar!$G$26)*BS79*Kirish!$B$28</f>
        <v>0</v>
      </c>
      <c r="BT81" s="46">
        <f>MAX(0,Parametrlar!$G$26)*BT79*Kirish!$B$28</f>
        <v>0</v>
      </c>
      <c r="BU81" s="46">
        <f>MAX(0,Parametrlar!$G$26)*BU79*Kirish!$B$28</f>
        <v>0</v>
      </c>
      <c r="BV81" s="46">
        <f>MAX(0,Parametrlar!$G$26)*BV79*Kirish!$B$28</f>
        <v>0</v>
      </c>
      <c r="BW81" s="46">
        <f>MAX(0,Parametrlar!$G$26)*BW79*Kirish!$B$28</f>
        <v>0</v>
      </c>
      <c r="BX81" s="46">
        <f>MAX(0,Parametrlar!$G$26)*BX79*Kirish!$B$28</f>
        <v>0</v>
      </c>
      <c r="BY81" s="46">
        <f>MAX(0,Parametrlar!$G$26)*BY79*Kirish!$B$28</f>
        <v>0</v>
      </c>
      <c r="BZ81" s="46">
        <f>MAX(0,Parametrlar!$G$26)*BZ79*Kirish!$B$28</f>
        <v>0</v>
      </c>
      <c r="CA81" s="46">
        <f>MAX(0,Parametrlar!$G$26)*CA79*Kirish!$B$28</f>
        <v>0</v>
      </c>
      <c r="CB81" s="46">
        <f>MAX(0,Parametrlar!$G$26)*CB79*Kirish!$B$28</f>
        <v>0</v>
      </c>
      <c r="CC81" s="46">
        <f>MAX(0,Parametrlar!$G$26)*CC79*Kirish!$B$28</f>
        <v>0</v>
      </c>
      <c r="CD81" s="46">
        <f>MAX(0,Parametrlar!$G$26)*CD79*Kirish!$B$28</f>
        <v>0</v>
      </c>
      <c r="CE81" s="46">
        <f>MAX(0,Parametrlar!$G$26)*CE79*Kirish!$B$28</f>
        <v>0</v>
      </c>
      <c r="CF81" s="46">
        <f>MAX(0,Parametrlar!$G$26)*CF79*Kirish!$B$28</f>
        <v>0</v>
      </c>
      <c r="CG81" s="46">
        <f>MAX(0,Parametrlar!$G$26)*CG79*Kirish!$B$28</f>
        <v>0</v>
      </c>
      <c r="CH81" s="46">
        <f>MAX(0,Parametrlar!$G$26)*CH79*Kirish!$B$28</f>
        <v>0</v>
      </c>
      <c r="CI81" s="46">
        <f>MAX(0,Parametrlar!$G$26)*CI79*Kirish!$B$28</f>
        <v>0</v>
      </c>
      <c r="CJ81" s="46">
        <f>MAX(0,Parametrlar!$G$26)*CJ79*Kirish!$B$28</f>
        <v>0</v>
      </c>
      <c r="CK81" s="46">
        <f>MAX(0,Parametrlar!$G$26)*CK79*Kirish!$B$28</f>
        <v>0</v>
      </c>
      <c r="CL81" s="46">
        <f>MAX(0,Parametrlar!$G$26)*CL79*Kirish!$B$28</f>
        <v>0</v>
      </c>
      <c r="CM81" s="46">
        <f>MAX(0,Parametrlar!$G$26)*CM79*Kirish!$B$28</f>
        <v>0</v>
      </c>
      <c r="CN81" s="46">
        <f>MAX(0,Parametrlar!$G$26)*CN79*Kirish!$B$28</f>
        <v>0</v>
      </c>
      <c r="CO81" s="46">
        <f>MAX(0,Parametrlar!$G$26)*CO79*Kirish!$B$28</f>
        <v>0</v>
      </c>
      <c r="CP81" s="46">
        <f>MAX(0,Parametrlar!$G$26)*CP79*Kirish!$B$28</f>
        <v>0</v>
      </c>
      <c r="CQ81" s="46">
        <f>MAX(0,Parametrlar!$G$26)*CQ79*Kirish!$B$28</f>
        <v>0</v>
      </c>
      <c r="CR81" s="46">
        <f>MAX(0,Parametrlar!$G$26)*CR79*Kirish!$B$28</f>
        <v>0</v>
      </c>
      <c r="CS81" s="46">
        <f>MAX(0,Parametrlar!$G$26)*CS79*Kirish!$B$28</f>
        <v>0</v>
      </c>
      <c r="CT81" s="46">
        <f>MAX(0,Parametrlar!$G$26)*CT79*Kirish!$B$28</f>
        <v>0</v>
      </c>
      <c r="CU81" s="46">
        <f>MAX(0,Parametrlar!$G$26)*CU79*Kirish!$B$28</f>
        <v>0</v>
      </c>
      <c r="CV81" s="46">
        <f>MAX(0,Parametrlar!$G$26)*CV79*Kirish!$B$28</f>
        <v>0</v>
      </c>
      <c r="CW81" s="46">
        <f>MAX(0,Parametrlar!$G$26)*CW79*Kirish!$B$28</f>
        <v>0</v>
      </c>
      <c r="CX81" s="46">
        <f>MAX(0,Parametrlar!$G$26)*CX79*Kirish!$B$28</f>
        <v>0</v>
      </c>
      <c r="CY81" s="46">
        <f>MAX(0,Parametrlar!$G$26)*CY79*Kirish!$B$28</f>
        <v>0</v>
      </c>
      <c r="CZ81" s="46">
        <f>MAX(0,Parametrlar!$G$26)*CZ79*Kirish!$B$28</f>
        <v>0</v>
      </c>
      <c r="DA81" s="46">
        <f>MAX(0,Parametrlar!$G$26)*DA79*Kirish!$B$28</f>
        <v>0</v>
      </c>
      <c r="DB81" s="46">
        <f>MAX(0,Parametrlar!$G$26)*DB79*Kirish!$B$28</f>
        <v>0</v>
      </c>
      <c r="DC81" s="46">
        <f>MAX(0,Parametrlar!$G$26)*DC79*Kirish!$B$28</f>
        <v>0</v>
      </c>
      <c r="DD81" s="46">
        <f>MAX(0,Parametrlar!$G$26)*DD79*Kirish!$B$28</f>
        <v>0</v>
      </c>
      <c r="DE81" s="46">
        <f>MAX(0,Parametrlar!$G$26)*DE79*Kirish!$B$28</f>
        <v>0</v>
      </c>
      <c r="DF81" s="46">
        <f>MAX(0,Parametrlar!$G$26)*DF79*Kirish!$B$28</f>
        <v>0</v>
      </c>
      <c r="DG81" s="46">
        <f>MAX(0,Parametrlar!$G$26)*DG79*Kirish!$B$28</f>
        <v>0</v>
      </c>
      <c r="DH81" s="46">
        <f>MAX(0,Parametrlar!$G$26)*DH79*Kirish!$B$28</f>
        <v>0</v>
      </c>
      <c r="DI81" s="46">
        <f>MAX(0,Parametrlar!$G$26)*DI79*Kirish!$B$28</f>
        <v>0</v>
      </c>
      <c r="DJ81" s="46">
        <f>MAX(0,Parametrlar!$G$26)*DJ79*Kirish!$B$28</f>
        <v>0</v>
      </c>
      <c r="DK81" s="46">
        <f>MAX(0,Parametrlar!$G$26)*DK79*Kirish!$B$28</f>
        <v>0</v>
      </c>
      <c r="DL81" s="46">
        <f>MAX(0,Parametrlar!$G$26)*DL79*Kirish!$B$28</f>
        <v>0</v>
      </c>
      <c r="DM81" s="46">
        <f>MAX(0,Parametrlar!$G$26)*DM79*Kirish!$B$28</f>
        <v>0</v>
      </c>
      <c r="DN81" s="46">
        <f>MAX(0,Parametrlar!$G$26)*DN79*Kirish!$B$28</f>
        <v>0</v>
      </c>
      <c r="DO81" s="46">
        <f>MAX(0,Parametrlar!$G$26)*DO79*Kirish!$B$28</f>
        <v>0</v>
      </c>
      <c r="DP81" s="46">
        <f>MAX(0,Parametrlar!$G$26)*DP79*Kirish!$B$28</f>
        <v>0</v>
      </c>
      <c r="DQ81" s="46">
        <f>MAX(0,Parametrlar!$G$26)*DQ79*Kirish!$B$28</f>
        <v>0</v>
      </c>
      <c r="DR81" s="46">
        <f>MAX(0,Parametrlar!$G$26)*DR79*Kirish!$B$28</f>
        <v>0</v>
      </c>
      <c r="DS81" s="46">
        <f>MAX(0,Parametrlar!$G$26)*DS79*Kirish!$B$28</f>
        <v>0</v>
      </c>
      <c r="DT81" s="46">
        <f>MAX(0,Parametrlar!$G$26)*DT79*Kirish!$B$28</f>
        <v>0</v>
      </c>
      <c r="DU81" s="46">
        <f>MAX(0,Parametrlar!$G$26)*DU79*Kirish!$B$28</f>
        <v>0</v>
      </c>
      <c r="DV81" s="46">
        <f>MAX(0,Parametrlar!$G$26)*DV79*Kirish!$B$28</f>
        <v>0</v>
      </c>
      <c r="DW81" s="46">
        <f>MAX(0,Parametrlar!$G$26)*DW79*Kirish!$B$28</f>
        <v>0</v>
      </c>
      <c r="DX81" s="46">
        <f>MAX(0,Parametrlar!$G$26)*DX79*Kirish!$B$28</f>
        <v>0</v>
      </c>
      <c r="DY81" s="46">
        <f>MAX(0,Parametrlar!$G$26)*DY79*Kirish!$B$28</f>
        <v>0</v>
      </c>
      <c r="DZ81" s="46">
        <f>MAX(0,Parametrlar!$G$26)*DZ79*Kirish!$B$28</f>
        <v>0</v>
      </c>
      <c r="EA81" s="46">
        <f>MAX(0,Parametrlar!$G$26)*EA79*Kirish!$B$28</f>
        <v>0</v>
      </c>
      <c r="EB81" s="46">
        <f>MAX(0,Parametrlar!$G$26)*EB79*Kirish!$B$28</f>
        <v>0</v>
      </c>
      <c r="EC81" s="46">
        <f>MAX(0,Parametrlar!$G$26)*EC79*Kirish!$B$28</f>
        <v>0</v>
      </c>
      <c r="ED81" s="46">
        <f>MAX(0,Parametrlar!$G$26)*ED79*Kirish!$B$28</f>
        <v>0</v>
      </c>
      <c r="EE81" s="46">
        <f>MAX(0,Parametrlar!$G$26)*EE79*Kirish!$B$28</f>
        <v>0</v>
      </c>
      <c r="EF81" s="46">
        <f>MAX(0,Parametrlar!$G$26)*EF79*Kirish!$B$28</f>
        <v>0</v>
      </c>
      <c r="EG81" s="46">
        <f>MAX(0,Parametrlar!$G$26)*EG79*Kirish!$B$28</f>
        <v>0</v>
      </c>
      <c r="EH81" s="46">
        <f>MAX(0,Parametrlar!$G$26)*EH79*Kirish!$B$28</f>
        <v>0</v>
      </c>
      <c r="EI81" s="46">
        <f>MAX(0,Parametrlar!$G$26)*EI79*Kirish!$B$28</f>
        <v>0</v>
      </c>
      <c r="EJ81" s="46">
        <f>MAX(0,Parametrlar!$G$26)*EJ79*Kirish!$B$28</f>
        <v>0</v>
      </c>
      <c r="EK81" s="46">
        <f>MAX(0,Parametrlar!$G$26)*EK79*Kirish!$B$28</f>
        <v>0</v>
      </c>
      <c r="EL81" s="46">
        <f>MAX(0,Parametrlar!$G$26)*EL79*Kirish!$B$28</f>
        <v>0</v>
      </c>
      <c r="EM81" s="46">
        <f>MAX(0,Parametrlar!$G$26)*EM79*Kirish!$B$28</f>
        <v>0</v>
      </c>
      <c r="EN81" s="46">
        <f>MAX(0,Parametrlar!$G$26)*EN79*Kirish!$B$28</f>
        <v>0</v>
      </c>
      <c r="EO81" s="46">
        <f>MAX(0,Parametrlar!$G$26)*EO79*Kirish!$B$28</f>
        <v>0</v>
      </c>
      <c r="EP81" s="46">
        <f>MAX(0,Parametrlar!$G$26)*EP79*Kirish!$B$28</f>
        <v>0</v>
      </c>
      <c r="EQ81" s="46">
        <f>MAX(0,Parametrlar!$G$26)*EQ79*Kirish!$B$28</f>
        <v>0</v>
      </c>
      <c r="ER81" s="46">
        <f>MAX(0,Parametrlar!$G$26)*ER79*Kirish!$B$28</f>
        <v>0</v>
      </c>
      <c r="ES81" s="46">
        <f>MAX(0,Parametrlar!$G$26)*ES79*Kirish!$B$28</f>
        <v>0</v>
      </c>
      <c r="ET81" s="46">
        <f>MAX(0,Parametrlar!$G$26)*ET79*Kirish!$B$28</f>
        <v>0</v>
      </c>
      <c r="EU81" s="46">
        <f>MAX(0,Parametrlar!$G$26)*EU79*Kirish!$B$28</f>
        <v>0</v>
      </c>
      <c r="EV81" s="46">
        <f>MAX(0,Parametrlar!$G$26)*EV79*Kirish!$B$28</f>
        <v>0</v>
      </c>
      <c r="EW81" s="46">
        <f>MAX(0,Parametrlar!$G$26)*EW79*Kirish!$B$28</f>
        <v>0</v>
      </c>
      <c r="EX81" s="46">
        <f>MAX(0,Parametrlar!$G$26)*EX79*Kirish!$B$28</f>
        <v>0</v>
      </c>
      <c r="EY81" s="46">
        <f>MAX(0,Parametrlar!$G$26)*EY79*Kirish!$B$28</f>
        <v>0</v>
      </c>
      <c r="EZ81" s="46">
        <f>MAX(0,Parametrlar!$G$26)*EZ79*Kirish!$B$28</f>
        <v>0</v>
      </c>
      <c r="FA81" s="46">
        <f>MAX(0,Parametrlar!$G$26)*FA79*Kirish!$B$28</f>
        <v>0</v>
      </c>
      <c r="FB81" s="46">
        <f>MAX(0,Parametrlar!$G$26)*FB79*Kirish!$B$28</f>
        <v>0</v>
      </c>
      <c r="FC81" s="46">
        <f>MAX(0,Parametrlar!$G$26)*FC79*Kirish!$B$28</f>
        <v>0</v>
      </c>
      <c r="FD81" s="46">
        <f>MAX(0,Parametrlar!$G$26)*FD79*Kirish!$B$28</f>
        <v>0</v>
      </c>
      <c r="FE81" s="46">
        <f>MAX(0,Parametrlar!$G$26)*FE79*Kirish!$B$28</f>
        <v>0</v>
      </c>
      <c r="FF81" s="46">
        <f>MAX(0,Parametrlar!$G$26)*FF79*Kirish!$B$28</f>
        <v>0</v>
      </c>
      <c r="FG81" s="46">
        <f>MAX(0,Parametrlar!$G$26)*FG79*Kirish!$B$28</f>
        <v>0</v>
      </c>
      <c r="FH81" s="46">
        <f>MAX(0,Parametrlar!$G$26)*FH79*Kirish!$B$28</f>
        <v>0</v>
      </c>
      <c r="FI81" s="46">
        <f>MAX(0,Parametrlar!$G$26)*FI79*Kirish!$B$28</f>
        <v>0</v>
      </c>
      <c r="FJ81" s="46">
        <f>MAX(0,Parametrlar!$G$26)*FJ79*Kirish!$B$28</f>
        <v>0</v>
      </c>
      <c r="FK81" s="46">
        <f>MAX(0,Parametrlar!$G$26)*FK79*Kirish!$B$28</f>
        <v>0</v>
      </c>
      <c r="FL81" s="46">
        <f>MAX(0,Parametrlar!$G$26)*FL79*Kirish!$B$28</f>
        <v>0</v>
      </c>
      <c r="FM81" s="46">
        <f>MAX(0,Parametrlar!$G$26)*FM79*Kirish!$B$28</f>
        <v>0</v>
      </c>
      <c r="FN81" s="46">
        <f>MAX(0,Parametrlar!$G$26)*FN79*Kirish!$B$28</f>
        <v>0</v>
      </c>
      <c r="FO81" s="46">
        <f>MAX(0,Parametrlar!$G$26)*FO79*Kirish!$B$28</f>
        <v>0</v>
      </c>
      <c r="FP81" s="46">
        <f>MAX(0,Parametrlar!$G$26)*FP79*Kirish!$B$28</f>
        <v>0</v>
      </c>
    </row>
    <row r="82" spans="1:172" x14ac:dyDescent="0.2">
      <c r="A82" s="42" t="s">
        <v>230</v>
      </c>
      <c r="C82" s="45">
        <f t="shared" si="100"/>
        <v>2580273.4919999996</v>
      </c>
      <c r="D82" s="46">
        <f>IF(AND(D$4&gt;=1,D$4&lt;=Parametrlar!$G$4),Parametrlar!$G$17/Parametrlar!$G$4*(1+Kirish!$D$38)^((D$4-1)/12),0)</f>
        <v>0</v>
      </c>
      <c r="E82" s="46">
        <f>IF(AND(E$4&gt;=1,E$4&lt;=Parametrlar!$G$4),Parametrlar!$G$17/Parametrlar!$G$4*(1+Kirish!$D$38)^((E$4-1)/12),0)</f>
        <v>184305.24942857143</v>
      </c>
      <c r="F82" s="46">
        <f>IF(AND(F$4&gt;=1,F$4&lt;=Parametrlar!$G$4),Parametrlar!$G$17/Parametrlar!$G$4*(1+Kirish!$D$38)^((F$4-1)/12),0)</f>
        <v>184305.24942857143</v>
      </c>
      <c r="G82" s="46">
        <f>IF(AND(G$4&gt;=1,G$4&lt;=Parametrlar!$G$4),Parametrlar!$G$17/Parametrlar!$G$4*(1+Kirish!$D$38)^((G$4-1)/12),0)</f>
        <v>184305.24942857143</v>
      </c>
      <c r="H82" s="46">
        <f>IF(AND(H$4&gt;=1,H$4&lt;=Parametrlar!$G$4),Parametrlar!$G$17/Parametrlar!$G$4*(1+Kirish!$D$38)^((H$4-1)/12),0)</f>
        <v>184305.24942857143</v>
      </c>
      <c r="I82" s="46">
        <f>IF(AND(I$4&gt;=1,I$4&lt;=Parametrlar!$G$4),Parametrlar!$G$17/Parametrlar!$G$4*(1+Kirish!$D$38)^((I$4-1)/12),0)</f>
        <v>184305.24942857143</v>
      </c>
      <c r="J82" s="46">
        <f>IF(AND(J$4&gt;=1,J$4&lt;=Parametrlar!$G$4),Parametrlar!$G$17/Parametrlar!$G$4*(1+Kirish!$D$38)^((J$4-1)/12),0)</f>
        <v>184305.24942857143</v>
      </c>
      <c r="K82" s="46">
        <f>IF(AND(K$4&gt;=1,K$4&lt;=Parametrlar!$G$4),Parametrlar!$G$17/Parametrlar!$G$4*(1+Kirish!$D$38)^((K$4-1)/12),0)</f>
        <v>184305.24942857143</v>
      </c>
      <c r="L82" s="46">
        <f>IF(AND(L$4&gt;=1,L$4&lt;=Parametrlar!$G$4),Parametrlar!$G$17/Parametrlar!$G$4*(1+Kirish!$D$38)^((L$4-1)/12),0)</f>
        <v>184305.24942857143</v>
      </c>
      <c r="M82" s="46">
        <f>IF(AND(M$4&gt;=1,M$4&lt;=Parametrlar!$G$4),Parametrlar!$G$17/Parametrlar!$G$4*(1+Kirish!$D$38)^((M$4-1)/12),0)</f>
        <v>184305.24942857143</v>
      </c>
      <c r="N82" s="46">
        <f>IF(AND(N$4&gt;=1,N$4&lt;=Parametrlar!$G$4),Parametrlar!$G$17/Parametrlar!$G$4*(1+Kirish!$D$38)^((N$4-1)/12),0)</f>
        <v>184305.24942857143</v>
      </c>
      <c r="O82" s="46">
        <f>IF(AND(O$4&gt;=1,O$4&lt;=Parametrlar!$G$4),Parametrlar!$G$17/Parametrlar!$G$4*(1+Kirish!$D$38)^((O$4-1)/12),0)</f>
        <v>184305.24942857143</v>
      </c>
      <c r="P82" s="46">
        <f>IF(AND(P$4&gt;=1,P$4&lt;=Parametrlar!$G$4),Parametrlar!$G$17/Parametrlar!$G$4*(1+Kirish!$D$38)^((P$4-1)/12),0)</f>
        <v>184305.24942857143</v>
      </c>
      <c r="Q82" s="46">
        <f>IF(AND(Q$4&gt;=1,Q$4&lt;=Parametrlar!$G$4),Parametrlar!$G$17/Parametrlar!$G$4*(1+Kirish!$D$38)^((Q$4-1)/12),0)</f>
        <v>184305.24942857143</v>
      </c>
      <c r="R82" s="46">
        <f>IF(AND(R$4&gt;=1,R$4&lt;=Parametrlar!$G$4),Parametrlar!$G$17/Parametrlar!$G$4*(1+Kirish!$D$38)^((R$4-1)/12),0)</f>
        <v>184305.24942857143</v>
      </c>
      <c r="S82" s="46">
        <f>IF(AND(S$4&gt;=1,S$4&lt;=Parametrlar!$G$4),Parametrlar!$G$17/Parametrlar!$G$4*(1+Kirish!$D$38)^((S$4-1)/12),0)</f>
        <v>0</v>
      </c>
      <c r="T82" s="46">
        <f>IF(AND(T$4&gt;=1,T$4&lt;=Parametrlar!$G$4),Parametrlar!$G$17/Parametrlar!$G$4*(1+Kirish!$D$38)^((T$4-1)/12),0)</f>
        <v>0</v>
      </c>
      <c r="U82" s="46">
        <f>IF(AND(U$4&gt;=1,U$4&lt;=Parametrlar!$G$4),Parametrlar!$G$17/Parametrlar!$G$4*(1+Kirish!$D$38)^((U$4-1)/12),0)</f>
        <v>0</v>
      </c>
      <c r="V82" s="46">
        <f>IF(AND(V$4&gt;=1,V$4&lt;=Parametrlar!$G$4),Parametrlar!$G$17/Parametrlar!$G$4*(1+Kirish!$D$38)^((V$4-1)/12),0)</f>
        <v>0</v>
      </c>
      <c r="W82" s="46">
        <f>IF(AND(W$4&gt;=1,W$4&lt;=Parametrlar!$G$4),Parametrlar!$G$17/Parametrlar!$G$4*(1+Kirish!$D$38)^((W$4-1)/12),0)</f>
        <v>0</v>
      </c>
      <c r="X82" s="46">
        <f>IF(AND(X$4&gt;=1,X$4&lt;=Parametrlar!$G$4),Parametrlar!$G$17/Parametrlar!$G$4*(1+Kirish!$D$38)^((X$4-1)/12),0)</f>
        <v>0</v>
      </c>
      <c r="Y82" s="46">
        <f>IF(AND(Y$4&gt;=1,Y$4&lt;=Parametrlar!$G$4),Parametrlar!$G$17/Parametrlar!$G$4*(1+Kirish!$D$38)^((Y$4-1)/12),0)</f>
        <v>0</v>
      </c>
      <c r="Z82" s="46">
        <f>IF(AND(Z$4&gt;=1,Z$4&lt;=Parametrlar!$G$4),Parametrlar!$G$17/Parametrlar!$G$4*(1+Kirish!$D$38)^((Z$4-1)/12),0)</f>
        <v>0</v>
      </c>
      <c r="AA82" s="46">
        <f>IF(AND(AA$4&gt;=1,AA$4&lt;=Parametrlar!$G$4),Parametrlar!$G$17/Parametrlar!$G$4*(1+Kirish!$D$38)^((AA$4-1)/12),0)</f>
        <v>0</v>
      </c>
      <c r="AB82" s="46">
        <f>IF(AND(AB$4&gt;=1,AB$4&lt;=Parametrlar!$G$4),Parametrlar!$G$17/Parametrlar!$G$4*(1+Kirish!$D$38)^((AB$4-1)/12),0)</f>
        <v>0</v>
      </c>
      <c r="AC82" s="46">
        <f>IF(AND(AC$4&gt;=1,AC$4&lt;=Parametrlar!$G$4),Parametrlar!$G$17/Parametrlar!$G$4*(1+Kirish!$D$38)^((AC$4-1)/12),0)</f>
        <v>0</v>
      </c>
      <c r="AD82" s="46">
        <f>IF(AND(AD$4&gt;=1,AD$4&lt;=Parametrlar!$G$4),Parametrlar!$G$17/Parametrlar!$G$4*(1+Kirish!$D$38)^((AD$4-1)/12),0)</f>
        <v>0</v>
      </c>
      <c r="AE82" s="46">
        <f>IF(AND(AE$4&gt;=1,AE$4&lt;=Parametrlar!$G$4),Parametrlar!$G$17/Parametrlar!$G$4*(1+Kirish!$D$38)^((AE$4-1)/12),0)</f>
        <v>0</v>
      </c>
      <c r="AF82" s="46">
        <f>IF(AND(AF$4&gt;=1,AF$4&lt;=Parametrlar!$G$4),Parametrlar!$G$17/Parametrlar!$G$4*(1+Kirish!$D$38)^((AF$4-1)/12),0)</f>
        <v>0</v>
      </c>
      <c r="AG82" s="46">
        <f>IF(AND(AG$4&gt;=1,AG$4&lt;=Parametrlar!$G$4),Parametrlar!$G$17/Parametrlar!$G$4*(1+Kirish!$D$38)^((AG$4-1)/12),0)</f>
        <v>0</v>
      </c>
      <c r="AH82" s="46">
        <f>IF(AND(AH$4&gt;=1,AH$4&lt;=Parametrlar!$G$4),Parametrlar!$G$17/Parametrlar!$G$4*(1+Kirish!$D$38)^((AH$4-1)/12),0)</f>
        <v>0</v>
      </c>
      <c r="AI82" s="46">
        <f>IF(AND(AI$4&gt;=1,AI$4&lt;=Parametrlar!$G$4),Parametrlar!$G$17/Parametrlar!$G$4*(1+Kirish!$D$38)^((AI$4-1)/12),0)</f>
        <v>0</v>
      </c>
      <c r="AJ82" s="46">
        <f>IF(AND(AJ$4&gt;=1,AJ$4&lt;=Parametrlar!$G$4),Parametrlar!$G$17/Parametrlar!$G$4*(1+Kirish!$D$38)^((AJ$4-1)/12),0)</f>
        <v>0</v>
      </c>
      <c r="AK82" s="46">
        <f>IF(AND(AK$4&gt;=1,AK$4&lt;=Parametrlar!$G$4),Parametrlar!$G$17/Parametrlar!$G$4*(1+Kirish!$D$38)^((AK$4-1)/12),0)</f>
        <v>0</v>
      </c>
      <c r="AL82" s="46">
        <f>IF(AND(AL$4&gt;=1,AL$4&lt;=Parametrlar!$G$4),Parametrlar!$G$17/Parametrlar!$G$4*(1+Kirish!$D$38)^((AL$4-1)/12),0)</f>
        <v>0</v>
      </c>
      <c r="AM82" s="46">
        <f>IF(AND(AM$4&gt;=1,AM$4&lt;=Parametrlar!$G$4),Parametrlar!$G$17/Parametrlar!$G$4*(1+Kirish!$D$38)^((AM$4-1)/12),0)</f>
        <v>0</v>
      </c>
      <c r="AN82" s="46">
        <f>IF(AND(AN$4&gt;=1,AN$4&lt;=Parametrlar!$G$4),Parametrlar!$G$17/Parametrlar!$G$4*(1+Kirish!$D$38)^((AN$4-1)/12),0)</f>
        <v>0</v>
      </c>
      <c r="AO82" s="46">
        <f>IF(AND(AO$4&gt;=1,AO$4&lt;=Parametrlar!$G$4),Parametrlar!$G$17/Parametrlar!$G$4*(1+Kirish!$D$38)^((AO$4-1)/12),0)</f>
        <v>0</v>
      </c>
      <c r="AP82" s="46">
        <f>IF(AND(AP$4&gt;=1,AP$4&lt;=Parametrlar!$G$4),Parametrlar!$G$17/Parametrlar!$G$4*(1+Kirish!$D$38)^((AP$4-1)/12),0)</f>
        <v>0</v>
      </c>
      <c r="AQ82" s="46">
        <f>IF(AND(AQ$4&gt;=1,AQ$4&lt;=Parametrlar!$G$4),Parametrlar!$G$17/Parametrlar!$G$4*(1+Kirish!$D$38)^((AQ$4-1)/12),0)</f>
        <v>0</v>
      </c>
      <c r="AR82" s="46">
        <f>IF(AND(AR$4&gt;=1,AR$4&lt;=Parametrlar!$G$4),Parametrlar!$G$17/Parametrlar!$G$4*(1+Kirish!$D$38)^((AR$4-1)/12),0)</f>
        <v>0</v>
      </c>
      <c r="AS82" s="46">
        <f>IF(AND(AS$4&gt;=1,AS$4&lt;=Parametrlar!$G$4),Parametrlar!$G$17/Parametrlar!$G$4*(1+Kirish!$D$38)^((AS$4-1)/12),0)</f>
        <v>0</v>
      </c>
      <c r="AT82" s="46">
        <f>IF(AND(AT$4&gt;=1,AT$4&lt;=Parametrlar!$G$4),Parametrlar!$G$17/Parametrlar!$G$4*(1+Kirish!$D$38)^((AT$4-1)/12),0)</f>
        <v>0</v>
      </c>
      <c r="AU82" s="46">
        <f>IF(AND(AU$4&gt;=1,AU$4&lt;=Parametrlar!$G$4),Parametrlar!$G$17/Parametrlar!$G$4*(1+Kirish!$D$38)^((AU$4-1)/12),0)</f>
        <v>0</v>
      </c>
      <c r="AV82" s="46">
        <f>IF(AND(AV$4&gt;=1,AV$4&lt;=Parametrlar!$G$4),Parametrlar!$G$17/Parametrlar!$G$4*(1+Kirish!$D$38)^((AV$4-1)/12),0)</f>
        <v>0</v>
      </c>
      <c r="AW82" s="46">
        <f>IF(AND(AW$4&gt;=1,AW$4&lt;=Parametrlar!$G$4),Parametrlar!$G$17/Parametrlar!$G$4*(1+Kirish!$D$38)^((AW$4-1)/12),0)</f>
        <v>0</v>
      </c>
      <c r="AX82" s="46">
        <f>IF(AND(AX$4&gt;=1,AX$4&lt;=Parametrlar!$G$4),Parametrlar!$G$17/Parametrlar!$G$4*(1+Kirish!$D$38)^((AX$4-1)/12),0)</f>
        <v>0</v>
      </c>
      <c r="AY82" s="46">
        <f>IF(AND(AY$4&gt;=1,AY$4&lt;=Parametrlar!$G$4),Parametrlar!$G$17/Parametrlar!$G$4*(1+Kirish!$D$38)^((AY$4-1)/12),0)</f>
        <v>0</v>
      </c>
      <c r="AZ82" s="46">
        <f>IF(AND(AZ$4&gt;=1,AZ$4&lt;=Parametrlar!$G$4),Parametrlar!$G$17/Parametrlar!$G$4*(1+Kirish!$D$38)^((AZ$4-1)/12),0)</f>
        <v>0</v>
      </c>
      <c r="BA82" s="46">
        <f>IF(AND(BA$4&gt;=1,BA$4&lt;=Parametrlar!$G$4),Parametrlar!$G$17/Parametrlar!$G$4*(1+Kirish!$D$38)^((BA$4-1)/12),0)</f>
        <v>0</v>
      </c>
      <c r="BB82" s="46">
        <f>IF(AND(BB$4&gt;=1,BB$4&lt;=Parametrlar!$G$4),Parametrlar!$G$17/Parametrlar!$G$4*(1+Kirish!$D$38)^((BB$4-1)/12),0)</f>
        <v>0</v>
      </c>
      <c r="BC82" s="46">
        <f>IF(AND(BC$4&gt;=1,BC$4&lt;=Parametrlar!$G$4),Parametrlar!$G$17/Parametrlar!$G$4*(1+Kirish!$D$38)^((BC$4-1)/12),0)</f>
        <v>0</v>
      </c>
      <c r="BD82" s="46">
        <f>IF(AND(BD$4&gt;=1,BD$4&lt;=Parametrlar!$G$4),Parametrlar!$G$17/Parametrlar!$G$4*(1+Kirish!$D$38)^((BD$4-1)/12),0)</f>
        <v>0</v>
      </c>
      <c r="BE82" s="46">
        <f>IF(AND(BE$4&gt;=1,BE$4&lt;=Parametrlar!$G$4),Parametrlar!$G$17/Parametrlar!$G$4*(1+Kirish!$D$38)^((BE$4-1)/12),0)</f>
        <v>0</v>
      </c>
      <c r="BF82" s="46">
        <f>IF(AND(BF$4&gt;=1,BF$4&lt;=Parametrlar!$G$4),Parametrlar!$G$17/Parametrlar!$G$4*(1+Kirish!$D$38)^((BF$4-1)/12),0)</f>
        <v>0</v>
      </c>
      <c r="BG82" s="46">
        <f>IF(AND(BG$4&gt;=1,BG$4&lt;=Parametrlar!$G$4),Parametrlar!$G$17/Parametrlar!$G$4*(1+Kirish!$D$38)^((BG$4-1)/12),0)</f>
        <v>0</v>
      </c>
      <c r="BH82" s="46">
        <f>IF(AND(BH$4&gt;=1,BH$4&lt;=Parametrlar!$G$4),Parametrlar!$G$17/Parametrlar!$G$4*(1+Kirish!$D$38)^((BH$4-1)/12),0)</f>
        <v>0</v>
      </c>
      <c r="BI82" s="46">
        <f>IF(AND(BI$4&gt;=1,BI$4&lt;=Parametrlar!$G$4),Parametrlar!$G$17/Parametrlar!$G$4*(1+Kirish!$D$38)^((BI$4-1)/12),0)</f>
        <v>0</v>
      </c>
      <c r="BJ82" s="46">
        <f>IF(AND(BJ$4&gt;=1,BJ$4&lt;=Parametrlar!$G$4),Parametrlar!$G$17/Parametrlar!$G$4*(1+Kirish!$D$38)^((BJ$4-1)/12),0)</f>
        <v>0</v>
      </c>
      <c r="BK82" s="46">
        <f>IF(AND(BK$4&gt;=1,BK$4&lt;=Parametrlar!$G$4),Parametrlar!$G$17/Parametrlar!$G$4*(1+Kirish!$D$38)^((BK$4-1)/12),0)</f>
        <v>0</v>
      </c>
      <c r="BL82" s="46">
        <f>IF(AND(BL$4&gt;=1,BL$4&lt;=Parametrlar!$G$4),Parametrlar!$G$17/Parametrlar!$G$4*(1+Kirish!$D$38)^((BL$4-1)/12),0)</f>
        <v>0</v>
      </c>
      <c r="BM82" s="46">
        <f>IF(AND(BM$4&gt;=1,BM$4&lt;=Parametrlar!$G$4),Parametrlar!$G$17/Parametrlar!$G$4*(1+Kirish!$D$38)^((BM$4-1)/12),0)</f>
        <v>0</v>
      </c>
      <c r="BN82" s="46">
        <f>IF(AND(BN$4&gt;=1,BN$4&lt;=Parametrlar!$G$4),Parametrlar!$G$17/Parametrlar!$G$4*(1+Kirish!$D$38)^((BN$4-1)/12),0)</f>
        <v>0</v>
      </c>
      <c r="BO82" s="46">
        <f>IF(AND(BO$4&gt;=1,BO$4&lt;=Parametrlar!$G$4),Parametrlar!$G$17/Parametrlar!$G$4*(1+Kirish!$D$38)^((BO$4-1)/12),0)</f>
        <v>0</v>
      </c>
      <c r="BP82" s="46">
        <f>IF(AND(BP$4&gt;=1,BP$4&lt;=Parametrlar!$G$4),Parametrlar!$G$17/Parametrlar!$G$4*(1+Kirish!$D$38)^((BP$4-1)/12),0)</f>
        <v>0</v>
      </c>
      <c r="BQ82" s="46">
        <f>IF(AND(BQ$4&gt;=1,BQ$4&lt;=Parametrlar!$G$4),Parametrlar!$G$17/Parametrlar!$G$4*(1+Kirish!$D$38)^((BQ$4-1)/12),0)</f>
        <v>0</v>
      </c>
      <c r="BR82" s="46">
        <f>IF(AND(BR$4&gt;=1,BR$4&lt;=Parametrlar!$G$4),Parametrlar!$G$17/Parametrlar!$G$4*(1+Kirish!$D$38)^((BR$4-1)/12),0)</f>
        <v>0</v>
      </c>
      <c r="BS82" s="46">
        <f>IF(AND(BS$4&gt;=1,BS$4&lt;=Parametrlar!$G$4),Parametrlar!$G$17/Parametrlar!$G$4*(1+Kirish!$D$38)^((BS$4-1)/12),0)</f>
        <v>0</v>
      </c>
      <c r="BT82" s="46">
        <f>IF(AND(BT$4&gt;=1,BT$4&lt;=Parametrlar!$G$4),Parametrlar!$G$17/Parametrlar!$G$4*(1+Kirish!$D$38)^((BT$4-1)/12),0)</f>
        <v>0</v>
      </c>
      <c r="BU82" s="46">
        <f>IF(AND(BU$4&gt;=1,BU$4&lt;=Parametrlar!$G$4),Parametrlar!$G$17/Parametrlar!$G$4*(1+Kirish!$D$38)^((BU$4-1)/12),0)</f>
        <v>0</v>
      </c>
      <c r="BV82" s="46">
        <f>IF(AND(BV$4&gt;=1,BV$4&lt;=Parametrlar!$G$4),Parametrlar!$G$17/Parametrlar!$G$4*(1+Kirish!$D$38)^((BV$4-1)/12),0)</f>
        <v>0</v>
      </c>
      <c r="BW82" s="46">
        <f>IF(AND(BW$4&gt;=1,BW$4&lt;=Parametrlar!$G$4),Parametrlar!$G$17/Parametrlar!$G$4*(1+Kirish!$D$38)^((BW$4-1)/12),0)</f>
        <v>0</v>
      </c>
      <c r="BX82" s="46">
        <f>IF(AND(BX$4&gt;=1,BX$4&lt;=Parametrlar!$G$4),Parametrlar!$G$17/Parametrlar!$G$4*(1+Kirish!$D$38)^((BX$4-1)/12),0)</f>
        <v>0</v>
      </c>
      <c r="BY82" s="46">
        <f>IF(AND(BY$4&gt;=1,BY$4&lt;=Parametrlar!$G$4),Parametrlar!$G$17/Parametrlar!$G$4*(1+Kirish!$D$38)^((BY$4-1)/12),0)</f>
        <v>0</v>
      </c>
      <c r="BZ82" s="46">
        <f>IF(AND(BZ$4&gt;=1,BZ$4&lt;=Parametrlar!$G$4),Parametrlar!$G$17/Parametrlar!$G$4*(1+Kirish!$D$38)^((BZ$4-1)/12),0)</f>
        <v>0</v>
      </c>
      <c r="CA82" s="46">
        <f>IF(AND(CA$4&gt;=1,CA$4&lt;=Parametrlar!$G$4),Parametrlar!$G$17/Parametrlar!$G$4*(1+Kirish!$D$38)^((CA$4-1)/12),0)</f>
        <v>0</v>
      </c>
      <c r="CB82" s="46">
        <f>IF(AND(CB$4&gt;=1,CB$4&lt;=Parametrlar!$G$4),Parametrlar!$G$17/Parametrlar!$G$4*(1+Kirish!$D$38)^((CB$4-1)/12),0)</f>
        <v>0</v>
      </c>
      <c r="CC82" s="46">
        <f>IF(AND(CC$4&gt;=1,CC$4&lt;=Parametrlar!$G$4),Parametrlar!$G$17/Parametrlar!$G$4*(1+Kirish!$D$38)^((CC$4-1)/12),0)</f>
        <v>0</v>
      </c>
      <c r="CD82" s="46">
        <f>IF(AND(CD$4&gt;=1,CD$4&lt;=Parametrlar!$G$4),Parametrlar!$G$17/Parametrlar!$G$4*(1+Kirish!$D$38)^((CD$4-1)/12),0)</f>
        <v>0</v>
      </c>
      <c r="CE82" s="46">
        <f>IF(AND(CE$4&gt;=1,CE$4&lt;=Parametrlar!$G$4),Parametrlar!$G$17/Parametrlar!$G$4*(1+Kirish!$D$38)^((CE$4-1)/12),0)</f>
        <v>0</v>
      </c>
      <c r="CF82" s="46">
        <f>IF(AND(CF$4&gt;=1,CF$4&lt;=Parametrlar!$G$4),Parametrlar!$G$17/Parametrlar!$G$4*(1+Kirish!$D$38)^((CF$4-1)/12),0)</f>
        <v>0</v>
      </c>
      <c r="CG82" s="46">
        <f>IF(AND(CG$4&gt;=1,CG$4&lt;=Parametrlar!$G$4),Parametrlar!$G$17/Parametrlar!$G$4*(1+Kirish!$D$38)^((CG$4-1)/12),0)</f>
        <v>0</v>
      </c>
      <c r="CH82" s="46">
        <f>IF(AND(CH$4&gt;=1,CH$4&lt;=Parametrlar!$G$4),Parametrlar!$G$17/Parametrlar!$G$4*(1+Kirish!$D$38)^((CH$4-1)/12),0)</f>
        <v>0</v>
      </c>
      <c r="CI82" s="46">
        <f>IF(AND(CI$4&gt;=1,CI$4&lt;=Parametrlar!$G$4),Parametrlar!$G$17/Parametrlar!$G$4*(1+Kirish!$D$38)^((CI$4-1)/12),0)</f>
        <v>0</v>
      </c>
      <c r="CJ82" s="46">
        <f>IF(AND(CJ$4&gt;=1,CJ$4&lt;=Parametrlar!$G$4),Parametrlar!$G$17/Parametrlar!$G$4*(1+Kirish!$D$38)^((CJ$4-1)/12),0)</f>
        <v>0</v>
      </c>
      <c r="CK82" s="46">
        <f>IF(AND(CK$4&gt;=1,CK$4&lt;=Parametrlar!$G$4),Parametrlar!$G$17/Parametrlar!$G$4*(1+Kirish!$D$38)^((CK$4-1)/12),0)</f>
        <v>0</v>
      </c>
      <c r="CL82" s="46">
        <f>IF(AND(CL$4&gt;=1,CL$4&lt;=Parametrlar!$G$4),Parametrlar!$G$17/Parametrlar!$G$4*(1+Kirish!$D$38)^((CL$4-1)/12),0)</f>
        <v>0</v>
      </c>
      <c r="CM82" s="46">
        <f>IF(AND(CM$4&gt;=1,CM$4&lt;=Parametrlar!$G$4),Parametrlar!$G$17/Parametrlar!$G$4*(1+Kirish!$D$38)^((CM$4-1)/12),0)</f>
        <v>0</v>
      </c>
      <c r="CN82" s="46">
        <f>IF(AND(CN$4&gt;=1,CN$4&lt;=Parametrlar!$G$4),Parametrlar!$G$17/Parametrlar!$G$4*(1+Kirish!$D$38)^((CN$4-1)/12),0)</f>
        <v>0</v>
      </c>
      <c r="CO82" s="46">
        <f>IF(AND(CO$4&gt;=1,CO$4&lt;=Parametrlar!$G$4),Parametrlar!$G$17/Parametrlar!$G$4*(1+Kirish!$D$38)^((CO$4-1)/12),0)</f>
        <v>0</v>
      </c>
      <c r="CP82" s="46">
        <f>IF(AND(CP$4&gt;=1,CP$4&lt;=Parametrlar!$G$4),Parametrlar!$G$17/Parametrlar!$G$4*(1+Kirish!$D$38)^((CP$4-1)/12),0)</f>
        <v>0</v>
      </c>
      <c r="CQ82" s="46">
        <f>IF(AND(CQ$4&gt;=1,CQ$4&lt;=Parametrlar!$G$4),Parametrlar!$G$17/Parametrlar!$G$4*(1+Kirish!$D$38)^((CQ$4-1)/12),0)</f>
        <v>0</v>
      </c>
      <c r="CR82" s="46">
        <f>IF(AND(CR$4&gt;=1,CR$4&lt;=Parametrlar!$G$4),Parametrlar!$G$17/Parametrlar!$G$4*(1+Kirish!$D$38)^((CR$4-1)/12),0)</f>
        <v>0</v>
      </c>
      <c r="CS82" s="46">
        <f>IF(AND(CS$4&gt;=1,CS$4&lt;=Parametrlar!$G$4),Parametrlar!$G$17/Parametrlar!$G$4*(1+Kirish!$D$38)^((CS$4-1)/12),0)</f>
        <v>0</v>
      </c>
      <c r="CT82" s="46">
        <f>IF(AND(CT$4&gt;=1,CT$4&lt;=Parametrlar!$G$4),Parametrlar!$G$17/Parametrlar!$G$4*(1+Kirish!$D$38)^((CT$4-1)/12),0)</f>
        <v>0</v>
      </c>
      <c r="CU82" s="46">
        <f>IF(AND(CU$4&gt;=1,CU$4&lt;=Parametrlar!$G$4),Parametrlar!$G$17/Parametrlar!$G$4*(1+Kirish!$D$38)^((CU$4-1)/12),0)</f>
        <v>0</v>
      </c>
      <c r="CV82" s="46">
        <f>IF(AND(CV$4&gt;=1,CV$4&lt;=Parametrlar!$G$4),Parametrlar!$G$17/Parametrlar!$G$4*(1+Kirish!$D$38)^((CV$4-1)/12),0)</f>
        <v>0</v>
      </c>
      <c r="CW82" s="46">
        <f>IF(AND(CW$4&gt;=1,CW$4&lt;=Parametrlar!$G$4),Parametrlar!$G$17/Parametrlar!$G$4*(1+Kirish!$D$38)^((CW$4-1)/12),0)</f>
        <v>0</v>
      </c>
      <c r="CX82" s="46">
        <f>IF(AND(CX$4&gt;=1,CX$4&lt;=Parametrlar!$G$4),Parametrlar!$G$17/Parametrlar!$G$4*(1+Kirish!$D$38)^((CX$4-1)/12),0)</f>
        <v>0</v>
      </c>
      <c r="CY82" s="46">
        <f>IF(AND(CY$4&gt;=1,CY$4&lt;=Parametrlar!$G$4),Parametrlar!$G$17/Parametrlar!$G$4*(1+Kirish!$D$38)^((CY$4-1)/12),0)</f>
        <v>0</v>
      </c>
      <c r="CZ82" s="46">
        <f>IF(AND(CZ$4&gt;=1,CZ$4&lt;=Parametrlar!$G$4),Parametrlar!$G$17/Parametrlar!$G$4*(1+Kirish!$D$38)^((CZ$4-1)/12),0)</f>
        <v>0</v>
      </c>
      <c r="DA82" s="46">
        <f>IF(AND(DA$4&gt;=1,DA$4&lt;=Parametrlar!$G$4),Parametrlar!$G$17/Parametrlar!$G$4*(1+Kirish!$D$38)^((DA$4-1)/12),0)</f>
        <v>0</v>
      </c>
      <c r="DB82" s="46">
        <f>IF(AND(DB$4&gt;=1,DB$4&lt;=Parametrlar!$G$4),Parametrlar!$G$17/Parametrlar!$G$4*(1+Kirish!$D$38)^((DB$4-1)/12),0)</f>
        <v>0</v>
      </c>
      <c r="DC82" s="46">
        <f>IF(AND(DC$4&gt;=1,DC$4&lt;=Parametrlar!$G$4),Parametrlar!$G$17/Parametrlar!$G$4*(1+Kirish!$D$38)^((DC$4-1)/12),0)</f>
        <v>0</v>
      </c>
      <c r="DD82" s="46">
        <f>IF(AND(DD$4&gt;=1,DD$4&lt;=Parametrlar!$G$4),Parametrlar!$G$17/Parametrlar!$G$4*(1+Kirish!$D$38)^((DD$4-1)/12),0)</f>
        <v>0</v>
      </c>
      <c r="DE82" s="46">
        <f>IF(AND(DE$4&gt;=1,DE$4&lt;=Parametrlar!$G$4),Parametrlar!$G$17/Parametrlar!$G$4*(1+Kirish!$D$38)^((DE$4-1)/12),0)</f>
        <v>0</v>
      </c>
      <c r="DF82" s="46">
        <f>IF(AND(DF$4&gt;=1,DF$4&lt;=Parametrlar!$G$4),Parametrlar!$G$17/Parametrlar!$G$4*(1+Kirish!$D$38)^((DF$4-1)/12),0)</f>
        <v>0</v>
      </c>
      <c r="DG82" s="46">
        <f>IF(AND(DG$4&gt;=1,DG$4&lt;=Parametrlar!$G$4),Parametrlar!$G$17/Parametrlar!$G$4*(1+Kirish!$D$38)^((DG$4-1)/12),0)</f>
        <v>0</v>
      </c>
      <c r="DH82" s="46">
        <f>IF(AND(DH$4&gt;=1,DH$4&lt;=Parametrlar!$G$4),Parametrlar!$G$17/Parametrlar!$G$4*(1+Kirish!$D$38)^((DH$4-1)/12),0)</f>
        <v>0</v>
      </c>
      <c r="DI82" s="46">
        <f>IF(AND(DI$4&gt;=1,DI$4&lt;=Parametrlar!$G$4),Parametrlar!$G$17/Parametrlar!$G$4*(1+Kirish!$D$38)^((DI$4-1)/12),0)</f>
        <v>0</v>
      </c>
      <c r="DJ82" s="46">
        <f>IF(AND(DJ$4&gt;=1,DJ$4&lt;=Parametrlar!$G$4),Parametrlar!$G$17/Parametrlar!$G$4*(1+Kirish!$D$38)^((DJ$4-1)/12),0)</f>
        <v>0</v>
      </c>
      <c r="DK82" s="46">
        <f>IF(AND(DK$4&gt;=1,DK$4&lt;=Parametrlar!$G$4),Parametrlar!$G$17/Parametrlar!$G$4*(1+Kirish!$D$38)^((DK$4-1)/12),0)</f>
        <v>0</v>
      </c>
      <c r="DL82" s="46">
        <f>IF(AND(DL$4&gt;=1,DL$4&lt;=Parametrlar!$G$4),Parametrlar!$G$17/Parametrlar!$G$4*(1+Kirish!$D$38)^((DL$4-1)/12),0)</f>
        <v>0</v>
      </c>
      <c r="DM82" s="46">
        <f>IF(AND(DM$4&gt;=1,DM$4&lt;=Parametrlar!$G$4),Parametrlar!$G$17/Parametrlar!$G$4*(1+Kirish!$D$38)^((DM$4-1)/12),0)</f>
        <v>0</v>
      </c>
      <c r="DN82" s="46">
        <f>IF(AND(DN$4&gt;=1,DN$4&lt;=Parametrlar!$G$4),Parametrlar!$G$17/Parametrlar!$G$4*(1+Kirish!$D$38)^((DN$4-1)/12),0)</f>
        <v>0</v>
      </c>
      <c r="DO82" s="46">
        <f>IF(AND(DO$4&gt;=1,DO$4&lt;=Parametrlar!$G$4),Parametrlar!$G$17/Parametrlar!$G$4*(1+Kirish!$D$38)^((DO$4-1)/12),0)</f>
        <v>0</v>
      </c>
      <c r="DP82" s="46">
        <f>IF(AND(DP$4&gt;=1,DP$4&lt;=Parametrlar!$G$4),Parametrlar!$G$17/Parametrlar!$G$4*(1+Kirish!$D$38)^((DP$4-1)/12),0)</f>
        <v>0</v>
      </c>
      <c r="DQ82" s="46">
        <f>IF(AND(DQ$4&gt;=1,DQ$4&lt;=Parametrlar!$G$4),Parametrlar!$G$17/Parametrlar!$G$4*(1+Kirish!$D$38)^((DQ$4-1)/12),0)</f>
        <v>0</v>
      </c>
      <c r="DR82" s="46">
        <f>IF(AND(DR$4&gt;=1,DR$4&lt;=Parametrlar!$G$4),Parametrlar!$G$17/Parametrlar!$G$4*(1+Kirish!$D$38)^((DR$4-1)/12),0)</f>
        <v>0</v>
      </c>
      <c r="DS82" s="46">
        <f>IF(AND(DS$4&gt;=1,DS$4&lt;=Parametrlar!$G$4),Parametrlar!$G$17/Parametrlar!$G$4*(1+Kirish!$D$38)^((DS$4-1)/12),0)</f>
        <v>0</v>
      </c>
      <c r="DT82" s="46">
        <f>IF(AND(DT$4&gt;=1,DT$4&lt;=Parametrlar!$G$4),Parametrlar!$G$17/Parametrlar!$G$4*(1+Kirish!$D$38)^((DT$4-1)/12),0)</f>
        <v>0</v>
      </c>
      <c r="DU82" s="46">
        <f>IF(AND(DU$4&gt;=1,DU$4&lt;=Parametrlar!$G$4),Parametrlar!$G$17/Parametrlar!$G$4*(1+Kirish!$D$38)^((DU$4-1)/12),0)</f>
        <v>0</v>
      </c>
      <c r="DV82" s="46">
        <f>IF(AND(DV$4&gt;=1,DV$4&lt;=Parametrlar!$G$4),Parametrlar!$G$17/Parametrlar!$G$4*(1+Kirish!$D$38)^((DV$4-1)/12),0)</f>
        <v>0</v>
      </c>
      <c r="DW82" s="46">
        <f>IF(AND(DW$4&gt;=1,DW$4&lt;=Parametrlar!$G$4),Parametrlar!$G$17/Parametrlar!$G$4*(1+Kirish!$D$38)^((DW$4-1)/12),0)</f>
        <v>0</v>
      </c>
      <c r="DX82" s="46">
        <f>IF(AND(DX$4&gt;=1,DX$4&lt;=Parametrlar!$G$4),Parametrlar!$G$17/Parametrlar!$G$4*(1+Kirish!$D$38)^((DX$4-1)/12),0)</f>
        <v>0</v>
      </c>
      <c r="DY82" s="46">
        <f>IF(AND(DY$4&gt;=1,DY$4&lt;=Parametrlar!$G$4),Parametrlar!$G$17/Parametrlar!$G$4*(1+Kirish!$D$38)^((DY$4-1)/12),0)</f>
        <v>0</v>
      </c>
      <c r="DZ82" s="46">
        <f>IF(AND(DZ$4&gt;=1,DZ$4&lt;=Parametrlar!$G$4),Parametrlar!$G$17/Parametrlar!$G$4*(1+Kirish!$D$38)^((DZ$4-1)/12),0)</f>
        <v>0</v>
      </c>
      <c r="EA82" s="46">
        <f>IF(AND(EA$4&gt;=1,EA$4&lt;=Parametrlar!$G$4),Parametrlar!$G$17/Parametrlar!$G$4*(1+Kirish!$D$38)^((EA$4-1)/12),0)</f>
        <v>0</v>
      </c>
      <c r="EB82" s="46">
        <f>IF(AND(EB$4&gt;=1,EB$4&lt;=Parametrlar!$G$4),Parametrlar!$G$17/Parametrlar!$G$4*(1+Kirish!$D$38)^((EB$4-1)/12),0)</f>
        <v>0</v>
      </c>
      <c r="EC82" s="46">
        <f>IF(AND(EC$4&gt;=1,EC$4&lt;=Parametrlar!$G$4),Parametrlar!$G$17/Parametrlar!$G$4*(1+Kirish!$D$38)^((EC$4-1)/12),0)</f>
        <v>0</v>
      </c>
      <c r="ED82" s="46">
        <f>IF(AND(ED$4&gt;=1,ED$4&lt;=Parametrlar!$G$4),Parametrlar!$G$17/Parametrlar!$G$4*(1+Kirish!$D$38)^((ED$4-1)/12),0)</f>
        <v>0</v>
      </c>
      <c r="EE82" s="46">
        <f>IF(AND(EE$4&gt;=1,EE$4&lt;=Parametrlar!$G$4),Parametrlar!$G$17/Parametrlar!$G$4*(1+Kirish!$D$38)^((EE$4-1)/12),0)</f>
        <v>0</v>
      </c>
      <c r="EF82" s="46">
        <f>IF(AND(EF$4&gt;=1,EF$4&lt;=Parametrlar!$G$4),Parametrlar!$G$17/Parametrlar!$G$4*(1+Kirish!$D$38)^((EF$4-1)/12),0)</f>
        <v>0</v>
      </c>
      <c r="EG82" s="46">
        <f>IF(AND(EG$4&gt;=1,EG$4&lt;=Parametrlar!$G$4),Parametrlar!$G$17/Parametrlar!$G$4*(1+Kirish!$D$38)^((EG$4-1)/12),0)</f>
        <v>0</v>
      </c>
      <c r="EH82" s="46">
        <f>IF(AND(EH$4&gt;=1,EH$4&lt;=Parametrlar!$G$4),Parametrlar!$G$17/Parametrlar!$G$4*(1+Kirish!$D$38)^((EH$4-1)/12),0)</f>
        <v>0</v>
      </c>
      <c r="EI82" s="46">
        <f>IF(AND(EI$4&gt;=1,EI$4&lt;=Parametrlar!$G$4),Parametrlar!$G$17/Parametrlar!$G$4*(1+Kirish!$D$38)^((EI$4-1)/12),0)</f>
        <v>0</v>
      </c>
      <c r="EJ82" s="46">
        <f>IF(AND(EJ$4&gt;=1,EJ$4&lt;=Parametrlar!$G$4),Parametrlar!$G$17/Parametrlar!$G$4*(1+Kirish!$D$38)^((EJ$4-1)/12),0)</f>
        <v>0</v>
      </c>
      <c r="EK82" s="46">
        <f>IF(AND(EK$4&gt;=1,EK$4&lt;=Parametrlar!$G$4),Parametrlar!$G$17/Parametrlar!$G$4*(1+Kirish!$D$38)^((EK$4-1)/12),0)</f>
        <v>0</v>
      </c>
      <c r="EL82" s="46">
        <f>IF(AND(EL$4&gt;=1,EL$4&lt;=Parametrlar!$G$4),Parametrlar!$G$17/Parametrlar!$G$4*(1+Kirish!$D$38)^((EL$4-1)/12),0)</f>
        <v>0</v>
      </c>
      <c r="EM82" s="46">
        <f>IF(AND(EM$4&gt;=1,EM$4&lt;=Parametrlar!$G$4),Parametrlar!$G$17/Parametrlar!$G$4*(1+Kirish!$D$38)^((EM$4-1)/12),0)</f>
        <v>0</v>
      </c>
      <c r="EN82" s="46">
        <f>IF(AND(EN$4&gt;=1,EN$4&lt;=Parametrlar!$G$4),Parametrlar!$G$17/Parametrlar!$G$4*(1+Kirish!$D$38)^((EN$4-1)/12),0)</f>
        <v>0</v>
      </c>
      <c r="EO82" s="46">
        <f>IF(AND(EO$4&gt;=1,EO$4&lt;=Parametrlar!$G$4),Parametrlar!$G$17/Parametrlar!$G$4*(1+Kirish!$D$38)^((EO$4-1)/12),0)</f>
        <v>0</v>
      </c>
      <c r="EP82" s="46">
        <f>IF(AND(EP$4&gt;=1,EP$4&lt;=Parametrlar!$G$4),Parametrlar!$G$17/Parametrlar!$G$4*(1+Kirish!$D$38)^((EP$4-1)/12),0)</f>
        <v>0</v>
      </c>
      <c r="EQ82" s="46">
        <f>IF(AND(EQ$4&gt;=1,EQ$4&lt;=Parametrlar!$G$4),Parametrlar!$G$17/Parametrlar!$G$4*(1+Kirish!$D$38)^((EQ$4-1)/12),0)</f>
        <v>0</v>
      </c>
      <c r="ER82" s="46">
        <f>IF(AND(ER$4&gt;=1,ER$4&lt;=Parametrlar!$G$4),Parametrlar!$G$17/Parametrlar!$G$4*(1+Kirish!$D$38)^((ER$4-1)/12),0)</f>
        <v>0</v>
      </c>
      <c r="ES82" s="46">
        <f>IF(AND(ES$4&gt;=1,ES$4&lt;=Parametrlar!$G$4),Parametrlar!$G$17/Parametrlar!$G$4*(1+Kirish!$D$38)^((ES$4-1)/12),0)</f>
        <v>0</v>
      </c>
      <c r="ET82" s="46">
        <f>IF(AND(ET$4&gt;=1,ET$4&lt;=Parametrlar!$G$4),Parametrlar!$G$17/Parametrlar!$G$4*(1+Kirish!$D$38)^((ET$4-1)/12),0)</f>
        <v>0</v>
      </c>
      <c r="EU82" s="46">
        <f>IF(AND(EU$4&gt;=1,EU$4&lt;=Parametrlar!$G$4),Parametrlar!$G$17/Parametrlar!$G$4*(1+Kirish!$D$38)^((EU$4-1)/12),0)</f>
        <v>0</v>
      </c>
      <c r="EV82" s="46">
        <f>IF(AND(EV$4&gt;=1,EV$4&lt;=Parametrlar!$G$4),Parametrlar!$G$17/Parametrlar!$G$4*(1+Kirish!$D$38)^((EV$4-1)/12),0)</f>
        <v>0</v>
      </c>
      <c r="EW82" s="46">
        <f>IF(AND(EW$4&gt;=1,EW$4&lt;=Parametrlar!$G$4),Parametrlar!$G$17/Parametrlar!$G$4*(1+Kirish!$D$38)^((EW$4-1)/12),0)</f>
        <v>0</v>
      </c>
      <c r="EX82" s="46">
        <f>IF(AND(EX$4&gt;=1,EX$4&lt;=Parametrlar!$G$4),Parametrlar!$G$17/Parametrlar!$G$4*(1+Kirish!$D$38)^((EX$4-1)/12),0)</f>
        <v>0</v>
      </c>
      <c r="EY82" s="46">
        <f>IF(AND(EY$4&gt;=1,EY$4&lt;=Parametrlar!$G$4),Parametrlar!$G$17/Parametrlar!$G$4*(1+Kirish!$D$38)^((EY$4-1)/12),0)</f>
        <v>0</v>
      </c>
      <c r="EZ82" s="46">
        <f>IF(AND(EZ$4&gt;=1,EZ$4&lt;=Parametrlar!$G$4),Parametrlar!$G$17/Parametrlar!$G$4*(1+Kirish!$D$38)^((EZ$4-1)/12),0)</f>
        <v>0</v>
      </c>
      <c r="FA82" s="46">
        <f>IF(AND(FA$4&gt;=1,FA$4&lt;=Parametrlar!$G$4),Parametrlar!$G$17/Parametrlar!$G$4*(1+Kirish!$D$38)^((FA$4-1)/12),0)</f>
        <v>0</v>
      </c>
      <c r="FB82" s="46">
        <f>IF(AND(FB$4&gt;=1,FB$4&lt;=Parametrlar!$G$4),Parametrlar!$G$17/Parametrlar!$G$4*(1+Kirish!$D$38)^((FB$4-1)/12),0)</f>
        <v>0</v>
      </c>
      <c r="FC82" s="46">
        <f>IF(AND(FC$4&gt;=1,FC$4&lt;=Parametrlar!$G$4),Parametrlar!$G$17/Parametrlar!$G$4*(1+Kirish!$D$38)^((FC$4-1)/12),0)</f>
        <v>0</v>
      </c>
      <c r="FD82" s="46">
        <f>IF(AND(FD$4&gt;=1,FD$4&lt;=Parametrlar!$G$4),Parametrlar!$G$17/Parametrlar!$G$4*(1+Kirish!$D$38)^((FD$4-1)/12),0)</f>
        <v>0</v>
      </c>
      <c r="FE82" s="46">
        <f>IF(AND(FE$4&gt;=1,FE$4&lt;=Parametrlar!$G$4),Parametrlar!$G$17/Parametrlar!$G$4*(1+Kirish!$D$38)^((FE$4-1)/12),0)</f>
        <v>0</v>
      </c>
      <c r="FF82" s="46">
        <f>IF(AND(FF$4&gt;=1,FF$4&lt;=Parametrlar!$G$4),Parametrlar!$G$17/Parametrlar!$G$4*(1+Kirish!$D$38)^((FF$4-1)/12),0)</f>
        <v>0</v>
      </c>
      <c r="FG82" s="46">
        <f>IF(AND(FG$4&gt;=1,FG$4&lt;=Parametrlar!$G$4),Parametrlar!$G$17/Parametrlar!$G$4*(1+Kirish!$D$38)^((FG$4-1)/12),0)</f>
        <v>0</v>
      </c>
      <c r="FH82" s="46">
        <f>IF(AND(FH$4&gt;=1,FH$4&lt;=Parametrlar!$G$4),Parametrlar!$G$17/Parametrlar!$G$4*(1+Kirish!$D$38)^((FH$4-1)/12),0)</f>
        <v>0</v>
      </c>
      <c r="FI82" s="46">
        <f>IF(AND(FI$4&gt;=1,FI$4&lt;=Parametrlar!$G$4),Parametrlar!$G$17/Parametrlar!$G$4*(1+Kirish!$D$38)^((FI$4-1)/12),0)</f>
        <v>0</v>
      </c>
      <c r="FJ82" s="46">
        <f>IF(AND(FJ$4&gt;=1,FJ$4&lt;=Parametrlar!$G$4),Parametrlar!$G$17/Parametrlar!$G$4*(1+Kirish!$D$38)^((FJ$4-1)/12),0)</f>
        <v>0</v>
      </c>
      <c r="FK82" s="46">
        <f>IF(AND(FK$4&gt;=1,FK$4&lt;=Parametrlar!$G$4),Parametrlar!$G$17/Parametrlar!$G$4*(1+Kirish!$D$38)^((FK$4-1)/12),0)</f>
        <v>0</v>
      </c>
      <c r="FL82" s="46">
        <f>IF(AND(FL$4&gt;=1,FL$4&lt;=Parametrlar!$G$4),Parametrlar!$G$17/Parametrlar!$G$4*(1+Kirish!$D$38)^((FL$4-1)/12),0)</f>
        <v>0</v>
      </c>
      <c r="FM82" s="46">
        <f>IF(AND(FM$4&gt;=1,FM$4&lt;=Parametrlar!$G$4),Parametrlar!$G$17/Parametrlar!$G$4*(1+Kirish!$D$38)^((FM$4-1)/12),0)</f>
        <v>0</v>
      </c>
      <c r="FN82" s="46">
        <f>IF(AND(FN$4&gt;=1,FN$4&lt;=Parametrlar!$G$4),Parametrlar!$G$17/Parametrlar!$G$4*(1+Kirish!$D$38)^((FN$4-1)/12),0)</f>
        <v>0</v>
      </c>
      <c r="FO82" s="46">
        <f>IF(AND(FO$4&gt;=1,FO$4&lt;=Parametrlar!$G$4),Parametrlar!$G$17/Parametrlar!$G$4*(1+Kirish!$D$38)^((FO$4-1)/12),0)</f>
        <v>0</v>
      </c>
      <c r="FP82" s="46">
        <f>IF(AND(FP$4&gt;=1,FP$4&lt;=Parametrlar!$G$4),Parametrlar!$G$17/Parametrlar!$G$4*(1+Kirish!$D$38)^((FP$4-1)/12),0)</f>
        <v>0</v>
      </c>
    </row>
    <row r="83" spans="1:172" x14ac:dyDescent="0.2">
      <c r="A83" s="42" t="s">
        <v>231</v>
      </c>
      <c r="C83" s="45">
        <f t="shared" si="100"/>
        <v>7000</v>
      </c>
      <c r="D83" s="46">
        <f>0</f>
        <v>0</v>
      </c>
      <c r="E83" s="46">
        <f>IF(AND(E$4&gt;=1,E$4&lt;=Parametrlar!$G$4),Kirish!$B$26/12*IF(E$4&gt;Kirish!$B$30,2,1)+IF(E$4&gt;Kirish!$B$30,Kirish!$B$31*SUM($D82:D82)/12,0),0)</f>
        <v>500</v>
      </c>
      <c r="F83" s="46">
        <f>IF(AND(F$4&gt;=1,F$4&lt;=Parametrlar!$G$4),Kirish!$B$26/12*IF(F$4&gt;Kirish!$B$30,2,1)+IF(F$4&gt;Kirish!$B$30,Kirish!$B$31*SUM($D82:E82)/12,0),0)</f>
        <v>500</v>
      </c>
      <c r="G83" s="46">
        <f>IF(AND(G$4&gt;=1,G$4&lt;=Parametrlar!$G$4),Kirish!$B$26/12*IF(G$4&gt;Kirish!$B$30,2,1)+IF(G$4&gt;Kirish!$B$30,Kirish!$B$31*SUM($D82:F82)/12,0),0)</f>
        <v>500</v>
      </c>
      <c r="H83" s="46">
        <f>IF(AND(H$4&gt;=1,H$4&lt;=Parametrlar!$G$4),Kirish!$B$26/12*IF(H$4&gt;Kirish!$B$30,2,1)+IF(H$4&gt;Kirish!$B$30,Kirish!$B$31*SUM($D82:G82)/12,0),0)</f>
        <v>500</v>
      </c>
      <c r="I83" s="46">
        <f>IF(AND(I$4&gt;=1,I$4&lt;=Parametrlar!$G$4),Kirish!$B$26/12*IF(I$4&gt;Kirish!$B$30,2,1)+IF(I$4&gt;Kirish!$B$30,Kirish!$B$31*SUM($D82:H82)/12,0),0)</f>
        <v>500</v>
      </c>
      <c r="J83" s="46">
        <f>IF(AND(J$4&gt;=1,J$4&lt;=Parametrlar!$G$4),Kirish!$B$26/12*IF(J$4&gt;Kirish!$B$30,2,1)+IF(J$4&gt;Kirish!$B$30,Kirish!$B$31*SUM($D82:I82)/12,0),0)</f>
        <v>500</v>
      </c>
      <c r="K83" s="46">
        <f>IF(AND(K$4&gt;=1,K$4&lt;=Parametrlar!$G$4),Kirish!$B$26/12*IF(K$4&gt;Kirish!$B$30,2,1)+IF(K$4&gt;Kirish!$B$30,Kirish!$B$31*SUM($D82:J82)/12,0),0)</f>
        <v>500</v>
      </c>
      <c r="L83" s="46">
        <f>IF(AND(L$4&gt;=1,L$4&lt;=Parametrlar!$G$4),Kirish!$B$26/12*IF(L$4&gt;Kirish!$B$30,2,1)+IF(L$4&gt;Kirish!$B$30,Kirish!$B$31*SUM($D82:K82)/12,0),0)</f>
        <v>500</v>
      </c>
      <c r="M83" s="46">
        <f>IF(AND(M$4&gt;=1,M$4&lt;=Parametrlar!$G$4),Kirish!$B$26/12*IF(M$4&gt;Kirish!$B$30,2,1)+IF(M$4&gt;Kirish!$B$30,Kirish!$B$31*SUM($D82:L82)/12,0),0)</f>
        <v>500</v>
      </c>
      <c r="N83" s="46">
        <f>IF(AND(N$4&gt;=1,N$4&lt;=Parametrlar!$G$4),Kirish!$B$26/12*IF(N$4&gt;Kirish!$B$30,2,1)+IF(N$4&gt;Kirish!$B$30,Kirish!$B$31*SUM($D82:M82)/12,0),0)</f>
        <v>500</v>
      </c>
      <c r="O83" s="46">
        <f>IF(AND(O$4&gt;=1,O$4&lt;=Parametrlar!$G$4),Kirish!$B$26/12*IF(O$4&gt;Kirish!$B$30,2,1)+IF(O$4&gt;Kirish!$B$30,Kirish!$B$31*SUM($D82:N82)/12,0),0)</f>
        <v>500</v>
      </c>
      <c r="P83" s="46">
        <f>IF(AND(P$4&gt;=1,P$4&lt;=Parametrlar!$G$4),Kirish!$B$26/12*IF(P$4&gt;Kirish!$B$30,2,1)+IF(P$4&gt;Kirish!$B$30,Kirish!$B$31*SUM($D82:O82)/12,0),0)</f>
        <v>500</v>
      </c>
      <c r="Q83" s="46">
        <f>IF(AND(Q$4&gt;=1,Q$4&lt;=Parametrlar!$G$4),Kirish!$B$26/12*IF(Q$4&gt;Kirish!$B$30,2,1)+IF(Q$4&gt;Kirish!$B$30,Kirish!$B$31*SUM($D82:P82)/12,0),0)</f>
        <v>500</v>
      </c>
      <c r="R83" s="46">
        <f>IF(AND(R$4&gt;=1,R$4&lt;=Parametrlar!$G$4),Kirish!$B$26/12*IF(R$4&gt;Kirish!$B$30,2,1)+IF(R$4&gt;Kirish!$B$30,Kirish!$B$31*SUM($D82:Q82)/12,0),0)</f>
        <v>500</v>
      </c>
      <c r="S83" s="46">
        <f>IF(AND(S$4&gt;=1,S$4&lt;=Parametrlar!$G$4),Kirish!$B$26/12*IF(S$4&gt;Kirish!$B$30,2,1)+IF(S$4&gt;Kirish!$B$30,Kirish!$B$31*SUM($D82:R82)/12,0),0)</f>
        <v>0</v>
      </c>
      <c r="T83" s="46">
        <f>IF(AND(T$4&gt;=1,T$4&lt;=Parametrlar!$G$4),Kirish!$B$26/12*IF(T$4&gt;Kirish!$B$30,2,1)+IF(T$4&gt;Kirish!$B$30,Kirish!$B$31*SUM($D82:S82)/12,0),0)</f>
        <v>0</v>
      </c>
      <c r="U83" s="46">
        <f>IF(AND(U$4&gt;=1,U$4&lt;=Parametrlar!$G$4),Kirish!$B$26/12*IF(U$4&gt;Kirish!$B$30,2,1)+IF(U$4&gt;Kirish!$B$30,Kirish!$B$31*SUM($D82:T82)/12,0),0)</f>
        <v>0</v>
      </c>
      <c r="V83" s="46">
        <f>IF(AND(V$4&gt;=1,V$4&lt;=Parametrlar!$G$4),Kirish!$B$26/12*IF(V$4&gt;Kirish!$B$30,2,1)+IF(V$4&gt;Kirish!$B$30,Kirish!$B$31*SUM($D82:U82)/12,0),0)</f>
        <v>0</v>
      </c>
      <c r="W83" s="46">
        <f>IF(AND(W$4&gt;=1,W$4&lt;=Parametrlar!$G$4),Kirish!$B$26/12*IF(W$4&gt;Kirish!$B$30,2,1)+IF(W$4&gt;Kirish!$B$30,Kirish!$B$31*SUM($D82:V82)/12,0),0)</f>
        <v>0</v>
      </c>
      <c r="X83" s="46">
        <f>IF(AND(X$4&gt;=1,X$4&lt;=Parametrlar!$G$4),Kirish!$B$26/12*IF(X$4&gt;Kirish!$B$30,2,1)+IF(X$4&gt;Kirish!$B$30,Kirish!$B$31*SUM($D82:W82)/12,0),0)</f>
        <v>0</v>
      </c>
      <c r="Y83" s="46">
        <f>IF(AND(Y$4&gt;=1,Y$4&lt;=Parametrlar!$G$4),Kirish!$B$26/12*IF(Y$4&gt;Kirish!$B$30,2,1)+IF(Y$4&gt;Kirish!$B$30,Kirish!$B$31*SUM($D82:X82)/12,0),0)</f>
        <v>0</v>
      </c>
      <c r="Z83" s="46">
        <f>IF(AND(Z$4&gt;=1,Z$4&lt;=Parametrlar!$G$4),Kirish!$B$26/12*IF(Z$4&gt;Kirish!$B$30,2,1)+IF(Z$4&gt;Kirish!$B$30,Kirish!$B$31*SUM($D82:Y82)/12,0),0)</f>
        <v>0</v>
      </c>
      <c r="AA83" s="46">
        <f>IF(AND(AA$4&gt;=1,AA$4&lt;=Parametrlar!$G$4),Kirish!$B$26/12*IF(AA$4&gt;Kirish!$B$30,2,1)+IF(AA$4&gt;Kirish!$B$30,Kirish!$B$31*SUM($D82:Z82)/12,0),0)</f>
        <v>0</v>
      </c>
      <c r="AB83" s="46">
        <f>IF(AND(AB$4&gt;=1,AB$4&lt;=Parametrlar!$G$4),Kirish!$B$26/12*IF(AB$4&gt;Kirish!$B$30,2,1)+IF(AB$4&gt;Kirish!$B$30,Kirish!$B$31*SUM($D82:AA82)/12,0),0)</f>
        <v>0</v>
      </c>
      <c r="AC83" s="46">
        <f>IF(AND(AC$4&gt;=1,AC$4&lt;=Parametrlar!$G$4),Kirish!$B$26/12*IF(AC$4&gt;Kirish!$B$30,2,1)+IF(AC$4&gt;Kirish!$B$30,Kirish!$B$31*SUM($D82:AB82)/12,0),0)</f>
        <v>0</v>
      </c>
      <c r="AD83" s="46">
        <f>IF(AND(AD$4&gt;=1,AD$4&lt;=Parametrlar!$G$4),Kirish!$B$26/12*IF(AD$4&gt;Kirish!$B$30,2,1)+IF(AD$4&gt;Kirish!$B$30,Kirish!$B$31*SUM($D82:AC82)/12,0),0)</f>
        <v>0</v>
      </c>
      <c r="AE83" s="46">
        <f>IF(AND(AE$4&gt;=1,AE$4&lt;=Parametrlar!$G$4),Kirish!$B$26/12*IF(AE$4&gt;Kirish!$B$30,2,1)+IF(AE$4&gt;Kirish!$B$30,Kirish!$B$31*SUM($D82:AD82)/12,0),0)</f>
        <v>0</v>
      </c>
      <c r="AF83" s="46">
        <f>IF(AND(AF$4&gt;=1,AF$4&lt;=Parametrlar!$G$4),Kirish!$B$26/12*IF(AF$4&gt;Kirish!$B$30,2,1)+IF(AF$4&gt;Kirish!$B$30,Kirish!$B$31*SUM($D82:AE82)/12,0),0)</f>
        <v>0</v>
      </c>
      <c r="AG83" s="46">
        <f>IF(AND(AG$4&gt;=1,AG$4&lt;=Parametrlar!$G$4),Kirish!$B$26/12*IF(AG$4&gt;Kirish!$B$30,2,1)+IF(AG$4&gt;Kirish!$B$30,Kirish!$B$31*SUM($D82:AF82)/12,0),0)</f>
        <v>0</v>
      </c>
      <c r="AH83" s="46">
        <f>IF(AND(AH$4&gt;=1,AH$4&lt;=Parametrlar!$G$4),Kirish!$B$26/12*IF(AH$4&gt;Kirish!$B$30,2,1)+IF(AH$4&gt;Kirish!$B$30,Kirish!$B$31*SUM($D82:AG82)/12,0),0)</f>
        <v>0</v>
      </c>
      <c r="AI83" s="46">
        <f>IF(AND(AI$4&gt;=1,AI$4&lt;=Parametrlar!$G$4),Kirish!$B$26/12*IF(AI$4&gt;Kirish!$B$30,2,1)+IF(AI$4&gt;Kirish!$B$30,Kirish!$B$31*SUM($D82:AH82)/12,0),0)</f>
        <v>0</v>
      </c>
      <c r="AJ83" s="46">
        <f>IF(AND(AJ$4&gt;=1,AJ$4&lt;=Parametrlar!$G$4),Kirish!$B$26/12*IF(AJ$4&gt;Kirish!$B$30,2,1)+IF(AJ$4&gt;Kirish!$B$30,Kirish!$B$31*SUM($D82:AI82)/12,0),0)</f>
        <v>0</v>
      </c>
      <c r="AK83" s="46">
        <f>IF(AND(AK$4&gt;=1,AK$4&lt;=Parametrlar!$G$4),Kirish!$B$26/12*IF(AK$4&gt;Kirish!$B$30,2,1)+IF(AK$4&gt;Kirish!$B$30,Kirish!$B$31*SUM($D82:AJ82)/12,0),0)</f>
        <v>0</v>
      </c>
      <c r="AL83" s="46">
        <f>IF(AND(AL$4&gt;=1,AL$4&lt;=Parametrlar!$G$4),Kirish!$B$26/12*IF(AL$4&gt;Kirish!$B$30,2,1)+IF(AL$4&gt;Kirish!$B$30,Kirish!$B$31*SUM($D82:AK82)/12,0),0)</f>
        <v>0</v>
      </c>
      <c r="AM83" s="46">
        <f>IF(AND(AM$4&gt;=1,AM$4&lt;=Parametrlar!$G$4),Kirish!$B$26/12*IF(AM$4&gt;Kirish!$B$30,2,1)+IF(AM$4&gt;Kirish!$B$30,Kirish!$B$31*SUM($D82:AL82)/12,0),0)</f>
        <v>0</v>
      </c>
      <c r="AN83" s="46">
        <f>IF(AND(AN$4&gt;=1,AN$4&lt;=Parametrlar!$G$4),Kirish!$B$26/12*IF(AN$4&gt;Kirish!$B$30,2,1)+IF(AN$4&gt;Kirish!$B$30,Kirish!$B$31*SUM($D82:AM82)/12,0),0)</f>
        <v>0</v>
      </c>
      <c r="AO83" s="46">
        <f>IF(AND(AO$4&gt;=1,AO$4&lt;=Parametrlar!$G$4),Kirish!$B$26/12*IF(AO$4&gt;Kirish!$B$30,2,1)+IF(AO$4&gt;Kirish!$B$30,Kirish!$B$31*SUM($D82:AN82)/12,0),0)</f>
        <v>0</v>
      </c>
      <c r="AP83" s="46">
        <f>IF(AND(AP$4&gt;=1,AP$4&lt;=Parametrlar!$G$4),Kirish!$B$26/12*IF(AP$4&gt;Kirish!$B$30,2,1)+IF(AP$4&gt;Kirish!$B$30,Kirish!$B$31*SUM($D82:AO82)/12,0),0)</f>
        <v>0</v>
      </c>
      <c r="AQ83" s="46">
        <f>IF(AND(AQ$4&gt;=1,AQ$4&lt;=Parametrlar!$G$4),Kirish!$B$26/12*IF(AQ$4&gt;Kirish!$B$30,2,1)+IF(AQ$4&gt;Kirish!$B$30,Kirish!$B$31*SUM($D82:AP82)/12,0),0)</f>
        <v>0</v>
      </c>
      <c r="AR83" s="46">
        <f>IF(AND(AR$4&gt;=1,AR$4&lt;=Parametrlar!$G$4),Kirish!$B$26/12*IF(AR$4&gt;Kirish!$B$30,2,1)+IF(AR$4&gt;Kirish!$B$30,Kirish!$B$31*SUM($D82:AQ82)/12,0),0)</f>
        <v>0</v>
      </c>
      <c r="AS83" s="46">
        <f>IF(AND(AS$4&gt;=1,AS$4&lt;=Parametrlar!$G$4),Kirish!$B$26/12*IF(AS$4&gt;Kirish!$B$30,2,1)+IF(AS$4&gt;Kirish!$B$30,Kirish!$B$31*SUM($D82:AR82)/12,0),0)</f>
        <v>0</v>
      </c>
      <c r="AT83" s="46">
        <f>IF(AND(AT$4&gt;=1,AT$4&lt;=Parametrlar!$G$4),Kirish!$B$26/12*IF(AT$4&gt;Kirish!$B$30,2,1)+IF(AT$4&gt;Kirish!$B$30,Kirish!$B$31*SUM($D82:AS82)/12,0),0)</f>
        <v>0</v>
      </c>
      <c r="AU83" s="46">
        <f>IF(AND(AU$4&gt;=1,AU$4&lt;=Parametrlar!$G$4),Kirish!$B$26/12*IF(AU$4&gt;Kirish!$B$30,2,1)+IF(AU$4&gt;Kirish!$B$30,Kirish!$B$31*SUM($D82:AT82)/12,0),0)</f>
        <v>0</v>
      </c>
      <c r="AV83" s="46">
        <f>IF(AND(AV$4&gt;=1,AV$4&lt;=Parametrlar!$G$4),Kirish!$B$26/12*IF(AV$4&gt;Kirish!$B$30,2,1)+IF(AV$4&gt;Kirish!$B$30,Kirish!$B$31*SUM($D82:AU82)/12,0),0)</f>
        <v>0</v>
      </c>
      <c r="AW83" s="46">
        <f>IF(AND(AW$4&gt;=1,AW$4&lt;=Parametrlar!$G$4),Kirish!$B$26/12*IF(AW$4&gt;Kirish!$B$30,2,1)+IF(AW$4&gt;Kirish!$B$30,Kirish!$B$31*SUM($D82:AV82)/12,0),0)</f>
        <v>0</v>
      </c>
      <c r="AX83" s="46">
        <f>IF(AND(AX$4&gt;=1,AX$4&lt;=Parametrlar!$G$4),Kirish!$B$26/12*IF(AX$4&gt;Kirish!$B$30,2,1)+IF(AX$4&gt;Kirish!$B$30,Kirish!$B$31*SUM($D82:AW82)/12,0),0)</f>
        <v>0</v>
      </c>
      <c r="AY83" s="46">
        <f>IF(AND(AY$4&gt;=1,AY$4&lt;=Parametrlar!$G$4),Kirish!$B$26/12*IF(AY$4&gt;Kirish!$B$30,2,1)+IF(AY$4&gt;Kirish!$B$30,Kirish!$B$31*SUM($D82:AX82)/12,0),0)</f>
        <v>0</v>
      </c>
      <c r="AZ83" s="46">
        <f>IF(AND(AZ$4&gt;=1,AZ$4&lt;=Parametrlar!$G$4),Kirish!$B$26/12*IF(AZ$4&gt;Kirish!$B$30,2,1)+IF(AZ$4&gt;Kirish!$B$30,Kirish!$B$31*SUM($D82:AY82)/12,0),0)</f>
        <v>0</v>
      </c>
      <c r="BA83" s="46">
        <f>IF(AND(BA$4&gt;=1,BA$4&lt;=Parametrlar!$G$4),Kirish!$B$26/12*IF(BA$4&gt;Kirish!$B$30,2,1)+IF(BA$4&gt;Kirish!$B$30,Kirish!$B$31*SUM($D82:AZ82)/12,0),0)</f>
        <v>0</v>
      </c>
      <c r="BB83" s="46">
        <f>IF(AND(BB$4&gt;=1,BB$4&lt;=Parametrlar!$G$4),Kirish!$B$26/12*IF(BB$4&gt;Kirish!$B$30,2,1)+IF(BB$4&gt;Kirish!$B$30,Kirish!$B$31*SUM($D82:BA82)/12,0),0)</f>
        <v>0</v>
      </c>
      <c r="BC83" s="46">
        <f>IF(AND(BC$4&gt;=1,BC$4&lt;=Parametrlar!$G$4),Kirish!$B$26/12*IF(BC$4&gt;Kirish!$B$30,2,1)+IF(BC$4&gt;Kirish!$B$30,Kirish!$B$31*SUM($D82:BB82)/12,0),0)</f>
        <v>0</v>
      </c>
      <c r="BD83" s="46">
        <f>IF(AND(BD$4&gt;=1,BD$4&lt;=Parametrlar!$G$4),Kirish!$B$26/12*IF(BD$4&gt;Kirish!$B$30,2,1)+IF(BD$4&gt;Kirish!$B$30,Kirish!$B$31*SUM($D82:BC82)/12,0),0)</f>
        <v>0</v>
      </c>
      <c r="BE83" s="46">
        <f>IF(AND(BE$4&gt;=1,BE$4&lt;=Parametrlar!$G$4),Kirish!$B$26/12*IF(BE$4&gt;Kirish!$B$30,2,1)+IF(BE$4&gt;Kirish!$B$30,Kirish!$B$31*SUM($D82:BD82)/12,0),0)</f>
        <v>0</v>
      </c>
      <c r="BF83" s="46">
        <f>IF(AND(BF$4&gt;=1,BF$4&lt;=Parametrlar!$G$4),Kirish!$B$26/12*IF(BF$4&gt;Kirish!$B$30,2,1)+IF(BF$4&gt;Kirish!$B$30,Kirish!$B$31*SUM($D82:BE82)/12,0),0)</f>
        <v>0</v>
      </c>
      <c r="BG83" s="46">
        <f>IF(AND(BG$4&gt;=1,BG$4&lt;=Parametrlar!$G$4),Kirish!$B$26/12*IF(BG$4&gt;Kirish!$B$30,2,1)+IF(BG$4&gt;Kirish!$B$30,Kirish!$B$31*SUM($D82:BF82)/12,0),0)</f>
        <v>0</v>
      </c>
      <c r="BH83" s="46">
        <f>IF(AND(BH$4&gt;=1,BH$4&lt;=Parametrlar!$G$4),Kirish!$B$26/12*IF(BH$4&gt;Kirish!$B$30,2,1)+IF(BH$4&gt;Kirish!$B$30,Kirish!$B$31*SUM($D82:BG82)/12,0),0)</f>
        <v>0</v>
      </c>
      <c r="BI83" s="46">
        <f>IF(AND(BI$4&gt;=1,BI$4&lt;=Parametrlar!$G$4),Kirish!$B$26/12*IF(BI$4&gt;Kirish!$B$30,2,1)+IF(BI$4&gt;Kirish!$B$30,Kirish!$B$31*SUM($D82:BH82)/12,0),0)</f>
        <v>0</v>
      </c>
      <c r="BJ83" s="46">
        <f>IF(AND(BJ$4&gt;=1,BJ$4&lt;=Parametrlar!$G$4),Kirish!$B$26/12*IF(BJ$4&gt;Kirish!$B$30,2,1)+IF(BJ$4&gt;Kirish!$B$30,Kirish!$B$31*SUM($D82:BI82)/12,0),0)</f>
        <v>0</v>
      </c>
      <c r="BK83" s="46">
        <f>IF(AND(BK$4&gt;=1,BK$4&lt;=Parametrlar!$G$4),Kirish!$B$26/12*IF(BK$4&gt;Kirish!$B$30,2,1)+IF(BK$4&gt;Kirish!$B$30,Kirish!$B$31*SUM($D82:BJ82)/12,0),0)</f>
        <v>0</v>
      </c>
      <c r="BL83" s="46">
        <f>IF(AND(BL$4&gt;=1,BL$4&lt;=Parametrlar!$G$4),Kirish!$B$26/12*IF(BL$4&gt;Kirish!$B$30,2,1)+IF(BL$4&gt;Kirish!$B$30,Kirish!$B$31*SUM($D82:BK82)/12,0),0)</f>
        <v>0</v>
      </c>
      <c r="BM83" s="46">
        <f>IF(AND(BM$4&gt;=1,BM$4&lt;=Parametrlar!$G$4),Kirish!$B$26/12*IF(BM$4&gt;Kirish!$B$30,2,1)+IF(BM$4&gt;Kirish!$B$30,Kirish!$B$31*SUM($D82:BL82)/12,0),0)</f>
        <v>0</v>
      </c>
      <c r="BN83" s="46">
        <f>IF(AND(BN$4&gt;=1,BN$4&lt;=Parametrlar!$G$4),Kirish!$B$26/12*IF(BN$4&gt;Kirish!$B$30,2,1)+IF(BN$4&gt;Kirish!$B$30,Kirish!$B$31*SUM($D82:BM82)/12,0),0)</f>
        <v>0</v>
      </c>
      <c r="BO83" s="46">
        <f>IF(AND(BO$4&gt;=1,BO$4&lt;=Parametrlar!$G$4),Kirish!$B$26/12*IF(BO$4&gt;Kirish!$B$30,2,1)+IF(BO$4&gt;Kirish!$B$30,Kirish!$B$31*SUM($D82:BN82)/12,0),0)</f>
        <v>0</v>
      </c>
      <c r="BP83" s="46">
        <f>IF(AND(BP$4&gt;=1,BP$4&lt;=Parametrlar!$G$4),Kirish!$B$26/12*IF(BP$4&gt;Kirish!$B$30,2,1)+IF(BP$4&gt;Kirish!$B$30,Kirish!$B$31*SUM($D82:BO82)/12,0),0)</f>
        <v>0</v>
      </c>
      <c r="BQ83" s="46">
        <f>IF(AND(BQ$4&gt;=1,BQ$4&lt;=Parametrlar!$G$4),Kirish!$B$26/12*IF(BQ$4&gt;Kirish!$B$30,2,1)+IF(BQ$4&gt;Kirish!$B$30,Kirish!$B$31*SUM($D82:BP82)/12,0),0)</f>
        <v>0</v>
      </c>
      <c r="BR83" s="46">
        <f>IF(AND(BR$4&gt;=1,BR$4&lt;=Parametrlar!$G$4),Kirish!$B$26/12*IF(BR$4&gt;Kirish!$B$30,2,1)+IF(BR$4&gt;Kirish!$B$30,Kirish!$B$31*SUM($D82:BQ82)/12,0),0)</f>
        <v>0</v>
      </c>
      <c r="BS83" s="46">
        <f>IF(AND(BS$4&gt;=1,BS$4&lt;=Parametrlar!$G$4),Kirish!$B$26/12*IF(BS$4&gt;Kirish!$B$30,2,1)+IF(BS$4&gt;Kirish!$B$30,Kirish!$B$31*SUM($D82:BR82)/12,0),0)</f>
        <v>0</v>
      </c>
      <c r="BT83" s="46">
        <f>IF(AND(BT$4&gt;=1,BT$4&lt;=Parametrlar!$G$4),Kirish!$B$26/12*IF(BT$4&gt;Kirish!$B$30,2,1)+IF(BT$4&gt;Kirish!$B$30,Kirish!$B$31*SUM($D82:BS82)/12,0),0)</f>
        <v>0</v>
      </c>
      <c r="BU83" s="46">
        <f>IF(AND(BU$4&gt;=1,BU$4&lt;=Parametrlar!$G$4),Kirish!$B$26/12*IF(BU$4&gt;Kirish!$B$30,2,1)+IF(BU$4&gt;Kirish!$B$30,Kirish!$B$31*SUM($D82:BT82)/12,0),0)</f>
        <v>0</v>
      </c>
      <c r="BV83" s="46">
        <f>IF(AND(BV$4&gt;=1,BV$4&lt;=Parametrlar!$G$4),Kirish!$B$26/12*IF(BV$4&gt;Kirish!$B$30,2,1)+IF(BV$4&gt;Kirish!$B$30,Kirish!$B$31*SUM($D82:BU82)/12,0),0)</f>
        <v>0</v>
      </c>
      <c r="BW83" s="46">
        <f>IF(AND(BW$4&gt;=1,BW$4&lt;=Parametrlar!$G$4),Kirish!$B$26/12*IF(BW$4&gt;Kirish!$B$30,2,1)+IF(BW$4&gt;Kirish!$B$30,Kirish!$B$31*SUM($D82:BV82)/12,0),0)</f>
        <v>0</v>
      </c>
      <c r="BX83" s="46">
        <f>IF(AND(BX$4&gt;=1,BX$4&lt;=Parametrlar!$G$4),Kirish!$B$26/12*IF(BX$4&gt;Kirish!$B$30,2,1)+IF(BX$4&gt;Kirish!$B$30,Kirish!$B$31*SUM($D82:BW82)/12,0),0)</f>
        <v>0</v>
      </c>
      <c r="BY83" s="46">
        <f>IF(AND(BY$4&gt;=1,BY$4&lt;=Parametrlar!$G$4),Kirish!$B$26/12*IF(BY$4&gt;Kirish!$B$30,2,1)+IF(BY$4&gt;Kirish!$B$30,Kirish!$B$31*SUM($D82:BX82)/12,0),0)</f>
        <v>0</v>
      </c>
      <c r="BZ83" s="46">
        <f>IF(AND(BZ$4&gt;=1,BZ$4&lt;=Parametrlar!$G$4),Kirish!$B$26/12*IF(BZ$4&gt;Kirish!$B$30,2,1)+IF(BZ$4&gt;Kirish!$B$30,Kirish!$B$31*SUM($D82:BY82)/12,0),0)</f>
        <v>0</v>
      </c>
      <c r="CA83" s="46">
        <f>IF(AND(CA$4&gt;=1,CA$4&lt;=Parametrlar!$G$4),Kirish!$B$26/12*IF(CA$4&gt;Kirish!$B$30,2,1)+IF(CA$4&gt;Kirish!$B$30,Kirish!$B$31*SUM($D82:BZ82)/12,0),0)</f>
        <v>0</v>
      </c>
      <c r="CB83" s="46">
        <f>IF(AND(CB$4&gt;=1,CB$4&lt;=Parametrlar!$G$4),Kirish!$B$26/12*IF(CB$4&gt;Kirish!$B$30,2,1)+IF(CB$4&gt;Kirish!$B$30,Kirish!$B$31*SUM($D82:CA82)/12,0),0)</f>
        <v>0</v>
      </c>
      <c r="CC83" s="46">
        <f>IF(AND(CC$4&gt;=1,CC$4&lt;=Parametrlar!$G$4),Kirish!$B$26/12*IF(CC$4&gt;Kirish!$B$30,2,1)+IF(CC$4&gt;Kirish!$B$30,Kirish!$B$31*SUM($D82:CB82)/12,0),0)</f>
        <v>0</v>
      </c>
      <c r="CD83" s="46">
        <f>IF(AND(CD$4&gt;=1,CD$4&lt;=Parametrlar!$G$4),Kirish!$B$26/12*IF(CD$4&gt;Kirish!$B$30,2,1)+IF(CD$4&gt;Kirish!$B$30,Kirish!$B$31*SUM($D82:CC82)/12,0),0)</f>
        <v>0</v>
      </c>
      <c r="CE83" s="46">
        <f>IF(AND(CE$4&gt;=1,CE$4&lt;=Parametrlar!$G$4),Kirish!$B$26/12*IF(CE$4&gt;Kirish!$B$30,2,1)+IF(CE$4&gt;Kirish!$B$30,Kirish!$B$31*SUM($D82:CD82)/12,0),0)</f>
        <v>0</v>
      </c>
      <c r="CF83" s="46">
        <f>IF(AND(CF$4&gt;=1,CF$4&lt;=Parametrlar!$G$4),Kirish!$B$26/12*IF(CF$4&gt;Kirish!$B$30,2,1)+IF(CF$4&gt;Kirish!$B$30,Kirish!$B$31*SUM($D82:CE82)/12,0),0)</f>
        <v>0</v>
      </c>
      <c r="CG83" s="46">
        <f>IF(AND(CG$4&gt;=1,CG$4&lt;=Parametrlar!$G$4),Kirish!$B$26/12*IF(CG$4&gt;Kirish!$B$30,2,1)+IF(CG$4&gt;Kirish!$B$30,Kirish!$B$31*SUM($D82:CF82)/12,0),0)</f>
        <v>0</v>
      </c>
      <c r="CH83" s="46">
        <f>IF(AND(CH$4&gt;=1,CH$4&lt;=Parametrlar!$G$4),Kirish!$B$26/12*IF(CH$4&gt;Kirish!$B$30,2,1)+IF(CH$4&gt;Kirish!$B$30,Kirish!$B$31*SUM($D82:CG82)/12,0),0)</f>
        <v>0</v>
      </c>
      <c r="CI83" s="46">
        <f>IF(AND(CI$4&gt;=1,CI$4&lt;=Parametrlar!$G$4),Kirish!$B$26/12*IF(CI$4&gt;Kirish!$B$30,2,1)+IF(CI$4&gt;Kirish!$B$30,Kirish!$B$31*SUM($D82:CH82)/12,0),0)</f>
        <v>0</v>
      </c>
      <c r="CJ83" s="46">
        <f>IF(AND(CJ$4&gt;=1,CJ$4&lt;=Parametrlar!$G$4),Kirish!$B$26/12*IF(CJ$4&gt;Kirish!$B$30,2,1)+IF(CJ$4&gt;Kirish!$B$30,Kirish!$B$31*SUM($D82:CI82)/12,0),0)</f>
        <v>0</v>
      </c>
      <c r="CK83" s="46">
        <f>IF(AND(CK$4&gt;=1,CK$4&lt;=Parametrlar!$G$4),Kirish!$B$26/12*IF(CK$4&gt;Kirish!$B$30,2,1)+IF(CK$4&gt;Kirish!$B$30,Kirish!$B$31*SUM($D82:CJ82)/12,0),0)</f>
        <v>0</v>
      </c>
      <c r="CL83" s="46">
        <f>IF(AND(CL$4&gt;=1,CL$4&lt;=Parametrlar!$G$4),Kirish!$B$26/12*IF(CL$4&gt;Kirish!$B$30,2,1)+IF(CL$4&gt;Kirish!$B$30,Kirish!$B$31*SUM($D82:CK82)/12,0),0)</f>
        <v>0</v>
      </c>
      <c r="CM83" s="46">
        <f>IF(AND(CM$4&gt;=1,CM$4&lt;=Parametrlar!$G$4),Kirish!$B$26/12*IF(CM$4&gt;Kirish!$B$30,2,1)+IF(CM$4&gt;Kirish!$B$30,Kirish!$B$31*SUM($D82:CL82)/12,0),0)</f>
        <v>0</v>
      </c>
      <c r="CN83" s="46">
        <f>IF(AND(CN$4&gt;=1,CN$4&lt;=Parametrlar!$G$4),Kirish!$B$26/12*IF(CN$4&gt;Kirish!$B$30,2,1)+IF(CN$4&gt;Kirish!$B$30,Kirish!$B$31*SUM($D82:CM82)/12,0),0)</f>
        <v>0</v>
      </c>
      <c r="CO83" s="46">
        <f>IF(AND(CO$4&gt;=1,CO$4&lt;=Parametrlar!$G$4),Kirish!$B$26/12*IF(CO$4&gt;Kirish!$B$30,2,1)+IF(CO$4&gt;Kirish!$B$30,Kirish!$B$31*SUM($D82:CN82)/12,0),0)</f>
        <v>0</v>
      </c>
      <c r="CP83" s="46">
        <f>IF(AND(CP$4&gt;=1,CP$4&lt;=Parametrlar!$G$4),Kirish!$B$26/12*IF(CP$4&gt;Kirish!$B$30,2,1)+IF(CP$4&gt;Kirish!$B$30,Kirish!$B$31*SUM($D82:CO82)/12,0),0)</f>
        <v>0</v>
      </c>
      <c r="CQ83" s="46">
        <f>IF(AND(CQ$4&gt;=1,CQ$4&lt;=Parametrlar!$G$4),Kirish!$B$26/12*IF(CQ$4&gt;Kirish!$B$30,2,1)+IF(CQ$4&gt;Kirish!$B$30,Kirish!$B$31*SUM($D82:CP82)/12,0),0)</f>
        <v>0</v>
      </c>
      <c r="CR83" s="46">
        <f>IF(AND(CR$4&gt;=1,CR$4&lt;=Parametrlar!$G$4),Kirish!$B$26/12*IF(CR$4&gt;Kirish!$B$30,2,1)+IF(CR$4&gt;Kirish!$B$30,Kirish!$B$31*SUM($D82:CQ82)/12,0),0)</f>
        <v>0</v>
      </c>
      <c r="CS83" s="46">
        <f>IF(AND(CS$4&gt;=1,CS$4&lt;=Parametrlar!$G$4),Kirish!$B$26/12*IF(CS$4&gt;Kirish!$B$30,2,1)+IF(CS$4&gt;Kirish!$B$30,Kirish!$B$31*SUM($D82:CR82)/12,0),0)</f>
        <v>0</v>
      </c>
      <c r="CT83" s="46">
        <f>IF(AND(CT$4&gt;=1,CT$4&lt;=Parametrlar!$G$4),Kirish!$B$26/12*IF(CT$4&gt;Kirish!$B$30,2,1)+IF(CT$4&gt;Kirish!$B$30,Kirish!$B$31*SUM($D82:CS82)/12,0),0)</f>
        <v>0</v>
      </c>
      <c r="CU83" s="46">
        <f>IF(AND(CU$4&gt;=1,CU$4&lt;=Parametrlar!$G$4),Kirish!$B$26/12*IF(CU$4&gt;Kirish!$B$30,2,1)+IF(CU$4&gt;Kirish!$B$30,Kirish!$B$31*SUM($D82:CT82)/12,0),0)</f>
        <v>0</v>
      </c>
      <c r="CV83" s="46">
        <f>IF(AND(CV$4&gt;=1,CV$4&lt;=Parametrlar!$G$4),Kirish!$B$26/12*IF(CV$4&gt;Kirish!$B$30,2,1)+IF(CV$4&gt;Kirish!$B$30,Kirish!$B$31*SUM($D82:CU82)/12,0),0)</f>
        <v>0</v>
      </c>
      <c r="CW83" s="46">
        <f>IF(AND(CW$4&gt;=1,CW$4&lt;=Parametrlar!$G$4),Kirish!$B$26/12*IF(CW$4&gt;Kirish!$B$30,2,1)+IF(CW$4&gt;Kirish!$B$30,Kirish!$B$31*SUM($D82:CV82)/12,0),0)</f>
        <v>0</v>
      </c>
      <c r="CX83" s="46">
        <f>IF(AND(CX$4&gt;=1,CX$4&lt;=Parametrlar!$G$4),Kirish!$B$26/12*IF(CX$4&gt;Kirish!$B$30,2,1)+IF(CX$4&gt;Kirish!$B$30,Kirish!$B$31*SUM($D82:CW82)/12,0),0)</f>
        <v>0</v>
      </c>
      <c r="CY83" s="46">
        <f>IF(AND(CY$4&gt;=1,CY$4&lt;=Parametrlar!$G$4),Kirish!$B$26/12*IF(CY$4&gt;Kirish!$B$30,2,1)+IF(CY$4&gt;Kirish!$B$30,Kirish!$B$31*SUM($D82:CX82)/12,0),0)</f>
        <v>0</v>
      </c>
      <c r="CZ83" s="46">
        <f>IF(AND(CZ$4&gt;=1,CZ$4&lt;=Parametrlar!$G$4),Kirish!$B$26/12*IF(CZ$4&gt;Kirish!$B$30,2,1)+IF(CZ$4&gt;Kirish!$B$30,Kirish!$B$31*SUM($D82:CY82)/12,0),0)</f>
        <v>0</v>
      </c>
      <c r="DA83" s="46">
        <f>IF(AND(DA$4&gt;=1,DA$4&lt;=Parametrlar!$G$4),Kirish!$B$26/12*IF(DA$4&gt;Kirish!$B$30,2,1)+IF(DA$4&gt;Kirish!$B$30,Kirish!$B$31*SUM($D82:CZ82)/12,0),0)</f>
        <v>0</v>
      </c>
      <c r="DB83" s="46">
        <f>IF(AND(DB$4&gt;=1,DB$4&lt;=Parametrlar!$G$4),Kirish!$B$26/12*IF(DB$4&gt;Kirish!$B$30,2,1)+IF(DB$4&gt;Kirish!$B$30,Kirish!$B$31*SUM($D82:DA82)/12,0),0)</f>
        <v>0</v>
      </c>
      <c r="DC83" s="46">
        <f>IF(AND(DC$4&gt;=1,DC$4&lt;=Parametrlar!$G$4),Kirish!$B$26/12*IF(DC$4&gt;Kirish!$B$30,2,1)+IF(DC$4&gt;Kirish!$B$30,Kirish!$B$31*SUM($D82:DB82)/12,0),0)</f>
        <v>0</v>
      </c>
      <c r="DD83" s="46">
        <f>IF(AND(DD$4&gt;=1,DD$4&lt;=Parametrlar!$G$4),Kirish!$B$26/12*IF(DD$4&gt;Kirish!$B$30,2,1)+IF(DD$4&gt;Kirish!$B$30,Kirish!$B$31*SUM($D82:DC82)/12,0),0)</f>
        <v>0</v>
      </c>
      <c r="DE83" s="46">
        <f>IF(AND(DE$4&gt;=1,DE$4&lt;=Parametrlar!$G$4),Kirish!$B$26/12*IF(DE$4&gt;Kirish!$B$30,2,1)+IF(DE$4&gt;Kirish!$B$30,Kirish!$B$31*SUM($D82:DD82)/12,0),0)</f>
        <v>0</v>
      </c>
      <c r="DF83" s="46">
        <f>IF(AND(DF$4&gt;=1,DF$4&lt;=Parametrlar!$G$4),Kirish!$B$26/12*IF(DF$4&gt;Kirish!$B$30,2,1)+IF(DF$4&gt;Kirish!$B$30,Kirish!$B$31*SUM($D82:DE82)/12,0),0)</f>
        <v>0</v>
      </c>
      <c r="DG83" s="46">
        <f>IF(AND(DG$4&gt;=1,DG$4&lt;=Parametrlar!$G$4),Kirish!$B$26/12*IF(DG$4&gt;Kirish!$B$30,2,1)+IF(DG$4&gt;Kirish!$B$30,Kirish!$B$31*SUM($D82:DF82)/12,0),0)</f>
        <v>0</v>
      </c>
      <c r="DH83" s="46">
        <f>IF(AND(DH$4&gt;=1,DH$4&lt;=Parametrlar!$G$4),Kirish!$B$26/12*IF(DH$4&gt;Kirish!$B$30,2,1)+IF(DH$4&gt;Kirish!$B$30,Kirish!$B$31*SUM($D82:DG82)/12,0),0)</f>
        <v>0</v>
      </c>
      <c r="DI83" s="46">
        <f>IF(AND(DI$4&gt;=1,DI$4&lt;=Parametrlar!$G$4),Kirish!$B$26/12*IF(DI$4&gt;Kirish!$B$30,2,1)+IF(DI$4&gt;Kirish!$B$30,Kirish!$B$31*SUM($D82:DH82)/12,0),0)</f>
        <v>0</v>
      </c>
      <c r="DJ83" s="46">
        <f>IF(AND(DJ$4&gt;=1,DJ$4&lt;=Parametrlar!$G$4),Kirish!$B$26/12*IF(DJ$4&gt;Kirish!$B$30,2,1)+IF(DJ$4&gt;Kirish!$B$30,Kirish!$B$31*SUM($D82:DI82)/12,0),0)</f>
        <v>0</v>
      </c>
      <c r="DK83" s="46">
        <f>IF(AND(DK$4&gt;=1,DK$4&lt;=Parametrlar!$G$4),Kirish!$B$26/12*IF(DK$4&gt;Kirish!$B$30,2,1)+IF(DK$4&gt;Kirish!$B$30,Kirish!$B$31*SUM($D82:DJ82)/12,0),0)</f>
        <v>0</v>
      </c>
      <c r="DL83" s="46">
        <f>IF(AND(DL$4&gt;=1,DL$4&lt;=Parametrlar!$G$4),Kirish!$B$26/12*IF(DL$4&gt;Kirish!$B$30,2,1)+IF(DL$4&gt;Kirish!$B$30,Kirish!$B$31*SUM($D82:DK82)/12,0),0)</f>
        <v>0</v>
      </c>
      <c r="DM83" s="46">
        <f>IF(AND(DM$4&gt;=1,DM$4&lt;=Parametrlar!$G$4),Kirish!$B$26/12*IF(DM$4&gt;Kirish!$B$30,2,1)+IF(DM$4&gt;Kirish!$B$30,Kirish!$B$31*SUM($D82:DL82)/12,0),0)</f>
        <v>0</v>
      </c>
      <c r="DN83" s="46">
        <f>IF(AND(DN$4&gt;=1,DN$4&lt;=Parametrlar!$G$4),Kirish!$B$26/12*IF(DN$4&gt;Kirish!$B$30,2,1)+IF(DN$4&gt;Kirish!$B$30,Kirish!$B$31*SUM($D82:DM82)/12,0),0)</f>
        <v>0</v>
      </c>
      <c r="DO83" s="46">
        <f>IF(AND(DO$4&gt;=1,DO$4&lt;=Parametrlar!$G$4),Kirish!$B$26/12*IF(DO$4&gt;Kirish!$B$30,2,1)+IF(DO$4&gt;Kirish!$B$30,Kirish!$B$31*SUM($D82:DN82)/12,0),0)</f>
        <v>0</v>
      </c>
      <c r="DP83" s="46">
        <f>IF(AND(DP$4&gt;=1,DP$4&lt;=Parametrlar!$G$4),Kirish!$B$26/12*IF(DP$4&gt;Kirish!$B$30,2,1)+IF(DP$4&gt;Kirish!$B$30,Kirish!$B$31*SUM($D82:DO82)/12,0),0)</f>
        <v>0</v>
      </c>
      <c r="DQ83" s="46">
        <f>IF(AND(DQ$4&gt;=1,DQ$4&lt;=Parametrlar!$G$4),Kirish!$B$26/12*IF(DQ$4&gt;Kirish!$B$30,2,1)+IF(DQ$4&gt;Kirish!$B$30,Kirish!$B$31*SUM($D82:DP82)/12,0),0)</f>
        <v>0</v>
      </c>
      <c r="DR83" s="46">
        <f>IF(AND(DR$4&gt;=1,DR$4&lt;=Parametrlar!$G$4),Kirish!$B$26/12*IF(DR$4&gt;Kirish!$B$30,2,1)+IF(DR$4&gt;Kirish!$B$30,Kirish!$B$31*SUM($D82:DQ82)/12,0),0)</f>
        <v>0</v>
      </c>
      <c r="DS83" s="46">
        <f>IF(AND(DS$4&gt;=1,DS$4&lt;=Parametrlar!$G$4),Kirish!$B$26/12*IF(DS$4&gt;Kirish!$B$30,2,1)+IF(DS$4&gt;Kirish!$B$30,Kirish!$B$31*SUM($D82:DR82)/12,0),0)</f>
        <v>0</v>
      </c>
      <c r="DT83" s="46">
        <f>IF(AND(DT$4&gt;=1,DT$4&lt;=Parametrlar!$G$4),Kirish!$B$26/12*IF(DT$4&gt;Kirish!$B$30,2,1)+IF(DT$4&gt;Kirish!$B$30,Kirish!$B$31*SUM($D82:DS82)/12,0),0)</f>
        <v>0</v>
      </c>
      <c r="DU83" s="46">
        <f>IF(AND(DU$4&gt;=1,DU$4&lt;=Parametrlar!$G$4),Kirish!$B$26/12*IF(DU$4&gt;Kirish!$B$30,2,1)+IF(DU$4&gt;Kirish!$B$30,Kirish!$B$31*SUM($D82:DT82)/12,0),0)</f>
        <v>0</v>
      </c>
      <c r="DV83" s="46">
        <f>IF(AND(DV$4&gt;=1,DV$4&lt;=Parametrlar!$G$4),Kirish!$B$26/12*IF(DV$4&gt;Kirish!$B$30,2,1)+IF(DV$4&gt;Kirish!$B$30,Kirish!$B$31*SUM($D82:DU82)/12,0),0)</f>
        <v>0</v>
      </c>
      <c r="DW83" s="46">
        <f>IF(AND(DW$4&gt;=1,DW$4&lt;=Parametrlar!$G$4),Kirish!$B$26/12*IF(DW$4&gt;Kirish!$B$30,2,1)+IF(DW$4&gt;Kirish!$B$30,Kirish!$B$31*SUM($D82:DV82)/12,0),0)</f>
        <v>0</v>
      </c>
      <c r="DX83" s="46">
        <f>IF(AND(DX$4&gt;=1,DX$4&lt;=Parametrlar!$G$4),Kirish!$B$26/12*IF(DX$4&gt;Kirish!$B$30,2,1)+IF(DX$4&gt;Kirish!$B$30,Kirish!$B$31*SUM($D82:DW82)/12,0),0)</f>
        <v>0</v>
      </c>
      <c r="DY83" s="46">
        <f>IF(AND(DY$4&gt;=1,DY$4&lt;=Parametrlar!$G$4),Kirish!$B$26/12*IF(DY$4&gt;Kirish!$B$30,2,1)+IF(DY$4&gt;Kirish!$B$30,Kirish!$B$31*SUM($D82:DX82)/12,0),0)</f>
        <v>0</v>
      </c>
      <c r="DZ83" s="46">
        <f>IF(AND(DZ$4&gt;=1,DZ$4&lt;=Parametrlar!$G$4),Kirish!$B$26/12*IF(DZ$4&gt;Kirish!$B$30,2,1)+IF(DZ$4&gt;Kirish!$B$30,Kirish!$B$31*SUM($D82:DY82)/12,0),0)</f>
        <v>0</v>
      </c>
      <c r="EA83" s="46">
        <f>IF(AND(EA$4&gt;=1,EA$4&lt;=Parametrlar!$G$4),Kirish!$B$26/12*IF(EA$4&gt;Kirish!$B$30,2,1)+IF(EA$4&gt;Kirish!$B$30,Kirish!$B$31*SUM($D82:DZ82)/12,0),0)</f>
        <v>0</v>
      </c>
      <c r="EB83" s="46">
        <f>IF(AND(EB$4&gt;=1,EB$4&lt;=Parametrlar!$G$4),Kirish!$B$26/12*IF(EB$4&gt;Kirish!$B$30,2,1)+IF(EB$4&gt;Kirish!$B$30,Kirish!$B$31*SUM($D82:EA82)/12,0),0)</f>
        <v>0</v>
      </c>
      <c r="EC83" s="46">
        <f>IF(AND(EC$4&gt;=1,EC$4&lt;=Parametrlar!$G$4),Kirish!$B$26/12*IF(EC$4&gt;Kirish!$B$30,2,1)+IF(EC$4&gt;Kirish!$B$30,Kirish!$B$31*SUM($D82:EB82)/12,0),0)</f>
        <v>0</v>
      </c>
      <c r="ED83" s="46">
        <f>IF(AND(ED$4&gt;=1,ED$4&lt;=Parametrlar!$G$4),Kirish!$B$26/12*IF(ED$4&gt;Kirish!$B$30,2,1)+IF(ED$4&gt;Kirish!$B$30,Kirish!$B$31*SUM($D82:EC82)/12,0),0)</f>
        <v>0</v>
      </c>
      <c r="EE83" s="46">
        <f>IF(AND(EE$4&gt;=1,EE$4&lt;=Parametrlar!$G$4),Kirish!$B$26/12*IF(EE$4&gt;Kirish!$B$30,2,1)+IF(EE$4&gt;Kirish!$B$30,Kirish!$B$31*SUM($D82:ED82)/12,0),0)</f>
        <v>0</v>
      </c>
      <c r="EF83" s="46">
        <f>IF(AND(EF$4&gt;=1,EF$4&lt;=Parametrlar!$G$4),Kirish!$B$26/12*IF(EF$4&gt;Kirish!$B$30,2,1)+IF(EF$4&gt;Kirish!$B$30,Kirish!$B$31*SUM($D82:EE82)/12,0),0)</f>
        <v>0</v>
      </c>
      <c r="EG83" s="46">
        <f>IF(AND(EG$4&gt;=1,EG$4&lt;=Parametrlar!$G$4),Kirish!$B$26/12*IF(EG$4&gt;Kirish!$B$30,2,1)+IF(EG$4&gt;Kirish!$B$30,Kirish!$B$31*SUM($D82:EF82)/12,0),0)</f>
        <v>0</v>
      </c>
      <c r="EH83" s="46">
        <f>IF(AND(EH$4&gt;=1,EH$4&lt;=Parametrlar!$G$4),Kirish!$B$26/12*IF(EH$4&gt;Kirish!$B$30,2,1)+IF(EH$4&gt;Kirish!$B$30,Kirish!$B$31*SUM($D82:EG82)/12,0),0)</f>
        <v>0</v>
      </c>
      <c r="EI83" s="46">
        <f>IF(AND(EI$4&gt;=1,EI$4&lt;=Parametrlar!$G$4),Kirish!$B$26/12*IF(EI$4&gt;Kirish!$B$30,2,1)+IF(EI$4&gt;Kirish!$B$30,Kirish!$B$31*SUM($D82:EH82)/12,0),0)</f>
        <v>0</v>
      </c>
      <c r="EJ83" s="46">
        <f>IF(AND(EJ$4&gt;=1,EJ$4&lt;=Parametrlar!$G$4),Kirish!$B$26/12*IF(EJ$4&gt;Kirish!$B$30,2,1)+IF(EJ$4&gt;Kirish!$B$30,Kirish!$B$31*SUM($D82:EI82)/12,0),0)</f>
        <v>0</v>
      </c>
      <c r="EK83" s="46">
        <f>IF(AND(EK$4&gt;=1,EK$4&lt;=Parametrlar!$G$4),Kirish!$B$26/12*IF(EK$4&gt;Kirish!$B$30,2,1)+IF(EK$4&gt;Kirish!$B$30,Kirish!$B$31*SUM($D82:EJ82)/12,0),0)</f>
        <v>0</v>
      </c>
      <c r="EL83" s="46">
        <f>IF(AND(EL$4&gt;=1,EL$4&lt;=Parametrlar!$G$4),Kirish!$B$26/12*IF(EL$4&gt;Kirish!$B$30,2,1)+IF(EL$4&gt;Kirish!$B$30,Kirish!$B$31*SUM($D82:EK82)/12,0),0)</f>
        <v>0</v>
      </c>
      <c r="EM83" s="46">
        <f>IF(AND(EM$4&gt;=1,EM$4&lt;=Parametrlar!$G$4),Kirish!$B$26/12*IF(EM$4&gt;Kirish!$B$30,2,1)+IF(EM$4&gt;Kirish!$B$30,Kirish!$B$31*SUM($D82:EL82)/12,0),0)</f>
        <v>0</v>
      </c>
      <c r="EN83" s="46">
        <f>IF(AND(EN$4&gt;=1,EN$4&lt;=Parametrlar!$G$4),Kirish!$B$26/12*IF(EN$4&gt;Kirish!$B$30,2,1)+IF(EN$4&gt;Kirish!$B$30,Kirish!$B$31*SUM($D82:EM82)/12,0),0)</f>
        <v>0</v>
      </c>
      <c r="EO83" s="46">
        <f>IF(AND(EO$4&gt;=1,EO$4&lt;=Parametrlar!$G$4),Kirish!$B$26/12*IF(EO$4&gt;Kirish!$B$30,2,1)+IF(EO$4&gt;Kirish!$B$30,Kirish!$B$31*SUM($D82:EN82)/12,0),0)</f>
        <v>0</v>
      </c>
      <c r="EP83" s="46">
        <f>IF(AND(EP$4&gt;=1,EP$4&lt;=Parametrlar!$G$4),Kirish!$B$26/12*IF(EP$4&gt;Kirish!$B$30,2,1)+IF(EP$4&gt;Kirish!$B$30,Kirish!$B$31*SUM($D82:EO82)/12,0),0)</f>
        <v>0</v>
      </c>
      <c r="EQ83" s="46">
        <f>IF(AND(EQ$4&gt;=1,EQ$4&lt;=Parametrlar!$G$4),Kirish!$B$26/12*IF(EQ$4&gt;Kirish!$B$30,2,1)+IF(EQ$4&gt;Kirish!$B$30,Kirish!$B$31*SUM($D82:EP82)/12,0),0)</f>
        <v>0</v>
      </c>
      <c r="ER83" s="46">
        <f>IF(AND(ER$4&gt;=1,ER$4&lt;=Parametrlar!$G$4),Kirish!$B$26/12*IF(ER$4&gt;Kirish!$B$30,2,1)+IF(ER$4&gt;Kirish!$B$30,Kirish!$B$31*SUM($D82:EQ82)/12,0),0)</f>
        <v>0</v>
      </c>
      <c r="ES83" s="46">
        <f>IF(AND(ES$4&gt;=1,ES$4&lt;=Parametrlar!$G$4),Kirish!$B$26/12*IF(ES$4&gt;Kirish!$B$30,2,1)+IF(ES$4&gt;Kirish!$B$30,Kirish!$B$31*SUM($D82:ER82)/12,0),0)</f>
        <v>0</v>
      </c>
      <c r="ET83" s="46">
        <f>IF(AND(ET$4&gt;=1,ET$4&lt;=Parametrlar!$G$4),Kirish!$B$26/12*IF(ET$4&gt;Kirish!$B$30,2,1)+IF(ET$4&gt;Kirish!$B$30,Kirish!$B$31*SUM($D82:ES82)/12,0),0)</f>
        <v>0</v>
      </c>
      <c r="EU83" s="46">
        <f>IF(AND(EU$4&gt;=1,EU$4&lt;=Parametrlar!$G$4),Kirish!$B$26/12*IF(EU$4&gt;Kirish!$B$30,2,1)+IF(EU$4&gt;Kirish!$B$30,Kirish!$B$31*SUM($D82:ET82)/12,0),0)</f>
        <v>0</v>
      </c>
      <c r="EV83" s="46">
        <f>IF(AND(EV$4&gt;=1,EV$4&lt;=Parametrlar!$G$4),Kirish!$B$26/12*IF(EV$4&gt;Kirish!$B$30,2,1)+IF(EV$4&gt;Kirish!$B$30,Kirish!$B$31*SUM($D82:EU82)/12,0),0)</f>
        <v>0</v>
      </c>
      <c r="EW83" s="46">
        <f>IF(AND(EW$4&gt;=1,EW$4&lt;=Parametrlar!$G$4),Kirish!$B$26/12*IF(EW$4&gt;Kirish!$B$30,2,1)+IF(EW$4&gt;Kirish!$B$30,Kirish!$B$31*SUM($D82:EV82)/12,0),0)</f>
        <v>0</v>
      </c>
      <c r="EX83" s="46">
        <f>IF(AND(EX$4&gt;=1,EX$4&lt;=Parametrlar!$G$4),Kirish!$B$26/12*IF(EX$4&gt;Kirish!$B$30,2,1)+IF(EX$4&gt;Kirish!$B$30,Kirish!$B$31*SUM($D82:EW82)/12,0),0)</f>
        <v>0</v>
      </c>
      <c r="EY83" s="46">
        <f>IF(AND(EY$4&gt;=1,EY$4&lt;=Parametrlar!$G$4),Kirish!$B$26/12*IF(EY$4&gt;Kirish!$B$30,2,1)+IF(EY$4&gt;Kirish!$B$30,Kirish!$B$31*SUM($D82:EX82)/12,0),0)</f>
        <v>0</v>
      </c>
      <c r="EZ83" s="46">
        <f>IF(AND(EZ$4&gt;=1,EZ$4&lt;=Parametrlar!$G$4),Kirish!$B$26/12*IF(EZ$4&gt;Kirish!$B$30,2,1)+IF(EZ$4&gt;Kirish!$B$30,Kirish!$B$31*SUM($D82:EY82)/12,0),0)</f>
        <v>0</v>
      </c>
      <c r="FA83" s="46">
        <f>IF(AND(FA$4&gt;=1,FA$4&lt;=Parametrlar!$G$4),Kirish!$B$26/12*IF(FA$4&gt;Kirish!$B$30,2,1)+IF(FA$4&gt;Kirish!$B$30,Kirish!$B$31*SUM($D82:EZ82)/12,0),0)</f>
        <v>0</v>
      </c>
      <c r="FB83" s="46">
        <f>IF(AND(FB$4&gt;=1,FB$4&lt;=Parametrlar!$G$4),Kirish!$B$26/12*IF(FB$4&gt;Kirish!$B$30,2,1)+IF(FB$4&gt;Kirish!$B$30,Kirish!$B$31*SUM($D82:FA82)/12,0),0)</f>
        <v>0</v>
      </c>
      <c r="FC83" s="46">
        <f>IF(AND(FC$4&gt;=1,FC$4&lt;=Parametrlar!$G$4),Kirish!$B$26/12*IF(FC$4&gt;Kirish!$B$30,2,1)+IF(FC$4&gt;Kirish!$B$30,Kirish!$B$31*SUM($D82:FB82)/12,0),0)</f>
        <v>0</v>
      </c>
      <c r="FD83" s="46">
        <f>IF(AND(FD$4&gt;=1,FD$4&lt;=Parametrlar!$G$4),Kirish!$B$26/12*IF(FD$4&gt;Kirish!$B$30,2,1)+IF(FD$4&gt;Kirish!$B$30,Kirish!$B$31*SUM($D82:FC82)/12,0),0)</f>
        <v>0</v>
      </c>
      <c r="FE83" s="46">
        <f>IF(AND(FE$4&gt;=1,FE$4&lt;=Parametrlar!$G$4),Kirish!$B$26/12*IF(FE$4&gt;Kirish!$B$30,2,1)+IF(FE$4&gt;Kirish!$B$30,Kirish!$B$31*SUM($D82:FD82)/12,0),0)</f>
        <v>0</v>
      </c>
      <c r="FF83" s="46">
        <f>IF(AND(FF$4&gt;=1,FF$4&lt;=Parametrlar!$G$4),Kirish!$B$26/12*IF(FF$4&gt;Kirish!$B$30,2,1)+IF(FF$4&gt;Kirish!$B$30,Kirish!$B$31*SUM($D82:FE82)/12,0),0)</f>
        <v>0</v>
      </c>
      <c r="FG83" s="46">
        <f>IF(AND(FG$4&gt;=1,FG$4&lt;=Parametrlar!$G$4),Kirish!$B$26/12*IF(FG$4&gt;Kirish!$B$30,2,1)+IF(FG$4&gt;Kirish!$B$30,Kirish!$B$31*SUM($D82:FF82)/12,0),0)</f>
        <v>0</v>
      </c>
      <c r="FH83" s="46">
        <f>IF(AND(FH$4&gt;=1,FH$4&lt;=Parametrlar!$G$4),Kirish!$B$26/12*IF(FH$4&gt;Kirish!$B$30,2,1)+IF(FH$4&gt;Kirish!$B$30,Kirish!$B$31*SUM($D82:FG82)/12,0),0)</f>
        <v>0</v>
      </c>
      <c r="FI83" s="46">
        <f>IF(AND(FI$4&gt;=1,FI$4&lt;=Parametrlar!$G$4),Kirish!$B$26/12*IF(FI$4&gt;Kirish!$B$30,2,1)+IF(FI$4&gt;Kirish!$B$30,Kirish!$B$31*SUM($D82:FH82)/12,0),0)</f>
        <v>0</v>
      </c>
      <c r="FJ83" s="46">
        <f>IF(AND(FJ$4&gt;=1,FJ$4&lt;=Parametrlar!$G$4),Kirish!$B$26/12*IF(FJ$4&gt;Kirish!$B$30,2,1)+IF(FJ$4&gt;Kirish!$B$30,Kirish!$B$31*SUM($D82:FI82)/12,0),0)</f>
        <v>0</v>
      </c>
      <c r="FK83" s="46">
        <f>IF(AND(FK$4&gt;=1,FK$4&lt;=Parametrlar!$G$4),Kirish!$B$26/12*IF(FK$4&gt;Kirish!$B$30,2,1)+IF(FK$4&gt;Kirish!$B$30,Kirish!$B$31*SUM($D82:FJ82)/12,0),0)</f>
        <v>0</v>
      </c>
      <c r="FL83" s="46">
        <f>IF(AND(FL$4&gt;=1,FL$4&lt;=Parametrlar!$G$4),Kirish!$B$26/12*IF(FL$4&gt;Kirish!$B$30,2,1)+IF(FL$4&gt;Kirish!$B$30,Kirish!$B$31*SUM($D82:FK82)/12,0),0)</f>
        <v>0</v>
      </c>
      <c r="FM83" s="46">
        <f>IF(AND(FM$4&gt;=1,FM$4&lt;=Parametrlar!$G$4),Kirish!$B$26/12*IF(FM$4&gt;Kirish!$B$30,2,1)+IF(FM$4&gt;Kirish!$B$30,Kirish!$B$31*SUM($D82:FL82)/12,0),0)</f>
        <v>0</v>
      </c>
      <c r="FN83" s="46">
        <f>IF(AND(FN$4&gt;=1,FN$4&lt;=Parametrlar!$G$4),Kirish!$B$26/12*IF(FN$4&gt;Kirish!$B$30,2,1)+IF(FN$4&gt;Kirish!$B$30,Kirish!$B$31*SUM($D82:FM82)/12,0),0)</f>
        <v>0</v>
      </c>
      <c r="FO83" s="46">
        <f>IF(AND(FO$4&gt;=1,FO$4&lt;=Parametrlar!$G$4),Kirish!$B$26/12*IF(FO$4&gt;Kirish!$B$30,2,1)+IF(FO$4&gt;Kirish!$B$30,Kirish!$B$31*SUM($D82:FN82)/12,0),0)</f>
        <v>0</v>
      </c>
      <c r="FP83" s="46">
        <f>IF(AND(FP$4&gt;=1,FP$4&lt;=Parametrlar!$G$4),Kirish!$B$26/12*IF(FP$4&gt;Kirish!$B$30,2,1)+IF(FP$4&gt;Kirish!$B$30,Kirish!$B$31*SUM($D82:FO82)/12,0),0)</f>
        <v>0</v>
      </c>
    </row>
    <row r="84" spans="1:172" x14ac:dyDescent="0.2">
      <c r="A84" s="42" t="s">
        <v>232</v>
      </c>
      <c r="C84" s="45">
        <f t="shared" si="100"/>
        <v>257540</v>
      </c>
      <c r="D84" s="46">
        <f>IF(AND(D$4&gt;Parametrlar!$G$4-Parametrlar!$G$19,D$4&lt;=Parametrlar!$G$4),Parametrlar!$G$18/Parametrlar!$G$19,0)</f>
        <v>0</v>
      </c>
      <c r="E84" s="46">
        <f>IF(AND(E$4&gt;Parametrlar!$G$4-Parametrlar!$G$19,E$4&lt;=Parametrlar!$G$4),Parametrlar!$G$18/Parametrlar!$G$19,0)</f>
        <v>0</v>
      </c>
      <c r="F84" s="46">
        <f>IF(AND(F$4&gt;Parametrlar!$G$4-Parametrlar!$G$19,F$4&lt;=Parametrlar!$G$4),Parametrlar!$G$18/Parametrlar!$G$19,0)</f>
        <v>0</v>
      </c>
      <c r="G84" s="46">
        <f>IF(AND(G$4&gt;Parametrlar!$G$4-Parametrlar!$G$19,G$4&lt;=Parametrlar!$G$4),Parametrlar!$G$18/Parametrlar!$G$19,0)</f>
        <v>0</v>
      </c>
      <c r="H84" s="46">
        <f>IF(AND(H$4&gt;Parametrlar!$G$4-Parametrlar!$G$19,H$4&lt;=Parametrlar!$G$4),Parametrlar!$G$18/Parametrlar!$G$19,0)</f>
        <v>0</v>
      </c>
      <c r="I84" s="46">
        <f>IF(AND(I$4&gt;Parametrlar!$G$4-Parametrlar!$G$19,I$4&lt;=Parametrlar!$G$4),Parametrlar!$G$18/Parametrlar!$G$19,0)</f>
        <v>0</v>
      </c>
      <c r="J84" s="46">
        <f>IF(AND(J$4&gt;Parametrlar!$G$4-Parametrlar!$G$19,J$4&lt;=Parametrlar!$G$4),Parametrlar!$G$18/Parametrlar!$G$19,0)</f>
        <v>0</v>
      </c>
      <c r="K84" s="46">
        <f>IF(AND(K$4&gt;Parametrlar!$G$4-Parametrlar!$G$19,K$4&lt;=Parametrlar!$G$4),Parametrlar!$G$18/Parametrlar!$G$19,0)</f>
        <v>0</v>
      </c>
      <c r="L84" s="46">
        <f>IF(AND(L$4&gt;Parametrlar!$G$4-Parametrlar!$G$19,L$4&lt;=Parametrlar!$G$4),Parametrlar!$G$18/Parametrlar!$G$19,0)</f>
        <v>0</v>
      </c>
      <c r="M84" s="46">
        <f>IF(AND(M$4&gt;Parametrlar!$G$4-Parametrlar!$G$19,M$4&lt;=Parametrlar!$G$4),Parametrlar!$G$18/Parametrlar!$G$19,0)</f>
        <v>0</v>
      </c>
      <c r="N84" s="46">
        <f>IF(AND(N$4&gt;Parametrlar!$G$4-Parametrlar!$G$19,N$4&lt;=Parametrlar!$G$4),Parametrlar!$G$18/Parametrlar!$G$19,0)</f>
        <v>0</v>
      </c>
      <c r="O84" s="46">
        <f>IF(AND(O$4&gt;Parametrlar!$G$4-Parametrlar!$G$19,O$4&lt;=Parametrlar!$G$4),Parametrlar!$G$18/Parametrlar!$G$19,0)</f>
        <v>0</v>
      </c>
      <c r="P84" s="46">
        <f>IF(AND(P$4&gt;Parametrlar!$G$4-Parametrlar!$G$19,P$4&lt;=Parametrlar!$G$4),Parametrlar!$G$18/Parametrlar!$G$19,0)</f>
        <v>85846.666666666672</v>
      </c>
      <c r="Q84" s="46">
        <f>IF(AND(Q$4&gt;Parametrlar!$G$4-Parametrlar!$G$19,Q$4&lt;=Parametrlar!$G$4),Parametrlar!$G$18/Parametrlar!$G$19,0)</f>
        <v>85846.666666666672</v>
      </c>
      <c r="R84" s="46">
        <f>IF(AND(R$4&gt;Parametrlar!$G$4-Parametrlar!$G$19,R$4&lt;=Parametrlar!$G$4),Parametrlar!$G$18/Parametrlar!$G$19,0)</f>
        <v>85846.666666666672</v>
      </c>
      <c r="S84" s="46">
        <f>IF(AND(S$4&gt;Parametrlar!$G$4-Parametrlar!$G$19,S$4&lt;=Parametrlar!$G$4),Parametrlar!$G$18/Parametrlar!$G$19,0)</f>
        <v>0</v>
      </c>
      <c r="T84" s="46">
        <f>IF(AND(T$4&gt;Parametrlar!$G$4-Parametrlar!$G$19,T$4&lt;=Parametrlar!$G$4),Parametrlar!$G$18/Parametrlar!$G$19,0)</f>
        <v>0</v>
      </c>
      <c r="U84" s="46">
        <f>IF(AND(U$4&gt;Parametrlar!$G$4-Parametrlar!$G$19,U$4&lt;=Parametrlar!$G$4),Parametrlar!$G$18/Parametrlar!$G$19,0)</f>
        <v>0</v>
      </c>
      <c r="V84" s="46">
        <f>IF(AND(V$4&gt;Parametrlar!$G$4-Parametrlar!$G$19,V$4&lt;=Parametrlar!$G$4),Parametrlar!$G$18/Parametrlar!$G$19,0)</f>
        <v>0</v>
      </c>
      <c r="W84" s="46">
        <f>IF(AND(W$4&gt;Parametrlar!$G$4-Parametrlar!$G$19,W$4&lt;=Parametrlar!$G$4),Parametrlar!$G$18/Parametrlar!$G$19,0)</f>
        <v>0</v>
      </c>
      <c r="X84" s="46">
        <f>IF(AND(X$4&gt;Parametrlar!$G$4-Parametrlar!$G$19,X$4&lt;=Parametrlar!$G$4),Parametrlar!$G$18/Parametrlar!$G$19,0)</f>
        <v>0</v>
      </c>
      <c r="Y84" s="46">
        <f>IF(AND(Y$4&gt;Parametrlar!$G$4-Parametrlar!$G$19,Y$4&lt;=Parametrlar!$G$4),Parametrlar!$G$18/Parametrlar!$G$19,0)</f>
        <v>0</v>
      </c>
      <c r="Z84" s="46">
        <f>IF(AND(Z$4&gt;Parametrlar!$G$4-Parametrlar!$G$19,Z$4&lt;=Parametrlar!$G$4),Parametrlar!$G$18/Parametrlar!$G$19,0)</f>
        <v>0</v>
      </c>
      <c r="AA84" s="46">
        <f>IF(AND(AA$4&gt;Parametrlar!$G$4-Parametrlar!$G$19,AA$4&lt;=Parametrlar!$G$4),Parametrlar!$G$18/Parametrlar!$G$19,0)</f>
        <v>0</v>
      </c>
      <c r="AB84" s="46">
        <f>IF(AND(AB$4&gt;Parametrlar!$G$4-Parametrlar!$G$19,AB$4&lt;=Parametrlar!$G$4),Parametrlar!$G$18/Parametrlar!$G$19,0)</f>
        <v>0</v>
      </c>
      <c r="AC84" s="46">
        <f>IF(AND(AC$4&gt;Parametrlar!$G$4-Parametrlar!$G$19,AC$4&lt;=Parametrlar!$G$4),Parametrlar!$G$18/Parametrlar!$G$19,0)</f>
        <v>0</v>
      </c>
      <c r="AD84" s="46">
        <f>IF(AND(AD$4&gt;Parametrlar!$G$4-Parametrlar!$G$19,AD$4&lt;=Parametrlar!$G$4),Parametrlar!$G$18/Parametrlar!$G$19,0)</f>
        <v>0</v>
      </c>
      <c r="AE84" s="46">
        <f>IF(AND(AE$4&gt;Parametrlar!$G$4-Parametrlar!$G$19,AE$4&lt;=Parametrlar!$G$4),Parametrlar!$G$18/Parametrlar!$G$19,0)</f>
        <v>0</v>
      </c>
      <c r="AF84" s="46">
        <f>IF(AND(AF$4&gt;Parametrlar!$G$4-Parametrlar!$G$19,AF$4&lt;=Parametrlar!$G$4),Parametrlar!$G$18/Parametrlar!$G$19,0)</f>
        <v>0</v>
      </c>
      <c r="AG84" s="46">
        <f>IF(AND(AG$4&gt;Parametrlar!$G$4-Parametrlar!$G$19,AG$4&lt;=Parametrlar!$G$4),Parametrlar!$G$18/Parametrlar!$G$19,0)</f>
        <v>0</v>
      </c>
      <c r="AH84" s="46">
        <f>IF(AND(AH$4&gt;Parametrlar!$G$4-Parametrlar!$G$19,AH$4&lt;=Parametrlar!$G$4),Parametrlar!$G$18/Parametrlar!$G$19,0)</f>
        <v>0</v>
      </c>
      <c r="AI84" s="46">
        <f>IF(AND(AI$4&gt;Parametrlar!$G$4-Parametrlar!$G$19,AI$4&lt;=Parametrlar!$G$4),Parametrlar!$G$18/Parametrlar!$G$19,0)</f>
        <v>0</v>
      </c>
      <c r="AJ84" s="46">
        <f>IF(AND(AJ$4&gt;Parametrlar!$G$4-Parametrlar!$G$19,AJ$4&lt;=Parametrlar!$G$4),Parametrlar!$G$18/Parametrlar!$G$19,0)</f>
        <v>0</v>
      </c>
      <c r="AK84" s="46">
        <f>IF(AND(AK$4&gt;Parametrlar!$G$4-Parametrlar!$G$19,AK$4&lt;=Parametrlar!$G$4),Parametrlar!$G$18/Parametrlar!$G$19,0)</f>
        <v>0</v>
      </c>
      <c r="AL84" s="46">
        <f>IF(AND(AL$4&gt;Parametrlar!$G$4-Parametrlar!$G$19,AL$4&lt;=Parametrlar!$G$4),Parametrlar!$G$18/Parametrlar!$G$19,0)</f>
        <v>0</v>
      </c>
      <c r="AM84" s="46">
        <f>IF(AND(AM$4&gt;Parametrlar!$G$4-Parametrlar!$G$19,AM$4&lt;=Parametrlar!$G$4),Parametrlar!$G$18/Parametrlar!$G$19,0)</f>
        <v>0</v>
      </c>
      <c r="AN84" s="46">
        <f>IF(AND(AN$4&gt;Parametrlar!$G$4-Parametrlar!$G$19,AN$4&lt;=Parametrlar!$G$4),Parametrlar!$G$18/Parametrlar!$G$19,0)</f>
        <v>0</v>
      </c>
      <c r="AO84" s="46">
        <f>IF(AND(AO$4&gt;Parametrlar!$G$4-Parametrlar!$G$19,AO$4&lt;=Parametrlar!$G$4),Parametrlar!$G$18/Parametrlar!$G$19,0)</f>
        <v>0</v>
      </c>
      <c r="AP84" s="46">
        <f>IF(AND(AP$4&gt;Parametrlar!$G$4-Parametrlar!$G$19,AP$4&lt;=Parametrlar!$G$4),Parametrlar!$G$18/Parametrlar!$G$19,0)</f>
        <v>0</v>
      </c>
      <c r="AQ84" s="46">
        <f>IF(AND(AQ$4&gt;Parametrlar!$G$4-Parametrlar!$G$19,AQ$4&lt;=Parametrlar!$G$4),Parametrlar!$G$18/Parametrlar!$G$19,0)</f>
        <v>0</v>
      </c>
      <c r="AR84" s="46">
        <f>IF(AND(AR$4&gt;Parametrlar!$G$4-Parametrlar!$G$19,AR$4&lt;=Parametrlar!$G$4),Parametrlar!$G$18/Parametrlar!$G$19,0)</f>
        <v>0</v>
      </c>
      <c r="AS84" s="46">
        <f>IF(AND(AS$4&gt;Parametrlar!$G$4-Parametrlar!$G$19,AS$4&lt;=Parametrlar!$G$4),Parametrlar!$G$18/Parametrlar!$G$19,0)</f>
        <v>0</v>
      </c>
      <c r="AT84" s="46">
        <f>IF(AND(AT$4&gt;Parametrlar!$G$4-Parametrlar!$G$19,AT$4&lt;=Parametrlar!$G$4),Parametrlar!$G$18/Parametrlar!$G$19,0)</f>
        <v>0</v>
      </c>
      <c r="AU84" s="46">
        <f>IF(AND(AU$4&gt;Parametrlar!$G$4-Parametrlar!$G$19,AU$4&lt;=Parametrlar!$G$4),Parametrlar!$G$18/Parametrlar!$G$19,0)</f>
        <v>0</v>
      </c>
      <c r="AV84" s="46">
        <f>IF(AND(AV$4&gt;Parametrlar!$G$4-Parametrlar!$G$19,AV$4&lt;=Parametrlar!$G$4),Parametrlar!$G$18/Parametrlar!$G$19,0)</f>
        <v>0</v>
      </c>
      <c r="AW84" s="46">
        <f>IF(AND(AW$4&gt;Parametrlar!$G$4-Parametrlar!$G$19,AW$4&lt;=Parametrlar!$G$4),Parametrlar!$G$18/Parametrlar!$G$19,0)</f>
        <v>0</v>
      </c>
      <c r="AX84" s="46">
        <f>IF(AND(AX$4&gt;Parametrlar!$G$4-Parametrlar!$G$19,AX$4&lt;=Parametrlar!$G$4),Parametrlar!$G$18/Parametrlar!$G$19,0)</f>
        <v>0</v>
      </c>
      <c r="AY84" s="46">
        <f>IF(AND(AY$4&gt;Parametrlar!$G$4-Parametrlar!$G$19,AY$4&lt;=Parametrlar!$G$4),Parametrlar!$G$18/Parametrlar!$G$19,0)</f>
        <v>0</v>
      </c>
      <c r="AZ84" s="46">
        <f>IF(AND(AZ$4&gt;Parametrlar!$G$4-Parametrlar!$G$19,AZ$4&lt;=Parametrlar!$G$4),Parametrlar!$G$18/Parametrlar!$G$19,0)</f>
        <v>0</v>
      </c>
      <c r="BA84" s="46">
        <f>IF(AND(BA$4&gt;Parametrlar!$G$4-Parametrlar!$G$19,BA$4&lt;=Parametrlar!$G$4),Parametrlar!$G$18/Parametrlar!$G$19,0)</f>
        <v>0</v>
      </c>
      <c r="BB84" s="46">
        <f>IF(AND(BB$4&gt;Parametrlar!$G$4-Parametrlar!$G$19,BB$4&lt;=Parametrlar!$G$4),Parametrlar!$G$18/Parametrlar!$G$19,0)</f>
        <v>0</v>
      </c>
      <c r="BC84" s="46">
        <f>IF(AND(BC$4&gt;Parametrlar!$G$4-Parametrlar!$G$19,BC$4&lt;=Parametrlar!$G$4),Parametrlar!$G$18/Parametrlar!$G$19,0)</f>
        <v>0</v>
      </c>
      <c r="BD84" s="46">
        <f>IF(AND(BD$4&gt;Parametrlar!$G$4-Parametrlar!$G$19,BD$4&lt;=Parametrlar!$G$4),Parametrlar!$G$18/Parametrlar!$G$19,0)</f>
        <v>0</v>
      </c>
      <c r="BE84" s="46">
        <f>IF(AND(BE$4&gt;Parametrlar!$G$4-Parametrlar!$G$19,BE$4&lt;=Parametrlar!$G$4),Parametrlar!$G$18/Parametrlar!$G$19,0)</f>
        <v>0</v>
      </c>
      <c r="BF84" s="46">
        <f>IF(AND(BF$4&gt;Parametrlar!$G$4-Parametrlar!$G$19,BF$4&lt;=Parametrlar!$G$4),Parametrlar!$G$18/Parametrlar!$G$19,0)</f>
        <v>0</v>
      </c>
      <c r="BG84" s="46">
        <f>IF(AND(BG$4&gt;Parametrlar!$G$4-Parametrlar!$G$19,BG$4&lt;=Parametrlar!$G$4),Parametrlar!$G$18/Parametrlar!$G$19,0)</f>
        <v>0</v>
      </c>
      <c r="BH84" s="46">
        <f>IF(AND(BH$4&gt;Parametrlar!$G$4-Parametrlar!$G$19,BH$4&lt;=Parametrlar!$G$4),Parametrlar!$G$18/Parametrlar!$G$19,0)</f>
        <v>0</v>
      </c>
      <c r="BI84" s="46">
        <f>IF(AND(BI$4&gt;Parametrlar!$G$4-Parametrlar!$G$19,BI$4&lt;=Parametrlar!$G$4),Parametrlar!$G$18/Parametrlar!$G$19,0)</f>
        <v>0</v>
      </c>
      <c r="BJ84" s="46">
        <f>IF(AND(BJ$4&gt;Parametrlar!$G$4-Parametrlar!$G$19,BJ$4&lt;=Parametrlar!$G$4),Parametrlar!$G$18/Parametrlar!$G$19,0)</f>
        <v>0</v>
      </c>
      <c r="BK84" s="46">
        <f>IF(AND(BK$4&gt;Parametrlar!$G$4-Parametrlar!$G$19,BK$4&lt;=Parametrlar!$G$4),Parametrlar!$G$18/Parametrlar!$G$19,0)</f>
        <v>0</v>
      </c>
      <c r="BL84" s="46">
        <f>IF(AND(BL$4&gt;Parametrlar!$G$4-Parametrlar!$G$19,BL$4&lt;=Parametrlar!$G$4),Parametrlar!$G$18/Parametrlar!$G$19,0)</f>
        <v>0</v>
      </c>
      <c r="BM84" s="46">
        <f>IF(AND(BM$4&gt;Parametrlar!$G$4-Parametrlar!$G$19,BM$4&lt;=Parametrlar!$G$4),Parametrlar!$G$18/Parametrlar!$G$19,0)</f>
        <v>0</v>
      </c>
      <c r="BN84" s="46">
        <f>IF(AND(BN$4&gt;Parametrlar!$G$4-Parametrlar!$G$19,BN$4&lt;=Parametrlar!$G$4),Parametrlar!$G$18/Parametrlar!$G$19,0)</f>
        <v>0</v>
      </c>
      <c r="BO84" s="46">
        <f>IF(AND(BO$4&gt;Parametrlar!$G$4-Parametrlar!$G$19,BO$4&lt;=Parametrlar!$G$4),Parametrlar!$G$18/Parametrlar!$G$19,0)</f>
        <v>0</v>
      </c>
      <c r="BP84" s="46">
        <f>IF(AND(BP$4&gt;Parametrlar!$G$4-Parametrlar!$G$19,BP$4&lt;=Parametrlar!$G$4),Parametrlar!$G$18/Parametrlar!$G$19,0)</f>
        <v>0</v>
      </c>
      <c r="BQ84" s="46">
        <f>IF(AND(BQ$4&gt;Parametrlar!$G$4-Parametrlar!$G$19,BQ$4&lt;=Parametrlar!$G$4),Parametrlar!$G$18/Parametrlar!$G$19,0)</f>
        <v>0</v>
      </c>
      <c r="BR84" s="46">
        <f>IF(AND(BR$4&gt;Parametrlar!$G$4-Parametrlar!$G$19,BR$4&lt;=Parametrlar!$G$4),Parametrlar!$G$18/Parametrlar!$G$19,0)</f>
        <v>0</v>
      </c>
      <c r="BS84" s="46">
        <f>IF(AND(BS$4&gt;Parametrlar!$G$4-Parametrlar!$G$19,BS$4&lt;=Parametrlar!$G$4),Parametrlar!$G$18/Parametrlar!$G$19,0)</f>
        <v>0</v>
      </c>
      <c r="BT84" s="46">
        <f>IF(AND(BT$4&gt;Parametrlar!$G$4-Parametrlar!$G$19,BT$4&lt;=Parametrlar!$G$4),Parametrlar!$G$18/Parametrlar!$G$19,0)</f>
        <v>0</v>
      </c>
      <c r="BU84" s="46">
        <f>IF(AND(BU$4&gt;Parametrlar!$G$4-Parametrlar!$G$19,BU$4&lt;=Parametrlar!$G$4),Parametrlar!$G$18/Parametrlar!$G$19,0)</f>
        <v>0</v>
      </c>
      <c r="BV84" s="46">
        <f>IF(AND(BV$4&gt;Parametrlar!$G$4-Parametrlar!$G$19,BV$4&lt;=Parametrlar!$G$4),Parametrlar!$G$18/Parametrlar!$G$19,0)</f>
        <v>0</v>
      </c>
      <c r="BW84" s="46">
        <f>IF(AND(BW$4&gt;Parametrlar!$G$4-Parametrlar!$G$19,BW$4&lt;=Parametrlar!$G$4),Parametrlar!$G$18/Parametrlar!$G$19,0)</f>
        <v>0</v>
      </c>
      <c r="BX84" s="46">
        <f>IF(AND(BX$4&gt;Parametrlar!$G$4-Parametrlar!$G$19,BX$4&lt;=Parametrlar!$G$4),Parametrlar!$G$18/Parametrlar!$G$19,0)</f>
        <v>0</v>
      </c>
      <c r="BY84" s="46">
        <f>IF(AND(BY$4&gt;Parametrlar!$G$4-Parametrlar!$G$19,BY$4&lt;=Parametrlar!$G$4),Parametrlar!$G$18/Parametrlar!$G$19,0)</f>
        <v>0</v>
      </c>
      <c r="BZ84" s="46">
        <f>IF(AND(BZ$4&gt;Parametrlar!$G$4-Parametrlar!$G$19,BZ$4&lt;=Parametrlar!$G$4),Parametrlar!$G$18/Parametrlar!$G$19,0)</f>
        <v>0</v>
      </c>
      <c r="CA84" s="46">
        <f>IF(AND(CA$4&gt;Parametrlar!$G$4-Parametrlar!$G$19,CA$4&lt;=Parametrlar!$G$4),Parametrlar!$G$18/Parametrlar!$G$19,0)</f>
        <v>0</v>
      </c>
      <c r="CB84" s="46">
        <f>IF(AND(CB$4&gt;Parametrlar!$G$4-Parametrlar!$G$19,CB$4&lt;=Parametrlar!$G$4),Parametrlar!$G$18/Parametrlar!$G$19,0)</f>
        <v>0</v>
      </c>
      <c r="CC84" s="46">
        <f>IF(AND(CC$4&gt;Parametrlar!$G$4-Parametrlar!$G$19,CC$4&lt;=Parametrlar!$G$4),Parametrlar!$G$18/Parametrlar!$G$19,0)</f>
        <v>0</v>
      </c>
      <c r="CD84" s="46">
        <f>IF(AND(CD$4&gt;Parametrlar!$G$4-Parametrlar!$G$19,CD$4&lt;=Parametrlar!$G$4),Parametrlar!$G$18/Parametrlar!$G$19,0)</f>
        <v>0</v>
      </c>
      <c r="CE84" s="46">
        <f>IF(AND(CE$4&gt;Parametrlar!$G$4-Parametrlar!$G$19,CE$4&lt;=Parametrlar!$G$4),Parametrlar!$G$18/Parametrlar!$G$19,0)</f>
        <v>0</v>
      </c>
      <c r="CF84" s="46">
        <f>IF(AND(CF$4&gt;Parametrlar!$G$4-Parametrlar!$G$19,CF$4&lt;=Parametrlar!$G$4),Parametrlar!$G$18/Parametrlar!$G$19,0)</f>
        <v>0</v>
      </c>
      <c r="CG84" s="46">
        <f>IF(AND(CG$4&gt;Parametrlar!$G$4-Parametrlar!$G$19,CG$4&lt;=Parametrlar!$G$4),Parametrlar!$G$18/Parametrlar!$G$19,0)</f>
        <v>0</v>
      </c>
      <c r="CH84" s="46">
        <f>IF(AND(CH$4&gt;Parametrlar!$G$4-Parametrlar!$G$19,CH$4&lt;=Parametrlar!$G$4),Parametrlar!$G$18/Parametrlar!$G$19,0)</f>
        <v>0</v>
      </c>
      <c r="CI84" s="46">
        <f>IF(AND(CI$4&gt;Parametrlar!$G$4-Parametrlar!$G$19,CI$4&lt;=Parametrlar!$G$4),Parametrlar!$G$18/Parametrlar!$G$19,0)</f>
        <v>0</v>
      </c>
      <c r="CJ84" s="46">
        <f>IF(AND(CJ$4&gt;Parametrlar!$G$4-Parametrlar!$G$19,CJ$4&lt;=Parametrlar!$G$4),Parametrlar!$G$18/Parametrlar!$G$19,0)</f>
        <v>0</v>
      </c>
      <c r="CK84" s="46">
        <f>IF(AND(CK$4&gt;Parametrlar!$G$4-Parametrlar!$G$19,CK$4&lt;=Parametrlar!$G$4),Parametrlar!$G$18/Parametrlar!$G$19,0)</f>
        <v>0</v>
      </c>
      <c r="CL84" s="46">
        <f>IF(AND(CL$4&gt;Parametrlar!$G$4-Parametrlar!$G$19,CL$4&lt;=Parametrlar!$G$4),Parametrlar!$G$18/Parametrlar!$G$19,0)</f>
        <v>0</v>
      </c>
      <c r="CM84" s="46">
        <f>IF(AND(CM$4&gt;Parametrlar!$G$4-Parametrlar!$G$19,CM$4&lt;=Parametrlar!$G$4),Parametrlar!$G$18/Parametrlar!$G$19,0)</f>
        <v>0</v>
      </c>
      <c r="CN84" s="46">
        <f>IF(AND(CN$4&gt;Parametrlar!$G$4-Parametrlar!$G$19,CN$4&lt;=Parametrlar!$G$4),Parametrlar!$G$18/Parametrlar!$G$19,0)</f>
        <v>0</v>
      </c>
      <c r="CO84" s="46">
        <f>IF(AND(CO$4&gt;Parametrlar!$G$4-Parametrlar!$G$19,CO$4&lt;=Parametrlar!$G$4),Parametrlar!$G$18/Parametrlar!$G$19,0)</f>
        <v>0</v>
      </c>
      <c r="CP84" s="46">
        <f>IF(AND(CP$4&gt;Parametrlar!$G$4-Parametrlar!$G$19,CP$4&lt;=Parametrlar!$G$4),Parametrlar!$G$18/Parametrlar!$G$19,0)</f>
        <v>0</v>
      </c>
      <c r="CQ84" s="46">
        <f>IF(AND(CQ$4&gt;Parametrlar!$G$4-Parametrlar!$G$19,CQ$4&lt;=Parametrlar!$G$4),Parametrlar!$G$18/Parametrlar!$G$19,0)</f>
        <v>0</v>
      </c>
      <c r="CR84" s="46">
        <f>IF(AND(CR$4&gt;Parametrlar!$G$4-Parametrlar!$G$19,CR$4&lt;=Parametrlar!$G$4),Parametrlar!$G$18/Parametrlar!$G$19,0)</f>
        <v>0</v>
      </c>
      <c r="CS84" s="46">
        <f>IF(AND(CS$4&gt;Parametrlar!$G$4-Parametrlar!$G$19,CS$4&lt;=Parametrlar!$G$4),Parametrlar!$G$18/Parametrlar!$G$19,0)</f>
        <v>0</v>
      </c>
      <c r="CT84" s="46">
        <f>IF(AND(CT$4&gt;Parametrlar!$G$4-Parametrlar!$G$19,CT$4&lt;=Parametrlar!$G$4),Parametrlar!$G$18/Parametrlar!$G$19,0)</f>
        <v>0</v>
      </c>
      <c r="CU84" s="46">
        <f>IF(AND(CU$4&gt;Parametrlar!$G$4-Parametrlar!$G$19,CU$4&lt;=Parametrlar!$G$4),Parametrlar!$G$18/Parametrlar!$G$19,0)</f>
        <v>0</v>
      </c>
      <c r="CV84" s="46">
        <f>IF(AND(CV$4&gt;Parametrlar!$G$4-Parametrlar!$G$19,CV$4&lt;=Parametrlar!$G$4),Parametrlar!$G$18/Parametrlar!$G$19,0)</f>
        <v>0</v>
      </c>
      <c r="CW84" s="46">
        <f>IF(AND(CW$4&gt;Parametrlar!$G$4-Parametrlar!$G$19,CW$4&lt;=Parametrlar!$G$4),Parametrlar!$G$18/Parametrlar!$G$19,0)</f>
        <v>0</v>
      </c>
      <c r="CX84" s="46">
        <f>IF(AND(CX$4&gt;Parametrlar!$G$4-Parametrlar!$G$19,CX$4&lt;=Parametrlar!$G$4),Parametrlar!$G$18/Parametrlar!$G$19,0)</f>
        <v>0</v>
      </c>
      <c r="CY84" s="46">
        <f>IF(AND(CY$4&gt;Parametrlar!$G$4-Parametrlar!$G$19,CY$4&lt;=Parametrlar!$G$4),Parametrlar!$G$18/Parametrlar!$G$19,0)</f>
        <v>0</v>
      </c>
      <c r="CZ84" s="46">
        <f>IF(AND(CZ$4&gt;Parametrlar!$G$4-Parametrlar!$G$19,CZ$4&lt;=Parametrlar!$G$4),Parametrlar!$G$18/Parametrlar!$G$19,0)</f>
        <v>0</v>
      </c>
      <c r="DA84" s="46">
        <f>IF(AND(DA$4&gt;Parametrlar!$G$4-Parametrlar!$G$19,DA$4&lt;=Parametrlar!$G$4),Parametrlar!$G$18/Parametrlar!$G$19,0)</f>
        <v>0</v>
      </c>
      <c r="DB84" s="46">
        <f>IF(AND(DB$4&gt;Parametrlar!$G$4-Parametrlar!$G$19,DB$4&lt;=Parametrlar!$G$4),Parametrlar!$G$18/Parametrlar!$G$19,0)</f>
        <v>0</v>
      </c>
      <c r="DC84" s="46">
        <f>IF(AND(DC$4&gt;Parametrlar!$G$4-Parametrlar!$G$19,DC$4&lt;=Parametrlar!$G$4),Parametrlar!$G$18/Parametrlar!$G$19,0)</f>
        <v>0</v>
      </c>
      <c r="DD84" s="46">
        <f>IF(AND(DD$4&gt;Parametrlar!$G$4-Parametrlar!$G$19,DD$4&lt;=Parametrlar!$G$4),Parametrlar!$G$18/Parametrlar!$G$19,0)</f>
        <v>0</v>
      </c>
      <c r="DE84" s="46">
        <f>IF(AND(DE$4&gt;Parametrlar!$G$4-Parametrlar!$G$19,DE$4&lt;=Parametrlar!$G$4),Parametrlar!$G$18/Parametrlar!$G$19,0)</f>
        <v>0</v>
      </c>
      <c r="DF84" s="46">
        <f>IF(AND(DF$4&gt;Parametrlar!$G$4-Parametrlar!$G$19,DF$4&lt;=Parametrlar!$G$4),Parametrlar!$G$18/Parametrlar!$G$19,0)</f>
        <v>0</v>
      </c>
      <c r="DG84" s="46">
        <f>IF(AND(DG$4&gt;Parametrlar!$G$4-Parametrlar!$G$19,DG$4&lt;=Parametrlar!$G$4),Parametrlar!$G$18/Parametrlar!$G$19,0)</f>
        <v>0</v>
      </c>
      <c r="DH84" s="46">
        <f>IF(AND(DH$4&gt;Parametrlar!$G$4-Parametrlar!$G$19,DH$4&lt;=Parametrlar!$G$4),Parametrlar!$G$18/Parametrlar!$G$19,0)</f>
        <v>0</v>
      </c>
      <c r="DI84" s="46">
        <f>IF(AND(DI$4&gt;Parametrlar!$G$4-Parametrlar!$G$19,DI$4&lt;=Parametrlar!$G$4),Parametrlar!$G$18/Parametrlar!$G$19,0)</f>
        <v>0</v>
      </c>
      <c r="DJ84" s="46">
        <f>IF(AND(DJ$4&gt;Parametrlar!$G$4-Parametrlar!$G$19,DJ$4&lt;=Parametrlar!$G$4),Parametrlar!$G$18/Parametrlar!$G$19,0)</f>
        <v>0</v>
      </c>
      <c r="DK84" s="46">
        <f>IF(AND(DK$4&gt;Parametrlar!$G$4-Parametrlar!$G$19,DK$4&lt;=Parametrlar!$G$4),Parametrlar!$G$18/Parametrlar!$G$19,0)</f>
        <v>0</v>
      </c>
      <c r="DL84" s="46">
        <f>IF(AND(DL$4&gt;Parametrlar!$G$4-Parametrlar!$G$19,DL$4&lt;=Parametrlar!$G$4),Parametrlar!$G$18/Parametrlar!$G$19,0)</f>
        <v>0</v>
      </c>
      <c r="DM84" s="46">
        <f>IF(AND(DM$4&gt;Parametrlar!$G$4-Parametrlar!$G$19,DM$4&lt;=Parametrlar!$G$4),Parametrlar!$G$18/Parametrlar!$G$19,0)</f>
        <v>0</v>
      </c>
      <c r="DN84" s="46">
        <f>IF(AND(DN$4&gt;Parametrlar!$G$4-Parametrlar!$G$19,DN$4&lt;=Parametrlar!$G$4),Parametrlar!$G$18/Parametrlar!$G$19,0)</f>
        <v>0</v>
      </c>
      <c r="DO84" s="46">
        <f>IF(AND(DO$4&gt;Parametrlar!$G$4-Parametrlar!$G$19,DO$4&lt;=Parametrlar!$G$4),Parametrlar!$G$18/Parametrlar!$G$19,0)</f>
        <v>0</v>
      </c>
      <c r="DP84" s="46">
        <f>IF(AND(DP$4&gt;Parametrlar!$G$4-Parametrlar!$G$19,DP$4&lt;=Parametrlar!$G$4),Parametrlar!$G$18/Parametrlar!$G$19,0)</f>
        <v>0</v>
      </c>
      <c r="DQ84" s="46">
        <f>IF(AND(DQ$4&gt;Parametrlar!$G$4-Parametrlar!$G$19,DQ$4&lt;=Parametrlar!$G$4),Parametrlar!$G$18/Parametrlar!$G$19,0)</f>
        <v>0</v>
      </c>
      <c r="DR84" s="46">
        <f>IF(AND(DR$4&gt;Parametrlar!$G$4-Parametrlar!$G$19,DR$4&lt;=Parametrlar!$G$4),Parametrlar!$G$18/Parametrlar!$G$19,0)</f>
        <v>0</v>
      </c>
      <c r="DS84" s="46">
        <f>IF(AND(DS$4&gt;Parametrlar!$G$4-Parametrlar!$G$19,DS$4&lt;=Parametrlar!$G$4),Parametrlar!$G$18/Parametrlar!$G$19,0)</f>
        <v>0</v>
      </c>
      <c r="DT84" s="46">
        <f>IF(AND(DT$4&gt;Parametrlar!$G$4-Parametrlar!$G$19,DT$4&lt;=Parametrlar!$G$4),Parametrlar!$G$18/Parametrlar!$G$19,0)</f>
        <v>0</v>
      </c>
      <c r="DU84" s="46">
        <f>IF(AND(DU$4&gt;Parametrlar!$G$4-Parametrlar!$G$19,DU$4&lt;=Parametrlar!$G$4),Parametrlar!$G$18/Parametrlar!$G$19,0)</f>
        <v>0</v>
      </c>
      <c r="DV84" s="46">
        <f>IF(AND(DV$4&gt;Parametrlar!$G$4-Parametrlar!$G$19,DV$4&lt;=Parametrlar!$G$4),Parametrlar!$G$18/Parametrlar!$G$19,0)</f>
        <v>0</v>
      </c>
      <c r="DW84" s="46">
        <f>IF(AND(DW$4&gt;Parametrlar!$G$4-Parametrlar!$G$19,DW$4&lt;=Parametrlar!$G$4),Parametrlar!$G$18/Parametrlar!$G$19,0)</f>
        <v>0</v>
      </c>
      <c r="DX84" s="46">
        <f>IF(AND(DX$4&gt;Parametrlar!$G$4-Parametrlar!$G$19,DX$4&lt;=Parametrlar!$G$4),Parametrlar!$G$18/Parametrlar!$G$19,0)</f>
        <v>0</v>
      </c>
      <c r="DY84" s="46">
        <f>IF(AND(DY$4&gt;Parametrlar!$G$4-Parametrlar!$G$19,DY$4&lt;=Parametrlar!$G$4),Parametrlar!$G$18/Parametrlar!$G$19,0)</f>
        <v>0</v>
      </c>
      <c r="DZ84" s="46">
        <f>IF(AND(DZ$4&gt;Parametrlar!$G$4-Parametrlar!$G$19,DZ$4&lt;=Parametrlar!$G$4),Parametrlar!$G$18/Parametrlar!$G$19,0)</f>
        <v>0</v>
      </c>
      <c r="EA84" s="46">
        <f>IF(AND(EA$4&gt;Parametrlar!$G$4-Parametrlar!$G$19,EA$4&lt;=Parametrlar!$G$4),Parametrlar!$G$18/Parametrlar!$G$19,0)</f>
        <v>0</v>
      </c>
      <c r="EB84" s="46">
        <f>IF(AND(EB$4&gt;Parametrlar!$G$4-Parametrlar!$G$19,EB$4&lt;=Parametrlar!$G$4),Parametrlar!$G$18/Parametrlar!$G$19,0)</f>
        <v>0</v>
      </c>
      <c r="EC84" s="46">
        <f>IF(AND(EC$4&gt;Parametrlar!$G$4-Parametrlar!$G$19,EC$4&lt;=Parametrlar!$G$4),Parametrlar!$G$18/Parametrlar!$G$19,0)</f>
        <v>0</v>
      </c>
      <c r="ED84" s="46">
        <f>IF(AND(ED$4&gt;Parametrlar!$G$4-Parametrlar!$G$19,ED$4&lt;=Parametrlar!$G$4),Parametrlar!$G$18/Parametrlar!$G$19,0)</f>
        <v>0</v>
      </c>
      <c r="EE84" s="46">
        <f>IF(AND(EE$4&gt;Parametrlar!$G$4-Parametrlar!$G$19,EE$4&lt;=Parametrlar!$G$4),Parametrlar!$G$18/Parametrlar!$G$19,0)</f>
        <v>0</v>
      </c>
      <c r="EF84" s="46">
        <f>IF(AND(EF$4&gt;Parametrlar!$G$4-Parametrlar!$G$19,EF$4&lt;=Parametrlar!$G$4),Parametrlar!$G$18/Parametrlar!$G$19,0)</f>
        <v>0</v>
      </c>
      <c r="EG84" s="46">
        <f>IF(AND(EG$4&gt;Parametrlar!$G$4-Parametrlar!$G$19,EG$4&lt;=Parametrlar!$G$4),Parametrlar!$G$18/Parametrlar!$G$19,0)</f>
        <v>0</v>
      </c>
      <c r="EH84" s="46">
        <f>IF(AND(EH$4&gt;Parametrlar!$G$4-Parametrlar!$G$19,EH$4&lt;=Parametrlar!$G$4),Parametrlar!$G$18/Parametrlar!$G$19,0)</f>
        <v>0</v>
      </c>
      <c r="EI84" s="46">
        <f>IF(AND(EI$4&gt;Parametrlar!$G$4-Parametrlar!$G$19,EI$4&lt;=Parametrlar!$G$4),Parametrlar!$G$18/Parametrlar!$G$19,0)</f>
        <v>0</v>
      </c>
      <c r="EJ84" s="46">
        <f>IF(AND(EJ$4&gt;Parametrlar!$G$4-Parametrlar!$G$19,EJ$4&lt;=Parametrlar!$G$4),Parametrlar!$G$18/Parametrlar!$G$19,0)</f>
        <v>0</v>
      </c>
      <c r="EK84" s="46">
        <f>IF(AND(EK$4&gt;Parametrlar!$G$4-Parametrlar!$G$19,EK$4&lt;=Parametrlar!$G$4),Parametrlar!$G$18/Parametrlar!$G$19,0)</f>
        <v>0</v>
      </c>
      <c r="EL84" s="46">
        <f>IF(AND(EL$4&gt;Parametrlar!$G$4-Parametrlar!$G$19,EL$4&lt;=Parametrlar!$G$4),Parametrlar!$G$18/Parametrlar!$G$19,0)</f>
        <v>0</v>
      </c>
      <c r="EM84" s="46">
        <f>IF(AND(EM$4&gt;Parametrlar!$G$4-Parametrlar!$G$19,EM$4&lt;=Parametrlar!$G$4),Parametrlar!$G$18/Parametrlar!$G$19,0)</f>
        <v>0</v>
      </c>
      <c r="EN84" s="46">
        <f>IF(AND(EN$4&gt;Parametrlar!$G$4-Parametrlar!$G$19,EN$4&lt;=Parametrlar!$G$4),Parametrlar!$G$18/Parametrlar!$G$19,0)</f>
        <v>0</v>
      </c>
      <c r="EO84" s="46">
        <f>IF(AND(EO$4&gt;Parametrlar!$G$4-Parametrlar!$G$19,EO$4&lt;=Parametrlar!$G$4),Parametrlar!$G$18/Parametrlar!$G$19,0)</f>
        <v>0</v>
      </c>
      <c r="EP84" s="46">
        <f>IF(AND(EP$4&gt;Parametrlar!$G$4-Parametrlar!$G$19,EP$4&lt;=Parametrlar!$G$4),Parametrlar!$G$18/Parametrlar!$G$19,0)</f>
        <v>0</v>
      </c>
      <c r="EQ84" s="46">
        <f>IF(AND(EQ$4&gt;Parametrlar!$G$4-Parametrlar!$G$19,EQ$4&lt;=Parametrlar!$G$4),Parametrlar!$G$18/Parametrlar!$G$19,0)</f>
        <v>0</v>
      </c>
      <c r="ER84" s="46">
        <f>IF(AND(ER$4&gt;Parametrlar!$G$4-Parametrlar!$G$19,ER$4&lt;=Parametrlar!$G$4),Parametrlar!$G$18/Parametrlar!$G$19,0)</f>
        <v>0</v>
      </c>
      <c r="ES84" s="46">
        <f>IF(AND(ES$4&gt;Parametrlar!$G$4-Parametrlar!$G$19,ES$4&lt;=Parametrlar!$G$4),Parametrlar!$G$18/Parametrlar!$G$19,0)</f>
        <v>0</v>
      </c>
      <c r="ET84" s="46">
        <f>IF(AND(ET$4&gt;Parametrlar!$G$4-Parametrlar!$G$19,ET$4&lt;=Parametrlar!$G$4),Parametrlar!$G$18/Parametrlar!$G$19,0)</f>
        <v>0</v>
      </c>
      <c r="EU84" s="46">
        <f>IF(AND(EU$4&gt;Parametrlar!$G$4-Parametrlar!$G$19,EU$4&lt;=Parametrlar!$G$4),Parametrlar!$G$18/Parametrlar!$G$19,0)</f>
        <v>0</v>
      </c>
      <c r="EV84" s="46">
        <f>IF(AND(EV$4&gt;Parametrlar!$G$4-Parametrlar!$G$19,EV$4&lt;=Parametrlar!$G$4),Parametrlar!$G$18/Parametrlar!$G$19,0)</f>
        <v>0</v>
      </c>
      <c r="EW84" s="46">
        <f>IF(AND(EW$4&gt;Parametrlar!$G$4-Parametrlar!$G$19,EW$4&lt;=Parametrlar!$G$4),Parametrlar!$G$18/Parametrlar!$G$19,0)</f>
        <v>0</v>
      </c>
      <c r="EX84" s="46">
        <f>IF(AND(EX$4&gt;Parametrlar!$G$4-Parametrlar!$G$19,EX$4&lt;=Parametrlar!$G$4),Parametrlar!$G$18/Parametrlar!$G$19,0)</f>
        <v>0</v>
      </c>
      <c r="EY84" s="46">
        <f>IF(AND(EY$4&gt;Parametrlar!$G$4-Parametrlar!$G$19,EY$4&lt;=Parametrlar!$G$4),Parametrlar!$G$18/Parametrlar!$G$19,0)</f>
        <v>0</v>
      </c>
      <c r="EZ84" s="46">
        <f>IF(AND(EZ$4&gt;Parametrlar!$G$4-Parametrlar!$G$19,EZ$4&lt;=Parametrlar!$G$4),Parametrlar!$G$18/Parametrlar!$G$19,0)</f>
        <v>0</v>
      </c>
      <c r="FA84" s="46">
        <f>IF(AND(FA$4&gt;Parametrlar!$G$4-Parametrlar!$G$19,FA$4&lt;=Parametrlar!$G$4),Parametrlar!$G$18/Parametrlar!$G$19,0)</f>
        <v>0</v>
      </c>
      <c r="FB84" s="46">
        <f>IF(AND(FB$4&gt;Parametrlar!$G$4-Parametrlar!$G$19,FB$4&lt;=Parametrlar!$G$4),Parametrlar!$G$18/Parametrlar!$G$19,0)</f>
        <v>0</v>
      </c>
      <c r="FC84" s="46">
        <f>IF(AND(FC$4&gt;Parametrlar!$G$4-Parametrlar!$G$19,FC$4&lt;=Parametrlar!$G$4),Parametrlar!$G$18/Parametrlar!$G$19,0)</f>
        <v>0</v>
      </c>
      <c r="FD84" s="46">
        <f>IF(AND(FD$4&gt;Parametrlar!$G$4-Parametrlar!$G$19,FD$4&lt;=Parametrlar!$G$4),Parametrlar!$G$18/Parametrlar!$G$19,0)</f>
        <v>0</v>
      </c>
      <c r="FE84" s="46">
        <f>IF(AND(FE$4&gt;Parametrlar!$G$4-Parametrlar!$G$19,FE$4&lt;=Parametrlar!$G$4),Parametrlar!$G$18/Parametrlar!$G$19,0)</f>
        <v>0</v>
      </c>
      <c r="FF84" s="46">
        <f>IF(AND(FF$4&gt;Parametrlar!$G$4-Parametrlar!$G$19,FF$4&lt;=Parametrlar!$G$4),Parametrlar!$G$18/Parametrlar!$G$19,0)</f>
        <v>0</v>
      </c>
      <c r="FG84" s="46">
        <f>IF(AND(FG$4&gt;Parametrlar!$G$4-Parametrlar!$G$19,FG$4&lt;=Parametrlar!$G$4),Parametrlar!$G$18/Parametrlar!$G$19,0)</f>
        <v>0</v>
      </c>
      <c r="FH84" s="46">
        <f>IF(AND(FH$4&gt;Parametrlar!$G$4-Parametrlar!$G$19,FH$4&lt;=Parametrlar!$G$4),Parametrlar!$G$18/Parametrlar!$G$19,0)</f>
        <v>0</v>
      </c>
      <c r="FI84" s="46">
        <f>IF(AND(FI$4&gt;Parametrlar!$G$4-Parametrlar!$G$19,FI$4&lt;=Parametrlar!$G$4),Parametrlar!$G$18/Parametrlar!$G$19,0)</f>
        <v>0</v>
      </c>
      <c r="FJ84" s="46">
        <f>IF(AND(FJ$4&gt;Parametrlar!$G$4-Parametrlar!$G$19,FJ$4&lt;=Parametrlar!$G$4),Parametrlar!$G$18/Parametrlar!$G$19,0)</f>
        <v>0</v>
      </c>
      <c r="FK84" s="46">
        <f>IF(AND(FK$4&gt;Parametrlar!$G$4-Parametrlar!$G$19,FK$4&lt;=Parametrlar!$G$4),Parametrlar!$G$18/Parametrlar!$G$19,0)</f>
        <v>0</v>
      </c>
      <c r="FL84" s="46">
        <f>IF(AND(FL$4&gt;Parametrlar!$G$4-Parametrlar!$G$19,FL$4&lt;=Parametrlar!$G$4),Parametrlar!$G$18/Parametrlar!$G$19,0)</f>
        <v>0</v>
      </c>
      <c r="FM84" s="46">
        <f>IF(AND(FM$4&gt;Parametrlar!$G$4-Parametrlar!$G$19,FM$4&lt;=Parametrlar!$G$4),Parametrlar!$G$18/Parametrlar!$G$19,0)</f>
        <v>0</v>
      </c>
      <c r="FN84" s="46">
        <f>IF(AND(FN$4&gt;Parametrlar!$G$4-Parametrlar!$G$19,FN$4&lt;=Parametrlar!$G$4),Parametrlar!$G$18/Parametrlar!$G$19,0)</f>
        <v>0</v>
      </c>
      <c r="FO84" s="46">
        <f>IF(AND(FO$4&gt;Parametrlar!$G$4-Parametrlar!$G$19,FO$4&lt;=Parametrlar!$G$4),Parametrlar!$G$18/Parametrlar!$G$19,0)</f>
        <v>0</v>
      </c>
      <c r="FP84" s="46">
        <f>IF(AND(FP$4&gt;Parametrlar!$G$4-Parametrlar!$G$19,FP$4&lt;=Parametrlar!$G$4),Parametrlar!$G$18/Parametrlar!$G$19,0)</f>
        <v>0</v>
      </c>
    </row>
    <row r="85" spans="1:172" x14ac:dyDescent="0.2">
      <c r="A85" s="42" t="s">
        <v>233</v>
      </c>
      <c r="C85" s="45">
        <f t="shared" si="100"/>
        <v>800000</v>
      </c>
      <c r="D85" s="46">
        <f>IF(AND(D$4=0,Kirish!$B$11=1),Kirish!$B$10,0)</f>
        <v>800000</v>
      </c>
      <c r="E85" s="46">
        <f>IF(AND(E$4=0,Kirish!$B$11=1),Kirish!$B$10,0)</f>
        <v>0</v>
      </c>
      <c r="F85" s="46">
        <f>IF(AND(F$4=0,Kirish!$B$11=1),Kirish!$B$10,0)</f>
        <v>0</v>
      </c>
      <c r="G85" s="46">
        <f>IF(AND(G$4=0,Kirish!$B$11=1),Kirish!$B$10,0)</f>
        <v>0</v>
      </c>
      <c r="H85" s="46">
        <f>IF(AND(H$4=0,Kirish!$B$11=1),Kirish!$B$10,0)</f>
        <v>0</v>
      </c>
      <c r="I85" s="46">
        <f>IF(AND(I$4=0,Kirish!$B$11=1),Kirish!$B$10,0)</f>
        <v>0</v>
      </c>
      <c r="J85" s="46">
        <f>IF(AND(J$4=0,Kirish!$B$11=1),Kirish!$B$10,0)</f>
        <v>0</v>
      </c>
      <c r="K85" s="46">
        <f>IF(AND(K$4=0,Kirish!$B$11=1),Kirish!$B$10,0)</f>
        <v>0</v>
      </c>
      <c r="L85" s="46">
        <f>IF(AND(L$4=0,Kirish!$B$11=1),Kirish!$B$10,0)</f>
        <v>0</v>
      </c>
      <c r="M85" s="46">
        <f>IF(AND(M$4=0,Kirish!$B$11=1),Kirish!$B$10,0)</f>
        <v>0</v>
      </c>
      <c r="N85" s="46">
        <f>IF(AND(N$4=0,Kirish!$B$11=1),Kirish!$B$10,0)</f>
        <v>0</v>
      </c>
      <c r="O85" s="46">
        <f>IF(AND(O$4=0,Kirish!$B$11=1),Kirish!$B$10,0)</f>
        <v>0</v>
      </c>
      <c r="P85" s="46">
        <f>IF(AND(P$4=0,Kirish!$B$11=1),Kirish!$B$10,0)</f>
        <v>0</v>
      </c>
      <c r="Q85" s="46">
        <f>IF(AND(Q$4=0,Kirish!$B$11=1),Kirish!$B$10,0)</f>
        <v>0</v>
      </c>
      <c r="R85" s="46">
        <f>IF(AND(R$4=0,Kirish!$B$11=1),Kirish!$B$10,0)</f>
        <v>0</v>
      </c>
      <c r="S85" s="46">
        <f>IF(AND(S$4=0,Kirish!$B$11=1),Kirish!$B$10,0)</f>
        <v>0</v>
      </c>
      <c r="T85" s="46">
        <f>IF(AND(T$4=0,Kirish!$B$11=1),Kirish!$B$10,0)</f>
        <v>0</v>
      </c>
      <c r="U85" s="46">
        <f>IF(AND(U$4=0,Kirish!$B$11=1),Kirish!$B$10,0)</f>
        <v>0</v>
      </c>
      <c r="V85" s="46">
        <f>IF(AND(V$4=0,Kirish!$B$11=1),Kirish!$B$10,0)</f>
        <v>0</v>
      </c>
      <c r="W85" s="46">
        <f>IF(AND(W$4=0,Kirish!$B$11=1),Kirish!$B$10,0)</f>
        <v>0</v>
      </c>
      <c r="X85" s="46">
        <f>IF(AND(X$4=0,Kirish!$B$11=1),Kirish!$B$10,0)</f>
        <v>0</v>
      </c>
      <c r="Y85" s="46">
        <f>IF(AND(Y$4=0,Kirish!$B$11=1),Kirish!$B$10,0)</f>
        <v>0</v>
      </c>
      <c r="Z85" s="46">
        <f>IF(AND(Z$4=0,Kirish!$B$11=1),Kirish!$B$10,0)</f>
        <v>0</v>
      </c>
      <c r="AA85" s="46">
        <f>IF(AND(AA$4=0,Kirish!$B$11=1),Kirish!$B$10,0)</f>
        <v>0</v>
      </c>
      <c r="AB85" s="46">
        <f>IF(AND(AB$4=0,Kirish!$B$11=1),Kirish!$B$10,0)</f>
        <v>0</v>
      </c>
      <c r="AC85" s="46">
        <f>IF(AND(AC$4=0,Kirish!$B$11=1),Kirish!$B$10,0)</f>
        <v>0</v>
      </c>
      <c r="AD85" s="46">
        <f>IF(AND(AD$4=0,Kirish!$B$11=1),Kirish!$B$10,0)</f>
        <v>0</v>
      </c>
      <c r="AE85" s="46">
        <f>IF(AND(AE$4=0,Kirish!$B$11=1),Kirish!$B$10,0)</f>
        <v>0</v>
      </c>
      <c r="AF85" s="46">
        <f>IF(AND(AF$4=0,Kirish!$B$11=1),Kirish!$B$10,0)</f>
        <v>0</v>
      </c>
      <c r="AG85" s="46">
        <f>IF(AND(AG$4=0,Kirish!$B$11=1),Kirish!$B$10,0)</f>
        <v>0</v>
      </c>
      <c r="AH85" s="46">
        <f>IF(AND(AH$4=0,Kirish!$B$11=1),Kirish!$B$10,0)</f>
        <v>0</v>
      </c>
      <c r="AI85" s="46">
        <f>IF(AND(AI$4=0,Kirish!$B$11=1),Kirish!$B$10,0)</f>
        <v>0</v>
      </c>
      <c r="AJ85" s="46">
        <f>IF(AND(AJ$4=0,Kirish!$B$11=1),Kirish!$B$10,0)</f>
        <v>0</v>
      </c>
      <c r="AK85" s="46">
        <f>IF(AND(AK$4=0,Kirish!$B$11=1),Kirish!$B$10,0)</f>
        <v>0</v>
      </c>
      <c r="AL85" s="46">
        <f>IF(AND(AL$4=0,Kirish!$B$11=1),Kirish!$B$10,0)</f>
        <v>0</v>
      </c>
      <c r="AM85" s="46">
        <f>IF(AND(AM$4=0,Kirish!$B$11=1),Kirish!$B$10,0)</f>
        <v>0</v>
      </c>
      <c r="AN85" s="46">
        <f>IF(AND(AN$4=0,Kirish!$B$11=1),Kirish!$B$10,0)</f>
        <v>0</v>
      </c>
      <c r="AO85" s="46">
        <f>IF(AND(AO$4=0,Kirish!$B$11=1),Kirish!$B$10,0)</f>
        <v>0</v>
      </c>
      <c r="AP85" s="46">
        <f>IF(AND(AP$4=0,Kirish!$B$11=1),Kirish!$B$10,0)</f>
        <v>0</v>
      </c>
      <c r="AQ85" s="46">
        <f>IF(AND(AQ$4=0,Kirish!$B$11=1),Kirish!$B$10,0)</f>
        <v>0</v>
      </c>
      <c r="AR85" s="46">
        <f>IF(AND(AR$4=0,Kirish!$B$11=1),Kirish!$B$10,0)</f>
        <v>0</v>
      </c>
      <c r="AS85" s="46">
        <f>IF(AND(AS$4=0,Kirish!$B$11=1),Kirish!$B$10,0)</f>
        <v>0</v>
      </c>
      <c r="AT85" s="46">
        <f>IF(AND(AT$4=0,Kirish!$B$11=1),Kirish!$B$10,0)</f>
        <v>0</v>
      </c>
      <c r="AU85" s="46">
        <f>IF(AND(AU$4=0,Kirish!$B$11=1),Kirish!$B$10,0)</f>
        <v>0</v>
      </c>
      <c r="AV85" s="46">
        <f>IF(AND(AV$4=0,Kirish!$B$11=1),Kirish!$B$10,0)</f>
        <v>0</v>
      </c>
      <c r="AW85" s="46">
        <f>IF(AND(AW$4=0,Kirish!$B$11=1),Kirish!$B$10,0)</f>
        <v>0</v>
      </c>
      <c r="AX85" s="46">
        <f>IF(AND(AX$4=0,Kirish!$B$11=1),Kirish!$B$10,0)</f>
        <v>0</v>
      </c>
      <c r="AY85" s="46">
        <f>IF(AND(AY$4=0,Kirish!$B$11=1),Kirish!$B$10,0)</f>
        <v>0</v>
      </c>
      <c r="AZ85" s="46">
        <f>IF(AND(AZ$4=0,Kirish!$B$11=1),Kirish!$B$10,0)</f>
        <v>0</v>
      </c>
      <c r="BA85" s="46">
        <f>IF(AND(BA$4=0,Kirish!$B$11=1),Kirish!$B$10,0)</f>
        <v>0</v>
      </c>
      <c r="BB85" s="46">
        <f>IF(AND(BB$4=0,Kirish!$B$11=1),Kirish!$B$10,0)</f>
        <v>0</v>
      </c>
      <c r="BC85" s="46">
        <f>IF(AND(BC$4=0,Kirish!$B$11=1),Kirish!$B$10,0)</f>
        <v>0</v>
      </c>
      <c r="BD85" s="46">
        <f>IF(AND(BD$4=0,Kirish!$B$11=1),Kirish!$B$10,0)</f>
        <v>0</v>
      </c>
      <c r="BE85" s="46">
        <f>IF(AND(BE$4=0,Kirish!$B$11=1),Kirish!$B$10,0)</f>
        <v>0</v>
      </c>
      <c r="BF85" s="46">
        <f>IF(AND(BF$4=0,Kirish!$B$11=1),Kirish!$B$10,0)</f>
        <v>0</v>
      </c>
      <c r="BG85" s="46">
        <f>IF(AND(BG$4=0,Kirish!$B$11=1),Kirish!$B$10,0)</f>
        <v>0</v>
      </c>
      <c r="BH85" s="46">
        <f>IF(AND(BH$4=0,Kirish!$B$11=1),Kirish!$B$10,0)</f>
        <v>0</v>
      </c>
      <c r="BI85" s="46">
        <f>IF(AND(BI$4=0,Kirish!$B$11=1),Kirish!$B$10,0)</f>
        <v>0</v>
      </c>
      <c r="BJ85" s="46">
        <f>IF(AND(BJ$4=0,Kirish!$B$11=1),Kirish!$B$10,0)</f>
        <v>0</v>
      </c>
      <c r="BK85" s="46">
        <f>IF(AND(BK$4=0,Kirish!$B$11=1),Kirish!$B$10,0)</f>
        <v>0</v>
      </c>
      <c r="BL85" s="46">
        <f>IF(AND(BL$4=0,Kirish!$B$11=1),Kirish!$B$10,0)</f>
        <v>0</v>
      </c>
      <c r="BM85" s="46">
        <f>IF(AND(BM$4=0,Kirish!$B$11=1),Kirish!$B$10,0)</f>
        <v>0</v>
      </c>
      <c r="BN85" s="46">
        <f>IF(AND(BN$4=0,Kirish!$B$11=1),Kirish!$B$10,0)</f>
        <v>0</v>
      </c>
      <c r="BO85" s="46">
        <f>IF(AND(BO$4=0,Kirish!$B$11=1),Kirish!$B$10,0)</f>
        <v>0</v>
      </c>
      <c r="BP85" s="46">
        <f>IF(AND(BP$4=0,Kirish!$B$11=1),Kirish!$B$10,0)</f>
        <v>0</v>
      </c>
      <c r="BQ85" s="46">
        <f>IF(AND(BQ$4=0,Kirish!$B$11=1),Kirish!$B$10,0)</f>
        <v>0</v>
      </c>
      <c r="BR85" s="46">
        <f>IF(AND(BR$4=0,Kirish!$B$11=1),Kirish!$B$10,0)</f>
        <v>0</v>
      </c>
      <c r="BS85" s="46">
        <f>IF(AND(BS$4=0,Kirish!$B$11=1),Kirish!$B$10,0)</f>
        <v>0</v>
      </c>
      <c r="BT85" s="46">
        <f>IF(AND(BT$4=0,Kirish!$B$11=1),Kirish!$B$10,0)</f>
        <v>0</v>
      </c>
      <c r="BU85" s="46">
        <f>IF(AND(BU$4=0,Kirish!$B$11=1),Kirish!$B$10,0)</f>
        <v>0</v>
      </c>
      <c r="BV85" s="46">
        <f>IF(AND(BV$4=0,Kirish!$B$11=1),Kirish!$B$10,0)</f>
        <v>0</v>
      </c>
      <c r="BW85" s="46">
        <f>IF(AND(BW$4=0,Kirish!$B$11=1),Kirish!$B$10,0)</f>
        <v>0</v>
      </c>
      <c r="BX85" s="46">
        <f>IF(AND(BX$4=0,Kirish!$B$11=1),Kirish!$B$10,0)</f>
        <v>0</v>
      </c>
      <c r="BY85" s="46">
        <f>IF(AND(BY$4=0,Kirish!$B$11=1),Kirish!$B$10,0)</f>
        <v>0</v>
      </c>
      <c r="BZ85" s="46">
        <f>IF(AND(BZ$4=0,Kirish!$B$11=1),Kirish!$B$10,0)</f>
        <v>0</v>
      </c>
      <c r="CA85" s="46">
        <f>IF(AND(CA$4=0,Kirish!$B$11=1),Kirish!$B$10,0)</f>
        <v>0</v>
      </c>
      <c r="CB85" s="46">
        <f>IF(AND(CB$4=0,Kirish!$B$11=1),Kirish!$B$10,0)</f>
        <v>0</v>
      </c>
      <c r="CC85" s="46">
        <f>IF(AND(CC$4=0,Kirish!$B$11=1),Kirish!$B$10,0)</f>
        <v>0</v>
      </c>
      <c r="CD85" s="46">
        <f>IF(AND(CD$4=0,Kirish!$B$11=1),Kirish!$B$10,0)</f>
        <v>0</v>
      </c>
      <c r="CE85" s="46">
        <f>IF(AND(CE$4=0,Kirish!$B$11=1),Kirish!$B$10,0)</f>
        <v>0</v>
      </c>
      <c r="CF85" s="46">
        <f>IF(AND(CF$4=0,Kirish!$B$11=1),Kirish!$B$10,0)</f>
        <v>0</v>
      </c>
      <c r="CG85" s="46">
        <f>IF(AND(CG$4=0,Kirish!$B$11=1),Kirish!$B$10,0)</f>
        <v>0</v>
      </c>
      <c r="CH85" s="46">
        <f>IF(AND(CH$4=0,Kirish!$B$11=1),Kirish!$B$10,0)</f>
        <v>0</v>
      </c>
      <c r="CI85" s="46">
        <f>IF(AND(CI$4=0,Kirish!$B$11=1),Kirish!$B$10,0)</f>
        <v>0</v>
      </c>
      <c r="CJ85" s="46">
        <f>IF(AND(CJ$4=0,Kirish!$B$11=1),Kirish!$B$10,0)</f>
        <v>0</v>
      </c>
      <c r="CK85" s="46">
        <f>IF(AND(CK$4=0,Kirish!$B$11=1),Kirish!$B$10,0)</f>
        <v>0</v>
      </c>
      <c r="CL85" s="46">
        <f>IF(AND(CL$4=0,Kirish!$B$11=1),Kirish!$B$10,0)</f>
        <v>0</v>
      </c>
      <c r="CM85" s="46">
        <f>IF(AND(CM$4=0,Kirish!$B$11=1),Kirish!$B$10,0)</f>
        <v>0</v>
      </c>
      <c r="CN85" s="46">
        <f>IF(AND(CN$4=0,Kirish!$B$11=1),Kirish!$B$10,0)</f>
        <v>0</v>
      </c>
      <c r="CO85" s="46">
        <f>IF(AND(CO$4=0,Kirish!$B$11=1),Kirish!$B$10,0)</f>
        <v>0</v>
      </c>
      <c r="CP85" s="46">
        <f>IF(AND(CP$4=0,Kirish!$B$11=1),Kirish!$B$10,0)</f>
        <v>0</v>
      </c>
      <c r="CQ85" s="46">
        <f>IF(AND(CQ$4=0,Kirish!$B$11=1),Kirish!$B$10,0)</f>
        <v>0</v>
      </c>
      <c r="CR85" s="46">
        <f>IF(AND(CR$4=0,Kirish!$B$11=1),Kirish!$B$10,0)</f>
        <v>0</v>
      </c>
      <c r="CS85" s="46">
        <f>IF(AND(CS$4=0,Kirish!$B$11=1),Kirish!$B$10,0)</f>
        <v>0</v>
      </c>
      <c r="CT85" s="46">
        <f>IF(AND(CT$4=0,Kirish!$B$11=1),Kirish!$B$10,0)</f>
        <v>0</v>
      </c>
      <c r="CU85" s="46">
        <f>IF(AND(CU$4=0,Kirish!$B$11=1),Kirish!$B$10,0)</f>
        <v>0</v>
      </c>
      <c r="CV85" s="46">
        <f>IF(AND(CV$4=0,Kirish!$B$11=1),Kirish!$B$10,0)</f>
        <v>0</v>
      </c>
      <c r="CW85" s="46">
        <f>IF(AND(CW$4=0,Kirish!$B$11=1),Kirish!$B$10,0)</f>
        <v>0</v>
      </c>
      <c r="CX85" s="46">
        <f>IF(AND(CX$4=0,Kirish!$B$11=1),Kirish!$B$10,0)</f>
        <v>0</v>
      </c>
      <c r="CY85" s="46">
        <f>IF(AND(CY$4=0,Kirish!$B$11=1),Kirish!$B$10,0)</f>
        <v>0</v>
      </c>
      <c r="CZ85" s="46">
        <f>IF(AND(CZ$4=0,Kirish!$B$11=1),Kirish!$B$10,0)</f>
        <v>0</v>
      </c>
      <c r="DA85" s="46">
        <f>IF(AND(DA$4=0,Kirish!$B$11=1),Kirish!$B$10,0)</f>
        <v>0</v>
      </c>
      <c r="DB85" s="46">
        <f>IF(AND(DB$4=0,Kirish!$B$11=1),Kirish!$B$10,0)</f>
        <v>0</v>
      </c>
      <c r="DC85" s="46">
        <f>IF(AND(DC$4=0,Kirish!$B$11=1),Kirish!$B$10,0)</f>
        <v>0</v>
      </c>
      <c r="DD85" s="46">
        <f>IF(AND(DD$4=0,Kirish!$B$11=1),Kirish!$B$10,0)</f>
        <v>0</v>
      </c>
      <c r="DE85" s="46">
        <f>IF(AND(DE$4=0,Kirish!$B$11=1),Kirish!$B$10,0)</f>
        <v>0</v>
      </c>
      <c r="DF85" s="46">
        <f>IF(AND(DF$4=0,Kirish!$B$11=1),Kirish!$B$10,0)</f>
        <v>0</v>
      </c>
      <c r="DG85" s="46">
        <f>IF(AND(DG$4=0,Kirish!$B$11=1),Kirish!$B$10,0)</f>
        <v>0</v>
      </c>
      <c r="DH85" s="46">
        <f>IF(AND(DH$4=0,Kirish!$B$11=1),Kirish!$B$10,0)</f>
        <v>0</v>
      </c>
      <c r="DI85" s="46">
        <f>IF(AND(DI$4=0,Kirish!$B$11=1),Kirish!$B$10,0)</f>
        <v>0</v>
      </c>
      <c r="DJ85" s="46">
        <f>IF(AND(DJ$4=0,Kirish!$B$11=1),Kirish!$B$10,0)</f>
        <v>0</v>
      </c>
      <c r="DK85" s="46">
        <f>IF(AND(DK$4=0,Kirish!$B$11=1),Kirish!$B$10,0)</f>
        <v>0</v>
      </c>
      <c r="DL85" s="46">
        <f>IF(AND(DL$4=0,Kirish!$B$11=1),Kirish!$B$10,0)</f>
        <v>0</v>
      </c>
      <c r="DM85" s="46">
        <f>IF(AND(DM$4=0,Kirish!$B$11=1),Kirish!$B$10,0)</f>
        <v>0</v>
      </c>
      <c r="DN85" s="46">
        <f>IF(AND(DN$4=0,Kirish!$B$11=1),Kirish!$B$10,0)</f>
        <v>0</v>
      </c>
      <c r="DO85" s="46">
        <f>IF(AND(DO$4=0,Kirish!$B$11=1),Kirish!$B$10,0)</f>
        <v>0</v>
      </c>
      <c r="DP85" s="46">
        <f>IF(AND(DP$4=0,Kirish!$B$11=1),Kirish!$B$10,0)</f>
        <v>0</v>
      </c>
      <c r="DQ85" s="46">
        <f>IF(AND(DQ$4=0,Kirish!$B$11=1),Kirish!$B$10,0)</f>
        <v>0</v>
      </c>
      <c r="DR85" s="46">
        <f>IF(AND(DR$4=0,Kirish!$B$11=1),Kirish!$B$10,0)</f>
        <v>0</v>
      </c>
      <c r="DS85" s="46">
        <f>IF(AND(DS$4=0,Kirish!$B$11=1),Kirish!$B$10,0)</f>
        <v>0</v>
      </c>
      <c r="DT85" s="46">
        <f>IF(AND(DT$4=0,Kirish!$B$11=1),Kirish!$B$10,0)</f>
        <v>0</v>
      </c>
      <c r="DU85" s="46">
        <f>IF(AND(DU$4=0,Kirish!$B$11=1),Kirish!$B$10,0)</f>
        <v>0</v>
      </c>
      <c r="DV85" s="46">
        <f>IF(AND(DV$4=0,Kirish!$B$11=1),Kirish!$B$10,0)</f>
        <v>0</v>
      </c>
      <c r="DW85" s="46">
        <f>IF(AND(DW$4=0,Kirish!$B$11=1),Kirish!$B$10,0)</f>
        <v>0</v>
      </c>
      <c r="DX85" s="46">
        <f>IF(AND(DX$4=0,Kirish!$B$11=1),Kirish!$B$10,0)</f>
        <v>0</v>
      </c>
      <c r="DY85" s="46">
        <f>IF(AND(DY$4=0,Kirish!$B$11=1),Kirish!$B$10,0)</f>
        <v>0</v>
      </c>
      <c r="DZ85" s="46">
        <f>IF(AND(DZ$4=0,Kirish!$B$11=1),Kirish!$B$10,0)</f>
        <v>0</v>
      </c>
      <c r="EA85" s="46">
        <f>IF(AND(EA$4=0,Kirish!$B$11=1),Kirish!$B$10,0)</f>
        <v>0</v>
      </c>
      <c r="EB85" s="46">
        <f>IF(AND(EB$4=0,Kirish!$B$11=1),Kirish!$B$10,0)</f>
        <v>0</v>
      </c>
      <c r="EC85" s="46">
        <f>IF(AND(EC$4=0,Kirish!$B$11=1),Kirish!$B$10,0)</f>
        <v>0</v>
      </c>
      <c r="ED85" s="46">
        <f>IF(AND(ED$4=0,Kirish!$B$11=1),Kirish!$B$10,0)</f>
        <v>0</v>
      </c>
      <c r="EE85" s="46">
        <f>IF(AND(EE$4=0,Kirish!$B$11=1),Kirish!$B$10,0)</f>
        <v>0</v>
      </c>
      <c r="EF85" s="46">
        <f>IF(AND(EF$4=0,Kirish!$B$11=1),Kirish!$B$10,0)</f>
        <v>0</v>
      </c>
      <c r="EG85" s="46">
        <f>IF(AND(EG$4=0,Kirish!$B$11=1),Kirish!$B$10,0)</f>
        <v>0</v>
      </c>
      <c r="EH85" s="46">
        <f>IF(AND(EH$4=0,Kirish!$B$11=1),Kirish!$B$10,0)</f>
        <v>0</v>
      </c>
      <c r="EI85" s="46">
        <f>IF(AND(EI$4=0,Kirish!$B$11=1),Kirish!$B$10,0)</f>
        <v>0</v>
      </c>
      <c r="EJ85" s="46">
        <f>IF(AND(EJ$4=0,Kirish!$B$11=1),Kirish!$B$10,0)</f>
        <v>0</v>
      </c>
      <c r="EK85" s="46">
        <f>IF(AND(EK$4=0,Kirish!$B$11=1),Kirish!$B$10,0)</f>
        <v>0</v>
      </c>
      <c r="EL85" s="46">
        <f>IF(AND(EL$4=0,Kirish!$B$11=1),Kirish!$B$10,0)</f>
        <v>0</v>
      </c>
      <c r="EM85" s="46">
        <f>IF(AND(EM$4=0,Kirish!$B$11=1),Kirish!$B$10,0)</f>
        <v>0</v>
      </c>
      <c r="EN85" s="46">
        <f>IF(AND(EN$4=0,Kirish!$B$11=1),Kirish!$B$10,0)</f>
        <v>0</v>
      </c>
      <c r="EO85" s="46">
        <f>IF(AND(EO$4=0,Kirish!$B$11=1),Kirish!$B$10,0)</f>
        <v>0</v>
      </c>
      <c r="EP85" s="46">
        <f>IF(AND(EP$4=0,Kirish!$B$11=1),Kirish!$B$10,0)</f>
        <v>0</v>
      </c>
      <c r="EQ85" s="46">
        <f>IF(AND(EQ$4=0,Kirish!$B$11=1),Kirish!$B$10,0)</f>
        <v>0</v>
      </c>
      <c r="ER85" s="46">
        <f>IF(AND(ER$4=0,Kirish!$B$11=1),Kirish!$B$10,0)</f>
        <v>0</v>
      </c>
      <c r="ES85" s="46">
        <f>IF(AND(ES$4=0,Kirish!$B$11=1),Kirish!$B$10,0)</f>
        <v>0</v>
      </c>
      <c r="ET85" s="46">
        <f>IF(AND(ET$4=0,Kirish!$B$11=1),Kirish!$B$10,0)</f>
        <v>0</v>
      </c>
      <c r="EU85" s="46">
        <f>IF(AND(EU$4=0,Kirish!$B$11=1),Kirish!$B$10,0)</f>
        <v>0</v>
      </c>
      <c r="EV85" s="46">
        <f>IF(AND(EV$4=0,Kirish!$B$11=1),Kirish!$B$10,0)</f>
        <v>0</v>
      </c>
      <c r="EW85" s="46">
        <f>IF(AND(EW$4=0,Kirish!$B$11=1),Kirish!$B$10,0)</f>
        <v>0</v>
      </c>
      <c r="EX85" s="46">
        <f>IF(AND(EX$4=0,Kirish!$B$11=1),Kirish!$B$10,0)</f>
        <v>0</v>
      </c>
      <c r="EY85" s="46">
        <f>IF(AND(EY$4=0,Kirish!$B$11=1),Kirish!$B$10,0)</f>
        <v>0</v>
      </c>
      <c r="EZ85" s="46">
        <f>IF(AND(EZ$4=0,Kirish!$B$11=1),Kirish!$B$10,0)</f>
        <v>0</v>
      </c>
      <c r="FA85" s="46">
        <f>IF(AND(FA$4=0,Kirish!$B$11=1),Kirish!$B$10,0)</f>
        <v>0</v>
      </c>
      <c r="FB85" s="46">
        <f>IF(AND(FB$4=0,Kirish!$B$11=1),Kirish!$B$10,0)</f>
        <v>0</v>
      </c>
      <c r="FC85" s="46">
        <f>IF(AND(FC$4=0,Kirish!$B$11=1),Kirish!$B$10,0)</f>
        <v>0</v>
      </c>
      <c r="FD85" s="46">
        <f>IF(AND(FD$4=0,Kirish!$B$11=1),Kirish!$B$10,0)</f>
        <v>0</v>
      </c>
      <c r="FE85" s="46">
        <f>IF(AND(FE$4=0,Kirish!$B$11=1),Kirish!$B$10,0)</f>
        <v>0</v>
      </c>
      <c r="FF85" s="46">
        <f>IF(AND(FF$4=0,Kirish!$B$11=1),Kirish!$B$10,0)</f>
        <v>0</v>
      </c>
      <c r="FG85" s="46">
        <f>IF(AND(FG$4=0,Kirish!$B$11=1),Kirish!$B$10,0)</f>
        <v>0</v>
      </c>
      <c r="FH85" s="46">
        <f>IF(AND(FH$4=0,Kirish!$B$11=1),Kirish!$B$10,0)</f>
        <v>0</v>
      </c>
      <c r="FI85" s="46">
        <f>IF(AND(FI$4=0,Kirish!$B$11=1),Kirish!$B$10,0)</f>
        <v>0</v>
      </c>
      <c r="FJ85" s="46">
        <f>IF(AND(FJ$4=0,Kirish!$B$11=1),Kirish!$B$10,0)</f>
        <v>0</v>
      </c>
      <c r="FK85" s="46">
        <f>IF(AND(FK$4=0,Kirish!$B$11=1),Kirish!$B$10,0)</f>
        <v>0</v>
      </c>
      <c r="FL85" s="46">
        <f>IF(AND(FL$4=0,Kirish!$B$11=1),Kirish!$B$10,0)</f>
        <v>0</v>
      </c>
      <c r="FM85" s="46">
        <f>IF(AND(FM$4=0,Kirish!$B$11=1),Kirish!$B$10,0)</f>
        <v>0</v>
      </c>
      <c r="FN85" s="46">
        <f>IF(AND(FN$4=0,Kirish!$B$11=1),Kirish!$B$10,0)</f>
        <v>0</v>
      </c>
      <c r="FO85" s="46">
        <f>IF(AND(FO$4=0,Kirish!$B$11=1),Kirish!$B$10,0)</f>
        <v>0</v>
      </c>
      <c r="FP85" s="46">
        <f>IF(AND(FP$4=0,Kirish!$B$11=1),Kirish!$B$10,0)</f>
        <v>0</v>
      </c>
    </row>
    <row r="86" spans="1:172" x14ac:dyDescent="0.2">
      <c r="A86" s="42" t="s">
        <v>234</v>
      </c>
      <c r="D86" s="47">
        <f>D$4-Parametrlar!$G$4</f>
        <v>-14</v>
      </c>
      <c r="E86" s="47">
        <f>E$4-Parametrlar!$G$4</f>
        <v>-13</v>
      </c>
      <c r="F86" s="47">
        <f>F$4-Parametrlar!$G$4</f>
        <v>-12</v>
      </c>
      <c r="G86" s="47">
        <f>G$4-Parametrlar!$G$4</f>
        <v>-11</v>
      </c>
      <c r="H86" s="47">
        <f>H$4-Parametrlar!$G$4</f>
        <v>-10</v>
      </c>
      <c r="I86" s="47">
        <f>I$4-Parametrlar!$G$4</f>
        <v>-9</v>
      </c>
      <c r="J86" s="47">
        <f>J$4-Parametrlar!$G$4</f>
        <v>-8</v>
      </c>
      <c r="K86" s="47">
        <f>K$4-Parametrlar!$G$4</f>
        <v>-7</v>
      </c>
      <c r="L86" s="47">
        <f>L$4-Parametrlar!$G$4</f>
        <v>-6</v>
      </c>
      <c r="M86" s="47">
        <f>M$4-Parametrlar!$G$4</f>
        <v>-5</v>
      </c>
      <c r="N86" s="47">
        <f>N$4-Parametrlar!$G$4</f>
        <v>-4</v>
      </c>
      <c r="O86" s="47">
        <f>O$4-Parametrlar!$G$4</f>
        <v>-3</v>
      </c>
      <c r="P86" s="47">
        <f>P$4-Parametrlar!$G$4</f>
        <v>-2</v>
      </c>
      <c r="Q86" s="47">
        <f>Q$4-Parametrlar!$G$4</f>
        <v>-1</v>
      </c>
      <c r="R86" s="47">
        <f>R$4-Parametrlar!$G$4</f>
        <v>0</v>
      </c>
      <c r="S86" s="47">
        <f>S$4-Parametrlar!$G$4</f>
        <v>1</v>
      </c>
      <c r="T86" s="47">
        <f>T$4-Parametrlar!$G$4</f>
        <v>2</v>
      </c>
      <c r="U86" s="47">
        <f>U$4-Parametrlar!$G$4</f>
        <v>3</v>
      </c>
      <c r="V86" s="47">
        <f>V$4-Parametrlar!$G$4</f>
        <v>4</v>
      </c>
      <c r="W86" s="47">
        <f>W$4-Parametrlar!$G$4</f>
        <v>5</v>
      </c>
      <c r="X86" s="47">
        <f>X$4-Parametrlar!$G$4</f>
        <v>6</v>
      </c>
      <c r="Y86" s="47">
        <f>Y$4-Parametrlar!$G$4</f>
        <v>7</v>
      </c>
      <c r="Z86" s="47">
        <f>Z$4-Parametrlar!$G$4</f>
        <v>8</v>
      </c>
      <c r="AA86" s="47">
        <f>AA$4-Parametrlar!$G$4</f>
        <v>9</v>
      </c>
      <c r="AB86" s="47">
        <f>AB$4-Parametrlar!$G$4</f>
        <v>10</v>
      </c>
      <c r="AC86" s="47">
        <f>AC$4-Parametrlar!$G$4</f>
        <v>11</v>
      </c>
      <c r="AD86" s="47">
        <f>AD$4-Parametrlar!$G$4</f>
        <v>12</v>
      </c>
      <c r="AE86" s="47">
        <f>AE$4-Parametrlar!$G$4</f>
        <v>13</v>
      </c>
      <c r="AF86" s="47">
        <f>AF$4-Parametrlar!$G$4</f>
        <v>14</v>
      </c>
      <c r="AG86" s="47">
        <f>AG$4-Parametrlar!$G$4</f>
        <v>15</v>
      </c>
      <c r="AH86" s="47">
        <f>AH$4-Parametrlar!$G$4</f>
        <v>16</v>
      </c>
      <c r="AI86" s="47">
        <f>AI$4-Parametrlar!$G$4</f>
        <v>17</v>
      </c>
      <c r="AJ86" s="47">
        <f>AJ$4-Parametrlar!$G$4</f>
        <v>18</v>
      </c>
      <c r="AK86" s="47">
        <f>AK$4-Parametrlar!$G$4</f>
        <v>19</v>
      </c>
      <c r="AL86" s="47">
        <f>AL$4-Parametrlar!$G$4</f>
        <v>20</v>
      </c>
      <c r="AM86" s="47">
        <f>AM$4-Parametrlar!$G$4</f>
        <v>21</v>
      </c>
      <c r="AN86" s="47">
        <f>AN$4-Parametrlar!$G$4</f>
        <v>22</v>
      </c>
      <c r="AO86" s="47">
        <f>AO$4-Parametrlar!$G$4</f>
        <v>23</v>
      </c>
      <c r="AP86" s="47">
        <f>AP$4-Parametrlar!$G$4</f>
        <v>24</v>
      </c>
      <c r="AQ86" s="47">
        <f>AQ$4-Parametrlar!$G$4</f>
        <v>25</v>
      </c>
      <c r="AR86" s="47">
        <f>AR$4-Parametrlar!$G$4</f>
        <v>26</v>
      </c>
      <c r="AS86" s="47">
        <f>AS$4-Parametrlar!$G$4</f>
        <v>27</v>
      </c>
      <c r="AT86" s="47">
        <f>AT$4-Parametrlar!$G$4</f>
        <v>28</v>
      </c>
      <c r="AU86" s="47">
        <f>AU$4-Parametrlar!$G$4</f>
        <v>29</v>
      </c>
      <c r="AV86" s="47">
        <f>AV$4-Parametrlar!$G$4</f>
        <v>30</v>
      </c>
      <c r="AW86" s="47">
        <f>AW$4-Parametrlar!$G$4</f>
        <v>31</v>
      </c>
      <c r="AX86" s="47">
        <f>AX$4-Parametrlar!$G$4</f>
        <v>32</v>
      </c>
      <c r="AY86" s="47">
        <f>AY$4-Parametrlar!$G$4</f>
        <v>33</v>
      </c>
      <c r="AZ86" s="47">
        <f>AZ$4-Parametrlar!$G$4</f>
        <v>34</v>
      </c>
      <c r="BA86" s="47">
        <f>BA$4-Parametrlar!$G$4</f>
        <v>35</v>
      </c>
      <c r="BB86" s="47">
        <f>BB$4-Parametrlar!$G$4</f>
        <v>36</v>
      </c>
      <c r="BC86" s="47">
        <f>BC$4-Parametrlar!$G$4</f>
        <v>37</v>
      </c>
      <c r="BD86" s="47">
        <f>BD$4-Parametrlar!$G$4</f>
        <v>38</v>
      </c>
      <c r="BE86" s="47">
        <f>BE$4-Parametrlar!$G$4</f>
        <v>39</v>
      </c>
      <c r="BF86" s="47">
        <f>BF$4-Parametrlar!$G$4</f>
        <v>40</v>
      </c>
      <c r="BG86" s="47">
        <f>BG$4-Parametrlar!$G$4</f>
        <v>41</v>
      </c>
      <c r="BH86" s="47">
        <f>BH$4-Parametrlar!$G$4</f>
        <v>42</v>
      </c>
      <c r="BI86" s="47">
        <f>BI$4-Parametrlar!$G$4</f>
        <v>43</v>
      </c>
      <c r="BJ86" s="47">
        <f>BJ$4-Parametrlar!$G$4</f>
        <v>44</v>
      </c>
      <c r="BK86" s="47">
        <f>BK$4-Parametrlar!$G$4</f>
        <v>45</v>
      </c>
      <c r="BL86" s="47">
        <f>BL$4-Parametrlar!$G$4</f>
        <v>46</v>
      </c>
      <c r="BM86" s="47">
        <f>BM$4-Parametrlar!$G$4</f>
        <v>47</v>
      </c>
      <c r="BN86" s="47">
        <f>BN$4-Parametrlar!$G$4</f>
        <v>48</v>
      </c>
      <c r="BO86" s="47">
        <f>BO$4-Parametrlar!$G$4</f>
        <v>49</v>
      </c>
      <c r="BP86" s="47">
        <f>BP$4-Parametrlar!$G$4</f>
        <v>50</v>
      </c>
      <c r="BQ86" s="47">
        <f>BQ$4-Parametrlar!$G$4</f>
        <v>51</v>
      </c>
      <c r="BR86" s="47">
        <f>BR$4-Parametrlar!$G$4</f>
        <v>52</v>
      </c>
      <c r="BS86" s="47">
        <f>BS$4-Parametrlar!$G$4</f>
        <v>53</v>
      </c>
      <c r="BT86" s="47">
        <f>BT$4-Parametrlar!$G$4</f>
        <v>54</v>
      </c>
      <c r="BU86" s="47">
        <f>BU$4-Parametrlar!$G$4</f>
        <v>55</v>
      </c>
      <c r="BV86" s="47">
        <f>BV$4-Parametrlar!$G$4</f>
        <v>56</v>
      </c>
      <c r="BW86" s="47">
        <f>BW$4-Parametrlar!$G$4</f>
        <v>57</v>
      </c>
      <c r="BX86" s="47">
        <f>BX$4-Parametrlar!$G$4</f>
        <v>58</v>
      </c>
      <c r="BY86" s="47">
        <f>BY$4-Parametrlar!$G$4</f>
        <v>59</v>
      </c>
      <c r="BZ86" s="47">
        <f>BZ$4-Parametrlar!$G$4</f>
        <v>60</v>
      </c>
      <c r="CA86" s="47">
        <f>CA$4-Parametrlar!$G$4</f>
        <v>61</v>
      </c>
      <c r="CB86" s="47">
        <f>CB$4-Parametrlar!$G$4</f>
        <v>62</v>
      </c>
      <c r="CC86" s="47">
        <f>CC$4-Parametrlar!$G$4</f>
        <v>63</v>
      </c>
      <c r="CD86" s="47">
        <f>CD$4-Parametrlar!$G$4</f>
        <v>64</v>
      </c>
      <c r="CE86" s="47">
        <f>CE$4-Parametrlar!$G$4</f>
        <v>65</v>
      </c>
      <c r="CF86" s="47">
        <f>CF$4-Parametrlar!$G$4</f>
        <v>66</v>
      </c>
      <c r="CG86" s="47">
        <f>CG$4-Parametrlar!$G$4</f>
        <v>67</v>
      </c>
      <c r="CH86" s="47">
        <f>CH$4-Parametrlar!$G$4</f>
        <v>68</v>
      </c>
      <c r="CI86" s="47">
        <f>CI$4-Parametrlar!$G$4</f>
        <v>69</v>
      </c>
      <c r="CJ86" s="47">
        <f>CJ$4-Parametrlar!$G$4</f>
        <v>70</v>
      </c>
      <c r="CK86" s="47">
        <f>CK$4-Parametrlar!$G$4</f>
        <v>71</v>
      </c>
      <c r="CL86" s="47">
        <f>CL$4-Parametrlar!$G$4</f>
        <v>72</v>
      </c>
      <c r="CM86" s="47">
        <f>CM$4-Parametrlar!$G$4</f>
        <v>73</v>
      </c>
      <c r="CN86" s="47">
        <f>CN$4-Parametrlar!$G$4</f>
        <v>74</v>
      </c>
      <c r="CO86" s="47">
        <f>CO$4-Parametrlar!$G$4</f>
        <v>75</v>
      </c>
      <c r="CP86" s="47">
        <f>CP$4-Parametrlar!$G$4</f>
        <v>76</v>
      </c>
      <c r="CQ86" s="47">
        <f>CQ$4-Parametrlar!$G$4</f>
        <v>77</v>
      </c>
      <c r="CR86" s="47">
        <f>CR$4-Parametrlar!$G$4</f>
        <v>78</v>
      </c>
      <c r="CS86" s="47">
        <f>CS$4-Parametrlar!$G$4</f>
        <v>79</v>
      </c>
      <c r="CT86" s="47">
        <f>CT$4-Parametrlar!$G$4</f>
        <v>80</v>
      </c>
      <c r="CU86" s="47">
        <f>CU$4-Parametrlar!$G$4</f>
        <v>81</v>
      </c>
      <c r="CV86" s="47">
        <f>CV$4-Parametrlar!$G$4</f>
        <v>82</v>
      </c>
      <c r="CW86" s="47">
        <f>CW$4-Parametrlar!$G$4</f>
        <v>83</v>
      </c>
      <c r="CX86" s="47">
        <f>CX$4-Parametrlar!$G$4</f>
        <v>84</v>
      </c>
      <c r="CY86" s="47">
        <f>CY$4-Parametrlar!$G$4</f>
        <v>85</v>
      </c>
      <c r="CZ86" s="47">
        <f>CZ$4-Parametrlar!$G$4</f>
        <v>86</v>
      </c>
      <c r="DA86" s="47">
        <f>DA$4-Parametrlar!$G$4</f>
        <v>87</v>
      </c>
      <c r="DB86" s="47">
        <f>DB$4-Parametrlar!$G$4</f>
        <v>88</v>
      </c>
      <c r="DC86" s="47">
        <f>DC$4-Parametrlar!$G$4</f>
        <v>89</v>
      </c>
      <c r="DD86" s="47">
        <f>DD$4-Parametrlar!$G$4</f>
        <v>90</v>
      </c>
      <c r="DE86" s="47">
        <f>DE$4-Parametrlar!$G$4</f>
        <v>91</v>
      </c>
      <c r="DF86" s="47">
        <f>DF$4-Parametrlar!$G$4</f>
        <v>92</v>
      </c>
      <c r="DG86" s="47">
        <f>DG$4-Parametrlar!$G$4</f>
        <v>93</v>
      </c>
      <c r="DH86" s="47">
        <f>DH$4-Parametrlar!$G$4</f>
        <v>94</v>
      </c>
      <c r="DI86" s="47">
        <f>DI$4-Parametrlar!$G$4</f>
        <v>95</v>
      </c>
      <c r="DJ86" s="47">
        <f>DJ$4-Parametrlar!$G$4</f>
        <v>96</v>
      </c>
      <c r="DK86" s="47">
        <f>DK$4-Parametrlar!$G$4</f>
        <v>97</v>
      </c>
      <c r="DL86" s="47">
        <f>DL$4-Parametrlar!$G$4</f>
        <v>98</v>
      </c>
      <c r="DM86" s="47">
        <f>DM$4-Parametrlar!$G$4</f>
        <v>99</v>
      </c>
      <c r="DN86" s="47">
        <f>DN$4-Parametrlar!$G$4</f>
        <v>100</v>
      </c>
      <c r="DO86" s="47">
        <f>DO$4-Parametrlar!$G$4</f>
        <v>101</v>
      </c>
      <c r="DP86" s="47">
        <f>DP$4-Parametrlar!$G$4</f>
        <v>102</v>
      </c>
      <c r="DQ86" s="47">
        <f>DQ$4-Parametrlar!$G$4</f>
        <v>103</v>
      </c>
      <c r="DR86" s="47">
        <f>DR$4-Parametrlar!$G$4</f>
        <v>104</v>
      </c>
      <c r="DS86" s="47">
        <f>DS$4-Parametrlar!$G$4</f>
        <v>105</v>
      </c>
      <c r="DT86" s="47">
        <f>DT$4-Parametrlar!$G$4</f>
        <v>106</v>
      </c>
      <c r="DU86" s="47">
        <f>DU$4-Parametrlar!$G$4</f>
        <v>107</v>
      </c>
      <c r="DV86" s="47">
        <f>DV$4-Parametrlar!$G$4</f>
        <v>108</v>
      </c>
      <c r="DW86" s="47">
        <f>DW$4-Parametrlar!$G$4</f>
        <v>109</v>
      </c>
      <c r="DX86" s="47">
        <f>DX$4-Parametrlar!$G$4</f>
        <v>110</v>
      </c>
      <c r="DY86" s="47">
        <f>DY$4-Parametrlar!$G$4</f>
        <v>111</v>
      </c>
      <c r="DZ86" s="47">
        <f>DZ$4-Parametrlar!$G$4</f>
        <v>112</v>
      </c>
      <c r="EA86" s="47">
        <f>EA$4-Parametrlar!$G$4</f>
        <v>113</v>
      </c>
      <c r="EB86" s="47">
        <f>EB$4-Parametrlar!$G$4</f>
        <v>114</v>
      </c>
      <c r="EC86" s="47">
        <f>EC$4-Parametrlar!$G$4</f>
        <v>115</v>
      </c>
      <c r="ED86" s="47">
        <f>ED$4-Parametrlar!$G$4</f>
        <v>116</v>
      </c>
      <c r="EE86" s="47">
        <f>EE$4-Parametrlar!$G$4</f>
        <v>117</v>
      </c>
      <c r="EF86" s="47">
        <f>EF$4-Parametrlar!$G$4</f>
        <v>118</v>
      </c>
      <c r="EG86" s="47">
        <f>EG$4-Parametrlar!$G$4</f>
        <v>119</v>
      </c>
      <c r="EH86" s="47">
        <f>EH$4-Parametrlar!$G$4</f>
        <v>120</v>
      </c>
      <c r="EI86" s="47">
        <f>EI$4-Parametrlar!$G$4</f>
        <v>121</v>
      </c>
      <c r="EJ86" s="47">
        <f>EJ$4-Parametrlar!$G$4</f>
        <v>122</v>
      </c>
      <c r="EK86" s="47">
        <f>EK$4-Parametrlar!$G$4</f>
        <v>123</v>
      </c>
      <c r="EL86" s="47">
        <f>EL$4-Parametrlar!$G$4</f>
        <v>124</v>
      </c>
      <c r="EM86" s="47">
        <f>EM$4-Parametrlar!$G$4</f>
        <v>125</v>
      </c>
      <c r="EN86" s="47">
        <f>EN$4-Parametrlar!$G$4</f>
        <v>126</v>
      </c>
      <c r="EO86" s="47">
        <f>EO$4-Parametrlar!$G$4</f>
        <v>127</v>
      </c>
      <c r="EP86" s="47">
        <f>EP$4-Parametrlar!$G$4</f>
        <v>128</v>
      </c>
      <c r="EQ86" s="47">
        <f>EQ$4-Parametrlar!$G$4</f>
        <v>129</v>
      </c>
      <c r="ER86" s="47">
        <f>ER$4-Parametrlar!$G$4</f>
        <v>130</v>
      </c>
      <c r="ES86" s="47">
        <f>ES$4-Parametrlar!$G$4</f>
        <v>131</v>
      </c>
      <c r="ET86" s="47">
        <f>ET$4-Parametrlar!$G$4</f>
        <v>132</v>
      </c>
      <c r="EU86" s="47">
        <f>EU$4-Parametrlar!$G$4</f>
        <v>133</v>
      </c>
      <c r="EV86" s="47">
        <f>EV$4-Parametrlar!$G$4</f>
        <v>134</v>
      </c>
      <c r="EW86" s="47">
        <f>EW$4-Parametrlar!$G$4</f>
        <v>135</v>
      </c>
      <c r="EX86" s="47">
        <f>EX$4-Parametrlar!$G$4</f>
        <v>136</v>
      </c>
      <c r="EY86" s="47">
        <f>EY$4-Parametrlar!$G$4</f>
        <v>137</v>
      </c>
      <c r="EZ86" s="47">
        <f>EZ$4-Parametrlar!$G$4</f>
        <v>138</v>
      </c>
      <c r="FA86" s="47">
        <f>FA$4-Parametrlar!$G$4</f>
        <v>139</v>
      </c>
      <c r="FB86" s="47">
        <f>FB$4-Parametrlar!$G$4</f>
        <v>140</v>
      </c>
      <c r="FC86" s="47">
        <f>FC$4-Parametrlar!$G$4</f>
        <v>141</v>
      </c>
      <c r="FD86" s="47">
        <f>FD$4-Parametrlar!$G$4</f>
        <v>142</v>
      </c>
      <c r="FE86" s="47">
        <f>FE$4-Parametrlar!$G$4</f>
        <v>143</v>
      </c>
      <c r="FF86" s="47">
        <f>FF$4-Parametrlar!$G$4</f>
        <v>144</v>
      </c>
      <c r="FG86" s="47">
        <f>FG$4-Parametrlar!$G$4</f>
        <v>145</v>
      </c>
      <c r="FH86" s="47">
        <f>FH$4-Parametrlar!$G$4</f>
        <v>146</v>
      </c>
      <c r="FI86" s="47">
        <f>FI$4-Parametrlar!$G$4</f>
        <v>147</v>
      </c>
      <c r="FJ86" s="47">
        <f>FJ$4-Parametrlar!$G$4</f>
        <v>148</v>
      </c>
      <c r="FK86" s="47">
        <f>FK$4-Parametrlar!$G$4</f>
        <v>149</v>
      </c>
      <c r="FL86" s="47">
        <f>FL$4-Parametrlar!$G$4</f>
        <v>150</v>
      </c>
      <c r="FM86" s="47">
        <f>FM$4-Parametrlar!$G$4</f>
        <v>151</v>
      </c>
      <c r="FN86" s="47">
        <f>FN$4-Parametrlar!$G$4</f>
        <v>152</v>
      </c>
      <c r="FO86" s="47">
        <f>FO$4-Parametrlar!$G$4</f>
        <v>153</v>
      </c>
      <c r="FP86" s="47">
        <f>FP$4-Parametrlar!$G$4</f>
        <v>154</v>
      </c>
    </row>
    <row r="87" spans="1:172" x14ac:dyDescent="0.2">
      <c r="A87" s="42" t="s">
        <v>235</v>
      </c>
      <c r="D87" s="47">
        <f>IF(AND(D86&gt;=1,D$4&lt;=Parametrlar!$G$8,Parametrlar!$G$12&gt;0),1,0)</f>
        <v>0</v>
      </c>
      <c r="E87" s="47">
        <f>IF(AND(E86&gt;=1,E$4&lt;=Parametrlar!$G$8,Parametrlar!$G$12&gt;0),1,0)</f>
        <v>0</v>
      </c>
      <c r="F87" s="47">
        <f>IF(AND(F86&gt;=1,F$4&lt;=Parametrlar!$G$8,Parametrlar!$G$12&gt;0),1,0)</f>
        <v>0</v>
      </c>
      <c r="G87" s="47">
        <f>IF(AND(G86&gt;=1,G$4&lt;=Parametrlar!$G$8,Parametrlar!$G$12&gt;0),1,0)</f>
        <v>0</v>
      </c>
      <c r="H87" s="47">
        <f>IF(AND(H86&gt;=1,H$4&lt;=Parametrlar!$G$8,Parametrlar!$G$12&gt;0),1,0)</f>
        <v>0</v>
      </c>
      <c r="I87" s="47">
        <f>IF(AND(I86&gt;=1,I$4&lt;=Parametrlar!$G$8,Parametrlar!$G$12&gt;0),1,0)</f>
        <v>0</v>
      </c>
      <c r="J87" s="47">
        <f>IF(AND(J86&gt;=1,J$4&lt;=Parametrlar!$G$8,Parametrlar!$G$12&gt;0),1,0)</f>
        <v>0</v>
      </c>
      <c r="K87" s="47">
        <f>IF(AND(K86&gt;=1,K$4&lt;=Parametrlar!$G$8,Parametrlar!$G$12&gt;0),1,0)</f>
        <v>0</v>
      </c>
      <c r="L87" s="47">
        <f>IF(AND(L86&gt;=1,L$4&lt;=Parametrlar!$G$8,Parametrlar!$G$12&gt;0),1,0)</f>
        <v>0</v>
      </c>
      <c r="M87" s="47">
        <f>IF(AND(M86&gt;=1,M$4&lt;=Parametrlar!$G$8,Parametrlar!$G$12&gt;0),1,0)</f>
        <v>0</v>
      </c>
      <c r="N87" s="47">
        <f>IF(AND(N86&gt;=1,N$4&lt;=Parametrlar!$G$8,Parametrlar!$G$12&gt;0),1,0)</f>
        <v>0</v>
      </c>
      <c r="O87" s="47">
        <f>IF(AND(O86&gt;=1,O$4&lt;=Parametrlar!$G$8,Parametrlar!$G$12&gt;0),1,0)</f>
        <v>0</v>
      </c>
      <c r="P87" s="47">
        <f>IF(AND(P86&gt;=1,P$4&lt;=Parametrlar!$G$8,Parametrlar!$G$12&gt;0),1,0)</f>
        <v>0</v>
      </c>
      <c r="Q87" s="47">
        <f>IF(AND(Q86&gt;=1,Q$4&lt;=Parametrlar!$G$8,Parametrlar!$G$12&gt;0),1,0)</f>
        <v>0</v>
      </c>
      <c r="R87" s="47">
        <f>IF(AND(R86&gt;=1,R$4&lt;=Parametrlar!$G$8,Parametrlar!$G$12&gt;0),1,0)</f>
        <v>0</v>
      </c>
      <c r="S87" s="47">
        <f>IF(AND(S86&gt;=1,S$4&lt;=Parametrlar!$G$8,Parametrlar!$G$12&gt;0),1,0)</f>
        <v>1</v>
      </c>
      <c r="T87" s="47">
        <f>IF(AND(T86&gt;=1,T$4&lt;=Parametrlar!$G$8,Parametrlar!$G$12&gt;0),1,0)</f>
        <v>1</v>
      </c>
      <c r="U87" s="47">
        <f>IF(AND(U86&gt;=1,U$4&lt;=Parametrlar!$G$8,Parametrlar!$G$12&gt;0),1,0)</f>
        <v>1</v>
      </c>
      <c r="V87" s="47">
        <f>IF(AND(V86&gt;=1,V$4&lt;=Parametrlar!$G$8,Parametrlar!$G$12&gt;0),1,0)</f>
        <v>1</v>
      </c>
      <c r="W87" s="47">
        <f>IF(AND(W86&gt;=1,W$4&lt;=Parametrlar!$G$8,Parametrlar!$G$12&gt;0),1,0)</f>
        <v>1</v>
      </c>
      <c r="X87" s="47">
        <f>IF(AND(X86&gt;=1,X$4&lt;=Parametrlar!$G$8,Parametrlar!$G$12&gt;0),1,0)</f>
        <v>1</v>
      </c>
      <c r="Y87" s="47">
        <f>IF(AND(Y86&gt;=1,Y$4&lt;=Parametrlar!$G$8,Parametrlar!$G$12&gt;0),1,0)</f>
        <v>1</v>
      </c>
      <c r="Z87" s="47">
        <f>IF(AND(Z86&gt;=1,Z$4&lt;=Parametrlar!$G$8,Parametrlar!$G$12&gt;0),1,0)</f>
        <v>1</v>
      </c>
      <c r="AA87" s="47">
        <f>IF(AND(AA86&gt;=1,AA$4&lt;=Parametrlar!$G$8,Parametrlar!$G$12&gt;0),1,0)</f>
        <v>1</v>
      </c>
      <c r="AB87" s="47">
        <f>IF(AND(AB86&gt;=1,AB$4&lt;=Parametrlar!$G$8,Parametrlar!$G$12&gt;0),1,0)</f>
        <v>1</v>
      </c>
      <c r="AC87" s="47">
        <f>IF(AND(AC86&gt;=1,AC$4&lt;=Parametrlar!$G$8,Parametrlar!$G$12&gt;0),1,0)</f>
        <v>1</v>
      </c>
      <c r="AD87" s="47">
        <f>IF(AND(AD86&gt;=1,AD$4&lt;=Parametrlar!$G$8,Parametrlar!$G$12&gt;0),1,0)</f>
        <v>1</v>
      </c>
      <c r="AE87" s="47">
        <f>IF(AND(AE86&gt;=1,AE$4&lt;=Parametrlar!$G$8,Parametrlar!$G$12&gt;0),1,0)</f>
        <v>1</v>
      </c>
      <c r="AF87" s="47">
        <f>IF(AND(AF86&gt;=1,AF$4&lt;=Parametrlar!$G$8,Parametrlar!$G$12&gt;0),1,0)</f>
        <v>1</v>
      </c>
      <c r="AG87" s="47">
        <f>IF(AND(AG86&gt;=1,AG$4&lt;=Parametrlar!$G$8,Parametrlar!$G$12&gt;0),1,0)</f>
        <v>1</v>
      </c>
      <c r="AH87" s="47">
        <f>IF(AND(AH86&gt;=1,AH$4&lt;=Parametrlar!$G$8,Parametrlar!$G$12&gt;0),1,0)</f>
        <v>1</v>
      </c>
      <c r="AI87" s="47">
        <f>IF(AND(AI86&gt;=1,AI$4&lt;=Parametrlar!$G$8,Parametrlar!$G$12&gt;0),1,0)</f>
        <v>1</v>
      </c>
      <c r="AJ87" s="47">
        <f>IF(AND(AJ86&gt;=1,AJ$4&lt;=Parametrlar!$G$8,Parametrlar!$G$12&gt;0),1,0)</f>
        <v>1</v>
      </c>
      <c r="AK87" s="47">
        <f>IF(AND(AK86&gt;=1,AK$4&lt;=Parametrlar!$G$8,Parametrlar!$G$12&gt;0),1,0)</f>
        <v>1</v>
      </c>
      <c r="AL87" s="47">
        <f>IF(AND(AL86&gt;=1,AL$4&lt;=Parametrlar!$G$8,Parametrlar!$G$12&gt;0),1,0)</f>
        <v>1</v>
      </c>
      <c r="AM87" s="47">
        <f>IF(AND(AM86&gt;=1,AM$4&lt;=Parametrlar!$G$8,Parametrlar!$G$12&gt;0),1,0)</f>
        <v>1</v>
      </c>
      <c r="AN87" s="47">
        <f>IF(AND(AN86&gt;=1,AN$4&lt;=Parametrlar!$G$8,Parametrlar!$G$12&gt;0),1,0)</f>
        <v>1</v>
      </c>
      <c r="AO87" s="47">
        <f>IF(AND(AO86&gt;=1,AO$4&lt;=Parametrlar!$G$8,Parametrlar!$G$12&gt;0),1,0)</f>
        <v>1</v>
      </c>
      <c r="AP87" s="47">
        <f>IF(AND(AP86&gt;=1,AP$4&lt;=Parametrlar!$G$8,Parametrlar!$G$12&gt;0),1,0)</f>
        <v>1</v>
      </c>
      <c r="AQ87" s="47">
        <f>IF(AND(AQ86&gt;=1,AQ$4&lt;=Parametrlar!$G$8,Parametrlar!$G$12&gt;0),1,0)</f>
        <v>1</v>
      </c>
      <c r="AR87" s="47">
        <f>IF(AND(AR86&gt;=1,AR$4&lt;=Parametrlar!$G$8,Parametrlar!$G$12&gt;0),1,0)</f>
        <v>1</v>
      </c>
      <c r="AS87" s="47">
        <f>IF(AND(AS86&gt;=1,AS$4&lt;=Parametrlar!$G$8,Parametrlar!$G$12&gt;0),1,0)</f>
        <v>1</v>
      </c>
      <c r="AT87" s="47">
        <f>IF(AND(AT86&gt;=1,AT$4&lt;=Parametrlar!$G$8,Parametrlar!$G$12&gt;0),1,0)</f>
        <v>1</v>
      </c>
      <c r="AU87" s="47">
        <f>IF(AND(AU86&gt;=1,AU$4&lt;=Parametrlar!$G$8,Parametrlar!$G$12&gt;0),1,0)</f>
        <v>1</v>
      </c>
      <c r="AV87" s="47">
        <f>IF(AND(AV86&gt;=1,AV$4&lt;=Parametrlar!$G$8,Parametrlar!$G$12&gt;0),1,0)</f>
        <v>1</v>
      </c>
      <c r="AW87" s="47">
        <f>IF(AND(AW86&gt;=1,AW$4&lt;=Parametrlar!$G$8,Parametrlar!$G$12&gt;0),1,0)</f>
        <v>1</v>
      </c>
      <c r="AX87" s="47">
        <f>IF(AND(AX86&gt;=1,AX$4&lt;=Parametrlar!$G$8,Parametrlar!$G$12&gt;0),1,0)</f>
        <v>1</v>
      </c>
      <c r="AY87" s="47">
        <f>IF(AND(AY86&gt;=1,AY$4&lt;=Parametrlar!$G$8,Parametrlar!$G$12&gt;0),1,0)</f>
        <v>1</v>
      </c>
      <c r="AZ87" s="47">
        <f>IF(AND(AZ86&gt;=1,AZ$4&lt;=Parametrlar!$G$8,Parametrlar!$G$12&gt;0),1,0)</f>
        <v>1</v>
      </c>
      <c r="BA87" s="47">
        <f>IF(AND(BA86&gt;=1,BA$4&lt;=Parametrlar!$G$8,Parametrlar!$G$12&gt;0),1,0)</f>
        <v>1</v>
      </c>
      <c r="BB87" s="47">
        <f>IF(AND(BB86&gt;=1,BB$4&lt;=Parametrlar!$G$8,Parametrlar!$G$12&gt;0),1,0)</f>
        <v>1</v>
      </c>
      <c r="BC87" s="47">
        <f>IF(AND(BC86&gt;=1,BC$4&lt;=Parametrlar!$G$8,Parametrlar!$G$12&gt;0),1,0)</f>
        <v>1</v>
      </c>
      <c r="BD87" s="47">
        <f>IF(AND(BD86&gt;=1,BD$4&lt;=Parametrlar!$G$8,Parametrlar!$G$12&gt;0),1,0)</f>
        <v>1</v>
      </c>
      <c r="BE87" s="47">
        <f>IF(AND(BE86&gt;=1,BE$4&lt;=Parametrlar!$G$8,Parametrlar!$G$12&gt;0),1,0)</f>
        <v>1</v>
      </c>
      <c r="BF87" s="47">
        <f>IF(AND(BF86&gt;=1,BF$4&lt;=Parametrlar!$G$8,Parametrlar!$G$12&gt;0),1,0)</f>
        <v>1</v>
      </c>
      <c r="BG87" s="47">
        <f>IF(AND(BG86&gt;=1,BG$4&lt;=Parametrlar!$G$8,Parametrlar!$G$12&gt;0),1,0)</f>
        <v>1</v>
      </c>
      <c r="BH87" s="47">
        <f>IF(AND(BH86&gt;=1,BH$4&lt;=Parametrlar!$G$8,Parametrlar!$G$12&gt;0),1,0)</f>
        <v>1</v>
      </c>
      <c r="BI87" s="47">
        <f>IF(AND(BI86&gt;=1,BI$4&lt;=Parametrlar!$G$8,Parametrlar!$G$12&gt;0),1,0)</f>
        <v>1</v>
      </c>
      <c r="BJ87" s="47">
        <f>IF(AND(BJ86&gt;=1,BJ$4&lt;=Parametrlar!$G$8,Parametrlar!$G$12&gt;0),1,0)</f>
        <v>1</v>
      </c>
      <c r="BK87" s="47">
        <f>IF(AND(BK86&gt;=1,BK$4&lt;=Parametrlar!$G$8,Parametrlar!$G$12&gt;0),1,0)</f>
        <v>1</v>
      </c>
      <c r="BL87" s="47">
        <f>IF(AND(BL86&gt;=1,BL$4&lt;=Parametrlar!$G$8,Parametrlar!$G$12&gt;0),1,0)</f>
        <v>1</v>
      </c>
      <c r="BM87" s="47">
        <f>IF(AND(BM86&gt;=1,BM$4&lt;=Parametrlar!$G$8,Parametrlar!$G$12&gt;0),1,0)</f>
        <v>1</v>
      </c>
      <c r="BN87" s="47">
        <f>IF(AND(BN86&gt;=1,BN$4&lt;=Parametrlar!$G$8,Parametrlar!$G$12&gt;0),1,0)</f>
        <v>1</v>
      </c>
      <c r="BO87" s="47">
        <f>IF(AND(BO86&gt;=1,BO$4&lt;=Parametrlar!$G$8,Parametrlar!$G$12&gt;0),1,0)</f>
        <v>1</v>
      </c>
      <c r="BP87" s="47">
        <f>IF(AND(BP86&gt;=1,BP$4&lt;=Parametrlar!$G$8,Parametrlar!$G$12&gt;0),1,0)</f>
        <v>1</v>
      </c>
      <c r="BQ87" s="47">
        <f>IF(AND(BQ86&gt;=1,BQ$4&lt;=Parametrlar!$G$8,Parametrlar!$G$12&gt;0),1,0)</f>
        <v>1</v>
      </c>
      <c r="BR87" s="47">
        <f>IF(AND(BR86&gt;=1,BR$4&lt;=Parametrlar!$G$8,Parametrlar!$G$12&gt;0),1,0)</f>
        <v>1</v>
      </c>
      <c r="BS87" s="47">
        <f>IF(AND(BS86&gt;=1,BS$4&lt;=Parametrlar!$G$8,Parametrlar!$G$12&gt;0),1,0)</f>
        <v>1</v>
      </c>
      <c r="BT87" s="47">
        <f>IF(AND(BT86&gt;=1,BT$4&lt;=Parametrlar!$G$8,Parametrlar!$G$12&gt;0),1,0)</f>
        <v>1</v>
      </c>
      <c r="BU87" s="47">
        <f>IF(AND(BU86&gt;=1,BU$4&lt;=Parametrlar!$G$8,Parametrlar!$G$12&gt;0),1,0)</f>
        <v>1</v>
      </c>
      <c r="BV87" s="47">
        <f>IF(AND(BV86&gt;=1,BV$4&lt;=Parametrlar!$G$8,Parametrlar!$G$12&gt;0),1,0)</f>
        <v>1</v>
      </c>
      <c r="BW87" s="47">
        <f>IF(AND(BW86&gt;=1,BW$4&lt;=Parametrlar!$G$8,Parametrlar!$G$12&gt;0),1,0)</f>
        <v>1</v>
      </c>
      <c r="BX87" s="47">
        <f>IF(AND(BX86&gt;=1,BX$4&lt;=Parametrlar!$G$8,Parametrlar!$G$12&gt;0),1,0)</f>
        <v>1</v>
      </c>
      <c r="BY87" s="47">
        <f>IF(AND(BY86&gt;=1,BY$4&lt;=Parametrlar!$G$8,Parametrlar!$G$12&gt;0),1,0)</f>
        <v>1</v>
      </c>
      <c r="BZ87" s="47">
        <f>IF(AND(BZ86&gt;=1,BZ$4&lt;=Parametrlar!$G$8,Parametrlar!$G$12&gt;0),1,0)</f>
        <v>1</v>
      </c>
      <c r="CA87" s="47">
        <f>IF(AND(CA86&gt;=1,CA$4&lt;=Parametrlar!$G$8,Parametrlar!$G$12&gt;0),1,0)</f>
        <v>1</v>
      </c>
      <c r="CB87" s="47">
        <f>IF(AND(CB86&gt;=1,CB$4&lt;=Parametrlar!$G$8,Parametrlar!$G$12&gt;0),1,0)</f>
        <v>1</v>
      </c>
      <c r="CC87" s="47">
        <f>IF(AND(CC86&gt;=1,CC$4&lt;=Parametrlar!$G$8,Parametrlar!$G$12&gt;0),1,0)</f>
        <v>1</v>
      </c>
      <c r="CD87" s="47">
        <f>IF(AND(CD86&gt;=1,CD$4&lt;=Parametrlar!$G$8,Parametrlar!$G$12&gt;0),1,0)</f>
        <v>1</v>
      </c>
      <c r="CE87" s="47">
        <f>IF(AND(CE86&gt;=1,CE$4&lt;=Parametrlar!$G$8,Parametrlar!$G$12&gt;0),1,0)</f>
        <v>1</v>
      </c>
      <c r="CF87" s="47">
        <f>IF(AND(CF86&gt;=1,CF$4&lt;=Parametrlar!$G$8,Parametrlar!$G$12&gt;0),1,0)</f>
        <v>1</v>
      </c>
      <c r="CG87" s="47">
        <f>IF(AND(CG86&gt;=1,CG$4&lt;=Parametrlar!$G$8,Parametrlar!$G$12&gt;0),1,0)</f>
        <v>1</v>
      </c>
      <c r="CH87" s="47">
        <f>IF(AND(CH86&gt;=1,CH$4&lt;=Parametrlar!$G$8,Parametrlar!$G$12&gt;0),1,0)</f>
        <v>1</v>
      </c>
      <c r="CI87" s="47">
        <f>IF(AND(CI86&gt;=1,CI$4&lt;=Parametrlar!$G$8,Parametrlar!$G$12&gt;0),1,0)</f>
        <v>1</v>
      </c>
      <c r="CJ87" s="47">
        <f>IF(AND(CJ86&gt;=1,CJ$4&lt;=Parametrlar!$G$8,Parametrlar!$G$12&gt;0),1,0)</f>
        <v>1</v>
      </c>
      <c r="CK87" s="47">
        <f>IF(AND(CK86&gt;=1,CK$4&lt;=Parametrlar!$G$8,Parametrlar!$G$12&gt;0),1,0)</f>
        <v>1</v>
      </c>
      <c r="CL87" s="47">
        <f>IF(AND(CL86&gt;=1,CL$4&lt;=Parametrlar!$G$8,Parametrlar!$G$12&gt;0),1,0)</f>
        <v>1</v>
      </c>
      <c r="CM87" s="47">
        <f>IF(AND(CM86&gt;=1,CM$4&lt;=Parametrlar!$G$8,Parametrlar!$G$12&gt;0),1,0)</f>
        <v>1</v>
      </c>
      <c r="CN87" s="47">
        <f>IF(AND(CN86&gt;=1,CN$4&lt;=Parametrlar!$G$8,Parametrlar!$G$12&gt;0),1,0)</f>
        <v>1</v>
      </c>
      <c r="CO87" s="47">
        <f>IF(AND(CO86&gt;=1,CO$4&lt;=Parametrlar!$G$8,Parametrlar!$G$12&gt;0),1,0)</f>
        <v>1</v>
      </c>
      <c r="CP87" s="47">
        <f>IF(AND(CP86&gt;=1,CP$4&lt;=Parametrlar!$G$8,Parametrlar!$G$12&gt;0),1,0)</f>
        <v>1</v>
      </c>
      <c r="CQ87" s="47">
        <f>IF(AND(CQ86&gt;=1,CQ$4&lt;=Parametrlar!$G$8,Parametrlar!$G$12&gt;0),1,0)</f>
        <v>1</v>
      </c>
      <c r="CR87" s="47">
        <f>IF(AND(CR86&gt;=1,CR$4&lt;=Parametrlar!$G$8,Parametrlar!$G$12&gt;0),1,0)</f>
        <v>1</v>
      </c>
      <c r="CS87" s="47">
        <f>IF(AND(CS86&gt;=1,CS$4&lt;=Parametrlar!$G$8,Parametrlar!$G$12&gt;0),1,0)</f>
        <v>1</v>
      </c>
      <c r="CT87" s="47">
        <f>IF(AND(CT86&gt;=1,CT$4&lt;=Parametrlar!$G$8,Parametrlar!$G$12&gt;0),1,0)</f>
        <v>1</v>
      </c>
      <c r="CU87" s="47">
        <f>IF(AND(CU86&gt;=1,CU$4&lt;=Parametrlar!$G$8,Parametrlar!$G$12&gt;0),1,0)</f>
        <v>1</v>
      </c>
      <c r="CV87" s="47">
        <f>IF(AND(CV86&gt;=1,CV$4&lt;=Parametrlar!$G$8,Parametrlar!$G$12&gt;0),1,0)</f>
        <v>1</v>
      </c>
      <c r="CW87" s="47">
        <f>IF(AND(CW86&gt;=1,CW$4&lt;=Parametrlar!$G$8,Parametrlar!$G$12&gt;0),1,0)</f>
        <v>1</v>
      </c>
      <c r="CX87" s="47">
        <f>IF(AND(CX86&gt;=1,CX$4&lt;=Parametrlar!$G$8,Parametrlar!$G$12&gt;0),1,0)</f>
        <v>1</v>
      </c>
      <c r="CY87" s="47">
        <f>IF(AND(CY86&gt;=1,CY$4&lt;=Parametrlar!$G$8,Parametrlar!$G$12&gt;0),1,0)</f>
        <v>1</v>
      </c>
      <c r="CZ87" s="47">
        <f>IF(AND(CZ86&gt;=1,CZ$4&lt;=Parametrlar!$G$8,Parametrlar!$G$12&gt;0),1,0)</f>
        <v>1</v>
      </c>
      <c r="DA87" s="47">
        <f>IF(AND(DA86&gt;=1,DA$4&lt;=Parametrlar!$G$8,Parametrlar!$G$12&gt;0),1,0)</f>
        <v>1</v>
      </c>
      <c r="DB87" s="47">
        <f>IF(AND(DB86&gt;=1,DB$4&lt;=Parametrlar!$G$8,Parametrlar!$G$12&gt;0),1,0)</f>
        <v>1</v>
      </c>
      <c r="DC87" s="47">
        <f>IF(AND(DC86&gt;=1,DC$4&lt;=Parametrlar!$G$8,Parametrlar!$G$12&gt;0),1,0)</f>
        <v>1</v>
      </c>
      <c r="DD87" s="47">
        <f>IF(AND(DD86&gt;=1,DD$4&lt;=Parametrlar!$G$8,Parametrlar!$G$12&gt;0),1,0)</f>
        <v>1</v>
      </c>
      <c r="DE87" s="47">
        <f>IF(AND(DE86&gt;=1,DE$4&lt;=Parametrlar!$G$8,Parametrlar!$G$12&gt;0),1,0)</f>
        <v>1</v>
      </c>
      <c r="DF87" s="47">
        <f>IF(AND(DF86&gt;=1,DF$4&lt;=Parametrlar!$G$8,Parametrlar!$G$12&gt;0),1,0)</f>
        <v>1</v>
      </c>
      <c r="DG87" s="47">
        <f>IF(AND(DG86&gt;=1,DG$4&lt;=Parametrlar!$G$8,Parametrlar!$G$12&gt;0),1,0)</f>
        <v>1</v>
      </c>
      <c r="DH87" s="47">
        <f>IF(AND(DH86&gt;=1,DH$4&lt;=Parametrlar!$G$8,Parametrlar!$G$12&gt;0),1,0)</f>
        <v>1</v>
      </c>
      <c r="DI87" s="47">
        <f>IF(AND(DI86&gt;=1,DI$4&lt;=Parametrlar!$G$8,Parametrlar!$G$12&gt;0),1,0)</f>
        <v>1</v>
      </c>
      <c r="DJ87" s="47">
        <f>IF(AND(DJ86&gt;=1,DJ$4&lt;=Parametrlar!$G$8,Parametrlar!$G$12&gt;0),1,0)</f>
        <v>1</v>
      </c>
      <c r="DK87" s="47">
        <f>IF(AND(DK86&gt;=1,DK$4&lt;=Parametrlar!$G$8,Parametrlar!$G$12&gt;0),1,0)</f>
        <v>1</v>
      </c>
      <c r="DL87" s="47">
        <f>IF(AND(DL86&gt;=1,DL$4&lt;=Parametrlar!$G$8,Parametrlar!$G$12&gt;0),1,0)</f>
        <v>1</v>
      </c>
      <c r="DM87" s="47">
        <f>IF(AND(DM86&gt;=1,DM$4&lt;=Parametrlar!$G$8,Parametrlar!$G$12&gt;0),1,0)</f>
        <v>1</v>
      </c>
      <c r="DN87" s="47">
        <f>IF(AND(DN86&gt;=1,DN$4&lt;=Parametrlar!$G$8,Parametrlar!$G$12&gt;0),1,0)</f>
        <v>1</v>
      </c>
      <c r="DO87" s="47">
        <f>IF(AND(DO86&gt;=1,DO$4&lt;=Parametrlar!$G$8,Parametrlar!$G$12&gt;0),1,0)</f>
        <v>1</v>
      </c>
      <c r="DP87" s="47">
        <f>IF(AND(DP86&gt;=1,DP$4&lt;=Parametrlar!$G$8,Parametrlar!$G$12&gt;0),1,0)</f>
        <v>1</v>
      </c>
      <c r="DQ87" s="47">
        <f>IF(AND(DQ86&gt;=1,DQ$4&lt;=Parametrlar!$G$8,Parametrlar!$G$12&gt;0),1,0)</f>
        <v>1</v>
      </c>
      <c r="DR87" s="47">
        <f>IF(AND(DR86&gt;=1,DR$4&lt;=Parametrlar!$G$8,Parametrlar!$G$12&gt;0),1,0)</f>
        <v>1</v>
      </c>
      <c r="DS87" s="47">
        <f>IF(AND(DS86&gt;=1,DS$4&lt;=Parametrlar!$G$8,Parametrlar!$G$12&gt;0),1,0)</f>
        <v>1</v>
      </c>
      <c r="DT87" s="47">
        <f>IF(AND(DT86&gt;=1,DT$4&lt;=Parametrlar!$G$8,Parametrlar!$G$12&gt;0),1,0)</f>
        <v>1</v>
      </c>
      <c r="DU87" s="47">
        <f>IF(AND(DU86&gt;=1,DU$4&lt;=Parametrlar!$G$8,Parametrlar!$G$12&gt;0),1,0)</f>
        <v>1</v>
      </c>
      <c r="DV87" s="47">
        <f>IF(AND(DV86&gt;=1,DV$4&lt;=Parametrlar!$G$8,Parametrlar!$G$12&gt;0),1,0)</f>
        <v>1</v>
      </c>
      <c r="DW87" s="47">
        <f>IF(AND(DW86&gt;=1,DW$4&lt;=Parametrlar!$G$8,Parametrlar!$G$12&gt;0),1,0)</f>
        <v>1</v>
      </c>
      <c r="DX87" s="47">
        <f>IF(AND(DX86&gt;=1,DX$4&lt;=Parametrlar!$G$8,Parametrlar!$G$12&gt;0),1,0)</f>
        <v>1</v>
      </c>
      <c r="DY87" s="47">
        <f>IF(AND(DY86&gt;=1,DY$4&lt;=Parametrlar!$G$8,Parametrlar!$G$12&gt;0),1,0)</f>
        <v>1</v>
      </c>
      <c r="DZ87" s="47">
        <f>IF(AND(DZ86&gt;=1,DZ$4&lt;=Parametrlar!$G$8,Parametrlar!$G$12&gt;0),1,0)</f>
        <v>1</v>
      </c>
      <c r="EA87" s="47">
        <f>IF(AND(EA86&gt;=1,EA$4&lt;=Parametrlar!$G$8,Parametrlar!$G$12&gt;0),1,0)</f>
        <v>1</v>
      </c>
      <c r="EB87" s="47">
        <f>IF(AND(EB86&gt;=1,EB$4&lt;=Parametrlar!$G$8,Parametrlar!$G$12&gt;0),1,0)</f>
        <v>1</v>
      </c>
      <c r="EC87" s="47">
        <f>IF(AND(EC86&gt;=1,EC$4&lt;=Parametrlar!$G$8,Parametrlar!$G$12&gt;0),1,0)</f>
        <v>1</v>
      </c>
      <c r="ED87" s="47">
        <f>IF(AND(ED86&gt;=1,ED$4&lt;=Parametrlar!$G$8,Parametrlar!$G$12&gt;0),1,0)</f>
        <v>1</v>
      </c>
      <c r="EE87" s="47">
        <f>IF(AND(EE86&gt;=1,EE$4&lt;=Parametrlar!$G$8,Parametrlar!$G$12&gt;0),1,0)</f>
        <v>1</v>
      </c>
      <c r="EF87" s="47">
        <f>IF(AND(EF86&gt;=1,EF$4&lt;=Parametrlar!$G$8,Parametrlar!$G$12&gt;0),1,0)</f>
        <v>1</v>
      </c>
      <c r="EG87" s="47">
        <f>IF(AND(EG86&gt;=1,EG$4&lt;=Parametrlar!$G$8,Parametrlar!$G$12&gt;0),1,0)</f>
        <v>1</v>
      </c>
      <c r="EH87" s="47">
        <f>IF(AND(EH86&gt;=1,EH$4&lt;=Parametrlar!$G$8,Parametrlar!$G$12&gt;0),1,0)</f>
        <v>1</v>
      </c>
      <c r="EI87" s="47">
        <f>IF(AND(EI86&gt;=1,EI$4&lt;=Parametrlar!$G$8,Parametrlar!$G$12&gt;0),1,0)</f>
        <v>0</v>
      </c>
      <c r="EJ87" s="47">
        <f>IF(AND(EJ86&gt;=1,EJ$4&lt;=Parametrlar!$G$8,Parametrlar!$G$12&gt;0),1,0)</f>
        <v>0</v>
      </c>
      <c r="EK87" s="47">
        <f>IF(AND(EK86&gt;=1,EK$4&lt;=Parametrlar!$G$8,Parametrlar!$G$12&gt;0),1,0)</f>
        <v>0</v>
      </c>
      <c r="EL87" s="47">
        <f>IF(AND(EL86&gt;=1,EL$4&lt;=Parametrlar!$G$8,Parametrlar!$G$12&gt;0),1,0)</f>
        <v>0</v>
      </c>
      <c r="EM87" s="47">
        <f>IF(AND(EM86&gt;=1,EM$4&lt;=Parametrlar!$G$8,Parametrlar!$G$12&gt;0),1,0)</f>
        <v>0</v>
      </c>
      <c r="EN87" s="47">
        <f>IF(AND(EN86&gt;=1,EN$4&lt;=Parametrlar!$G$8,Parametrlar!$G$12&gt;0),1,0)</f>
        <v>0</v>
      </c>
      <c r="EO87" s="47">
        <f>IF(AND(EO86&gt;=1,EO$4&lt;=Parametrlar!$G$8,Parametrlar!$G$12&gt;0),1,0)</f>
        <v>0</v>
      </c>
      <c r="EP87" s="47">
        <f>IF(AND(EP86&gt;=1,EP$4&lt;=Parametrlar!$G$8,Parametrlar!$G$12&gt;0),1,0)</f>
        <v>0</v>
      </c>
      <c r="EQ87" s="47">
        <f>IF(AND(EQ86&gt;=1,EQ$4&lt;=Parametrlar!$G$8,Parametrlar!$G$12&gt;0),1,0)</f>
        <v>0</v>
      </c>
      <c r="ER87" s="47">
        <f>IF(AND(ER86&gt;=1,ER$4&lt;=Parametrlar!$G$8,Parametrlar!$G$12&gt;0),1,0)</f>
        <v>0</v>
      </c>
      <c r="ES87" s="47">
        <f>IF(AND(ES86&gt;=1,ES$4&lt;=Parametrlar!$G$8,Parametrlar!$G$12&gt;0),1,0)</f>
        <v>0</v>
      </c>
      <c r="ET87" s="47">
        <f>IF(AND(ET86&gt;=1,ET$4&lt;=Parametrlar!$G$8,Parametrlar!$G$12&gt;0),1,0)</f>
        <v>0</v>
      </c>
      <c r="EU87" s="47">
        <f>IF(AND(EU86&gt;=1,EU$4&lt;=Parametrlar!$G$8,Parametrlar!$G$12&gt;0),1,0)</f>
        <v>0</v>
      </c>
      <c r="EV87" s="47">
        <f>IF(AND(EV86&gt;=1,EV$4&lt;=Parametrlar!$G$8,Parametrlar!$G$12&gt;0),1,0)</f>
        <v>0</v>
      </c>
      <c r="EW87" s="47">
        <f>IF(AND(EW86&gt;=1,EW$4&lt;=Parametrlar!$G$8,Parametrlar!$G$12&gt;0),1,0)</f>
        <v>0</v>
      </c>
      <c r="EX87" s="47">
        <f>IF(AND(EX86&gt;=1,EX$4&lt;=Parametrlar!$G$8,Parametrlar!$G$12&gt;0),1,0)</f>
        <v>0</v>
      </c>
      <c r="EY87" s="47">
        <f>IF(AND(EY86&gt;=1,EY$4&lt;=Parametrlar!$G$8,Parametrlar!$G$12&gt;0),1,0)</f>
        <v>0</v>
      </c>
      <c r="EZ87" s="47">
        <f>IF(AND(EZ86&gt;=1,EZ$4&lt;=Parametrlar!$G$8,Parametrlar!$G$12&gt;0),1,0)</f>
        <v>0</v>
      </c>
      <c r="FA87" s="47">
        <f>IF(AND(FA86&gt;=1,FA$4&lt;=Parametrlar!$G$8,Parametrlar!$G$12&gt;0),1,0)</f>
        <v>0</v>
      </c>
      <c r="FB87" s="47">
        <f>IF(AND(FB86&gt;=1,FB$4&lt;=Parametrlar!$G$8,Parametrlar!$G$12&gt;0),1,0)</f>
        <v>0</v>
      </c>
      <c r="FC87" s="47">
        <f>IF(AND(FC86&gt;=1,FC$4&lt;=Parametrlar!$G$8,Parametrlar!$G$12&gt;0),1,0)</f>
        <v>0</v>
      </c>
      <c r="FD87" s="47">
        <f>IF(AND(FD86&gt;=1,FD$4&lt;=Parametrlar!$G$8,Parametrlar!$G$12&gt;0),1,0)</f>
        <v>0</v>
      </c>
      <c r="FE87" s="47">
        <f>IF(AND(FE86&gt;=1,FE$4&lt;=Parametrlar!$G$8,Parametrlar!$G$12&gt;0),1,0)</f>
        <v>0</v>
      </c>
      <c r="FF87" s="47">
        <f>IF(AND(FF86&gt;=1,FF$4&lt;=Parametrlar!$G$8,Parametrlar!$G$12&gt;0),1,0)</f>
        <v>0</v>
      </c>
      <c r="FG87" s="47">
        <f>IF(AND(FG86&gt;=1,FG$4&lt;=Parametrlar!$G$8,Parametrlar!$G$12&gt;0),1,0)</f>
        <v>0</v>
      </c>
      <c r="FH87" s="47">
        <f>IF(AND(FH86&gt;=1,FH$4&lt;=Parametrlar!$G$8,Parametrlar!$G$12&gt;0),1,0)</f>
        <v>0</v>
      </c>
      <c r="FI87" s="47">
        <f>IF(AND(FI86&gt;=1,FI$4&lt;=Parametrlar!$G$8,Parametrlar!$G$12&gt;0),1,0)</f>
        <v>0</v>
      </c>
      <c r="FJ87" s="47">
        <f>IF(AND(FJ86&gt;=1,FJ$4&lt;=Parametrlar!$G$8,Parametrlar!$G$12&gt;0),1,0)</f>
        <v>0</v>
      </c>
      <c r="FK87" s="47">
        <f>IF(AND(FK86&gt;=1,FK$4&lt;=Parametrlar!$G$8,Parametrlar!$G$12&gt;0),1,0)</f>
        <v>0</v>
      </c>
      <c r="FL87" s="47">
        <f>IF(AND(FL86&gt;=1,FL$4&lt;=Parametrlar!$G$8,Parametrlar!$G$12&gt;0),1,0)</f>
        <v>0</v>
      </c>
      <c r="FM87" s="47">
        <f>IF(AND(FM86&gt;=1,FM$4&lt;=Parametrlar!$G$8,Parametrlar!$G$12&gt;0),1,0)</f>
        <v>0</v>
      </c>
      <c r="FN87" s="47">
        <f>IF(AND(FN86&gt;=1,FN$4&lt;=Parametrlar!$G$8,Parametrlar!$G$12&gt;0),1,0)</f>
        <v>0</v>
      </c>
      <c r="FO87" s="47">
        <f>IF(AND(FO86&gt;=1,FO$4&lt;=Parametrlar!$G$8,Parametrlar!$G$12&gt;0),1,0)</f>
        <v>0</v>
      </c>
      <c r="FP87" s="47">
        <f>IF(AND(FP86&gt;=1,FP$4&lt;=Parametrlar!$G$8,Parametrlar!$G$12&gt;0),1,0)</f>
        <v>0</v>
      </c>
    </row>
    <row r="88" spans="1:172" x14ac:dyDescent="0.2">
      <c r="A88" s="42" t="s">
        <v>236</v>
      </c>
      <c r="D88" s="44">
        <f>IF(D87=1,MIN(Kirish!$D$50,Kirish!$B$19+(Kirish!$D$50-Kirish!$B$19)*IF(Kirish!$D$51&gt;0,MIN(1,(D86-1)/Kirish!$D$51),1)),0)</f>
        <v>0</v>
      </c>
      <c r="E88" s="44">
        <f>IF(E87=1,MIN(Kirish!$D$50,Kirish!$B$19+(Kirish!$D$50-Kirish!$B$19)*IF(Kirish!$D$51&gt;0,MIN(1,(E86-1)/Kirish!$D$51),1)),0)</f>
        <v>0</v>
      </c>
      <c r="F88" s="44">
        <f>IF(F87=1,MIN(Kirish!$D$50,Kirish!$B$19+(Kirish!$D$50-Kirish!$B$19)*IF(Kirish!$D$51&gt;0,MIN(1,(F86-1)/Kirish!$D$51),1)),0)</f>
        <v>0</v>
      </c>
      <c r="G88" s="44">
        <f>IF(G87=1,MIN(Kirish!$D$50,Kirish!$B$19+(Kirish!$D$50-Kirish!$B$19)*IF(Kirish!$D$51&gt;0,MIN(1,(G86-1)/Kirish!$D$51),1)),0)</f>
        <v>0</v>
      </c>
      <c r="H88" s="44">
        <f>IF(H87=1,MIN(Kirish!$D$50,Kirish!$B$19+(Kirish!$D$50-Kirish!$B$19)*IF(Kirish!$D$51&gt;0,MIN(1,(H86-1)/Kirish!$D$51),1)),0)</f>
        <v>0</v>
      </c>
      <c r="I88" s="44">
        <f>IF(I87=1,MIN(Kirish!$D$50,Kirish!$B$19+(Kirish!$D$50-Kirish!$B$19)*IF(Kirish!$D$51&gt;0,MIN(1,(I86-1)/Kirish!$D$51),1)),0)</f>
        <v>0</v>
      </c>
      <c r="J88" s="44">
        <f>IF(J87=1,MIN(Kirish!$D$50,Kirish!$B$19+(Kirish!$D$50-Kirish!$B$19)*IF(Kirish!$D$51&gt;0,MIN(1,(J86-1)/Kirish!$D$51),1)),0)</f>
        <v>0</v>
      </c>
      <c r="K88" s="44">
        <f>IF(K87=1,MIN(Kirish!$D$50,Kirish!$B$19+(Kirish!$D$50-Kirish!$B$19)*IF(Kirish!$D$51&gt;0,MIN(1,(K86-1)/Kirish!$D$51),1)),0)</f>
        <v>0</v>
      </c>
      <c r="L88" s="44">
        <f>IF(L87=1,MIN(Kirish!$D$50,Kirish!$B$19+(Kirish!$D$50-Kirish!$B$19)*IF(Kirish!$D$51&gt;0,MIN(1,(L86-1)/Kirish!$D$51),1)),0)</f>
        <v>0</v>
      </c>
      <c r="M88" s="44">
        <f>IF(M87=1,MIN(Kirish!$D$50,Kirish!$B$19+(Kirish!$D$50-Kirish!$B$19)*IF(Kirish!$D$51&gt;0,MIN(1,(M86-1)/Kirish!$D$51),1)),0)</f>
        <v>0</v>
      </c>
      <c r="N88" s="44">
        <f>IF(N87=1,MIN(Kirish!$D$50,Kirish!$B$19+(Kirish!$D$50-Kirish!$B$19)*IF(Kirish!$D$51&gt;0,MIN(1,(N86-1)/Kirish!$D$51),1)),0)</f>
        <v>0</v>
      </c>
      <c r="O88" s="44">
        <f>IF(O87=1,MIN(Kirish!$D$50,Kirish!$B$19+(Kirish!$D$50-Kirish!$B$19)*IF(Kirish!$D$51&gt;0,MIN(1,(O86-1)/Kirish!$D$51),1)),0)</f>
        <v>0</v>
      </c>
      <c r="P88" s="44">
        <f>IF(P87=1,MIN(Kirish!$D$50,Kirish!$B$19+(Kirish!$D$50-Kirish!$B$19)*IF(Kirish!$D$51&gt;0,MIN(1,(P86-1)/Kirish!$D$51),1)),0)</f>
        <v>0</v>
      </c>
      <c r="Q88" s="44">
        <f>IF(Q87=1,MIN(Kirish!$D$50,Kirish!$B$19+(Kirish!$D$50-Kirish!$B$19)*IF(Kirish!$D$51&gt;0,MIN(1,(Q86-1)/Kirish!$D$51),1)),0)</f>
        <v>0</v>
      </c>
      <c r="R88" s="44">
        <f>IF(R87=1,MIN(Kirish!$D$50,Kirish!$B$19+(Kirish!$D$50-Kirish!$B$19)*IF(Kirish!$D$51&gt;0,MIN(1,(R86-1)/Kirish!$D$51),1)),0)</f>
        <v>0</v>
      </c>
      <c r="S88" s="44">
        <f>IF(S87=1,MIN(Kirish!$D$50,Kirish!$B$19+(Kirish!$D$50-Kirish!$B$19)*IF(Kirish!$D$51&gt;0,MIN(1,(S86-1)/Kirish!$D$51),1)),0)</f>
        <v>0.2</v>
      </c>
      <c r="T88" s="44">
        <f>IF(T87=1,MIN(Kirish!$D$50,Kirish!$B$19+(Kirish!$D$50-Kirish!$B$19)*IF(Kirish!$D$51&gt;0,MIN(1,(T86-1)/Kirish!$D$51),1)),0)</f>
        <v>0.28222222222222221</v>
      </c>
      <c r="U88" s="44">
        <f>IF(U87=1,MIN(Kirish!$D$50,Kirish!$B$19+(Kirish!$D$50-Kirish!$B$19)*IF(Kirish!$D$51&gt;0,MIN(1,(U86-1)/Kirish!$D$51),1)),0)</f>
        <v>0.36444444444444446</v>
      </c>
      <c r="V88" s="44">
        <f>IF(V87=1,MIN(Kirish!$D$50,Kirish!$B$19+(Kirish!$D$50-Kirish!$B$19)*IF(Kirish!$D$51&gt;0,MIN(1,(V86-1)/Kirish!$D$51),1)),0)</f>
        <v>0.44666666666666666</v>
      </c>
      <c r="W88" s="44">
        <f>IF(W87=1,MIN(Kirish!$D$50,Kirish!$B$19+(Kirish!$D$50-Kirish!$B$19)*IF(Kirish!$D$51&gt;0,MIN(1,(W86-1)/Kirish!$D$51),1)),0)</f>
        <v>0.52888888888888885</v>
      </c>
      <c r="X88" s="44">
        <f>IF(X87=1,MIN(Kirish!$D$50,Kirish!$B$19+(Kirish!$D$50-Kirish!$B$19)*IF(Kirish!$D$51&gt;0,MIN(1,(X86-1)/Kirish!$D$51),1)),0)</f>
        <v>0.61111111111111116</v>
      </c>
      <c r="Y88" s="44">
        <f>IF(Y87=1,MIN(Kirish!$D$50,Kirish!$B$19+(Kirish!$D$50-Kirish!$B$19)*IF(Kirish!$D$51&gt;0,MIN(1,(Y86-1)/Kirish!$D$51),1)),0)</f>
        <v>0.69333333333333336</v>
      </c>
      <c r="Z88" s="44">
        <f>IF(Z87=1,MIN(Kirish!$D$50,Kirish!$B$19+(Kirish!$D$50-Kirish!$B$19)*IF(Kirish!$D$51&gt;0,MIN(1,(Z86-1)/Kirish!$D$51),1)),0)</f>
        <v>0.77555555555555555</v>
      </c>
      <c r="AA88" s="44">
        <f>IF(AA87=1,MIN(Kirish!$D$50,Kirish!$B$19+(Kirish!$D$50-Kirish!$B$19)*IF(Kirish!$D$51&gt;0,MIN(1,(AA86-1)/Kirish!$D$51),1)),0)</f>
        <v>0.85777777777777775</v>
      </c>
      <c r="AB88" s="44">
        <f>IF(AB87=1,MIN(Kirish!$D$50,Kirish!$B$19+(Kirish!$D$50-Kirish!$B$19)*IF(Kirish!$D$51&gt;0,MIN(1,(AB86-1)/Kirish!$D$51),1)),0)</f>
        <v>0.94</v>
      </c>
      <c r="AC88" s="44">
        <f>IF(AC87=1,MIN(Kirish!$D$50,Kirish!$B$19+(Kirish!$D$50-Kirish!$B$19)*IF(Kirish!$D$51&gt;0,MIN(1,(AC86-1)/Kirish!$D$51),1)),0)</f>
        <v>0.94</v>
      </c>
      <c r="AD88" s="44">
        <f>IF(AD87=1,MIN(Kirish!$D$50,Kirish!$B$19+(Kirish!$D$50-Kirish!$B$19)*IF(Kirish!$D$51&gt;0,MIN(1,(AD86-1)/Kirish!$D$51),1)),0)</f>
        <v>0.94</v>
      </c>
      <c r="AE88" s="44">
        <f>IF(AE87=1,MIN(Kirish!$D$50,Kirish!$B$19+(Kirish!$D$50-Kirish!$B$19)*IF(Kirish!$D$51&gt;0,MIN(1,(AE86-1)/Kirish!$D$51),1)),0)</f>
        <v>0.94</v>
      </c>
      <c r="AF88" s="44">
        <f>IF(AF87=1,MIN(Kirish!$D$50,Kirish!$B$19+(Kirish!$D$50-Kirish!$B$19)*IF(Kirish!$D$51&gt;0,MIN(1,(AF86-1)/Kirish!$D$51),1)),0)</f>
        <v>0.94</v>
      </c>
      <c r="AG88" s="44">
        <f>IF(AG87=1,MIN(Kirish!$D$50,Kirish!$B$19+(Kirish!$D$50-Kirish!$B$19)*IF(Kirish!$D$51&gt;0,MIN(1,(AG86-1)/Kirish!$D$51),1)),0)</f>
        <v>0.94</v>
      </c>
      <c r="AH88" s="44">
        <f>IF(AH87=1,MIN(Kirish!$D$50,Kirish!$B$19+(Kirish!$D$50-Kirish!$B$19)*IF(Kirish!$D$51&gt;0,MIN(1,(AH86-1)/Kirish!$D$51),1)),0)</f>
        <v>0.94</v>
      </c>
      <c r="AI88" s="44">
        <f>IF(AI87=1,MIN(Kirish!$D$50,Kirish!$B$19+(Kirish!$D$50-Kirish!$B$19)*IF(Kirish!$D$51&gt;0,MIN(1,(AI86-1)/Kirish!$D$51),1)),0)</f>
        <v>0.94</v>
      </c>
      <c r="AJ88" s="44">
        <f>IF(AJ87=1,MIN(Kirish!$D$50,Kirish!$B$19+(Kirish!$D$50-Kirish!$B$19)*IF(Kirish!$D$51&gt;0,MIN(1,(AJ86-1)/Kirish!$D$51),1)),0)</f>
        <v>0.94</v>
      </c>
      <c r="AK88" s="44">
        <f>IF(AK87=1,MIN(Kirish!$D$50,Kirish!$B$19+(Kirish!$D$50-Kirish!$B$19)*IF(Kirish!$D$51&gt;0,MIN(1,(AK86-1)/Kirish!$D$51),1)),0)</f>
        <v>0.94</v>
      </c>
      <c r="AL88" s="44">
        <f>IF(AL87=1,MIN(Kirish!$D$50,Kirish!$B$19+(Kirish!$D$50-Kirish!$B$19)*IF(Kirish!$D$51&gt;0,MIN(1,(AL86-1)/Kirish!$D$51),1)),0)</f>
        <v>0.94</v>
      </c>
      <c r="AM88" s="44">
        <f>IF(AM87=1,MIN(Kirish!$D$50,Kirish!$B$19+(Kirish!$D$50-Kirish!$B$19)*IF(Kirish!$D$51&gt;0,MIN(1,(AM86-1)/Kirish!$D$51),1)),0)</f>
        <v>0.94</v>
      </c>
      <c r="AN88" s="44">
        <f>IF(AN87=1,MIN(Kirish!$D$50,Kirish!$B$19+(Kirish!$D$50-Kirish!$B$19)*IF(Kirish!$D$51&gt;0,MIN(1,(AN86-1)/Kirish!$D$51),1)),0)</f>
        <v>0.94</v>
      </c>
      <c r="AO88" s="44">
        <f>IF(AO87=1,MIN(Kirish!$D$50,Kirish!$B$19+(Kirish!$D$50-Kirish!$B$19)*IF(Kirish!$D$51&gt;0,MIN(1,(AO86-1)/Kirish!$D$51),1)),0)</f>
        <v>0.94</v>
      </c>
      <c r="AP88" s="44">
        <f>IF(AP87=1,MIN(Kirish!$D$50,Kirish!$B$19+(Kirish!$D$50-Kirish!$B$19)*IF(Kirish!$D$51&gt;0,MIN(1,(AP86-1)/Kirish!$D$51),1)),0)</f>
        <v>0.94</v>
      </c>
      <c r="AQ88" s="44">
        <f>IF(AQ87=1,MIN(Kirish!$D$50,Kirish!$B$19+(Kirish!$D$50-Kirish!$B$19)*IF(Kirish!$D$51&gt;0,MIN(1,(AQ86-1)/Kirish!$D$51),1)),0)</f>
        <v>0.94</v>
      </c>
      <c r="AR88" s="44">
        <f>IF(AR87=1,MIN(Kirish!$D$50,Kirish!$B$19+(Kirish!$D$50-Kirish!$B$19)*IF(Kirish!$D$51&gt;0,MIN(1,(AR86-1)/Kirish!$D$51),1)),0)</f>
        <v>0.94</v>
      </c>
      <c r="AS88" s="44">
        <f>IF(AS87=1,MIN(Kirish!$D$50,Kirish!$B$19+(Kirish!$D$50-Kirish!$B$19)*IF(Kirish!$D$51&gt;0,MIN(1,(AS86-1)/Kirish!$D$51),1)),0)</f>
        <v>0.94</v>
      </c>
      <c r="AT88" s="44">
        <f>IF(AT87=1,MIN(Kirish!$D$50,Kirish!$B$19+(Kirish!$D$50-Kirish!$B$19)*IF(Kirish!$D$51&gt;0,MIN(1,(AT86-1)/Kirish!$D$51),1)),0)</f>
        <v>0.94</v>
      </c>
      <c r="AU88" s="44">
        <f>IF(AU87=1,MIN(Kirish!$D$50,Kirish!$B$19+(Kirish!$D$50-Kirish!$B$19)*IF(Kirish!$D$51&gt;0,MIN(1,(AU86-1)/Kirish!$D$51),1)),0)</f>
        <v>0.94</v>
      </c>
      <c r="AV88" s="44">
        <f>IF(AV87=1,MIN(Kirish!$D$50,Kirish!$B$19+(Kirish!$D$50-Kirish!$B$19)*IF(Kirish!$D$51&gt;0,MIN(1,(AV86-1)/Kirish!$D$51),1)),0)</f>
        <v>0.94</v>
      </c>
      <c r="AW88" s="44">
        <f>IF(AW87=1,MIN(Kirish!$D$50,Kirish!$B$19+(Kirish!$D$50-Kirish!$B$19)*IF(Kirish!$D$51&gt;0,MIN(1,(AW86-1)/Kirish!$D$51),1)),0)</f>
        <v>0.94</v>
      </c>
      <c r="AX88" s="44">
        <f>IF(AX87=1,MIN(Kirish!$D$50,Kirish!$B$19+(Kirish!$D$50-Kirish!$B$19)*IF(Kirish!$D$51&gt;0,MIN(1,(AX86-1)/Kirish!$D$51),1)),0)</f>
        <v>0.94</v>
      </c>
      <c r="AY88" s="44">
        <f>IF(AY87=1,MIN(Kirish!$D$50,Kirish!$B$19+(Kirish!$D$50-Kirish!$B$19)*IF(Kirish!$D$51&gt;0,MIN(1,(AY86-1)/Kirish!$D$51),1)),0)</f>
        <v>0.94</v>
      </c>
      <c r="AZ88" s="44">
        <f>IF(AZ87=1,MIN(Kirish!$D$50,Kirish!$B$19+(Kirish!$D$50-Kirish!$B$19)*IF(Kirish!$D$51&gt;0,MIN(1,(AZ86-1)/Kirish!$D$51),1)),0)</f>
        <v>0.94</v>
      </c>
      <c r="BA88" s="44">
        <f>IF(BA87=1,MIN(Kirish!$D$50,Kirish!$B$19+(Kirish!$D$50-Kirish!$B$19)*IF(Kirish!$D$51&gt;0,MIN(1,(BA86-1)/Kirish!$D$51),1)),0)</f>
        <v>0.94</v>
      </c>
      <c r="BB88" s="44">
        <f>IF(BB87=1,MIN(Kirish!$D$50,Kirish!$B$19+(Kirish!$D$50-Kirish!$B$19)*IF(Kirish!$D$51&gt;0,MIN(1,(BB86-1)/Kirish!$D$51),1)),0)</f>
        <v>0.94</v>
      </c>
      <c r="BC88" s="44">
        <f>IF(BC87=1,MIN(Kirish!$D$50,Kirish!$B$19+(Kirish!$D$50-Kirish!$B$19)*IF(Kirish!$D$51&gt;0,MIN(1,(BC86-1)/Kirish!$D$51),1)),0)</f>
        <v>0.94</v>
      </c>
      <c r="BD88" s="44">
        <f>IF(BD87=1,MIN(Kirish!$D$50,Kirish!$B$19+(Kirish!$D$50-Kirish!$B$19)*IF(Kirish!$D$51&gt;0,MIN(1,(BD86-1)/Kirish!$D$51),1)),0)</f>
        <v>0.94</v>
      </c>
      <c r="BE88" s="44">
        <f>IF(BE87=1,MIN(Kirish!$D$50,Kirish!$B$19+(Kirish!$D$50-Kirish!$B$19)*IF(Kirish!$D$51&gt;0,MIN(1,(BE86-1)/Kirish!$D$51),1)),0)</f>
        <v>0.94</v>
      </c>
      <c r="BF88" s="44">
        <f>IF(BF87=1,MIN(Kirish!$D$50,Kirish!$B$19+(Kirish!$D$50-Kirish!$B$19)*IF(Kirish!$D$51&gt;0,MIN(1,(BF86-1)/Kirish!$D$51),1)),0)</f>
        <v>0.94</v>
      </c>
      <c r="BG88" s="44">
        <f>IF(BG87=1,MIN(Kirish!$D$50,Kirish!$B$19+(Kirish!$D$50-Kirish!$B$19)*IF(Kirish!$D$51&gt;0,MIN(1,(BG86-1)/Kirish!$D$51),1)),0)</f>
        <v>0.94</v>
      </c>
      <c r="BH88" s="44">
        <f>IF(BH87=1,MIN(Kirish!$D$50,Kirish!$B$19+(Kirish!$D$50-Kirish!$B$19)*IF(Kirish!$D$51&gt;0,MIN(1,(BH86-1)/Kirish!$D$51),1)),0)</f>
        <v>0.94</v>
      </c>
      <c r="BI88" s="44">
        <f>IF(BI87=1,MIN(Kirish!$D$50,Kirish!$B$19+(Kirish!$D$50-Kirish!$B$19)*IF(Kirish!$D$51&gt;0,MIN(1,(BI86-1)/Kirish!$D$51),1)),0)</f>
        <v>0.94</v>
      </c>
      <c r="BJ88" s="44">
        <f>IF(BJ87=1,MIN(Kirish!$D$50,Kirish!$B$19+(Kirish!$D$50-Kirish!$B$19)*IF(Kirish!$D$51&gt;0,MIN(1,(BJ86-1)/Kirish!$D$51),1)),0)</f>
        <v>0.94</v>
      </c>
      <c r="BK88" s="44">
        <f>IF(BK87=1,MIN(Kirish!$D$50,Kirish!$B$19+(Kirish!$D$50-Kirish!$B$19)*IF(Kirish!$D$51&gt;0,MIN(1,(BK86-1)/Kirish!$D$51),1)),0)</f>
        <v>0.94</v>
      </c>
      <c r="BL88" s="44">
        <f>IF(BL87=1,MIN(Kirish!$D$50,Kirish!$B$19+(Kirish!$D$50-Kirish!$B$19)*IF(Kirish!$D$51&gt;0,MIN(1,(BL86-1)/Kirish!$D$51),1)),0)</f>
        <v>0.94</v>
      </c>
      <c r="BM88" s="44">
        <f>IF(BM87=1,MIN(Kirish!$D$50,Kirish!$B$19+(Kirish!$D$50-Kirish!$B$19)*IF(Kirish!$D$51&gt;0,MIN(1,(BM86-1)/Kirish!$D$51),1)),0)</f>
        <v>0.94</v>
      </c>
      <c r="BN88" s="44">
        <f>IF(BN87=1,MIN(Kirish!$D$50,Kirish!$B$19+(Kirish!$D$50-Kirish!$B$19)*IF(Kirish!$D$51&gt;0,MIN(1,(BN86-1)/Kirish!$D$51),1)),0)</f>
        <v>0.94</v>
      </c>
      <c r="BO88" s="44">
        <f>IF(BO87=1,MIN(Kirish!$D$50,Kirish!$B$19+(Kirish!$D$50-Kirish!$B$19)*IF(Kirish!$D$51&gt;0,MIN(1,(BO86-1)/Kirish!$D$51),1)),0)</f>
        <v>0.94</v>
      </c>
      <c r="BP88" s="44">
        <f>IF(BP87=1,MIN(Kirish!$D$50,Kirish!$B$19+(Kirish!$D$50-Kirish!$B$19)*IF(Kirish!$D$51&gt;0,MIN(1,(BP86-1)/Kirish!$D$51),1)),0)</f>
        <v>0.94</v>
      </c>
      <c r="BQ88" s="44">
        <f>IF(BQ87=1,MIN(Kirish!$D$50,Kirish!$B$19+(Kirish!$D$50-Kirish!$B$19)*IF(Kirish!$D$51&gt;0,MIN(1,(BQ86-1)/Kirish!$D$51),1)),0)</f>
        <v>0.94</v>
      </c>
      <c r="BR88" s="44">
        <f>IF(BR87=1,MIN(Kirish!$D$50,Kirish!$B$19+(Kirish!$D$50-Kirish!$B$19)*IF(Kirish!$D$51&gt;0,MIN(1,(BR86-1)/Kirish!$D$51),1)),0)</f>
        <v>0.94</v>
      </c>
      <c r="BS88" s="44">
        <f>IF(BS87=1,MIN(Kirish!$D$50,Kirish!$B$19+(Kirish!$D$50-Kirish!$B$19)*IF(Kirish!$D$51&gt;0,MIN(1,(BS86-1)/Kirish!$D$51),1)),0)</f>
        <v>0.94</v>
      </c>
      <c r="BT88" s="44">
        <f>IF(BT87=1,MIN(Kirish!$D$50,Kirish!$B$19+(Kirish!$D$50-Kirish!$B$19)*IF(Kirish!$D$51&gt;0,MIN(1,(BT86-1)/Kirish!$D$51),1)),0)</f>
        <v>0.94</v>
      </c>
      <c r="BU88" s="44">
        <f>IF(BU87=1,MIN(Kirish!$D$50,Kirish!$B$19+(Kirish!$D$50-Kirish!$B$19)*IF(Kirish!$D$51&gt;0,MIN(1,(BU86-1)/Kirish!$D$51),1)),0)</f>
        <v>0.94</v>
      </c>
      <c r="BV88" s="44">
        <f>IF(BV87=1,MIN(Kirish!$D$50,Kirish!$B$19+(Kirish!$D$50-Kirish!$B$19)*IF(Kirish!$D$51&gt;0,MIN(1,(BV86-1)/Kirish!$D$51),1)),0)</f>
        <v>0.94</v>
      </c>
      <c r="BW88" s="44">
        <f>IF(BW87=1,MIN(Kirish!$D$50,Kirish!$B$19+(Kirish!$D$50-Kirish!$B$19)*IF(Kirish!$D$51&gt;0,MIN(1,(BW86-1)/Kirish!$D$51),1)),0)</f>
        <v>0.94</v>
      </c>
      <c r="BX88" s="44">
        <f>IF(BX87=1,MIN(Kirish!$D$50,Kirish!$B$19+(Kirish!$D$50-Kirish!$B$19)*IF(Kirish!$D$51&gt;0,MIN(1,(BX86-1)/Kirish!$D$51),1)),0)</f>
        <v>0.94</v>
      </c>
      <c r="BY88" s="44">
        <f>IF(BY87=1,MIN(Kirish!$D$50,Kirish!$B$19+(Kirish!$D$50-Kirish!$B$19)*IF(Kirish!$D$51&gt;0,MIN(1,(BY86-1)/Kirish!$D$51),1)),0)</f>
        <v>0.94</v>
      </c>
      <c r="BZ88" s="44">
        <f>IF(BZ87=1,MIN(Kirish!$D$50,Kirish!$B$19+(Kirish!$D$50-Kirish!$B$19)*IF(Kirish!$D$51&gt;0,MIN(1,(BZ86-1)/Kirish!$D$51),1)),0)</f>
        <v>0.94</v>
      </c>
      <c r="CA88" s="44">
        <f>IF(CA87=1,MIN(Kirish!$D$50,Kirish!$B$19+(Kirish!$D$50-Kirish!$B$19)*IF(Kirish!$D$51&gt;0,MIN(1,(CA86-1)/Kirish!$D$51),1)),0)</f>
        <v>0.94</v>
      </c>
      <c r="CB88" s="44">
        <f>IF(CB87=1,MIN(Kirish!$D$50,Kirish!$B$19+(Kirish!$D$50-Kirish!$B$19)*IF(Kirish!$D$51&gt;0,MIN(1,(CB86-1)/Kirish!$D$51),1)),0)</f>
        <v>0.94</v>
      </c>
      <c r="CC88" s="44">
        <f>IF(CC87=1,MIN(Kirish!$D$50,Kirish!$B$19+(Kirish!$D$50-Kirish!$B$19)*IF(Kirish!$D$51&gt;0,MIN(1,(CC86-1)/Kirish!$D$51),1)),0)</f>
        <v>0.94</v>
      </c>
      <c r="CD88" s="44">
        <f>IF(CD87=1,MIN(Kirish!$D$50,Kirish!$B$19+(Kirish!$D$50-Kirish!$B$19)*IF(Kirish!$D$51&gt;0,MIN(1,(CD86-1)/Kirish!$D$51),1)),0)</f>
        <v>0.94</v>
      </c>
      <c r="CE88" s="44">
        <f>IF(CE87=1,MIN(Kirish!$D$50,Kirish!$B$19+(Kirish!$D$50-Kirish!$B$19)*IF(Kirish!$D$51&gt;0,MIN(1,(CE86-1)/Kirish!$D$51),1)),0)</f>
        <v>0.94</v>
      </c>
      <c r="CF88" s="44">
        <f>IF(CF87=1,MIN(Kirish!$D$50,Kirish!$B$19+(Kirish!$D$50-Kirish!$B$19)*IF(Kirish!$D$51&gt;0,MIN(1,(CF86-1)/Kirish!$D$51),1)),0)</f>
        <v>0.94</v>
      </c>
      <c r="CG88" s="44">
        <f>IF(CG87=1,MIN(Kirish!$D$50,Kirish!$B$19+(Kirish!$D$50-Kirish!$B$19)*IF(Kirish!$D$51&gt;0,MIN(1,(CG86-1)/Kirish!$D$51),1)),0)</f>
        <v>0.94</v>
      </c>
      <c r="CH88" s="44">
        <f>IF(CH87=1,MIN(Kirish!$D$50,Kirish!$B$19+(Kirish!$D$50-Kirish!$B$19)*IF(Kirish!$D$51&gt;0,MIN(1,(CH86-1)/Kirish!$D$51),1)),0)</f>
        <v>0.94</v>
      </c>
      <c r="CI88" s="44">
        <f>IF(CI87=1,MIN(Kirish!$D$50,Kirish!$B$19+(Kirish!$D$50-Kirish!$B$19)*IF(Kirish!$D$51&gt;0,MIN(1,(CI86-1)/Kirish!$D$51),1)),0)</f>
        <v>0.94</v>
      </c>
      <c r="CJ88" s="44">
        <f>IF(CJ87=1,MIN(Kirish!$D$50,Kirish!$B$19+(Kirish!$D$50-Kirish!$B$19)*IF(Kirish!$D$51&gt;0,MIN(1,(CJ86-1)/Kirish!$D$51),1)),0)</f>
        <v>0.94</v>
      </c>
      <c r="CK88" s="44">
        <f>IF(CK87=1,MIN(Kirish!$D$50,Kirish!$B$19+(Kirish!$D$50-Kirish!$B$19)*IF(Kirish!$D$51&gt;0,MIN(1,(CK86-1)/Kirish!$D$51),1)),0)</f>
        <v>0.94</v>
      </c>
      <c r="CL88" s="44">
        <f>IF(CL87=1,MIN(Kirish!$D$50,Kirish!$B$19+(Kirish!$D$50-Kirish!$B$19)*IF(Kirish!$D$51&gt;0,MIN(1,(CL86-1)/Kirish!$D$51),1)),0)</f>
        <v>0.94</v>
      </c>
      <c r="CM88" s="44">
        <f>IF(CM87=1,MIN(Kirish!$D$50,Kirish!$B$19+(Kirish!$D$50-Kirish!$B$19)*IF(Kirish!$D$51&gt;0,MIN(1,(CM86-1)/Kirish!$D$51),1)),0)</f>
        <v>0.94</v>
      </c>
      <c r="CN88" s="44">
        <f>IF(CN87=1,MIN(Kirish!$D$50,Kirish!$B$19+(Kirish!$D$50-Kirish!$B$19)*IF(Kirish!$D$51&gt;0,MIN(1,(CN86-1)/Kirish!$D$51),1)),0)</f>
        <v>0.94</v>
      </c>
      <c r="CO88" s="44">
        <f>IF(CO87=1,MIN(Kirish!$D$50,Kirish!$B$19+(Kirish!$D$50-Kirish!$B$19)*IF(Kirish!$D$51&gt;0,MIN(1,(CO86-1)/Kirish!$D$51),1)),0)</f>
        <v>0.94</v>
      </c>
      <c r="CP88" s="44">
        <f>IF(CP87=1,MIN(Kirish!$D$50,Kirish!$B$19+(Kirish!$D$50-Kirish!$B$19)*IF(Kirish!$D$51&gt;0,MIN(1,(CP86-1)/Kirish!$D$51),1)),0)</f>
        <v>0.94</v>
      </c>
      <c r="CQ88" s="44">
        <f>IF(CQ87=1,MIN(Kirish!$D$50,Kirish!$B$19+(Kirish!$D$50-Kirish!$B$19)*IF(Kirish!$D$51&gt;0,MIN(1,(CQ86-1)/Kirish!$D$51),1)),0)</f>
        <v>0.94</v>
      </c>
      <c r="CR88" s="44">
        <f>IF(CR87=1,MIN(Kirish!$D$50,Kirish!$B$19+(Kirish!$D$50-Kirish!$B$19)*IF(Kirish!$D$51&gt;0,MIN(1,(CR86-1)/Kirish!$D$51),1)),0)</f>
        <v>0.94</v>
      </c>
      <c r="CS88" s="44">
        <f>IF(CS87=1,MIN(Kirish!$D$50,Kirish!$B$19+(Kirish!$D$50-Kirish!$B$19)*IF(Kirish!$D$51&gt;0,MIN(1,(CS86-1)/Kirish!$D$51),1)),0)</f>
        <v>0.94</v>
      </c>
      <c r="CT88" s="44">
        <f>IF(CT87=1,MIN(Kirish!$D$50,Kirish!$B$19+(Kirish!$D$50-Kirish!$B$19)*IF(Kirish!$D$51&gt;0,MIN(1,(CT86-1)/Kirish!$D$51),1)),0)</f>
        <v>0.94</v>
      </c>
      <c r="CU88" s="44">
        <f>IF(CU87=1,MIN(Kirish!$D$50,Kirish!$B$19+(Kirish!$D$50-Kirish!$B$19)*IF(Kirish!$D$51&gt;0,MIN(1,(CU86-1)/Kirish!$D$51),1)),0)</f>
        <v>0.94</v>
      </c>
      <c r="CV88" s="44">
        <f>IF(CV87=1,MIN(Kirish!$D$50,Kirish!$B$19+(Kirish!$D$50-Kirish!$B$19)*IF(Kirish!$D$51&gt;0,MIN(1,(CV86-1)/Kirish!$D$51),1)),0)</f>
        <v>0.94</v>
      </c>
      <c r="CW88" s="44">
        <f>IF(CW87=1,MIN(Kirish!$D$50,Kirish!$B$19+(Kirish!$D$50-Kirish!$B$19)*IF(Kirish!$D$51&gt;0,MIN(1,(CW86-1)/Kirish!$D$51),1)),0)</f>
        <v>0.94</v>
      </c>
      <c r="CX88" s="44">
        <f>IF(CX87=1,MIN(Kirish!$D$50,Kirish!$B$19+(Kirish!$D$50-Kirish!$B$19)*IF(Kirish!$D$51&gt;0,MIN(1,(CX86-1)/Kirish!$D$51),1)),0)</f>
        <v>0.94</v>
      </c>
      <c r="CY88" s="44">
        <f>IF(CY87=1,MIN(Kirish!$D$50,Kirish!$B$19+(Kirish!$D$50-Kirish!$B$19)*IF(Kirish!$D$51&gt;0,MIN(1,(CY86-1)/Kirish!$D$51),1)),0)</f>
        <v>0.94</v>
      </c>
      <c r="CZ88" s="44">
        <f>IF(CZ87=1,MIN(Kirish!$D$50,Kirish!$B$19+(Kirish!$D$50-Kirish!$B$19)*IF(Kirish!$D$51&gt;0,MIN(1,(CZ86-1)/Kirish!$D$51),1)),0)</f>
        <v>0.94</v>
      </c>
      <c r="DA88" s="44">
        <f>IF(DA87=1,MIN(Kirish!$D$50,Kirish!$B$19+(Kirish!$D$50-Kirish!$B$19)*IF(Kirish!$D$51&gt;0,MIN(1,(DA86-1)/Kirish!$D$51),1)),0)</f>
        <v>0.94</v>
      </c>
      <c r="DB88" s="44">
        <f>IF(DB87=1,MIN(Kirish!$D$50,Kirish!$B$19+(Kirish!$D$50-Kirish!$B$19)*IF(Kirish!$D$51&gt;0,MIN(1,(DB86-1)/Kirish!$D$51),1)),0)</f>
        <v>0.94</v>
      </c>
      <c r="DC88" s="44">
        <f>IF(DC87=1,MIN(Kirish!$D$50,Kirish!$B$19+(Kirish!$D$50-Kirish!$B$19)*IF(Kirish!$D$51&gt;0,MIN(1,(DC86-1)/Kirish!$D$51),1)),0)</f>
        <v>0.94</v>
      </c>
      <c r="DD88" s="44">
        <f>IF(DD87=1,MIN(Kirish!$D$50,Kirish!$B$19+(Kirish!$D$50-Kirish!$B$19)*IF(Kirish!$D$51&gt;0,MIN(1,(DD86-1)/Kirish!$D$51),1)),0)</f>
        <v>0.94</v>
      </c>
      <c r="DE88" s="44">
        <f>IF(DE87=1,MIN(Kirish!$D$50,Kirish!$B$19+(Kirish!$D$50-Kirish!$B$19)*IF(Kirish!$D$51&gt;0,MIN(1,(DE86-1)/Kirish!$D$51),1)),0)</f>
        <v>0.94</v>
      </c>
      <c r="DF88" s="44">
        <f>IF(DF87=1,MIN(Kirish!$D$50,Kirish!$B$19+(Kirish!$D$50-Kirish!$B$19)*IF(Kirish!$D$51&gt;0,MIN(1,(DF86-1)/Kirish!$D$51),1)),0)</f>
        <v>0.94</v>
      </c>
      <c r="DG88" s="44">
        <f>IF(DG87=1,MIN(Kirish!$D$50,Kirish!$B$19+(Kirish!$D$50-Kirish!$B$19)*IF(Kirish!$D$51&gt;0,MIN(1,(DG86-1)/Kirish!$D$51),1)),0)</f>
        <v>0.94</v>
      </c>
      <c r="DH88" s="44">
        <f>IF(DH87=1,MIN(Kirish!$D$50,Kirish!$B$19+(Kirish!$D$50-Kirish!$B$19)*IF(Kirish!$D$51&gt;0,MIN(1,(DH86-1)/Kirish!$D$51),1)),0)</f>
        <v>0.94</v>
      </c>
      <c r="DI88" s="44">
        <f>IF(DI87=1,MIN(Kirish!$D$50,Kirish!$B$19+(Kirish!$D$50-Kirish!$B$19)*IF(Kirish!$D$51&gt;0,MIN(1,(DI86-1)/Kirish!$D$51),1)),0)</f>
        <v>0.94</v>
      </c>
      <c r="DJ88" s="44">
        <f>IF(DJ87=1,MIN(Kirish!$D$50,Kirish!$B$19+(Kirish!$D$50-Kirish!$B$19)*IF(Kirish!$D$51&gt;0,MIN(1,(DJ86-1)/Kirish!$D$51),1)),0)</f>
        <v>0.94</v>
      </c>
      <c r="DK88" s="44">
        <f>IF(DK87=1,MIN(Kirish!$D$50,Kirish!$B$19+(Kirish!$D$50-Kirish!$B$19)*IF(Kirish!$D$51&gt;0,MIN(1,(DK86-1)/Kirish!$D$51),1)),0)</f>
        <v>0.94</v>
      </c>
      <c r="DL88" s="44">
        <f>IF(DL87=1,MIN(Kirish!$D$50,Kirish!$B$19+(Kirish!$D$50-Kirish!$B$19)*IF(Kirish!$D$51&gt;0,MIN(1,(DL86-1)/Kirish!$D$51),1)),0)</f>
        <v>0.94</v>
      </c>
      <c r="DM88" s="44">
        <f>IF(DM87=1,MIN(Kirish!$D$50,Kirish!$B$19+(Kirish!$D$50-Kirish!$B$19)*IF(Kirish!$D$51&gt;0,MIN(1,(DM86-1)/Kirish!$D$51),1)),0)</f>
        <v>0.94</v>
      </c>
      <c r="DN88" s="44">
        <f>IF(DN87=1,MIN(Kirish!$D$50,Kirish!$B$19+(Kirish!$D$50-Kirish!$B$19)*IF(Kirish!$D$51&gt;0,MIN(1,(DN86-1)/Kirish!$D$51),1)),0)</f>
        <v>0.94</v>
      </c>
      <c r="DO88" s="44">
        <f>IF(DO87=1,MIN(Kirish!$D$50,Kirish!$B$19+(Kirish!$D$50-Kirish!$B$19)*IF(Kirish!$D$51&gt;0,MIN(1,(DO86-1)/Kirish!$D$51),1)),0)</f>
        <v>0.94</v>
      </c>
      <c r="DP88" s="44">
        <f>IF(DP87=1,MIN(Kirish!$D$50,Kirish!$B$19+(Kirish!$D$50-Kirish!$B$19)*IF(Kirish!$D$51&gt;0,MIN(1,(DP86-1)/Kirish!$D$51),1)),0)</f>
        <v>0.94</v>
      </c>
      <c r="DQ88" s="44">
        <f>IF(DQ87=1,MIN(Kirish!$D$50,Kirish!$B$19+(Kirish!$D$50-Kirish!$B$19)*IF(Kirish!$D$51&gt;0,MIN(1,(DQ86-1)/Kirish!$D$51),1)),0)</f>
        <v>0.94</v>
      </c>
      <c r="DR88" s="44">
        <f>IF(DR87=1,MIN(Kirish!$D$50,Kirish!$B$19+(Kirish!$D$50-Kirish!$B$19)*IF(Kirish!$D$51&gt;0,MIN(1,(DR86-1)/Kirish!$D$51),1)),0)</f>
        <v>0.94</v>
      </c>
      <c r="DS88" s="44">
        <f>IF(DS87=1,MIN(Kirish!$D$50,Kirish!$B$19+(Kirish!$D$50-Kirish!$B$19)*IF(Kirish!$D$51&gt;0,MIN(1,(DS86-1)/Kirish!$D$51),1)),0)</f>
        <v>0.94</v>
      </c>
      <c r="DT88" s="44">
        <f>IF(DT87=1,MIN(Kirish!$D$50,Kirish!$B$19+(Kirish!$D$50-Kirish!$B$19)*IF(Kirish!$D$51&gt;0,MIN(1,(DT86-1)/Kirish!$D$51),1)),0)</f>
        <v>0.94</v>
      </c>
      <c r="DU88" s="44">
        <f>IF(DU87=1,MIN(Kirish!$D$50,Kirish!$B$19+(Kirish!$D$50-Kirish!$B$19)*IF(Kirish!$D$51&gt;0,MIN(1,(DU86-1)/Kirish!$D$51),1)),0)</f>
        <v>0.94</v>
      </c>
      <c r="DV88" s="44">
        <f>IF(DV87=1,MIN(Kirish!$D$50,Kirish!$B$19+(Kirish!$D$50-Kirish!$B$19)*IF(Kirish!$D$51&gt;0,MIN(1,(DV86-1)/Kirish!$D$51),1)),0)</f>
        <v>0.94</v>
      </c>
      <c r="DW88" s="44">
        <f>IF(DW87=1,MIN(Kirish!$D$50,Kirish!$B$19+(Kirish!$D$50-Kirish!$B$19)*IF(Kirish!$D$51&gt;0,MIN(1,(DW86-1)/Kirish!$D$51),1)),0)</f>
        <v>0.94</v>
      </c>
      <c r="DX88" s="44">
        <f>IF(DX87=1,MIN(Kirish!$D$50,Kirish!$B$19+(Kirish!$D$50-Kirish!$B$19)*IF(Kirish!$D$51&gt;0,MIN(1,(DX86-1)/Kirish!$D$51),1)),0)</f>
        <v>0.94</v>
      </c>
      <c r="DY88" s="44">
        <f>IF(DY87=1,MIN(Kirish!$D$50,Kirish!$B$19+(Kirish!$D$50-Kirish!$B$19)*IF(Kirish!$D$51&gt;0,MIN(1,(DY86-1)/Kirish!$D$51),1)),0)</f>
        <v>0.94</v>
      </c>
      <c r="DZ88" s="44">
        <f>IF(DZ87=1,MIN(Kirish!$D$50,Kirish!$B$19+(Kirish!$D$50-Kirish!$B$19)*IF(Kirish!$D$51&gt;0,MIN(1,(DZ86-1)/Kirish!$D$51),1)),0)</f>
        <v>0.94</v>
      </c>
      <c r="EA88" s="44">
        <f>IF(EA87=1,MIN(Kirish!$D$50,Kirish!$B$19+(Kirish!$D$50-Kirish!$B$19)*IF(Kirish!$D$51&gt;0,MIN(1,(EA86-1)/Kirish!$D$51),1)),0)</f>
        <v>0.94</v>
      </c>
      <c r="EB88" s="44">
        <f>IF(EB87=1,MIN(Kirish!$D$50,Kirish!$B$19+(Kirish!$D$50-Kirish!$B$19)*IF(Kirish!$D$51&gt;0,MIN(1,(EB86-1)/Kirish!$D$51),1)),0)</f>
        <v>0.94</v>
      </c>
      <c r="EC88" s="44">
        <f>IF(EC87=1,MIN(Kirish!$D$50,Kirish!$B$19+(Kirish!$D$50-Kirish!$B$19)*IF(Kirish!$D$51&gt;0,MIN(1,(EC86-1)/Kirish!$D$51),1)),0)</f>
        <v>0.94</v>
      </c>
      <c r="ED88" s="44">
        <f>IF(ED87=1,MIN(Kirish!$D$50,Kirish!$B$19+(Kirish!$D$50-Kirish!$B$19)*IF(Kirish!$D$51&gt;0,MIN(1,(ED86-1)/Kirish!$D$51),1)),0)</f>
        <v>0.94</v>
      </c>
      <c r="EE88" s="44">
        <f>IF(EE87=1,MIN(Kirish!$D$50,Kirish!$B$19+(Kirish!$D$50-Kirish!$B$19)*IF(Kirish!$D$51&gt;0,MIN(1,(EE86-1)/Kirish!$D$51),1)),0)</f>
        <v>0.94</v>
      </c>
      <c r="EF88" s="44">
        <f>IF(EF87=1,MIN(Kirish!$D$50,Kirish!$B$19+(Kirish!$D$50-Kirish!$B$19)*IF(Kirish!$D$51&gt;0,MIN(1,(EF86-1)/Kirish!$D$51),1)),0)</f>
        <v>0.94</v>
      </c>
      <c r="EG88" s="44">
        <f>IF(EG87=1,MIN(Kirish!$D$50,Kirish!$B$19+(Kirish!$D$50-Kirish!$B$19)*IF(Kirish!$D$51&gt;0,MIN(1,(EG86-1)/Kirish!$D$51),1)),0)</f>
        <v>0.94</v>
      </c>
      <c r="EH88" s="44">
        <f>IF(EH87=1,MIN(Kirish!$D$50,Kirish!$B$19+(Kirish!$D$50-Kirish!$B$19)*IF(Kirish!$D$51&gt;0,MIN(1,(EH86-1)/Kirish!$D$51),1)),0)</f>
        <v>0.94</v>
      </c>
      <c r="EI88" s="44">
        <f>IF(EI87=1,MIN(Kirish!$D$50,Kirish!$B$19+(Kirish!$D$50-Kirish!$B$19)*IF(Kirish!$D$51&gt;0,MIN(1,(EI86-1)/Kirish!$D$51),1)),0)</f>
        <v>0</v>
      </c>
      <c r="EJ88" s="44">
        <f>IF(EJ87=1,MIN(Kirish!$D$50,Kirish!$B$19+(Kirish!$D$50-Kirish!$B$19)*IF(Kirish!$D$51&gt;0,MIN(1,(EJ86-1)/Kirish!$D$51),1)),0)</f>
        <v>0</v>
      </c>
      <c r="EK88" s="44">
        <f>IF(EK87=1,MIN(Kirish!$D$50,Kirish!$B$19+(Kirish!$D$50-Kirish!$B$19)*IF(Kirish!$D$51&gt;0,MIN(1,(EK86-1)/Kirish!$D$51),1)),0)</f>
        <v>0</v>
      </c>
      <c r="EL88" s="44">
        <f>IF(EL87=1,MIN(Kirish!$D$50,Kirish!$B$19+(Kirish!$D$50-Kirish!$B$19)*IF(Kirish!$D$51&gt;0,MIN(1,(EL86-1)/Kirish!$D$51),1)),0)</f>
        <v>0</v>
      </c>
      <c r="EM88" s="44">
        <f>IF(EM87=1,MIN(Kirish!$D$50,Kirish!$B$19+(Kirish!$D$50-Kirish!$B$19)*IF(Kirish!$D$51&gt;0,MIN(1,(EM86-1)/Kirish!$D$51),1)),0)</f>
        <v>0</v>
      </c>
      <c r="EN88" s="44">
        <f>IF(EN87=1,MIN(Kirish!$D$50,Kirish!$B$19+(Kirish!$D$50-Kirish!$B$19)*IF(Kirish!$D$51&gt;0,MIN(1,(EN86-1)/Kirish!$D$51),1)),0)</f>
        <v>0</v>
      </c>
      <c r="EO88" s="44">
        <f>IF(EO87=1,MIN(Kirish!$D$50,Kirish!$B$19+(Kirish!$D$50-Kirish!$B$19)*IF(Kirish!$D$51&gt;0,MIN(1,(EO86-1)/Kirish!$D$51),1)),0)</f>
        <v>0</v>
      </c>
      <c r="EP88" s="44">
        <f>IF(EP87=1,MIN(Kirish!$D$50,Kirish!$B$19+(Kirish!$D$50-Kirish!$B$19)*IF(Kirish!$D$51&gt;0,MIN(1,(EP86-1)/Kirish!$D$51),1)),0)</f>
        <v>0</v>
      </c>
      <c r="EQ88" s="44">
        <f>IF(EQ87=1,MIN(Kirish!$D$50,Kirish!$B$19+(Kirish!$D$50-Kirish!$B$19)*IF(Kirish!$D$51&gt;0,MIN(1,(EQ86-1)/Kirish!$D$51),1)),0)</f>
        <v>0</v>
      </c>
      <c r="ER88" s="44">
        <f>IF(ER87=1,MIN(Kirish!$D$50,Kirish!$B$19+(Kirish!$D$50-Kirish!$B$19)*IF(Kirish!$D$51&gt;0,MIN(1,(ER86-1)/Kirish!$D$51),1)),0)</f>
        <v>0</v>
      </c>
      <c r="ES88" s="44">
        <f>IF(ES87=1,MIN(Kirish!$D$50,Kirish!$B$19+(Kirish!$D$50-Kirish!$B$19)*IF(Kirish!$D$51&gt;0,MIN(1,(ES86-1)/Kirish!$D$51),1)),0)</f>
        <v>0</v>
      </c>
      <c r="ET88" s="44">
        <f>IF(ET87=1,MIN(Kirish!$D$50,Kirish!$B$19+(Kirish!$D$50-Kirish!$B$19)*IF(Kirish!$D$51&gt;0,MIN(1,(ET86-1)/Kirish!$D$51),1)),0)</f>
        <v>0</v>
      </c>
      <c r="EU88" s="44">
        <f>IF(EU87=1,MIN(Kirish!$D$50,Kirish!$B$19+(Kirish!$D$50-Kirish!$B$19)*IF(Kirish!$D$51&gt;0,MIN(1,(EU86-1)/Kirish!$D$51),1)),0)</f>
        <v>0</v>
      </c>
      <c r="EV88" s="44">
        <f>IF(EV87=1,MIN(Kirish!$D$50,Kirish!$B$19+(Kirish!$D$50-Kirish!$B$19)*IF(Kirish!$D$51&gt;0,MIN(1,(EV86-1)/Kirish!$D$51),1)),0)</f>
        <v>0</v>
      </c>
      <c r="EW88" s="44">
        <f>IF(EW87=1,MIN(Kirish!$D$50,Kirish!$B$19+(Kirish!$D$50-Kirish!$B$19)*IF(Kirish!$D$51&gt;0,MIN(1,(EW86-1)/Kirish!$D$51),1)),0)</f>
        <v>0</v>
      </c>
      <c r="EX88" s="44">
        <f>IF(EX87=1,MIN(Kirish!$D$50,Kirish!$B$19+(Kirish!$D$50-Kirish!$B$19)*IF(Kirish!$D$51&gt;0,MIN(1,(EX86-1)/Kirish!$D$51),1)),0)</f>
        <v>0</v>
      </c>
      <c r="EY88" s="44">
        <f>IF(EY87=1,MIN(Kirish!$D$50,Kirish!$B$19+(Kirish!$D$50-Kirish!$B$19)*IF(Kirish!$D$51&gt;0,MIN(1,(EY86-1)/Kirish!$D$51),1)),0)</f>
        <v>0</v>
      </c>
      <c r="EZ88" s="44">
        <f>IF(EZ87=1,MIN(Kirish!$D$50,Kirish!$B$19+(Kirish!$D$50-Kirish!$B$19)*IF(Kirish!$D$51&gt;0,MIN(1,(EZ86-1)/Kirish!$D$51),1)),0)</f>
        <v>0</v>
      </c>
      <c r="FA88" s="44">
        <f>IF(FA87=1,MIN(Kirish!$D$50,Kirish!$B$19+(Kirish!$D$50-Kirish!$B$19)*IF(Kirish!$D$51&gt;0,MIN(1,(FA86-1)/Kirish!$D$51),1)),0)</f>
        <v>0</v>
      </c>
      <c r="FB88" s="44">
        <f>IF(FB87=1,MIN(Kirish!$D$50,Kirish!$B$19+(Kirish!$D$50-Kirish!$B$19)*IF(Kirish!$D$51&gt;0,MIN(1,(FB86-1)/Kirish!$D$51),1)),0)</f>
        <v>0</v>
      </c>
      <c r="FC88" s="44">
        <f>IF(FC87=1,MIN(Kirish!$D$50,Kirish!$B$19+(Kirish!$D$50-Kirish!$B$19)*IF(Kirish!$D$51&gt;0,MIN(1,(FC86-1)/Kirish!$D$51),1)),0)</f>
        <v>0</v>
      </c>
      <c r="FD88" s="44">
        <f>IF(FD87=1,MIN(Kirish!$D$50,Kirish!$B$19+(Kirish!$D$50-Kirish!$B$19)*IF(Kirish!$D$51&gt;0,MIN(1,(FD86-1)/Kirish!$D$51),1)),0)</f>
        <v>0</v>
      </c>
      <c r="FE88" s="44">
        <f>IF(FE87=1,MIN(Kirish!$D$50,Kirish!$B$19+(Kirish!$D$50-Kirish!$B$19)*IF(Kirish!$D$51&gt;0,MIN(1,(FE86-1)/Kirish!$D$51),1)),0)</f>
        <v>0</v>
      </c>
      <c r="FF88" s="44">
        <f>IF(FF87=1,MIN(Kirish!$D$50,Kirish!$B$19+(Kirish!$D$50-Kirish!$B$19)*IF(Kirish!$D$51&gt;0,MIN(1,(FF86-1)/Kirish!$D$51),1)),0)</f>
        <v>0</v>
      </c>
      <c r="FG88" s="44">
        <f>IF(FG87=1,MIN(Kirish!$D$50,Kirish!$B$19+(Kirish!$D$50-Kirish!$B$19)*IF(Kirish!$D$51&gt;0,MIN(1,(FG86-1)/Kirish!$D$51),1)),0)</f>
        <v>0</v>
      </c>
      <c r="FH88" s="44">
        <f>IF(FH87=1,MIN(Kirish!$D$50,Kirish!$B$19+(Kirish!$D$50-Kirish!$B$19)*IF(Kirish!$D$51&gt;0,MIN(1,(FH86-1)/Kirish!$D$51),1)),0)</f>
        <v>0</v>
      </c>
      <c r="FI88" s="44">
        <f>IF(FI87=1,MIN(Kirish!$D$50,Kirish!$B$19+(Kirish!$D$50-Kirish!$B$19)*IF(Kirish!$D$51&gt;0,MIN(1,(FI86-1)/Kirish!$D$51),1)),0)</f>
        <v>0</v>
      </c>
      <c r="FJ88" s="44">
        <f>IF(FJ87=1,MIN(Kirish!$D$50,Kirish!$B$19+(Kirish!$D$50-Kirish!$B$19)*IF(Kirish!$D$51&gt;0,MIN(1,(FJ86-1)/Kirish!$D$51),1)),0)</f>
        <v>0</v>
      </c>
      <c r="FK88" s="44">
        <f>IF(FK87=1,MIN(Kirish!$D$50,Kirish!$B$19+(Kirish!$D$50-Kirish!$B$19)*IF(Kirish!$D$51&gt;0,MIN(1,(FK86-1)/Kirish!$D$51),1)),0)</f>
        <v>0</v>
      </c>
      <c r="FL88" s="44">
        <f>IF(FL87=1,MIN(Kirish!$D$50,Kirish!$B$19+(Kirish!$D$50-Kirish!$B$19)*IF(Kirish!$D$51&gt;0,MIN(1,(FL86-1)/Kirish!$D$51),1)),0)</f>
        <v>0</v>
      </c>
      <c r="FM88" s="44">
        <f>IF(FM87=1,MIN(Kirish!$D$50,Kirish!$B$19+(Kirish!$D$50-Kirish!$B$19)*IF(Kirish!$D$51&gt;0,MIN(1,(FM86-1)/Kirish!$D$51),1)),0)</f>
        <v>0</v>
      </c>
      <c r="FN88" s="44">
        <f>IF(FN87=1,MIN(Kirish!$D$50,Kirish!$B$19+(Kirish!$D$50-Kirish!$B$19)*IF(Kirish!$D$51&gt;0,MIN(1,(FN86-1)/Kirish!$D$51),1)),0)</f>
        <v>0</v>
      </c>
      <c r="FO88" s="44">
        <f>IF(FO87=1,MIN(Kirish!$D$50,Kirish!$B$19+(Kirish!$D$50-Kirish!$B$19)*IF(Kirish!$D$51&gt;0,MIN(1,(FO86-1)/Kirish!$D$51),1)),0)</f>
        <v>0</v>
      </c>
      <c r="FP88" s="44">
        <f>IF(FP87=1,MIN(Kirish!$D$50,Kirish!$B$19+(Kirish!$D$50-Kirish!$B$19)*IF(Kirish!$D$51&gt;0,MIN(1,(FP86-1)/Kirish!$D$51),1)),0)</f>
        <v>0</v>
      </c>
    </row>
    <row r="89" spans="1:172" x14ac:dyDescent="0.2">
      <c r="A89" s="42" t="s">
        <v>237</v>
      </c>
      <c r="D89" s="43">
        <f>IF(D87=1,(1+Kirish!$D$53)^INT((D86-1)/12),1)</f>
        <v>1</v>
      </c>
      <c r="E89" s="43">
        <f>IF(E87=1,(1+Kirish!$D$53)^INT((E86-1)/12),1)</f>
        <v>1</v>
      </c>
      <c r="F89" s="43">
        <f>IF(F87=1,(1+Kirish!$D$53)^INT((F86-1)/12),1)</f>
        <v>1</v>
      </c>
      <c r="G89" s="43">
        <f>IF(G87=1,(1+Kirish!$D$53)^INT((G86-1)/12),1)</f>
        <v>1</v>
      </c>
      <c r="H89" s="43">
        <f>IF(H87=1,(1+Kirish!$D$53)^INT((H86-1)/12),1)</f>
        <v>1</v>
      </c>
      <c r="I89" s="43">
        <f>IF(I87=1,(1+Kirish!$D$53)^INT((I86-1)/12),1)</f>
        <v>1</v>
      </c>
      <c r="J89" s="43">
        <f>IF(J87=1,(1+Kirish!$D$53)^INT((J86-1)/12),1)</f>
        <v>1</v>
      </c>
      <c r="K89" s="43">
        <f>IF(K87=1,(1+Kirish!$D$53)^INT((K86-1)/12),1)</f>
        <v>1</v>
      </c>
      <c r="L89" s="43">
        <f>IF(L87=1,(1+Kirish!$D$53)^INT((L86-1)/12),1)</f>
        <v>1</v>
      </c>
      <c r="M89" s="43">
        <f>IF(M87=1,(1+Kirish!$D$53)^INT((M86-1)/12),1)</f>
        <v>1</v>
      </c>
      <c r="N89" s="43">
        <f>IF(N87=1,(1+Kirish!$D$53)^INT((N86-1)/12),1)</f>
        <v>1</v>
      </c>
      <c r="O89" s="43">
        <f>IF(O87=1,(1+Kirish!$D$53)^INT((O86-1)/12),1)</f>
        <v>1</v>
      </c>
      <c r="P89" s="43">
        <f>IF(P87=1,(1+Kirish!$D$53)^INT((P86-1)/12),1)</f>
        <v>1</v>
      </c>
      <c r="Q89" s="43">
        <f>IF(Q87=1,(1+Kirish!$D$53)^INT((Q86-1)/12),1)</f>
        <v>1</v>
      </c>
      <c r="R89" s="43">
        <f>IF(R87=1,(1+Kirish!$D$53)^INT((R86-1)/12),1)</f>
        <v>1</v>
      </c>
      <c r="S89" s="43">
        <f>IF(S87=1,(1+Kirish!$D$53)^INT((S86-1)/12),1)</f>
        <v>1</v>
      </c>
      <c r="T89" s="43">
        <f>IF(T87=1,(1+Kirish!$D$53)^INT((T86-1)/12),1)</f>
        <v>1</v>
      </c>
      <c r="U89" s="43">
        <f>IF(U87=1,(1+Kirish!$D$53)^INT((U86-1)/12),1)</f>
        <v>1</v>
      </c>
      <c r="V89" s="43">
        <f>IF(V87=1,(1+Kirish!$D$53)^INT((V86-1)/12),1)</f>
        <v>1</v>
      </c>
      <c r="W89" s="43">
        <f>IF(W87=1,(1+Kirish!$D$53)^INT((W86-1)/12),1)</f>
        <v>1</v>
      </c>
      <c r="X89" s="43">
        <f>IF(X87=1,(1+Kirish!$D$53)^INT((X86-1)/12),1)</f>
        <v>1</v>
      </c>
      <c r="Y89" s="43">
        <f>IF(Y87=1,(1+Kirish!$D$53)^INT((Y86-1)/12),1)</f>
        <v>1</v>
      </c>
      <c r="Z89" s="43">
        <f>IF(Z87=1,(1+Kirish!$D$53)^INT((Z86-1)/12),1)</f>
        <v>1</v>
      </c>
      <c r="AA89" s="43">
        <f>IF(AA87=1,(1+Kirish!$D$53)^INT((AA86-1)/12),1)</f>
        <v>1</v>
      </c>
      <c r="AB89" s="43">
        <f>IF(AB87=1,(1+Kirish!$D$53)^INT((AB86-1)/12),1)</f>
        <v>1</v>
      </c>
      <c r="AC89" s="43">
        <f>IF(AC87=1,(1+Kirish!$D$53)^INT((AC86-1)/12),1)</f>
        <v>1</v>
      </c>
      <c r="AD89" s="43">
        <f>IF(AD87=1,(1+Kirish!$D$53)^INT((AD86-1)/12),1)</f>
        <v>1</v>
      </c>
      <c r="AE89" s="43">
        <f>IF(AE87=1,(1+Kirish!$D$53)^INT((AE86-1)/12),1)</f>
        <v>1.04</v>
      </c>
      <c r="AF89" s="43">
        <f>IF(AF87=1,(1+Kirish!$D$53)^INT((AF86-1)/12),1)</f>
        <v>1.04</v>
      </c>
      <c r="AG89" s="43">
        <f>IF(AG87=1,(1+Kirish!$D$53)^INT((AG86-1)/12),1)</f>
        <v>1.04</v>
      </c>
      <c r="AH89" s="43">
        <f>IF(AH87=1,(1+Kirish!$D$53)^INT((AH86-1)/12),1)</f>
        <v>1.04</v>
      </c>
      <c r="AI89" s="43">
        <f>IF(AI87=1,(1+Kirish!$D$53)^INT((AI86-1)/12),1)</f>
        <v>1.04</v>
      </c>
      <c r="AJ89" s="43">
        <f>IF(AJ87=1,(1+Kirish!$D$53)^INT((AJ86-1)/12),1)</f>
        <v>1.04</v>
      </c>
      <c r="AK89" s="43">
        <f>IF(AK87=1,(1+Kirish!$D$53)^INT((AK86-1)/12),1)</f>
        <v>1.04</v>
      </c>
      <c r="AL89" s="43">
        <f>IF(AL87=1,(1+Kirish!$D$53)^INT((AL86-1)/12),1)</f>
        <v>1.04</v>
      </c>
      <c r="AM89" s="43">
        <f>IF(AM87=1,(1+Kirish!$D$53)^INT((AM86-1)/12),1)</f>
        <v>1.04</v>
      </c>
      <c r="AN89" s="43">
        <f>IF(AN87=1,(1+Kirish!$D$53)^INT((AN86-1)/12),1)</f>
        <v>1.04</v>
      </c>
      <c r="AO89" s="43">
        <f>IF(AO87=1,(1+Kirish!$D$53)^INT((AO86-1)/12),1)</f>
        <v>1.04</v>
      </c>
      <c r="AP89" s="43">
        <f>IF(AP87=1,(1+Kirish!$D$53)^INT((AP86-1)/12),1)</f>
        <v>1.04</v>
      </c>
      <c r="AQ89" s="43">
        <f>IF(AQ87=1,(1+Kirish!$D$53)^INT((AQ86-1)/12),1)</f>
        <v>1.0816000000000001</v>
      </c>
      <c r="AR89" s="43">
        <f>IF(AR87=1,(1+Kirish!$D$53)^INT((AR86-1)/12),1)</f>
        <v>1.0816000000000001</v>
      </c>
      <c r="AS89" s="43">
        <f>IF(AS87=1,(1+Kirish!$D$53)^INT((AS86-1)/12),1)</f>
        <v>1.0816000000000001</v>
      </c>
      <c r="AT89" s="43">
        <f>IF(AT87=1,(1+Kirish!$D$53)^INT((AT86-1)/12),1)</f>
        <v>1.0816000000000001</v>
      </c>
      <c r="AU89" s="43">
        <f>IF(AU87=1,(1+Kirish!$D$53)^INT((AU86-1)/12),1)</f>
        <v>1.0816000000000001</v>
      </c>
      <c r="AV89" s="43">
        <f>IF(AV87=1,(1+Kirish!$D$53)^INT((AV86-1)/12),1)</f>
        <v>1.0816000000000001</v>
      </c>
      <c r="AW89" s="43">
        <f>IF(AW87=1,(1+Kirish!$D$53)^INT((AW86-1)/12),1)</f>
        <v>1.0816000000000001</v>
      </c>
      <c r="AX89" s="43">
        <f>IF(AX87=1,(1+Kirish!$D$53)^INT((AX86-1)/12),1)</f>
        <v>1.0816000000000001</v>
      </c>
      <c r="AY89" s="43">
        <f>IF(AY87=1,(1+Kirish!$D$53)^INT((AY86-1)/12),1)</f>
        <v>1.0816000000000001</v>
      </c>
      <c r="AZ89" s="43">
        <f>IF(AZ87=1,(1+Kirish!$D$53)^INT((AZ86-1)/12),1)</f>
        <v>1.0816000000000001</v>
      </c>
      <c r="BA89" s="43">
        <f>IF(BA87=1,(1+Kirish!$D$53)^INT((BA86-1)/12),1)</f>
        <v>1.0816000000000001</v>
      </c>
      <c r="BB89" s="43">
        <f>IF(BB87=1,(1+Kirish!$D$53)^INT((BB86-1)/12),1)</f>
        <v>1.0816000000000001</v>
      </c>
      <c r="BC89" s="43">
        <f>IF(BC87=1,(1+Kirish!$D$53)^INT((BC86-1)/12),1)</f>
        <v>1.1248640000000001</v>
      </c>
      <c r="BD89" s="43">
        <f>IF(BD87=1,(1+Kirish!$D$53)^INT((BD86-1)/12),1)</f>
        <v>1.1248640000000001</v>
      </c>
      <c r="BE89" s="43">
        <f>IF(BE87=1,(1+Kirish!$D$53)^INT((BE86-1)/12),1)</f>
        <v>1.1248640000000001</v>
      </c>
      <c r="BF89" s="43">
        <f>IF(BF87=1,(1+Kirish!$D$53)^INT((BF86-1)/12),1)</f>
        <v>1.1248640000000001</v>
      </c>
      <c r="BG89" s="43">
        <f>IF(BG87=1,(1+Kirish!$D$53)^INT((BG86-1)/12),1)</f>
        <v>1.1248640000000001</v>
      </c>
      <c r="BH89" s="43">
        <f>IF(BH87=1,(1+Kirish!$D$53)^INT((BH86-1)/12),1)</f>
        <v>1.1248640000000001</v>
      </c>
      <c r="BI89" s="43">
        <f>IF(BI87=1,(1+Kirish!$D$53)^INT((BI86-1)/12),1)</f>
        <v>1.1248640000000001</v>
      </c>
      <c r="BJ89" s="43">
        <f>IF(BJ87=1,(1+Kirish!$D$53)^INT((BJ86-1)/12),1)</f>
        <v>1.1248640000000001</v>
      </c>
      <c r="BK89" s="43">
        <f>IF(BK87=1,(1+Kirish!$D$53)^INT((BK86-1)/12),1)</f>
        <v>1.1248640000000001</v>
      </c>
      <c r="BL89" s="43">
        <f>IF(BL87=1,(1+Kirish!$D$53)^INT((BL86-1)/12),1)</f>
        <v>1.1248640000000001</v>
      </c>
      <c r="BM89" s="43">
        <f>IF(BM87=1,(1+Kirish!$D$53)^INT((BM86-1)/12),1)</f>
        <v>1.1248640000000001</v>
      </c>
      <c r="BN89" s="43">
        <f>IF(BN87=1,(1+Kirish!$D$53)^INT((BN86-1)/12),1)</f>
        <v>1.1248640000000001</v>
      </c>
      <c r="BO89" s="43">
        <f>IF(BO87=1,(1+Kirish!$D$53)^INT((BO86-1)/12),1)</f>
        <v>1.1698585600000002</v>
      </c>
      <c r="BP89" s="43">
        <f>IF(BP87=1,(1+Kirish!$D$53)^INT((BP86-1)/12),1)</f>
        <v>1.1698585600000002</v>
      </c>
      <c r="BQ89" s="43">
        <f>IF(BQ87=1,(1+Kirish!$D$53)^INT((BQ86-1)/12),1)</f>
        <v>1.1698585600000002</v>
      </c>
      <c r="BR89" s="43">
        <f>IF(BR87=1,(1+Kirish!$D$53)^INT((BR86-1)/12),1)</f>
        <v>1.1698585600000002</v>
      </c>
      <c r="BS89" s="43">
        <f>IF(BS87=1,(1+Kirish!$D$53)^INT((BS86-1)/12),1)</f>
        <v>1.1698585600000002</v>
      </c>
      <c r="BT89" s="43">
        <f>IF(BT87=1,(1+Kirish!$D$53)^INT((BT86-1)/12),1)</f>
        <v>1.1698585600000002</v>
      </c>
      <c r="BU89" s="43">
        <f>IF(BU87=1,(1+Kirish!$D$53)^INT((BU86-1)/12),1)</f>
        <v>1.1698585600000002</v>
      </c>
      <c r="BV89" s="43">
        <f>IF(BV87=1,(1+Kirish!$D$53)^INT((BV86-1)/12),1)</f>
        <v>1.1698585600000002</v>
      </c>
      <c r="BW89" s="43">
        <f>IF(BW87=1,(1+Kirish!$D$53)^INT((BW86-1)/12),1)</f>
        <v>1.1698585600000002</v>
      </c>
      <c r="BX89" s="43">
        <f>IF(BX87=1,(1+Kirish!$D$53)^INT((BX86-1)/12),1)</f>
        <v>1.1698585600000002</v>
      </c>
      <c r="BY89" s="43">
        <f>IF(BY87=1,(1+Kirish!$D$53)^INT((BY86-1)/12),1)</f>
        <v>1.1698585600000002</v>
      </c>
      <c r="BZ89" s="43">
        <f>IF(BZ87=1,(1+Kirish!$D$53)^INT((BZ86-1)/12),1)</f>
        <v>1.1698585600000002</v>
      </c>
      <c r="CA89" s="43">
        <f>IF(CA87=1,(1+Kirish!$D$53)^INT((CA86-1)/12),1)</f>
        <v>1.2166529024000003</v>
      </c>
      <c r="CB89" s="43">
        <f>IF(CB87=1,(1+Kirish!$D$53)^INT((CB86-1)/12),1)</f>
        <v>1.2166529024000003</v>
      </c>
      <c r="CC89" s="43">
        <f>IF(CC87=1,(1+Kirish!$D$53)^INT((CC86-1)/12),1)</f>
        <v>1.2166529024000003</v>
      </c>
      <c r="CD89" s="43">
        <f>IF(CD87=1,(1+Kirish!$D$53)^INT((CD86-1)/12),1)</f>
        <v>1.2166529024000003</v>
      </c>
      <c r="CE89" s="43">
        <f>IF(CE87=1,(1+Kirish!$D$53)^INT((CE86-1)/12),1)</f>
        <v>1.2166529024000003</v>
      </c>
      <c r="CF89" s="43">
        <f>IF(CF87=1,(1+Kirish!$D$53)^INT((CF86-1)/12),1)</f>
        <v>1.2166529024000003</v>
      </c>
      <c r="CG89" s="43">
        <f>IF(CG87=1,(1+Kirish!$D$53)^INT((CG86-1)/12),1)</f>
        <v>1.2166529024000003</v>
      </c>
      <c r="CH89" s="43">
        <f>IF(CH87=1,(1+Kirish!$D$53)^INT((CH86-1)/12),1)</f>
        <v>1.2166529024000003</v>
      </c>
      <c r="CI89" s="43">
        <f>IF(CI87=1,(1+Kirish!$D$53)^INT((CI86-1)/12),1)</f>
        <v>1.2166529024000003</v>
      </c>
      <c r="CJ89" s="43">
        <f>IF(CJ87=1,(1+Kirish!$D$53)^INT((CJ86-1)/12),1)</f>
        <v>1.2166529024000003</v>
      </c>
      <c r="CK89" s="43">
        <f>IF(CK87=1,(1+Kirish!$D$53)^INT((CK86-1)/12),1)</f>
        <v>1.2166529024000003</v>
      </c>
      <c r="CL89" s="43">
        <f>IF(CL87=1,(1+Kirish!$D$53)^INT((CL86-1)/12),1)</f>
        <v>1.2166529024000003</v>
      </c>
      <c r="CM89" s="43">
        <f>IF(CM87=1,(1+Kirish!$D$53)^INT((CM86-1)/12),1)</f>
        <v>1.2653190184960004</v>
      </c>
      <c r="CN89" s="43">
        <f>IF(CN87=1,(1+Kirish!$D$53)^INT((CN86-1)/12),1)</f>
        <v>1.2653190184960004</v>
      </c>
      <c r="CO89" s="43">
        <f>IF(CO87=1,(1+Kirish!$D$53)^INT((CO86-1)/12),1)</f>
        <v>1.2653190184960004</v>
      </c>
      <c r="CP89" s="43">
        <f>IF(CP87=1,(1+Kirish!$D$53)^INT((CP86-1)/12),1)</f>
        <v>1.2653190184960004</v>
      </c>
      <c r="CQ89" s="43">
        <f>IF(CQ87=1,(1+Kirish!$D$53)^INT((CQ86-1)/12),1)</f>
        <v>1.2653190184960004</v>
      </c>
      <c r="CR89" s="43">
        <f>IF(CR87=1,(1+Kirish!$D$53)^INT((CR86-1)/12),1)</f>
        <v>1.2653190184960004</v>
      </c>
      <c r="CS89" s="43">
        <f>IF(CS87=1,(1+Kirish!$D$53)^INT((CS86-1)/12),1)</f>
        <v>1.2653190184960004</v>
      </c>
      <c r="CT89" s="43">
        <f>IF(CT87=1,(1+Kirish!$D$53)^INT((CT86-1)/12),1)</f>
        <v>1.2653190184960004</v>
      </c>
      <c r="CU89" s="43">
        <f>IF(CU87=1,(1+Kirish!$D$53)^INT((CU86-1)/12),1)</f>
        <v>1.2653190184960004</v>
      </c>
      <c r="CV89" s="43">
        <f>IF(CV87=1,(1+Kirish!$D$53)^INT((CV86-1)/12),1)</f>
        <v>1.2653190184960004</v>
      </c>
      <c r="CW89" s="43">
        <f>IF(CW87=1,(1+Kirish!$D$53)^INT((CW86-1)/12),1)</f>
        <v>1.2653190184960004</v>
      </c>
      <c r="CX89" s="43">
        <f>IF(CX87=1,(1+Kirish!$D$53)^INT((CX86-1)/12),1)</f>
        <v>1.2653190184960004</v>
      </c>
      <c r="CY89" s="43">
        <f>IF(CY87=1,(1+Kirish!$D$53)^INT((CY86-1)/12),1)</f>
        <v>1.3159317792358403</v>
      </c>
      <c r="CZ89" s="43">
        <f>IF(CZ87=1,(1+Kirish!$D$53)^INT((CZ86-1)/12),1)</f>
        <v>1.3159317792358403</v>
      </c>
      <c r="DA89" s="43">
        <f>IF(DA87=1,(1+Kirish!$D$53)^INT((DA86-1)/12),1)</f>
        <v>1.3159317792358403</v>
      </c>
      <c r="DB89" s="43">
        <f>IF(DB87=1,(1+Kirish!$D$53)^INT((DB86-1)/12),1)</f>
        <v>1.3159317792358403</v>
      </c>
      <c r="DC89" s="43">
        <f>IF(DC87=1,(1+Kirish!$D$53)^INT((DC86-1)/12),1)</f>
        <v>1.3159317792358403</v>
      </c>
      <c r="DD89" s="43">
        <f>IF(DD87=1,(1+Kirish!$D$53)^INT((DD86-1)/12),1)</f>
        <v>1.3159317792358403</v>
      </c>
      <c r="DE89" s="43">
        <f>IF(DE87=1,(1+Kirish!$D$53)^INT((DE86-1)/12),1)</f>
        <v>1.3159317792358403</v>
      </c>
      <c r="DF89" s="43">
        <f>IF(DF87=1,(1+Kirish!$D$53)^INT((DF86-1)/12),1)</f>
        <v>1.3159317792358403</v>
      </c>
      <c r="DG89" s="43">
        <f>IF(DG87=1,(1+Kirish!$D$53)^INT((DG86-1)/12),1)</f>
        <v>1.3159317792358403</v>
      </c>
      <c r="DH89" s="43">
        <f>IF(DH87=1,(1+Kirish!$D$53)^INT((DH86-1)/12),1)</f>
        <v>1.3159317792358403</v>
      </c>
      <c r="DI89" s="43">
        <f>IF(DI87=1,(1+Kirish!$D$53)^INT((DI86-1)/12),1)</f>
        <v>1.3159317792358403</v>
      </c>
      <c r="DJ89" s="43">
        <f>IF(DJ87=1,(1+Kirish!$D$53)^INT((DJ86-1)/12),1)</f>
        <v>1.3159317792358403</v>
      </c>
      <c r="DK89" s="43">
        <f>IF(DK87=1,(1+Kirish!$D$53)^INT((DK86-1)/12),1)</f>
        <v>1.3685690504052741</v>
      </c>
      <c r="DL89" s="43">
        <f>IF(DL87=1,(1+Kirish!$D$53)^INT((DL86-1)/12),1)</f>
        <v>1.3685690504052741</v>
      </c>
      <c r="DM89" s="43">
        <f>IF(DM87=1,(1+Kirish!$D$53)^INT((DM86-1)/12),1)</f>
        <v>1.3685690504052741</v>
      </c>
      <c r="DN89" s="43">
        <f>IF(DN87=1,(1+Kirish!$D$53)^INT((DN86-1)/12),1)</f>
        <v>1.3685690504052741</v>
      </c>
      <c r="DO89" s="43">
        <f>IF(DO87=1,(1+Kirish!$D$53)^INT((DO86-1)/12),1)</f>
        <v>1.3685690504052741</v>
      </c>
      <c r="DP89" s="43">
        <f>IF(DP87=1,(1+Kirish!$D$53)^INT((DP86-1)/12),1)</f>
        <v>1.3685690504052741</v>
      </c>
      <c r="DQ89" s="43">
        <f>IF(DQ87=1,(1+Kirish!$D$53)^INT((DQ86-1)/12),1)</f>
        <v>1.3685690504052741</v>
      </c>
      <c r="DR89" s="43">
        <f>IF(DR87=1,(1+Kirish!$D$53)^INT((DR86-1)/12),1)</f>
        <v>1.3685690504052741</v>
      </c>
      <c r="DS89" s="43">
        <f>IF(DS87=1,(1+Kirish!$D$53)^INT((DS86-1)/12),1)</f>
        <v>1.3685690504052741</v>
      </c>
      <c r="DT89" s="43">
        <f>IF(DT87=1,(1+Kirish!$D$53)^INT((DT86-1)/12),1)</f>
        <v>1.3685690504052741</v>
      </c>
      <c r="DU89" s="43">
        <f>IF(DU87=1,(1+Kirish!$D$53)^INT((DU86-1)/12),1)</f>
        <v>1.3685690504052741</v>
      </c>
      <c r="DV89" s="43">
        <f>IF(DV87=1,(1+Kirish!$D$53)^INT((DV86-1)/12),1)</f>
        <v>1.3685690504052741</v>
      </c>
      <c r="DW89" s="43">
        <f>IF(DW87=1,(1+Kirish!$D$53)^INT((DW86-1)/12),1)</f>
        <v>1.4233118124214852</v>
      </c>
      <c r="DX89" s="43">
        <f>IF(DX87=1,(1+Kirish!$D$53)^INT((DX86-1)/12),1)</f>
        <v>1.4233118124214852</v>
      </c>
      <c r="DY89" s="43">
        <f>IF(DY87=1,(1+Kirish!$D$53)^INT((DY86-1)/12),1)</f>
        <v>1.4233118124214852</v>
      </c>
      <c r="DZ89" s="43">
        <f>IF(DZ87=1,(1+Kirish!$D$53)^INT((DZ86-1)/12),1)</f>
        <v>1.4233118124214852</v>
      </c>
      <c r="EA89" s="43">
        <f>IF(EA87=1,(1+Kirish!$D$53)^INT((EA86-1)/12),1)</f>
        <v>1.4233118124214852</v>
      </c>
      <c r="EB89" s="43">
        <f>IF(EB87=1,(1+Kirish!$D$53)^INT((EB86-1)/12),1)</f>
        <v>1.4233118124214852</v>
      </c>
      <c r="EC89" s="43">
        <f>IF(EC87=1,(1+Kirish!$D$53)^INT((EC86-1)/12),1)</f>
        <v>1.4233118124214852</v>
      </c>
      <c r="ED89" s="43">
        <f>IF(ED87=1,(1+Kirish!$D$53)^INT((ED86-1)/12),1)</f>
        <v>1.4233118124214852</v>
      </c>
      <c r="EE89" s="43">
        <f>IF(EE87=1,(1+Kirish!$D$53)^INT((EE86-1)/12),1)</f>
        <v>1.4233118124214852</v>
      </c>
      <c r="EF89" s="43">
        <f>IF(EF87=1,(1+Kirish!$D$53)^INT((EF86-1)/12),1)</f>
        <v>1.4233118124214852</v>
      </c>
      <c r="EG89" s="43">
        <f>IF(EG87=1,(1+Kirish!$D$53)^INT((EG86-1)/12),1)</f>
        <v>1.4233118124214852</v>
      </c>
      <c r="EH89" s="43">
        <f>IF(EH87=1,(1+Kirish!$D$53)^INT((EH86-1)/12),1)</f>
        <v>1.4233118124214852</v>
      </c>
      <c r="EI89" s="43">
        <f>IF(EI87=1,(1+Kirish!$D$53)^INT((EI86-1)/12),1)</f>
        <v>1</v>
      </c>
      <c r="EJ89" s="43">
        <f>IF(EJ87=1,(1+Kirish!$D$53)^INT((EJ86-1)/12),1)</f>
        <v>1</v>
      </c>
      <c r="EK89" s="43">
        <f>IF(EK87=1,(1+Kirish!$D$53)^INT((EK86-1)/12),1)</f>
        <v>1</v>
      </c>
      <c r="EL89" s="43">
        <f>IF(EL87=1,(1+Kirish!$D$53)^INT((EL86-1)/12),1)</f>
        <v>1</v>
      </c>
      <c r="EM89" s="43">
        <f>IF(EM87=1,(1+Kirish!$D$53)^INT((EM86-1)/12),1)</f>
        <v>1</v>
      </c>
      <c r="EN89" s="43">
        <f>IF(EN87=1,(1+Kirish!$D$53)^INT((EN86-1)/12),1)</f>
        <v>1</v>
      </c>
      <c r="EO89" s="43">
        <f>IF(EO87=1,(1+Kirish!$D$53)^INT((EO86-1)/12),1)</f>
        <v>1</v>
      </c>
      <c r="EP89" s="43">
        <f>IF(EP87=1,(1+Kirish!$D$53)^INT((EP86-1)/12),1)</f>
        <v>1</v>
      </c>
      <c r="EQ89" s="43">
        <f>IF(EQ87=1,(1+Kirish!$D$53)^INT((EQ86-1)/12),1)</f>
        <v>1</v>
      </c>
      <c r="ER89" s="43">
        <f>IF(ER87=1,(1+Kirish!$D$53)^INT((ER86-1)/12),1)</f>
        <v>1</v>
      </c>
      <c r="ES89" s="43">
        <f>IF(ES87=1,(1+Kirish!$D$53)^INT((ES86-1)/12),1)</f>
        <v>1</v>
      </c>
      <c r="ET89" s="43">
        <f>IF(ET87=1,(1+Kirish!$D$53)^INT((ET86-1)/12),1)</f>
        <v>1</v>
      </c>
      <c r="EU89" s="43">
        <f>IF(EU87=1,(1+Kirish!$D$53)^INT((EU86-1)/12),1)</f>
        <v>1</v>
      </c>
      <c r="EV89" s="43">
        <f>IF(EV87=1,(1+Kirish!$D$53)^INT((EV86-1)/12),1)</f>
        <v>1</v>
      </c>
      <c r="EW89" s="43">
        <f>IF(EW87=1,(1+Kirish!$D$53)^INT((EW86-1)/12),1)</f>
        <v>1</v>
      </c>
      <c r="EX89" s="43">
        <f>IF(EX87=1,(1+Kirish!$D$53)^INT((EX86-1)/12),1)</f>
        <v>1</v>
      </c>
      <c r="EY89" s="43">
        <f>IF(EY87=1,(1+Kirish!$D$53)^INT((EY86-1)/12),1)</f>
        <v>1</v>
      </c>
      <c r="EZ89" s="43">
        <f>IF(EZ87=1,(1+Kirish!$D$53)^INT((EZ86-1)/12),1)</f>
        <v>1</v>
      </c>
      <c r="FA89" s="43">
        <f>IF(FA87=1,(1+Kirish!$D$53)^INT((FA86-1)/12),1)</f>
        <v>1</v>
      </c>
      <c r="FB89" s="43">
        <f>IF(FB87=1,(1+Kirish!$D$53)^INT((FB86-1)/12),1)</f>
        <v>1</v>
      </c>
      <c r="FC89" s="43">
        <f>IF(FC87=1,(1+Kirish!$D$53)^INT((FC86-1)/12),1)</f>
        <v>1</v>
      </c>
      <c r="FD89" s="43">
        <f>IF(FD87=1,(1+Kirish!$D$53)^INT((FD86-1)/12),1)</f>
        <v>1</v>
      </c>
      <c r="FE89" s="43">
        <f>IF(FE87=1,(1+Kirish!$D$53)^INT((FE86-1)/12),1)</f>
        <v>1</v>
      </c>
      <c r="FF89" s="43">
        <f>IF(FF87=1,(1+Kirish!$D$53)^INT((FF86-1)/12),1)</f>
        <v>1</v>
      </c>
      <c r="FG89" s="43">
        <f>IF(FG87=1,(1+Kirish!$D$53)^INT((FG86-1)/12),1)</f>
        <v>1</v>
      </c>
      <c r="FH89" s="43">
        <f>IF(FH87=1,(1+Kirish!$D$53)^INT((FH86-1)/12),1)</f>
        <v>1</v>
      </c>
      <c r="FI89" s="43">
        <f>IF(FI87=1,(1+Kirish!$D$53)^INT((FI86-1)/12),1)</f>
        <v>1</v>
      </c>
      <c r="FJ89" s="43">
        <f>IF(FJ87=1,(1+Kirish!$D$53)^INT((FJ86-1)/12),1)</f>
        <v>1</v>
      </c>
      <c r="FK89" s="43">
        <f>IF(FK87=1,(1+Kirish!$D$53)^INT((FK86-1)/12),1)</f>
        <v>1</v>
      </c>
      <c r="FL89" s="43">
        <f>IF(FL87=1,(1+Kirish!$D$53)^INT((FL86-1)/12),1)</f>
        <v>1</v>
      </c>
      <c r="FM89" s="43">
        <f>IF(FM87=1,(1+Kirish!$D$53)^INT((FM86-1)/12),1)</f>
        <v>1</v>
      </c>
      <c r="FN89" s="43">
        <f>IF(FN87=1,(1+Kirish!$D$53)^INT((FN86-1)/12),1)</f>
        <v>1</v>
      </c>
      <c r="FO89" s="43">
        <f>IF(FO87=1,(1+Kirish!$D$53)^INT((FO86-1)/12),1)</f>
        <v>1</v>
      </c>
      <c r="FP89" s="43">
        <f>IF(FP87=1,(1+Kirish!$D$53)^INT((FP86-1)/12),1)</f>
        <v>1</v>
      </c>
    </row>
    <row r="90" spans="1:172" x14ac:dyDescent="0.2">
      <c r="A90" s="42" t="s">
        <v>238</v>
      </c>
      <c r="C90" s="45">
        <f t="shared" ref="C90:C99" si="101">SUM(D90:FP90)</f>
        <v>6944852.3767630979</v>
      </c>
      <c r="D90" s="46">
        <f>Parametrlar!$G$16*D88*D89</f>
        <v>0</v>
      </c>
      <c r="E90" s="46">
        <f>Parametrlar!$G$16*E88*E89</f>
        <v>0</v>
      </c>
      <c r="F90" s="46">
        <f>Parametrlar!$G$16*F88*F89</f>
        <v>0</v>
      </c>
      <c r="G90" s="46">
        <f>Parametrlar!$G$16*G88*G89</f>
        <v>0</v>
      </c>
      <c r="H90" s="46">
        <f>Parametrlar!$G$16*H88*H89</f>
        <v>0</v>
      </c>
      <c r="I90" s="46">
        <f>Parametrlar!$G$16*I88*I89</f>
        <v>0</v>
      </c>
      <c r="J90" s="46">
        <f>Parametrlar!$G$16*J88*J89</f>
        <v>0</v>
      </c>
      <c r="K90" s="46">
        <f>Parametrlar!$G$16*K88*K89</f>
        <v>0</v>
      </c>
      <c r="L90" s="46">
        <f>Parametrlar!$G$16*L88*L89</f>
        <v>0</v>
      </c>
      <c r="M90" s="46">
        <f>Parametrlar!$G$16*M88*M89</f>
        <v>0</v>
      </c>
      <c r="N90" s="46">
        <f>Parametrlar!$G$16*N88*N89</f>
        <v>0</v>
      </c>
      <c r="O90" s="46">
        <f>Parametrlar!$G$16*O88*O89</f>
        <v>0</v>
      </c>
      <c r="P90" s="46">
        <f>Parametrlar!$G$16*P88*P89</f>
        <v>0</v>
      </c>
      <c r="Q90" s="46">
        <f>Parametrlar!$G$16*Q88*Q89</f>
        <v>0</v>
      </c>
      <c r="R90" s="46">
        <f>Parametrlar!$G$16*R88*R89</f>
        <v>0</v>
      </c>
      <c r="S90" s="46">
        <f>Parametrlar!$G$16*S88*S89</f>
        <v>10544.160000000002</v>
      </c>
      <c r="T90" s="46">
        <f>Parametrlar!$G$16*T88*T89</f>
        <v>14878.981333333333</v>
      </c>
      <c r="U90" s="46">
        <f>Parametrlar!$G$16*U88*U89</f>
        <v>19213.80266666667</v>
      </c>
      <c r="V90" s="46">
        <f>Parametrlar!$G$16*V88*V89</f>
        <v>23548.624</v>
      </c>
      <c r="W90" s="46">
        <f>Parametrlar!$G$16*W88*W89</f>
        <v>27883.445333333333</v>
      </c>
      <c r="X90" s="46">
        <f>Parametrlar!$G$16*X88*X89</f>
        <v>32218.26666666667</v>
      </c>
      <c r="Y90" s="46">
        <f>Parametrlar!$G$16*Y88*Y89</f>
        <v>36553.088000000003</v>
      </c>
      <c r="Z90" s="46">
        <f>Parametrlar!$G$16*Z88*Z89</f>
        <v>40887.909333333337</v>
      </c>
      <c r="AA90" s="46">
        <f>Parametrlar!$G$16*AA88*AA89</f>
        <v>45222.73066666667</v>
      </c>
      <c r="AB90" s="46">
        <f>Parametrlar!$G$16*AB88*AB89</f>
        <v>49557.552000000003</v>
      </c>
      <c r="AC90" s="46">
        <f>Parametrlar!$G$16*AC88*AC89</f>
        <v>49557.552000000003</v>
      </c>
      <c r="AD90" s="46">
        <f>Parametrlar!$G$16*AD88*AD89</f>
        <v>49557.552000000003</v>
      </c>
      <c r="AE90" s="46">
        <f>Parametrlar!$G$16*AE88*AE89</f>
        <v>51539.854080000005</v>
      </c>
      <c r="AF90" s="46">
        <f>Parametrlar!$G$16*AF88*AF89</f>
        <v>51539.854080000005</v>
      </c>
      <c r="AG90" s="46">
        <f>Parametrlar!$G$16*AG88*AG89</f>
        <v>51539.854080000005</v>
      </c>
      <c r="AH90" s="46">
        <f>Parametrlar!$G$16*AH88*AH89</f>
        <v>51539.854080000005</v>
      </c>
      <c r="AI90" s="46">
        <f>Parametrlar!$G$16*AI88*AI89</f>
        <v>51539.854080000005</v>
      </c>
      <c r="AJ90" s="46">
        <f>Parametrlar!$G$16*AJ88*AJ89</f>
        <v>51539.854080000005</v>
      </c>
      <c r="AK90" s="46">
        <f>Parametrlar!$G$16*AK88*AK89</f>
        <v>51539.854080000005</v>
      </c>
      <c r="AL90" s="46">
        <f>Parametrlar!$G$16*AL88*AL89</f>
        <v>51539.854080000005</v>
      </c>
      <c r="AM90" s="46">
        <f>Parametrlar!$G$16*AM88*AM89</f>
        <v>51539.854080000005</v>
      </c>
      <c r="AN90" s="46">
        <f>Parametrlar!$G$16*AN88*AN89</f>
        <v>51539.854080000005</v>
      </c>
      <c r="AO90" s="46">
        <f>Parametrlar!$G$16*AO88*AO89</f>
        <v>51539.854080000005</v>
      </c>
      <c r="AP90" s="46">
        <f>Parametrlar!$G$16*AP88*AP89</f>
        <v>51539.854080000005</v>
      </c>
      <c r="AQ90" s="46">
        <f>Parametrlar!$G$16*AQ88*AQ89</f>
        <v>53601.448243200008</v>
      </c>
      <c r="AR90" s="46">
        <f>Parametrlar!$G$16*AR88*AR89</f>
        <v>53601.448243200008</v>
      </c>
      <c r="AS90" s="46">
        <f>Parametrlar!$G$16*AS88*AS89</f>
        <v>53601.448243200008</v>
      </c>
      <c r="AT90" s="46">
        <f>Parametrlar!$G$16*AT88*AT89</f>
        <v>53601.448243200008</v>
      </c>
      <c r="AU90" s="46">
        <f>Parametrlar!$G$16*AU88*AU89</f>
        <v>53601.448243200008</v>
      </c>
      <c r="AV90" s="46">
        <f>Parametrlar!$G$16*AV88*AV89</f>
        <v>53601.448243200008</v>
      </c>
      <c r="AW90" s="46">
        <f>Parametrlar!$G$16*AW88*AW89</f>
        <v>53601.448243200008</v>
      </c>
      <c r="AX90" s="46">
        <f>Parametrlar!$G$16*AX88*AX89</f>
        <v>53601.448243200008</v>
      </c>
      <c r="AY90" s="46">
        <f>Parametrlar!$G$16*AY88*AY89</f>
        <v>53601.448243200008</v>
      </c>
      <c r="AZ90" s="46">
        <f>Parametrlar!$G$16*AZ88*AZ89</f>
        <v>53601.448243200008</v>
      </c>
      <c r="BA90" s="46">
        <f>Parametrlar!$G$16*BA88*BA89</f>
        <v>53601.448243200008</v>
      </c>
      <c r="BB90" s="46">
        <f>Parametrlar!$G$16*BB88*BB89</f>
        <v>53601.448243200008</v>
      </c>
      <c r="BC90" s="46">
        <f>Parametrlar!$G$16*BC88*BC89</f>
        <v>55745.506172928006</v>
      </c>
      <c r="BD90" s="46">
        <f>Parametrlar!$G$16*BD88*BD89</f>
        <v>55745.506172928006</v>
      </c>
      <c r="BE90" s="46">
        <f>Parametrlar!$G$16*BE88*BE89</f>
        <v>55745.506172928006</v>
      </c>
      <c r="BF90" s="46">
        <f>Parametrlar!$G$16*BF88*BF89</f>
        <v>55745.506172928006</v>
      </c>
      <c r="BG90" s="46">
        <f>Parametrlar!$G$16*BG88*BG89</f>
        <v>55745.506172928006</v>
      </c>
      <c r="BH90" s="46">
        <f>Parametrlar!$G$16*BH88*BH89</f>
        <v>55745.506172928006</v>
      </c>
      <c r="BI90" s="46">
        <f>Parametrlar!$G$16*BI88*BI89</f>
        <v>55745.506172928006</v>
      </c>
      <c r="BJ90" s="46">
        <f>Parametrlar!$G$16*BJ88*BJ89</f>
        <v>55745.506172928006</v>
      </c>
      <c r="BK90" s="46">
        <f>Parametrlar!$G$16*BK88*BK89</f>
        <v>55745.506172928006</v>
      </c>
      <c r="BL90" s="46">
        <f>Parametrlar!$G$16*BL88*BL89</f>
        <v>55745.506172928006</v>
      </c>
      <c r="BM90" s="46">
        <f>Parametrlar!$G$16*BM88*BM89</f>
        <v>55745.506172928006</v>
      </c>
      <c r="BN90" s="46">
        <f>Parametrlar!$G$16*BN88*BN89</f>
        <v>55745.506172928006</v>
      </c>
      <c r="BO90" s="46">
        <f>Parametrlar!$G$16*BO88*BO89</f>
        <v>57975.326419845136</v>
      </c>
      <c r="BP90" s="46">
        <f>Parametrlar!$G$16*BP88*BP89</f>
        <v>57975.326419845136</v>
      </c>
      <c r="BQ90" s="46">
        <f>Parametrlar!$G$16*BQ88*BQ89</f>
        <v>57975.326419845136</v>
      </c>
      <c r="BR90" s="46">
        <f>Parametrlar!$G$16*BR88*BR89</f>
        <v>57975.326419845136</v>
      </c>
      <c r="BS90" s="46">
        <f>Parametrlar!$G$16*BS88*BS89</f>
        <v>57975.326419845136</v>
      </c>
      <c r="BT90" s="46">
        <f>Parametrlar!$G$16*BT88*BT89</f>
        <v>57975.326419845136</v>
      </c>
      <c r="BU90" s="46">
        <f>Parametrlar!$G$16*BU88*BU89</f>
        <v>57975.326419845136</v>
      </c>
      <c r="BV90" s="46">
        <f>Parametrlar!$G$16*BV88*BV89</f>
        <v>57975.326419845136</v>
      </c>
      <c r="BW90" s="46">
        <f>Parametrlar!$G$16*BW88*BW89</f>
        <v>57975.326419845136</v>
      </c>
      <c r="BX90" s="46">
        <f>Parametrlar!$G$16*BX88*BX89</f>
        <v>57975.326419845136</v>
      </c>
      <c r="BY90" s="46">
        <f>Parametrlar!$G$16*BY88*BY89</f>
        <v>57975.326419845136</v>
      </c>
      <c r="BZ90" s="46">
        <f>Parametrlar!$G$16*BZ88*BZ89</f>
        <v>57975.326419845136</v>
      </c>
      <c r="CA90" s="46">
        <f>Parametrlar!$G$16*CA88*CA89</f>
        <v>60294.339476638947</v>
      </c>
      <c r="CB90" s="46">
        <f>Parametrlar!$G$16*CB88*CB89</f>
        <v>60294.339476638947</v>
      </c>
      <c r="CC90" s="46">
        <f>Parametrlar!$G$16*CC88*CC89</f>
        <v>60294.339476638947</v>
      </c>
      <c r="CD90" s="46">
        <f>Parametrlar!$G$16*CD88*CD89</f>
        <v>60294.339476638947</v>
      </c>
      <c r="CE90" s="46">
        <f>Parametrlar!$G$16*CE88*CE89</f>
        <v>60294.339476638947</v>
      </c>
      <c r="CF90" s="46">
        <f>Parametrlar!$G$16*CF88*CF89</f>
        <v>60294.339476638947</v>
      </c>
      <c r="CG90" s="46">
        <f>Parametrlar!$G$16*CG88*CG89</f>
        <v>60294.339476638947</v>
      </c>
      <c r="CH90" s="46">
        <f>Parametrlar!$G$16*CH88*CH89</f>
        <v>60294.339476638947</v>
      </c>
      <c r="CI90" s="46">
        <f>Parametrlar!$G$16*CI88*CI89</f>
        <v>60294.339476638947</v>
      </c>
      <c r="CJ90" s="46">
        <f>Parametrlar!$G$16*CJ88*CJ89</f>
        <v>60294.339476638947</v>
      </c>
      <c r="CK90" s="46">
        <f>Parametrlar!$G$16*CK88*CK89</f>
        <v>60294.339476638947</v>
      </c>
      <c r="CL90" s="46">
        <f>Parametrlar!$G$16*CL88*CL89</f>
        <v>60294.339476638947</v>
      </c>
      <c r="CM90" s="46">
        <f>Parametrlar!$G$16*CM88*CM89</f>
        <v>62706.113055704503</v>
      </c>
      <c r="CN90" s="46">
        <f>Parametrlar!$G$16*CN88*CN89</f>
        <v>62706.113055704503</v>
      </c>
      <c r="CO90" s="46">
        <f>Parametrlar!$G$16*CO88*CO89</f>
        <v>62706.113055704503</v>
      </c>
      <c r="CP90" s="46">
        <f>Parametrlar!$G$16*CP88*CP89</f>
        <v>62706.113055704503</v>
      </c>
      <c r="CQ90" s="46">
        <f>Parametrlar!$G$16*CQ88*CQ89</f>
        <v>62706.113055704503</v>
      </c>
      <c r="CR90" s="46">
        <f>Parametrlar!$G$16*CR88*CR89</f>
        <v>62706.113055704503</v>
      </c>
      <c r="CS90" s="46">
        <f>Parametrlar!$G$16*CS88*CS89</f>
        <v>62706.113055704503</v>
      </c>
      <c r="CT90" s="46">
        <f>Parametrlar!$G$16*CT88*CT89</f>
        <v>62706.113055704503</v>
      </c>
      <c r="CU90" s="46">
        <f>Parametrlar!$G$16*CU88*CU89</f>
        <v>62706.113055704503</v>
      </c>
      <c r="CV90" s="46">
        <f>Parametrlar!$G$16*CV88*CV89</f>
        <v>62706.113055704503</v>
      </c>
      <c r="CW90" s="46">
        <f>Parametrlar!$G$16*CW88*CW89</f>
        <v>62706.113055704503</v>
      </c>
      <c r="CX90" s="46">
        <f>Parametrlar!$G$16*CX88*CX89</f>
        <v>62706.113055704503</v>
      </c>
      <c r="CY90" s="46">
        <f>Parametrlar!$G$16*CY88*CY89</f>
        <v>65214.357577932678</v>
      </c>
      <c r="CZ90" s="46">
        <f>Parametrlar!$G$16*CZ88*CZ89</f>
        <v>65214.357577932678</v>
      </c>
      <c r="DA90" s="46">
        <f>Parametrlar!$G$16*DA88*DA89</f>
        <v>65214.357577932678</v>
      </c>
      <c r="DB90" s="46">
        <f>Parametrlar!$G$16*DB88*DB89</f>
        <v>65214.357577932678</v>
      </c>
      <c r="DC90" s="46">
        <f>Parametrlar!$G$16*DC88*DC89</f>
        <v>65214.357577932678</v>
      </c>
      <c r="DD90" s="46">
        <f>Parametrlar!$G$16*DD88*DD89</f>
        <v>65214.357577932678</v>
      </c>
      <c r="DE90" s="46">
        <f>Parametrlar!$G$16*DE88*DE89</f>
        <v>65214.357577932678</v>
      </c>
      <c r="DF90" s="46">
        <f>Parametrlar!$G$16*DF88*DF89</f>
        <v>65214.357577932678</v>
      </c>
      <c r="DG90" s="46">
        <f>Parametrlar!$G$16*DG88*DG89</f>
        <v>65214.357577932678</v>
      </c>
      <c r="DH90" s="46">
        <f>Parametrlar!$G$16*DH88*DH89</f>
        <v>65214.357577932678</v>
      </c>
      <c r="DI90" s="46">
        <f>Parametrlar!$G$16*DI88*DI89</f>
        <v>65214.357577932678</v>
      </c>
      <c r="DJ90" s="46">
        <f>Parametrlar!$G$16*DJ88*DJ89</f>
        <v>65214.357577932678</v>
      </c>
      <c r="DK90" s="46">
        <f>Parametrlar!$G$16*DK88*DK89</f>
        <v>67822.931881049997</v>
      </c>
      <c r="DL90" s="46">
        <f>Parametrlar!$G$16*DL88*DL89</f>
        <v>67822.931881049997</v>
      </c>
      <c r="DM90" s="46">
        <f>Parametrlar!$G$16*DM88*DM89</f>
        <v>67822.931881049997</v>
      </c>
      <c r="DN90" s="46">
        <f>Parametrlar!$G$16*DN88*DN89</f>
        <v>67822.931881049997</v>
      </c>
      <c r="DO90" s="46">
        <f>Parametrlar!$G$16*DO88*DO89</f>
        <v>67822.931881049997</v>
      </c>
      <c r="DP90" s="46">
        <f>Parametrlar!$G$16*DP88*DP89</f>
        <v>67822.931881049997</v>
      </c>
      <c r="DQ90" s="46">
        <f>Parametrlar!$G$16*DQ88*DQ89</f>
        <v>67822.931881049997</v>
      </c>
      <c r="DR90" s="46">
        <f>Parametrlar!$G$16*DR88*DR89</f>
        <v>67822.931881049997</v>
      </c>
      <c r="DS90" s="46">
        <f>Parametrlar!$G$16*DS88*DS89</f>
        <v>67822.931881049997</v>
      </c>
      <c r="DT90" s="46">
        <f>Parametrlar!$G$16*DT88*DT89</f>
        <v>67822.931881049997</v>
      </c>
      <c r="DU90" s="46">
        <f>Parametrlar!$G$16*DU88*DU89</f>
        <v>67822.931881049997</v>
      </c>
      <c r="DV90" s="46">
        <f>Parametrlar!$G$16*DV88*DV89</f>
        <v>67822.931881049997</v>
      </c>
      <c r="DW90" s="46">
        <f>Parametrlar!$G$16*DW88*DW89</f>
        <v>70535.84915629201</v>
      </c>
      <c r="DX90" s="46">
        <f>Parametrlar!$G$16*DX88*DX89</f>
        <v>70535.84915629201</v>
      </c>
      <c r="DY90" s="46">
        <f>Parametrlar!$G$16*DY88*DY89</f>
        <v>70535.84915629201</v>
      </c>
      <c r="DZ90" s="46">
        <f>Parametrlar!$G$16*DZ88*DZ89</f>
        <v>70535.84915629201</v>
      </c>
      <c r="EA90" s="46">
        <f>Parametrlar!$G$16*EA88*EA89</f>
        <v>70535.84915629201</v>
      </c>
      <c r="EB90" s="46">
        <f>Parametrlar!$G$16*EB88*EB89</f>
        <v>70535.84915629201</v>
      </c>
      <c r="EC90" s="46">
        <f>Parametrlar!$G$16*EC88*EC89</f>
        <v>70535.84915629201</v>
      </c>
      <c r="ED90" s="46">
        <f>Parametrlar!$G$16*ED88*ED89</f>
        <v>70535.84915629201</v>
      </c>
      <c r="EE90" s="46">
        <f>Parametrlar!$G$16*EE88*EE89</f>
        <v>70535.84915629201</v>
      </c>
      <c r="EF90" s="46">
        <f>Parametrlar!$G$16*EF88*EF89</f>
        <v>70535.84915629201</v>
      </c>
      <c r="EG90" s="46">
        <f>Parametrlar!$G$16*EG88*EG89</f>
        <v>70535.84915629201</v>
      </c>
      <c r="EH90" s="46">
        <f>Parametrlar!$G$16*EH88*EH89</f>
        <v>70535.84915629201</v>
      </c>
      <c r="EI90" s="46">
        <f>Parametrlar!$G$16*EI88*EI89</f>
        <v>0</v>
      </c>
      <c r="EJ90" s="46">
        <f>Parametrlar!$G$16*EJ88*EJ89</f>
        <v>0</v>
      </c>
      <c r="EK90" s="46">
        <f>Parametrlar!$G$16*EK88*EK89</f>
        <v>0</v>
      </c>
      <c r="EL90" s="46">
        <f>Parametrlar!$G$16*EL88*EL89</f>
        <v>0</v>
      </c>
      <c r="EM90" s="46">
        <f>Parametrlar!$G$16*EM88*EM89</f>
        <v>0</v>
      </c>
      <c r="EN90" s="46">
        <f>Parametrlar!$G$16*EN88*EN89</f>
        <v>0</v>
      </c>
      <c r="EO90" s="46">
        <f>Parametrlar!$G$16*EO88*EO89</f>
        <v>0</v>
      </c>
      <c r="EP90" s="46">
        <f>Parametrlar!$G$16*EP88*EP89</f>
        <v>0</v>
      </c>
      <c r="EQ90" s="46">
        <f>Parametrlar!$G$16*EQ88*EQ89</f>
        <v>0</v>
      </c>
      <c r="ER90" s="46">
        <f>Parametrlar!$G$16*ER88*ER89</f>
        <v>0</v>
      </c>
      <c r="ES90" s="46">
        <f>Parametrlar!$G$16*ES88*ES89</f>
        <v>0</v>
      </c>
      <c r="ET90" s="46">
        <f>Parametrlar!$G$16*ET88*ET89</f>
        <v>0</v>
      </c>
      <c r="EU90" s="46">
        <f>Parametrlar!$G$16*EU88*EU89</f>
        <v>0</v>
      </c>
      <c r="EV90" s="46">
        <f>Parametrlar!$G$16*EV88*EV89</f>
        <v>0</v>
      </c>
      <c r="EW90" s="46">
        <f>Parametrlar!$G$16*EW88*EW89</f>
        <v>0</v>
      </c>
      <c r="EX90" s="46">
        <f>Parametrlar!$G$16*EX88*EX89</f>
        <v>0</v>
      </c>
      <c r="EY90" s="46">
        <f>Parametrlar!$G$16*EY88*EY89</f>
        <v>0</v>
      </c>
      <c r="EZ90" s="46">
        <f>Parametrlar!$G$16*EZ88*EZ89</f>
        <v>0</v>
      </c>
      <c r="FA90" s="46">
        <f>Parametrlar!$G$16*FA88*FA89</f>
        <v>0</v>
      </c>
      <c r="FB90" s="46">
        <f>Parametrlar!$G$16*FB88*FB89</f>
        <v>0</v>
      </c>
      <c r="FC90" s="46">
        <f>Parametrlar!$G$16*FC88*FC89</f>
        <v>0</v>
      </c>
      <c r="FD90" s="46">
        <f>Parametrlar!$G$16*FD88*FD89</f>
        <v>0</v>
      </c>
      <c r="FE90" s="46">
        <f>Parametrlar!$G$16*FE88*FE89</f>
        <v>0</v>
      </c>
      <c r="FF90" s="46">
        <f>Parametrlar!$G$16*FF88*FF89</f>
        <v>0</v>
      </c>
      <c r="FG90" s="46">
        <f>Parametrlar!$G$16*FG88*FG89</f>
        <v>0</v>
      </c>
      <c r="FH90" s="46">
        <f>Parametrlar!$G$16*FH88*FH89</f>
        <v>0</v>
      </c>
      <c r="FI90" s="46">
        <f>Parametrlar!$G$16*FI88*FI89</f>
        <v>0</v>
      </c>
      <c r="FJ90" s="46">
        <f>Parametrlar!$G$16*FJ88*FJ89</f>
        <v>0</v>
      </c>
      <c r="FK90" s="46">
        <f>Parametrlar!$G$16*FK88*FK89</f>
        <v>0</v>
      </c>
      <c r="FL90" s="46">
        <f>Parametrlar!$G$16*FL88*FL89</f>
        <v>0</v>
      </c>
      <c r="FM90" s="46">
        <f>Parametrlar!$G$16*FM88*FM89</f>
        <v>0</v>
      </c>
      <c r="FN90" s="46">
        <f>Parametrlar!$G$16*FN88*FN89</f>
        <v>0</v>
      </c>
      <c r="FO90" s="46">
        <f>Parametrlar!$G$16*FO88*FO89</f>
        <v>0</v>
      </c>
      <c r="FP90" s="46">
        <f>Parametrlar!$G$16*FP88*FP89</f>
        <v>0</v>
      </c>
    </row>
    <row r="91" spans="1:172" x14ac:dyDescent="0.2">
      <c r="A91" s="42" t="s">
        <v>239</v>
      </c>
      <c r="C91" s="45">
        <f t="shared" si="101"/>
        <v>197593.3325204594</v>
      </c>
      <c r="D91" s="46">
        <f>Kirish!$B$21*Parametrlar!$G$14*D88*D89</f>
        <v>0</v>
      </c>
      <c r="E91" s="46">
        <f>Kirish!$B$21*Parametrlar!$G$14*E88*E89</f>
        <v>0</v>
      </c>
      <c r="F91" s="46">
        <f>Kirish!$B$21*Parametrlar!$G$14*F88*F89</f>
        <v>0</v>
      </c>
      <c r="G91" s="46">
        <f>Kirish!$B$21*Parametrlar!$G$14*G88*G89</f>
        <v>0</v>
      </c>
      <c r="H91" s="46">
        <f>Kirish!$B$21*Parametrlar!$G$14*H88*H89</f>
        <v>0</v>
      </c>
      <c r="I91" s="46">
        <f>Kirish!$B$21*Parametrlar!$G$14*I88*I89</f>
        <v>0</v>
      </c>
      <c r="J91" s="46">
        <f>Kirish!$B$21*Parametrlar!$G$14*J88*J89</f>
        <v>0</v>
      </c>
      <c r="K91" s="46">
        <f>Kirish!$B$21*Parametrlar!$G$14*K88*K89</f>
        <v>0</v>
      </c>
      <c r="L91" s="46">
        <f>Kirish!$B$21*Parametrlar!$G$14*L88*L89</f>
        <v>0</v>
      </c>
      <c r="M91" s="46">
        <f>Kirish!$B$21*Parametrlar!$G$14*M88*M89</f>
        <v>0</v>
      </c>
      <c r="N91" s="46">
        <f>Kirish!$B$21*Parametrlar!$G$14*N88*N89</f>
        <v>0</v>
      </c>
      <c r="O91" s="46">
        <f>Kirish!$B$21*Parametrlar!$G$14*O88*O89</f>
        <v>0</v>
      </c>
      <c r="P91" s="46">
        <f>Kirish!$B$21*Parametrlar!$G$14*P88*P89</f>
        <v>0</v>
      </c>
      <c r="Q91" s="46">
        <f>Kirish!$B$21*Parametrlar!$G$14*Q88*Q89</f>
        <v>0</v>
      </c>
      <c r="R91" s="46">
        <f>Kirish!$B$21*Parametrlar!$G$14*R88*R89</f>
        <v>0</v>
      </c>
      <c r="S91" s="46">
        <f>Kirish!$B$21*Parametrlar!$G$14*S88*S89</f>
        <v>300</v>
      </c>
      <c r="T91" s="46">
        <f>Kirish!$B$21*Parametrlar!$G$14*T88*T89</f>
        <v>423.33333333333331</v>
      </c>
      <c r="U91" s="46">
        <f>Kirish!$B$21*Parametrlar!$G$14*U88*U89</f>
        <v>546.66666666666674</v>
      </c>
      <c r="V91" s="46">
        <f>Kirish!$B$21*Parametrlar!$G$14*V88*V89</f>
        <v>670</v>
      </c>
      <c r="W91" s="46">
        <f>Kirish!$B$21*Parametrlar!$G$14*W88*W89</f>
        <v>793.33333333333326</v>
      </c>
      <c r="X91" s="46">
        <f>Kirish!$B$21*Parametrlar!$G$14*X88*X89</f>
        <v>916.66666666666674</v>
      </c>
      <c r="Y91" s="46">
        <f>Kirish!$B$21*Parametrlar!$G$14*Y88*Y89</f>
        <v>1040</v>
      </c>
      <c r="Z91" s="46">
        <f>Kirish!$B$21*Parametrlar!$G$14*Z88*Z89</f>
        <v>1163.3333333333333</v>
      </c>
      <c r="AA91" s="46">
        <f>Kirish!$B$21*Parametrlar!$G$14*AA88*AA89</f>
        <v>1286.6666666666665</v>
      </c>
      <c r="AB91" s="46">
        <f>Kirish!$B$21*Parametrlar!$G$14*AB88*AB89</f>
        <v>1410</v>
      </c>
      <c r="AC91" s="46">
        <f>Kirish!$B$21*Parametrlar!$G$14*AC88*AC89</f>
        <v>1410</v>
      </c>
      <c r="AD91" s="46">
        <f>Kirish!$B$21*Parametrlar!$G$14*AD88*AD89</f>
        <v>1410</v>
      </c>
      <c r="AE91" s="46">
        <f>Kirish!$B$21*Parametrlar!$G$14*AE88*AE89</f>
        <v>1466.4</v>
      </c>
      <c r="AF91" s="46">
        <f>Kirish!$B$21*Parametrlar!$G$14*AF88*AF89</f>
        <v>1466.4</v>
      </c>
      <c r="AG91" s="46">
        <f>Kirish!$B$21*Parametrlar!$G$14*AG88*AG89</f>
        <v>1466.4</v>
      </c>
      <c r="AH91" s="46">
        <f>Kirish!$B$21*Parametrlar!$G$14*AH88*AH89</f>
        <v>1466.4</v>
      </c>
      <c r="AI91" s="46">
        <f>Kirish!$B$21*Parametrlar!$G$14*AI88*AI89</f>
        <v>1466.4</v>
      </c>
      <c r="AJ91" s="46">
        <f>Kirish!$B$21*Parametrlar!$G$14*AJ88*AJ89</f>
        <v>1466.4</v>
      </c>
      <c r="AK91" s="46">
        <f>Kirish!$B$21*Parametrlar!$G$14*AK88*AK89</f>
        <v>1466.4</v>
      </c>
      <c r="AL91" s="46">
        <f>Kirish!$B$21*Parametrlar!$G$14*AL88*AL89</f>
        <v>1466.4</v>
      </c>
      <c r="AM91" s="46">
        <f>Kirish!$B$21*Parametrlar!$G$14*AM88*AM89</f>
        <v>1466.4</v>
      </c>
      <c r="AN91" s="46">
        <f>Kirish!$B$21*Parametrlar!$G$14*AN88*AN89</f>
        <v>1466.4</v>
      </c>
      <c r="AO91" s="46">
        <f>Kirish!$B$21*Parametrlar!$G$14*AO88*AO89</f>
        <v>1466.4</v>
      </c>
      <c r="AP91" s="46">
        <f>Kirish!$B$21*Parametrlar!$G$14*AP88*AP89</f>
        <v>1466.4</v>
      </c>
      <c r="AQ91" s="46">
        <f>Kirish!$B$21*Parametrlar!$G$14*AQ88*AQ89</f>
        <v>1525.0560000000003</v>
      </c>
      <c r="AR91" s="46">
        <f>Kirish!$B$21*Parametrlar!$G$14*AR88*AR89</f>
        <v>1525.0560000000003</v>
      </c>
      <c r="AS91" s="46">
        <f>Kirish!$B$21*Parametrlar!$G$14*AS88*AS89</f>
        <v>1525.0560000000003</v>
      </c>
      <c r="AT91" s="46">
        <f>Kirish!$B$21*Parametrlar!$G$14*AT88*AT89</f>
        <v>1525.0560000000003</v>
      </c>
      <c r="AU91" s="46">
        <f>Kirish!$B$21*Parametrlar!$G$14*AU88*AU89</f>
        <v>1525.0560000000003</v>
      </c>
      <c r="AV91" s="46">
        <f>Kirish!$B$21*Parametrlar!$G$14*AV88*AV89</f>
        <v>1525.0560000000003</v>
      </c>
      <c r="AW91" s="46">
        <f>Kirish!$B$21*Parametrlar!$G$14*AW88*AW89</f>
        <v>1525.0560000000003</v>
      </c>
      <c r="AX91" s="46">
        <f>Kirish!$B$21*Parametrlar!$G$14*AX88*AX89</f>
        <v>1525.0560000000003</v>
      </c>
      <c r="AY91" s="46">
        <f>Kirish!$B$21*Parametrlar!$G$14*AY88*AY89</f>
        <v>1525.0560000000003</v>
      </c>
      <c r="AZ91" s="46">
        <f>Kirish!$B$21*Parametrlar!$G$14*AZ88*AZ89</f>
        <v>1525.0560000000003</v>
      </c>
      <c r="BA91" s="46">
        <f>Kirish!$B$21*Parametrlar!$G$14*BA88*BA89</f>
        <v>1525.0560000000003</v>
      </c>
      <c r="BB91" s="46">
        <f>Kirish!$B$21*Parametrlar!$G$14*BB88*BB89</f>
        <v>1525.0560000000003</v>
      </c>
      <c r="BC91" s="46">
        <f>Kirish!$B$21*Parametrlar!$G$14*BC88*BC89</f>
        <v>1586.0582400000001</v>
      </c>
      <c r="BD91" s="46">
        <f>Kirish!$B$21*Parametrlar!$G$14*BD88*BD89</f>
        <v>1586.0582400000001</v>
      </c>
      <c r="BE91" s="46">
        <f>Kirish!$B$21*Parametrlar!$G$14*BE88*BE89</f>
        <v>1586.0582400000001</v>
      </c>
      <c r="BF91" s="46">
        <f>Kirish!$B$21*Parametrlar!$G$14*BF88*BF89</f>
        <v>1586.0582400000001</v>
      </c>
      <c r="BG91" s="46">
        <f>Kirish!$B$21*Parametrlar!$G$14*BG88*BG89</f>
        <v>1586.0582400000001</v>
      </c>
      <c r="BH91" s="46">
        <f>Kirish!$B$21*Parametrlar!$G$14*BH88*BH89</f>
        <v>1586.0582400000001</v>
      </c>
      <c r="BI91" s="46">
        <f>Kirish!$B$21*Parametrlar!$G$14*BI88*BI89</f>
        <v>1586.0582400000001</v>
      </c>
      <c r="BJ91" s="46">
        <f>Kirish!$B$21*Parametrlar!$G$14*BJ88*BJ89</f>
        <v>1586.0582400000001</v>
      </c>
      <c r="BK91" s="46">
        <f>Kirish!$B$21*Parametrlar!$G$14*BK88*BK89</f>
        <v>1586.0582400000001</v>
      </c>
      <c r="BL91" s="46">
        <f>Kirish!$B$21*Parametrlar!$G$14*BL88*BL89</f>
        <v>1586.0582400000001</v>
      </c>
      <c r="BM91" s="46">
        <f>Kirish!$B$21*Parametrlar!$G$14*BM88*BM89</f>
        <v>1586.0582400000001</v>
      </c>
      <c r="BN91" s="46">
        <f>Kirish!$B$21*Parametrlar!$G$14*BN88*BN89</f>
        <v>1586.0582400000001</v>
      </c>
      <c r="BO91" s="46">
        <f>Kirish!$B$21*Parametrlar!$G$14*BO88*BO89</f>
        <v>1649.5005696000003</v>
      </c>
      <c r="BP91" s="46">
        <f>Kirish!$B$21*Parametrlar!$G$14*BP88*BP89</f>
        <v>1649.5005696000003</v>
      </c>
      <c r="BQ91" s="46">
        <f>Kirish!$B$21*Parametrlar!$G$14*BQ88*BQ89</f>
        <v>1649.5005696000003</v>
      </c>
      <c r="BR91" s="46">
        <f>Kirish!$B$21*Parametrlar!$G$14*BR88*BR89</f>
        <v>1649.5005696000003</v>
      </c>
      <c r="BS91" s="46">
        <f>Kirish!$B$21*Parametrlar!$G$14*BS88*BS89</f>
        <v>1649.5005696000003</v>
      </c>
      <c r="BT91" s="46">
        <f>Kirish!$B$21*Parametrlar!$G$14*BT88*BT89</f>
        <v>1649.5005696000003</v>
      </c>
      <c r="BU91" s="46">
        <f>Kirish!$B$21*Parametrlar!$G$14*BU88*BU89</f>
        <v>1649.5005696000003</v>
      </c>
      <c r="BV91" s="46">
        <f>Kirish!$B$21*Parametrlar!$G$14*BV88*BV89</f>
        <v>1649.5005696000003</v>
      </c>
      <c r="BW91" s="46">
        <f>Kirish!$B$21*Parametrlar!$G$14*BW88*BW89</f>
        <v>1649.5005696000003</v>
      </c>
      <c r="BX91" s="46">
        <f>Kirish!$B$21*Parametrlar!$G$14*BX88*BX89</f>
        <v>1649.5005696000003</v>
      </c>
      <c r="BY91" s="46">
        <f>Kirish!$B$21*Parametrlar!$G$14*BY88*BY89</f>
        <v>1649.5005696000003</v>
      </c>
      <c r="BZ91" s="46">
        <f>Kirish!$B$21*Parametrlar!$G$14*BZ88*BZ89</f>
        <v>1649.5005696000003</v>
      </c>
      <c r="CA91" s="46">
        <f>Kirish!$B$21*Parametrlar!$G$14*CA88*CA89</f>
        <v>1715.4805923840006</v>
      </c>
      <c r="CB91" s="46">
        <f>Kirish!$B$21*Parametrlar!$G$14*CB88*CB89</f>
        <v>1715.4805923840006</v>
      </c>
      <c r="CC91" s="46">
        <f>Kirish!$B$21*Parametrlar!$G$14*CC88*CC89</f>
        <v>1715.4805923840006</v>
      </c>
      <c r="CD91" s="46">
        <f>Kirish!$B$21*Parametrlar!$G$14*CD88*CD89</f>
        <v>1715.4805923840006</v>
      </c>
      <c r="CE91" s="46">
        <f>Kirish!$B$21*Parametrlar!$G$14*CE88*CE89</f>
        <v>1715.4805923840006</v>
      </c>
      <c r="CF91" s="46">
        <f>Kirish!$B$21*Parametrlar!$G$14*CF88*CF89</f>
        <v>1715.4805923840006</v>
      </c>
      <c r="CG91" s="46">
        <f>Kirish!$B$21*Parametrlar!$G$14*CG88*CG89</f>
        <v>1715.4805923840006</v>
      </c>
      <c r="CH91" s="46">
        <f>Kirish!$B$21*Parametrlar!$G$14*CH88*CH89</f>
        <v>1715.4805923840006</v>
      </c>
      <c r="CI91" s="46">
        <f>Kirish!$B$21*Parametrlar!$G$14*CI88*CI89</f>
        <v>1715.4805923840006</v>
      </c>
      <c r="CJ91" s="46">
        <f>Kirish!$B$21*Parametrlar!$G$14*CJ88*CJ89</f>
        <v>1715.4805923840006</v>
      </c>
      <c r="CK91" s="46">
        <f>Kirish!$B$21*Parametrlar!$G$14*CK88*CK89</f>
        <v>1715.4805923840006</v>
      </c>
      <c r="CL91" s="46">
        <f>Kirish!$B$21*Parametrlar!$G$14*CL88*CL89</f>
        <v>1715.4805923840006</v>
      </c>
      <c r="CM91" s="46">
        <f>Kirish!$B$21*Parametrlar!$G$14*CM88*CM89</f>
        <v>1784.0998160793606</v>
      </c>
      <c r="CN91" s="46">
        <f>Kirish!$B$21*Parametrlar!$G$14*CN88*CN89</f>
        <v>1784.0998160793606</v>
      </c>
      <c r="CO91" s="46">
        <f>Kirish!$B$21*Parametrlar!$G$14*CO88*CO89</f>
        <v>1784.0998160793606</v>
      </c>
      <c r="CP91" s="46">
        <f>Kirish!$B$21*Parametrlar!$G$14*CP88*CP89</f>
        <v>1784.0998160793606</v>
      </c>
      <c r="CQ91" s="46">
        <f>Kirish!$B$21*Parametrlar!$G$14*CQ88*CQ89</f>
        <v>1784.0998160793606</v>
      </c>
      <c r="CR91" s="46">
        <f>Kirish!$B$21*Parametrlar!$G$14*CR88*CR89</f>
        <v>1784.0998160793606</v>
      </c>
      <c r="CS91" s="46">
        <f>Kirish!$B$21*Parametrlar!$G$14*CS88*CS89</f>
        <v>1784.0998160793606</v>
      </c>
      <c r="CT91" s="46">
        <f>Kirish!$B$21*Parametrlar!$G$14*CT88*CT89</f>
        <v>1784.0998160793606</v>
      </c>
      <c r="CU91" s="46">
        <f>Kirish!$B$21*Parametrlar!$G$14*CU88*CU89</f>
        <v>1784.0998160793606</v>
      </c>
      <c r="CV91" s="46">
        <f>Kirish!$B$21*Parametrlar!$G$14*CV88*CV89</f>
        <v>1784.0998160793606</v>
      </c>
      <c r="CW91" s="46">
        <f>Kirish!$B$21*Parametrlar!$G$14*CW88*CW89</f>
        <v>1784.0998160793606</v>
      </c>
      <c r="CX91" s="46">
        <f>Kirish!$B$21*Parametrlar!$G$14*CX88*CX89</f>
        <v>1784.0998160793606</v>
      </c>
      <c r="CY91" s="46">
        <f>Kirish!$B$21*Parametrlar!$G$14*CY88*CY89</f>
        <v>1855.4638087225348</v>
      </c>
      <c r="CZ91" s="46">
        <f>Kirish!$B$21*Parametrlar!$G$14*CZ88*CZ89</f>
        <v>1855.4638087225348</v>
      </c>
      <c r="DA91" s="46">
        <f>Kirish!$B$21*Parametrlar!$G$14*DA88*DA89</f>
        <v>1855.4638087225348</v>
      </c>
      <c r="DB91" s="46">
        <f>Kirish!$B$21*Parametrlar!$G$14*DB88*DB89</f>
        <v>1855.4638087225348</v>
      </c>
      <c r="DC91" s="46">
        <f>Kirish!$B$21*Parametrlar!$G$14*DC88*DC89</f>
        <v>1855.4638087225348</v>
      </c>
      <c r="DD91" s="46">
        <f>Kirish!$B$21*Parametrlar!$G$14*DD88*DD89</f>
        <v>1855.4638087225348</v>
      </c>
      <c r="DE91" s="46">
        <f>Kirish!$B$21*Parametrlar!$G$14*DE88*DE89</f>
        <v>1855.4638087225348</v>
      </c>
      <c r="DF91" s="46">
        <f>Kirish!$B$21*Parametrlar!$G$14*DF88*DF89</f>
        <v>1855.4638087225348</v>
      </c>
      <c r="DG91" s="46">
        <f>Kirish!$B$21*Parametrlar!$G$14*DG88*DG89</f>
        <v>1855.4638087225348</v>
      </c>
      <c r="DH91" s="46">
        <f>Kirish!$B$21*Parametrlar!$G$14*DH88*DH89</f>
        <v>1855.4638087225348</v>
      </c>
      <c r="DI91" s="46">
        <f>Kirish!$B$21*Parametrlar!$G$14*DI88*DI89</f>
        <v>1855.4638087225348</v>
      </c>
      <c r="DJ91" s="46">
        <f>Kirish!$B$21*Parametrlar!$G$14*DJ88*DJ89</f>
        <v>1855.4638087225348</v>
      </c>
      <c r="DK91" s="46">
        <f>Kirish!$B$21*Parametrlar!$G$14*DK88*DK89</f>
        <v>1929.6823610714364</v>
      </c>
      <c r="DL91" s="46">
        <f>Kirish!$B$21*Parametrlar!$G$14*DL88*DL89</f>
        <v>1929.6823610714364</v>
      </c>
      <c r="DM91" s="46">
        <f>Kirish!$B$21*Parametrlar!$G$14*DM88*DM89</f>
        <v>1929.6823610714364</v>
      </c>
      <c r="DN91" s="46">
        <f>Kirish!$B$21*Parametrlar!$G$14*DN88*DN89</f>
        <v>1929.6823610714364</v>
      </c>
      <c r="DO91" s="46">
        <f>Kirish!$B$21*Parametrlar!$G$14*DO88*DO89</f>
        <v>1929.6823610714364</v>
      </c>
      <c r="DP91" s="46">
        <f>Kirish!$B$21*Parametrlar!$G$14*DP88*DP89</f>
        <v>1929.6823610714364</v>
      </c>
      <c r="DQ91" s="46">
        <f>Kirish!$B$21*Parametrlar!$G$14*DQ88*DQ89</f>
        <v>1929.6823610714364</v>
      </c>
      <c r="DR91" s="46">
        <f>Kirish!$B$21*Parametrlar!$G$14*DR88*DR89</f>
        <v>1929.6823610714364</v>
      </c>
      <c r="DS91" s="46">
        <f>Kirish!$B$21*Parametrlar!$G$14*DS88*DS89</f>
        <v>1929.6823610714364</v>
      </c>
      <c r="DT91" s="46">
        <f>Kirish!$B$21*Parametrlar!$G$14*DT88*DT89</f>
        <v>1929.6823610714364</v>
      </c>
      <c r="DU91" s="46">
        <f>Kirish!$B$21*Parametrlar!$G$14*DU88*DU89</f>
        <v>1929.6823610714364</v>
      </c>
      <c r="DV91" s="46">
        <f>Kirish!$B$21*Parametrlar!$G$14*DV88*DV89</f>
        <v>1929.6823610714364</v>
      </c>
      <c r="DW91" s="46">
        <f>Kirish!$B$21*Parametrlar!$G$14*DW88*DW89</f>
        <v>2006.8696555142942</v>
      </c>
      <c r="DX91" s="46">
        <f>Kirish!$B$21*Parametrlar!$G$14*DX88*DX89</f>
        <v>2006.8696555142942</v>
      </c>
      <c r="DY91" s="46">
        <f>Kirish!$B$21*Parametrlar!$G$14*DY88*DY89</f>
        <v>2006.8696555142942</v>
      </c>
      <c r="DZ91" s="46">
        <f>Kirish!$B$21*Parametrlar!$G$14*DZ88*DZ89</f>
        <v>2006.8696555142942</v>
      </c>
      <c r="EA91" s="46">
        <f>Kirish!$B$21*Parametrlar!$G$14*EA88*EA89</f>
        <v>2006.8696555142942</v>
      </c>
      <c r="EB91" s="46">
        <f>Kirish!$B$21*Parametrlar!$G$14*EB88*EB89</f>
        <v>2006.8696555142942</v>
      </c>
      <c r="EC91" s="46">
        <f>Kirish!$B$21*Parametrlar!$G$14*EC88*EC89</f>
        <v>2006.8696555142942</v>
      </c>
      <c r="ED91" s="46">
        <f>Kirish!$B$21*Parametrlar!$G$14*ED88*ED89</f>
        <v>2006.8696555142942</v>
      </c>
      <c r="EE91" s="46">
        <f>Kirish!$B$21*Parametrlar!$G$14*EE88*EE89</f>
        <v>2006.8696555142942</v>
      </c>
      <c r="EF91" s="46">
        <f>Kirish!$B$21*Parametrlar!$G$14*EF88*EF89</f>
        <v>2006.8696555142942</v>
      </c>
      <c r="EG91" s="46">
        <f>Kirish!$B$21*Parametrlar!$G$14*EG88*EG89</f>
        <v>2006.8696555142942</v>
      </c>
      <c r="EH91" s="46">
        <f>Kirish!$B$21*Parametrlar!$G$14*EH88*EH89</f>
        <v>2006.8696555142942</v>
      </c>
      <c r="EI91" s="46">
        <f>Kirish!$B$21*Parametrlar!$G$14*EI88*EI89</f>
        <v>0</v>
      </c>
      <c r="EJ91" s="46">
        <f>Kirish!$B$21*Parametrlar!$G$14*EJ88*EJ89</f>
        <v>0</v>
      </c>
      <c r="EK91" s="46">
        <f>Kirish!$B$21*Parametrlar!$G$14*EK88*EK89</f>
        <v>0</v>
      </c>
      <c r="EL91" s="46">
        <f>Kirish!$B$21*Parametrlar!$G$14*EL88*EL89</f>
        <v>0</v>
      </c>
      <c r="EM91" s="46">
        <f>Kirish!$B$21*Parametrlar!$G$14*EM88*EM89</f>
        <v>0</v>
      </c>
      <c r="EN91" s="46">
        <f>Kirish!$B$21*Parametrlar!$G$14*EN88*EN89</f>
        <v>0</v>
      </c>
      <c r="EO91" s="46">
        <f>Kirish!$B$21*Parametrlar!$G$14*EO88*EO89</f>
        <v>0</v>
      </c>
      <c r="EP91" s="46">
        <f>Kirish!$B$21*Parametrlar!$G$14*EP88*EP89</f>
        <v>0</v>
      </c>
      <c r="EQ91" s="46">
        <f>Kirish!$B$21*Parametrlar!$G$14*EQ88*EQ89</f>
        <v>0</v>
      </c>
      <c r="ER91" s="46">
        <f>Kirish!$B$21*Parametrlar!$G$14*ER88*ER89</f>
        <v>0</v>
      </c>
      <c r="ES91" s="46">
        <f>Kirish!$B$21*Parametrlar!$G$14*ES88*ES89</f>
        <v>0</v>
      </c>
      <c r="ET91" s="46">
        <f>Kirish!$B$21*Parametrlar!$G$14*ET88*ET89</f>
        <v>0</v>
      </c>
      <c r="EU91" s="46">
        <f>Kirish!$B$21*Parametrlar!$G$14*EU88*EU89</f>
        <v>0</v>
      </c>
      <c r="EV91" s="46">
        <f>Kirish!$B$21*Parametrlar!$G$14*EV88*EV89</f>
        <v>0</v>
      </c>
      <c r="EW91" s="46">
        <f>Kirish!$B$21*Parametrlar!$G$14*EW88*EW89</f>
        <v>0</v>
      </c>
      <c r="EX91" s="46">
        <f>Kirish!$B$21*Parametrlar!$G$14*EX88*EX89</f>
        <v>0</v>
      </c>
      <c r="EY91" s="46">
        <f>Kirish!$B$21*Parametrlar!$G$14*EY88*EY89</f>
        <v>0</v>
      </c>
      <c r="EZ91" s="46">
        <f>Kirish!$B$21*Parametrlar!$G$14*EZ88*EZ89</f>
        <v>0</v>
      </c>
      <c r="FA91" s="46">
        <f>Kirish!$B$21*Parametrlar!$G$14*FA88*FA89</f>
        <v>0</v>
      </c>
      <c r="FB91" s="46">
        <f>Kirish!$B$21*Parametrlar!$G$14*FB88*FB89</f>
        <v>0</v>
      </c>
      <c r="FC91" s="46">
        <f>Kirish!$B$21*Parametrlar!$G$14*FC88*FC89</f>
        <v>0</v>
      </c>
      <c r="FD91" s="46">
        <f>Kirish!$B$21*Parametrlar!$G$14*FD88*FD89</f>
        <v>0</v>
      </c>
      <c r="FE91" s="46">
        <f>Kirish!$B$21*Parametrlar!$G$14*FE88*FE89</f>
        <v>0</v>
      </c>
      <c r="FF91" s="46">
        <f>Kirish!$B$21*Parametrlar!$G$14*FF88*FF89</f>
        <v>0</v>
      </c>
      <c r="FG91" s="46">
        <f>Kirish!$B$21*Parametrlar!$G$14*FG88*FG89</f>
        <v>0</v>
      </c>
      <c r="FH91" s="46">
        <f>Kirish!$B$21*Parametrlar!$G$14*FH88*FH89</f>
        <v>0</v>
      </c>
      <c r="FI91" s="46">
        <f>Kirish!$B$21*Parametrlar!$G$14*FI88*FI89</f>
        <v>0</v>
      </c>
      <c r="FJ91" s="46">
        <f>Kirish!$B$21*Parametrlar!$G$14*FJ88*FJ89</f>
        <v>0</v>
      </c>
      <c r="FK91" s="46">
        <f>Kirish!$B$21*Parametrlar!$G$14*FK88*FK89</f>
        <v>0</v>
      </c>
      <c r="FL91" s="46">
        <f>Kirish!$B$21*Parametrlar!$G$14*FL88*FL89</f>
        <v>0</v>
      </c>
      <c r="FM91" s="46">
        <f>Kirish!$B$21*Parametrlar!$G$14*FM88*FM89</f>
        <v>0</v>
      </c>
      <c r="FN91" s="46">
        <f>Kirish!$B$21*Parametrlar!$G$14*FN88*FN89</f>
        <v>0</v>
      </c>
      <c r="FO91" s="46">
        <f>Kirish!$B$21*Parametrlar!$G$14*FO88*FO89</f>
        <v>0</v>
      </c>
      <c r="FP91" s="46">
        <f>Kirish!$B$21*Parametrlar!$G$14*FP88*FP89</f>
        <v>0</v>
      </c>
    </row>
    <row r="92" spans="1:172" x14ac:dyDescent="0.2">
      <c r="A92" s="42" t="s">
        <v>240</v>
      </c>
      <c r="C92" s="45">
        <f t="shared" si="101"/>
        <v>7142445.7092835465</v>
      </c>
      <c r="D92" s="46">
        <f t="shared" ref="D92:AI92" si="102">D90+D91</f>
        <v>0</v>
      </c>
      <c r="E92" s="46">
        <f t="shared" si="102"/>
        <v>0</v>
      </c>
      <c r="F92" s="46">
        <f t="shared" si="102"/>
        <v>0</v>
      </c>
      <c r="G92" s="46">
        <f t="shared" si="102"/>
        <v>0</v>
      </c>
      <c r="H92" s="46">
        <f t="shared" si="102"/>
        <v>0</v>
      </c>
      <c r="I92" s="46">
        <f t="shared" si="102"/>
        <v>0</v>
      </c>
      <c r="J92" s="46">
        <f t="shared" si="102"/>
        <v>0</v>
      </c>
      <c r="K92" s="46">
        <f t="shared" si="102"/>
        <v>0</v>
      </c>
      <c r="L92" s="46">
        <f t="shared" si="102"/>
        <v>0</v>
      </c>
      <c r="M92" s="46">
        <f t="shared" si="102"/>
        <v>0</v>
      </c>
      <c r="N92" s="46">
        <f t="shared" si="102"/>
        <v>0</v>
      </c>
      <c r="O92" s="46">
        <f t="shared" si="102"/>
        <v>0</v>
      </c>
      <c r="P92" s="46">
        <f t="shared" si="102"/>
        <v>0</v>
      </c>
      <c r="Q92" s="46">
        <f t="shared" si="102"/>
        <v>0</v>
      </c>
      <c r="R92" s="46">
        <f t="shared" si="102"/>
        <v>0</v>
      </c>
      <c r="S92" s="46">
        <f t="shared" si="102"/>
        <v>10844.160000000002</v>
      </c>
      <c r="T92" s="46">
        <f t="shared" si="102"/>
        <v>15302.314666666667</v>
      </c>
      <c r="U92" s="46">
        <f t="shared" si="102"/>
        <v>19760.469333333338</v>
      </c>
      <c r="V92" s="46">
        <f t="shared" si="102"/>
        <v>24218.624</v>
      </c>
      <c r="W92" s="46">
        <f t="shared" si="102"/>
        <v>28676.778666666665</v>
      </c>
      <c r="X92" s="46">
        <f t="shared" si="102"/>
        <v>33134.933333333334</v>
      </c>
      <c r="Y92" s="46">
        <f t="shared" si="102"/>
        <v>37593.088000000003</v>
      </c>
      <c r="Z92" s="46">
        <f t="shared" si="102"/>
        <v>42051.242666666672</v>
      </c>
      <c r="AA92" s="46">
        <f t="shared" si="102"/>
        <v>46509.397333333334</v>
      </c>
      <c r="AB92" s="46">
        <f t="shared" si="102"/>
        <v>50967.552000000003</v>
      </c>
      <c r="AC92" s="46">
        <f t="shared" si="102"/>
        <v>50967.552000000003</v>
      </c>
      <c r="AD92" s="46">
        <f t="shared" si="102"/>
        <v>50967.552000000003</v>
      </c>
      <c r="AE92" s="46">
        <f t="shared" si="102"/>
        <v>53006.254080000006</v>
      </c>
      <c r="AF92" s="46">
        <f t="shared" si="102"/>
        <v>53006.254080000006</v>
      </c>
      <c r="AG92" s="46">
        <f t="shared" si="102"/>
        <v>53006.254080000006</v>
      </c>
      <c r="AH92" s="46">
        <f t="shared" si="102"/>
        <v>53006.254080000006</v>
      </c>
      <c r="AI92" s="46">
        <f t="shared" si="102"/>
        <v>53006.254080000006</v>
      </c>
      <c r="AJ92" s="46">
        <f t="shared" ref="AJ92:BO92" si="103">AJ90+AJ91</f>
        <v>53006.254080000006</v>
      </c>
      <c r="AK92" s="46">
        <f t="shared" si="103"/>
        <v>53006.254080000006</v>
      </c>
      <c r="AL92" s="46">
        <f t="shared" si="103"/>
        <v>53006.254080000006</v>
      </c>
      <c r="AM92" s="46">
        <f t="shared" si="103"/>
        <v>53006.254080000006</v>
      </c>
      <c r="AN92" s="46">
        <f t="shared" si="103"/>
        <v>53006.254080000006</v>
      </c>
      <c r="AO92" s="46">
        <f t="shared" si="103"/>
        <v>53006.254080000006</v>
      </c>
      <c r="AP92" s="46">
        <f t="shared" si="103"/>
        <v>53006.254080000006</v>
      </c>
      <c r="AQ92" s="46">
        <f t="shared" si="103"/>
        <v>55126.504243200005</v>
      </c>
      <c r="AR92" s="46">
        <f t="shared" si="103"/>
        <v>55126.504243200005</v>
      </c>
      <c r="AS92" s="46">
        <f t="shared" si="103"/>
        <v>55126.504243200005</v>
      </c>
      <c r="AT92" s="46">
        <f t="shared" si="103"/>
        <v>55126.504243200005</v>
      </c>
      <c r="AU92" s="46">
        <f t="shared" si="103"/>
        <v>55126.504243200005</v>
      </c>
      <c r="AV92" s="46">
        <f t="shared" si="103"/>
        <v>55126.504243200005</v>
      </c>
      <c r="AW92" s="46">
        <f t="shared" si="103"/>
        <v>55126.504243200005</v>
      </c>
      <c r="AX92" s="46">
        <f t="shared" si="103"/>
        <v>55126.504243200005</v>
      </c>
      <c r="AY92" s="46">
        <f t="shared" si="103"/>
        <v>55126.504243200005</v>
      </c>
      <c r="AZ92" s="46">
        <f t="shared" si="103"/>
        <v>55126.504243200005</v>
      </c>
      <c r="BA92" s="46">
        <f t="shared" si="103"/>
        <v>55126.504243200005</v>
      </c>
      <c r="BB92" s="46">
        <f t="shared" si="103"/>
        <v>55126.504243200005</v>
      </c>
      <c r="BC92" s="46">
        <f t="shared" si="103"/>
        <v>57331.564412928004</v>
      </c>
      <c r="BD92" s="46">
        <f t="shared" si="103"/>
        <v>57331.564412928004</v>
      </c>
      <c r="BE92" s="46">
        <f t="shared" si="103"/>
        <v>57331.564412928004</v>
      </c>
      <c r="BF92" s="46">
        <f t="shared" si="103"/>
        <v>57331.564412928004</v>
      </c>
      <c r="BG92" s="46">
        <f t="shared" si="103"/>
        <v>57331.564412928004</v>
      </c>
      <c r="BH92" s="46">
        <f t="shared" si="103"/>
        <v>57331.564412928004</v>
      </c>
      <c r="BI92" s="46">
        <f t="shared" si="103"/>
        <v>57331.564412928004</v>
      </c>
      <c r="BJ92" s="46">
        <f t="shared" si="103"/>
        <v>57331.564412928004</v>
      </c>
      <c r="BK92" s="46">
        <f t="shared" si="103"/>
        <v>57331.564412928004</v>
      </c>
      <c r="BL92" s="46">
        <f t="shared" si="103"/>
        <v>57331.564412928004</v>
      </c>
      <c r="BM92" s="46">
        <f t="shared" si="103"/>
        <v>57331.564412928004</v>
      </c>
      <c r="BN92" s="46">
        <f t="shared" si="103"/>
        <v>57331.564412928004</v>
      </c>
      <c r="BO92" s="46">
        <f t="shared" si="103"/>
        <v>59624.826989445137</v>
      </c>
      <c r="BP92" s="46">
        <f t="shared" ref="BP92:CU92" si="104">BP90+BP91</f>
        <v>59624.826989445137</v>
      </c>
      <c r="BQ92" s="46">
        <f t="shared" si="104"/>
        <v>59624.826989445137</v>
      </c>
      <c r="BR92" s="46">
        <f t="shared" si="104"/>
        <v>59624.826989445137</v>
      </c>
      <c r="BS92" s="46">
        <f t="shared" si="104"/>
        <v>59624.826989445137</v>
      </c>
      <c r="BT92" s="46">
        <f t="shared" si="104"/>
        <v>59624.826989445137</v>
      </c>
      <c r="BU92" s="46">
        <f t="shared" si="104"/>
        <v>59624.826989445137</v>
      </c>
      <c r="BV92" s="46">
        <f t="shared" si="104"/>
        <v>59624.826989445137</v>
      </c>
      <c r="BW92" s="46">
        <f t="shared" si="104"/>
        <v>59624.826989445137</v>
      </c>
      <c r="BX92" s="46">
        <f t="shared" si="104"/>
        <v>59624.826989445137</v>
      </c>
      <c r="BY92" s="46">
        <f t="shared" si="104"/>
        <v>59624.826989445137</v>
      </c>
      <c r="BZ92" s="46">
        <f t="shared" si="104"/>
        <v>59624.826989445137</v>
      </c>
      <c r="CA92" s="46">
        <f t="shared" si="104"/>
        <v>62009.82006902295</v>
      </c>
      <c r="CB92" s="46">
        <f t="shared" si="104"/>
        <v>62009.82006902295</v>
      </c>
      <c r="CC92" s="46">
        <f t="shared" si="104"/>
        <v>62009.82006902295</v>
      </c>
      <c r="CD92" s="46">
        <f t="shared" si="104"/>
        <v>62009.82006902295</v>
      </c>
      <c r="CE92" s="46">
        <f t="shared" si="104"/>
        <v>62009.82006902295</v>
      </c>
      <c r="CF92" s="46">
        <f t="shared" si="104"/>
        <v>62009.82006902295</v>
      </c>
      <c r="CG92" s="46">
        <f t="shared" si="104"/>
        <v>62009.82006902295</v>
      </c>
      <c r="CH92" s="46">
        <f t="shared" si="104"/>
        <v>62009.82006902295</v>
      </c>
      <c r="CI92" s="46">
        <f t="shared" si="104"/>
        <v>62009.82006902295</v>
      </c>
      <c r="CJ92" s="46">
        <f t="shared" si="104"/>
        <v>62009.82006902295</v>
      </c>
      <c r="CK92" s="46">
        <f t="shared" si="104"/>
        <v>62009.82006902295</v>
      </c>
      <c r="CL92" s="46">
        <f t="shared" si="104"/>
        <v>62009.82006902295</v>
      </c>
      <c r="CM92" s="46">
        <f t="shared" si="104"/>
        <v>64490.212871783864</v>
      </c>
      <c r="CN92" s="46">
        <f t="shared" si="104"/>
        <v>64490.212871783864</v>
      </c>
      <c r="CO92" s="46">
        <f t="shared" si="104"/>
        <v>64490.212871783864</v>
      </c>
      <c r="CP92" s="46">
        <f t="shared" si="104"/>
        <v>64490.212871783864</v>
      </c>
      <c r="CQ92" s="46">
        <f t="shared" si="104"/>
        <v>64490.212871783864</v>
      </c>
      <c r="CR92" s="46">
        <f t="shared" si="104"/>
        <v>64490.212871783864</v>
      </c>
      <c r="CS92" s="46">
        <f t="shared" si="104"/>
        <v>64490.212871783864</v>
      </c>
      <c r="CT92" s="46">
        <f t="shared" si="104"/>
        <v>64490.212871783864</v>
      </c>
      <c r="CU92" s="46">
        <f t="shared" si="104"/>
        <v>64490.212871783864</v>
      </c>
      <c r="CV92" s="46">
        <f t="shared" ref="CV92:EA92" si="105">CV90+CV91</f>
        <v>64490.212871783864</v>
      </c>
      <c r="CW92" s="46">
        <f t="shared" si="105"/>
        <v>64490.212871783864</v>
      </c>
      <c r="CX92" s="46">
        <f t="shared" si="105"/>
        <v>64490.212871783864</v>
      </c>
      <c r="CY92" s="46">
        <f t="shared" si="105"/>
        <v>67069.821386655211</v>
      </c>
      <c r="CZ92" s="46">
        <f t="shared" si="105"/>
        <v>67069.821386655211</v>
      </c>
      <c r="DA92" s="46">
        <f t="shared" si="105"/>
        <v>67069.821386655211</v>
      </c>
      <c r="DB92" s="46">
        <f t="shared" si="105"/>
        <v>67069.821386655211</v>
      </c>
      <c r="DC92" s="46">
        <f t="shared" si="105"/>
        <v>67069.821386655211</v>
      </c>
      <c r="DD92" s="46">
        <f t="shared" si="105"/>
        <v>67069.821386655211</v>
      </c>
      <c r="DE92" s="46">
        <f t="shared" si="105"/>
        <v>67069.821386655211</v>
      </c>
      <c r="DF92" s="46">
        <f t="shared" si="105"/>
        <v>67069.821386655211</v>
      </c>
      <c r="DG92" s="46">
        <f t="shared" si="105"/>
        <v>67069.821386655211</v>
      </c>
      <c r="DH92" s="46">
        <f t="shared" si="105"/>
        <v>67069.821386655211</v>
      </c>
      <c r="DI92" s="46">
        <f t="shared" si="105"/>
        <v>67069.821386655211</v>
      </c>
      <c r="DJ92" s="46">
        <f t="shared" si="105"/>
        <v>67069.821386655211</v>
      </c>
      <c r="DK92" s="46">
        <f t="shared" si="105"/>
        <v>69752.614242121432</v>
      </c>
      <c r="DL92" s="46">
        <f t="shared" si="105"/>
        <v>69752.614242121432</v>
      </c>
      <c r="DM92" s="46">
        <f t="shared" si="105"/>
        <v>69752.614242121432</v>
      </c>
      <c r="DN92" s="46">
        <f t="shared" si="105"/>
        <v>69752.614242121432</v>
      </c>
      <c r="DO92" s="46">
        <f t="shared" si="105"/>
        <v>69752.614242121432</v>
      </c>
      <c r="DP92" s="46">
        <f t="shared" si="105"/>
        <v>69752.614242121432</v>
      </c>
      <c r="DQ92" s="46">
        <f t="shared" si="105"/>
        <v>69752.614242121432</v>
      </c>
      <c r="DR92" s="46">
        <f t="shared" si="105"/>
        <v>69752.614242121432</v>
      </c>
      <c r="DS92" s="46">
        <f t="shared" si="105"/>
        <v>69752.614242121432</v>
      </c>
      <c r="DT92" s="46">
        <f t="shared" si="105"/>
        <v>69752.614242121432</v>
      </c>
      <c r="DU92" s="46">
        <f t="shared" si="105"/>
        <v>69752.614242121432</v>
      </c>
      <c r="DV92" s="46">
        <f t="shared" si="105"/>
        <v>69752.614242121432</v>
      </c>
      <c r="DW92" s="46">
        <f t="shared" si="105"/>
        <v>72542.718811806306</v>
      </c>
      <c r="DX92" s="46">
        <f t="shared" si="105"/>
        <v>72542.718811806306</v>
      </c>
      <c r="DY92" s="46">
        <f t="shared" si="105"/>
        <v>72542.718811806306</v>
      </c>
      <c r="DZ92" s="46">
        <f t="shared" si="105"/>
        <v>72542.718811806306</v>
      </c>
      <c r="EA92" s="46">
        <f t="shared" si="105"/>
        <v>72542.718811806306</v>
      </c>
      <c r="EB92" s="46">
        <f t="shared" ref="EB92:FG92" si="106">EB90+EB91</f>
        <v>72542.718811806306</v>
      </c>
      <c r="EC92" s="46">
        <f t="shared" si="106"/>
        <v>72542.718811806306</v>
      </c>
      <c r="ED92" s="46">
        <f t="shared" si="106"/>
        <v>72542.718811806306</v>
      </c>
      <c r="EE92" s="46">
        <f t="shared" si="106"/>
        <v>72542.718811806306</v>
      </c>
      <c r="EF92" s="46">
        <f t="shared" si="106"/>
        <v>72542.718811806306</v>
      </c>
      <c r="EG92" s="46">
        <f t="shared" si="106"/>
        <v>72542.718811806306</v>
      </c>
      <c r="EH92" s="46">
        <f t="shared" si="106"/>
        <v>72542.718811806306</v>
      </c>
      <c r="EI92" s="46">
        <f t="shared" si="106"/>
        <v>0</v>
      </c>
      <c r="EJ92" s="46">
        <f t="shared" si="106"/>
        <v>0</v>
      </c>
      <c r="EK92" s="46">
        <f t="shared" si="106"/>
        <v>0</v>
      </c>
      <c r="EL92" s="46">
        <f t="shared" si="106"/>
        <v>0</v>
      </c>
      <c r="EM92" s="46">
        <f t="shared" si="106"/>
        <v>0</v>
      </c>
      <c r="EN92" s="46">
        <f t="shared" si="106"/>
        <v>0</v>
      </c>
      <c r="EO92" s="46">
        <f t="shared" si="106"/>
        <v>0</v>
      </c>
      <c r="EP92" s="46">
        <f t="shared" si="106"/>
        <v>0</v>
      </c>
      <c r="EQ92" s="46">
        <f t="shared" si="106"/>
        <v>0</v>
      </c>
      <c r="ER92" s="46">
        <f t="shared" si="106"/>
        <v>0</v>
      </c>
      <c r="ES92" s="46">
        <f t="shared" si="106"/>
        <v>0</v>
      </c>
      <c r="ET92" s="46">
        <f t="shared" si="106"/>
        <v>0</v>
      </c>
      <c r="EU92" s="46">
        <f t="shared" si="106"/>
        <v>0</v>
      </c>
      <c r="EV92" s="46">
        <f t="shared" si="106"/>
        <v>0</v>
      </c>
      <c r="EW92" s="46">
        <f t="shared" si="106"/>
        <v>0</v>
      </c>
      <c r="EX92" s="46">
        <f t="shared" si="106"/>
        <v>0</v>
      </c>
      <c r="EY92" s="46">
        <f t="shared" si="106"/>
        <v>0</v>
      </c>
      <c r="EZ92" s="46">
        <f t="shared" si="106"/>
        <v>0</v>
      </c>
      <c r="FA92" s="46">
        <f t="shared" si="106"/>
        <v>0</v>
      </c>
      <c r="FB92" s="46">
        <f t="shared" si="106"/>
        <v>0</v>
      </c>
      <c r="FC92" s="46">
        <f t="shared" si="106"/>
        <v>0</v>
      </c>
      <c r="FD92" s="46">
        <f t="shared" si="106"/>
        <v>0</v>
      </c>
      <c r="FE92" s="46">
        <f t="shared" si="106"/>
        <v>0</v>
      </c>
      <c r="FF92" s="46">
        <f t="shared" si="106"/>
        <v>0</v>
      </c>
      <c r="FG92" s="46">
        <f t="shared" si="106"/>
        <v>0</v>
      </c>
      <c r="FH92" s="46">
        <f t="shared" ref="FH92:GM92" si="107">FH90+FH91</f>
        <v>0</v>
      </c>
      <c r="FI92" s="46">
        <f t="shared" si="107"/>
        <v>0</v>
      </c>
      <c r="FJ92" s="46">
        <f t="shared" si="107"/>
        <v>0</v>
      </c>
      <c r="FK92" s="46">
        <f t="shared" si="107"/>
        <v>0</v>
      </c>
      <c r="FL92" s="46">
        <f t="shared" si="107"/>
        <v>0</v>
      </c>
      <c r="FM92" s="46">
        <f t="shared" si="107"/>
        <v>0</v>
      </c>
      <c r="FN92" s="46">
        <f t="shared" si="107"/>
        <v>0</v>
      </c>
      <c r="FO92" s="46">
        <f t="shared" si="107"/>
        <v>0</v>
      </c>
      <c r="FP92" s="46">
        <f t="shared" si="107"/>
        <v>0</v>
      </c>
    </row>
    <row r="93" spans="1:172" x14ac:dyDescent="0.2">
      <c r="A93" s="42" t="s">
        <v>241</v>
      </c>
      <c r="C93" s="45">
        <f t="shared" si="101"/>
        <v>86725.716000000015</v>
      </c>
      <c r="D93" s="46">
        <f>MAX(0,D88-0)*Parametrlar!$G$16*D89*(Kirish!$D$52+12*Kirish!$B$20)</f>
        <v>0</v>
      </c>
      <c r="E93" s="46">
        <f>MAX(0,E88-D88)*Parametrlar!$G$16*E89*(Kirish!$D$52+12*Kirish!$B$20)</f>
        <v>0</v>
      </c>
      <c r="F93" s="46">
        <f>MAX(0,F88-E88)*Parametrlar!$G$16*F89*(Kirish!$D$52+12*Kirish!$B$20)</f>
        <v>0</v>
      </c>
      <c r="G93" s="46">
        <f>MAX(0,G88-F88)*Parametrlar!$G$16*G89*(Kirish!$D$52+12*Kirish!$B$20)</f>
        <v>0</v>
      </c>
      <c r="H93" s="46">
        <f>MAX(0,H88-G88)*Parametrlar!$G$16*H89*(Kirish!$D$52+12*Kirish!$B$20)</f>
        <v>0</v>
      </c>
      <c r="I93" s="46">
        <f>MAX(0,I88-H88)*Parametrlar!$G$16*I89*(Kirish!$D$52+12*Kirish!$B$20)</f>
        <v>0</v>
      </c>
      <c r="J93" s="46">
        <f>MAX(0,J88-I88)*Parametrlar!$G$16*J89*(Kirish!$D$52+12*Kirish!$B$20)</f>
        <v>0</v>
      </c>
      <c r="K93" s="46">
        <f>MAX(0,K88-J88)*Parametrlar!$G$16*K89*(Kirish!$D$52+12*Kirish!$B$20)</f>
        <v>0</v>
      </c>
      <c r="L93" s="46">
        <f>MAX(0,L88-K88)*Parametrlar!$G$16*L89*(Kirish!$D$52+12*Kirish!$B$20)</f>
        <v>0</v>
      </c>
      <c r="M93" s="46">
        <f>MAX(0,M88-L88)*Parametrlar!$G$16*M89*(Kirish!$D$52+12*Kirish!$B$20)</f>
        <v>0</v>
      </c>
      <c r="N93" s="46">
        <f>MAX(0,N88-M88)*Parametrlar!$G$16*N89*(Kirish!$D$52+12*Kirish!$B$20)</f>
        <v>0</v>
      </c>
      <c r="O93" s="46">
        <f>MAX(0,O88-N88)*Parametrlar!$G$16*O89*(Kirish!$D$52+12*Kirish!$B$20)</f>
        <v>0</v>
      </c>
      <c r="P93" s="46">
        <f>MAX(0,P88-O88)*Parametrlar!$G$16*P89*(Kirish!$D$52+12*Kirish!$B$20)</f>
        <v>0</v>
      </c>
      <c r="Q93" s="46">
        <f>MAX(0,Q88-P88)*Parametrlar!$G$16*Q89*(Kirish!$D$52+12*Kirish!$B$20)</f>
        <v>0</v>
      </c>
      <c r="R93" s="46">
        <f>MAX(0,R88-Q88)*Parametrlar!$G$16*R89*(Kirish!$D$52+12*Kirish!$B$20)</f>
        <v>0</v>
      </c>
      <c r="S93" s="46">
        <f>MAX(0,S88-R88)*Parametrlar!$G$16*S89*(Kirish!$D$52+12*Kirish!$B$20)</f>
        <v>18452.280000000002</v>
      </c>
      <c r="T93" s="46">
        <f>MAX(0,T88-S88)*Parametrlar!$G$16*T89*(Kirish!$D$52+12*Kirish!$B$20)</f>
        <v>7585.9373333333315</v>
      </c>
      <c r="U93" s="46">
        <f>MAX(0,U88-T88)*Parametrlar!$G$16*U89*(Kirish!$D$52+12*Kirish!$B$20)</f>
        <v>7585.9373333333369</v>
      </c>
      <c r="V93" s="46">
        <f>MAX(0,V88-U88)*Parametrlar!$G$16*V89*(Kirish!$D$52+12*Kirish!$B$20)</f>
        <v>7585.9373333333315</v>
      </c>
      <c r="W93" s="46">
        <f>MAX(0,W88-V88)*Parametrlar!$G$16*W89*(Kirish!$D$52+12*Kirish!$B$20)</f>
        <v>7585.9373333333315</v>
      </c>
      <c r="X93" s="46">
        <f>MAX(0,X88-W88)*Parametrlar!$G$16*X89*(Kirish!$D$52+12*Kirish!$B$20)</f>
        <v>7585.9373333333415</v>
      </c>
      <c r="Y93" s="46">
        <f>MAX(0,Y88-X88)*Parametrlar!$G$16*Y89*(Kirish!$D$52+12*Kirish!$B$20)</f>
        <v>7585.9373333333315</v>
      </c>
      <c r="Z93" s="46">
        <f>MAX(0,Z88-Y88)*Parametrlar!$G$16*Z89*(Kirish!$D$52+12*Kirish!$B$20)</f>
        <v>7585.9373333333315</v>
      </c>
      <c r="AA93" s="46">
        <f>MAX(0,AA88-Z88)*Parametrlar!$G$16*AA89*(Kirish!$D$52+12*Kirish!$B$20)</f>
        <v>7585.9373333333315</v>
      </c>
      <c r="AB93" s="46">
        <f>MAX(0,AB88-AA88)*Parametrlar!$G$16*AB89*(Kirish!$D$52+12*Kirish!$B$20)</f>
        <v>7585.9373333333315</v>
      </c>
      <c r="AC93" s="46">
        <f>MAX(0,AC88-AB88)*Parametrlar!$G$16*AC89*(Kirish!$D$52+12*Kirish!$B$20)</f>
        <v>0</v>
      </c>
      <c r="AD93" s="46">
        <f>MAX(0,AD88-AC88)*Parametrlar!$G$16*AD89*(Kirish!$D$52+12*Kirish!$B$20)</f>
        <v>0</v>
      </c>
      <c r="AE93" s="46">
        <f>MAX(0,AE88-AD88)*Parametrlar!$G$16*AE89*(Kirish!$D$52+12*Kirish!$B$20)</f>
        <v>0</v>
      </c>
      <c r="AF93" s="46">
        <f>MAX(0,AF88-AE88)*Parametrlar!$G$16*AF89*(Kirish!$D$52+12*Kirish!$B$20)</f>
        <v>0</v>
      </c>
      <c r="AG93" s="46">
        <f>MAX(0,AG88-AF88)*Parametrlar!$G$16*AG89*(Kirish!$D$52+12*Kirish!$B$20)</f>
        <v>0</v>
      </c>
      <c r="AH93" s="46">
        <f>MAX(0,AH88-AG88)*Parametrlar!$G$16*AH89*(Kirish!$D$52+12*Kirish!$B$20)</f>
        <v>0</v>
      </c>
      <c r="AI93" s="46">
        <f>MAX(0,AI88-AH88)*Parametrlar!$G$16*AI89*(Kirish!$D$52+12*Kirish!$B$20)</f>
        <v>0</v>
      </c>
      <c r="AJ93" s="46">
        <f>MAX(0,AJ88-AI88)*Parametrlar!$G$16*AJ89*(Kirish!$D$52+12*Kirish!$B$20)</f>
        <v>0</v>
      </c>
      <c r="AK93" s="46">
        <f>MAX(0,AK88-AJ88)*Parametrlar!$G$16*AK89*(Kirish!$D$52+12*Kirish!$B$20)</f>
        <v>0</v>
      </c>
      <c r="AL93" s="46">
        <f>MAX(0,AL88-AK88)*Parametrlar!$G$16*AL89*(Kirish!$D$52+12*Kirish!$B$20)</f>
        <v>0</v>
      </c>
      <c r="AM93" s="46">
        <f>MAX(0,AM88-AL88)*Parametrlar!$G$16*AM89*(Kirish!$D$52+12*Kirish!$B$20)</f>
        <v>0</v>
      </c>
      <c r="AN93" s="46">
        <f>MAX(0,AN88-AM88)*Parametrlar!$G$16*AN89*(Kirish!$D$52+12*Kirish!$B$20)</f>
        <v>0</v>
      </c>
      <c r="AO93" s="46">
        <f>MAX(0,AO88-AN88)*Parametrlar!$G$16*AO89*(Kirish!$D$52+12*Kirish!$B$20)</f>
        <v>0</v>
      </c>
      <c r="AP93" s="46">
        <f>MAX(0,AP88-AO88)*Parametrlar!$G$16*AP89*(Kirish!$D$52+12*Kirish!$B$20)</f>
        <v>0</v>
      </c>
      <c r="AQ93" s="46">
        <f>MAX(0,AQ88-AP88)*Parametrlar!$G$16*AQ89*(Kirish!$D$52+12*Kirish!$B$20)</f>
        <v>0</v>
      </c>
      <c r="AR93" s="46">
        <f>MAX(0,AR88-AQ88)*Parametrlar!$G$16*AR89*(Kirish!$D$52+12*Kirish!$B$20)</f>
        <v>0</v>
      </c>
      <c r="AS93" s="46">
        <f>MAX(0,AS88-AR88)*Parametrlar!$G$16*AS89*(Kirish!$D$52+12*Kirish!$B$20)</f>
        <v>0</v>
      </c>
      <c r="AT93" s="46">
        <f>MAX(0,AT88-AS88)*Parametrlar!$G$16*AT89*(Kirish!$D$52+12*Kirish!$B$20)</f>
        <v>0</v>
      </c>
      <c r="AU93" s="46">
        <f>MAX(0,AU88-AT88)*Parametrlar!$G$16*AU89*(Kirish!$D$52+12*Kirish!$B$20)</f>
        <v>0</v>
      </c>
      <c r="AV93" s="46">
        <f>MAX(0,AV88-AU88)*Parametrlar!$G$16*AV89*(Kirish!$D$52+12*Kirish!$B$20)</f>
        <v>0</v>
      </c>
      <c r="AW93" s="46">
        <f>MAX(0,AW88-AV88)*Parametrlar!$G$16*AW89*(Kirish!$D$52+12*Kirish!$B$20)</f>
        <v>0</v>
      </c>
      <c r="AX93" s="46">
        <f>MAX(0,AX88-AW88)*Parametrlar!$G$16*AX89*(Kirish!$D$52+12*Kirish!$B$20)</f>
        <v>0</v>
      </c>
      <c r="AY93" s="46">
        <f>MAX(0,AY88-AX88)*Parametrlar!$G$16*AY89*(Kirish!$D$52+12*Kirish!$B$20)</f>
        <v>0</v>
      </c>
      <c r="AZ93" s="46">
        <f>MAX(0,AZ88-AY88)*Parametrlar!$G$16*AZ89*(Kirish!$D$52+12*Kirish!$B$20)</f>
        <v>0</v>
      </c>
      <c r="BA93" s="46">
        <f>MAX(0,BA88-AZ88)*Parametrlar!$G$16*BA89*(Kirish!$D$52+12*Kirish!$B$20)</f>
        <v>0</v>
      </c>
      <c r="BB93" s="46">
        <f>MAX(0,BB88-BA88)*Parametrlar!$G$16*BB89*(Kirish!$D$52+12*Kirish!$B$20)</f>
        <v>0</v>
      </c>
      <c r="BC93" s="46">
        <f>MAX(0,BC88-BB88)*Parametrlar!$G$16*BC89*(Kirish!$D$52+12*Kirish!$B$20)</f>
        <v>0</v>
      </c>
      <c r="BD93" s="46">
        <f>MAX(0,BD88-BC88)*Parametrlar!$G$16*BD89*(Kirish!$D$52+12*Kirish!$B$20)</f>
        <v>0</v>
      </c>
      <c r="BE93" s="46">
        <f>MAX(0,BE88-BD88)*Parametrlar!$G$16*BE89*(Kirish!$D$52+12*Kirish!$B$20)</f>
        <v>0</v>
      </c>
      <c r="BF93" s="46">
        <f>MAX(0,BF88-BE88)*Parametrlar!$G$16*BF89*(Kirish!$D$52+12*Kirish!$B$20)</f>
        <v>0</v>
      </c>
      <c r="BG93" s="46">
        <f>MAX(0,BG88-BF88)*Parametrlar!$G$16*BG89*(Kirish!$D$52+12*Kirish!$B$20)</f>
        <v>0</v>
      </c>
      <c r="BH93" s="46">
        <f>MAX(0,BH88-BG88)*Parametrlar!$G$16*BH89*(Kirish!$D$52+12*Kirish!$B$20)</f>
        <v>0</v>
      </c>
      <c r="BI93" s="46">
        <f>MAX(0,BI88-BH88)*Parametrlar!$G$16*BI89*(Kirish!$D$52+12*Kirish!$B$20)</f>
        <v>0</v>
      </c>
      <c r="BJ93" s="46">
        <f>MAX(0,BJ88-BI88)*Parametrlar!$G$16*BJ89*(Kirish!$D$52+12*Kirish!$B$20)</f>
        <v>0</v>
      </c>
      <c r="BK93" s="46">
        <f>MAX(0,BK88-BJ88)*Parametrlar!$G$16*BK89*(Kirish!$D$52+12*Kirish!$B$20)</f>
        <v>0</v>
      </c>
      <c r="BL93" s="46">
        <f>MAX(0,BL88-BK88)*Parametrlar!$G$16*BL89*(Kirish!$D$52+12*Kirish!$B$20)</f>
        <v>0</v>
      </c>
      <c r="BM93" s="46">
        <f>MAX(0,BM88-BL88)*Parametrlar!$G$16*BM89*(Kirish!$D$52+12*Kirish!$B$20)</f>
        <v>0</v>
      </c>
      <c r="BN93" s="46">
        <f>MAX(0,BN88-BM88)*Parametrlar!$G$16*BN89*(Kirish!$D$52+12*Kirish!$B$20)</f>
        <v>0</v>
      </c>
      <c r="BO93" s="46">
        <f>MAX(0,BO88-BN88)*Parametrlar!$G$16*BO89*(Kirish!$D$52+12*Kirish!$B$20)</f>
        <v>0</v>
      </c>
      <c r="BP93" s="46">
        <f>MAX(0,BP88-BO88)*Parametrlar!$G$16*BP89*(Kirish!$D$52+12*Kirish!$B$20)</f>
        <v>0</v>
      </c>
      <c r="BQ93" s="46">
        <f>MAX(0,BQ88-BP88)*Parametrlar!$G$16*BQ89*(Kirish!$D$52+12*Kirish!$B$20)</f>
        <v>0</v>
      </c>
      <c r="BR93" s="46">
        <f>MAX(0,BR88-BQ88)*Parametrlar!$G$16*BR89*(Kirish!$D$52+12*Kirish!$B$20)</f>
        <v>0</v>
      </c>
      <c r="BS93" s="46">
        <f>MAX(0,BS88-BR88)*Parametrlar!$G$16*BS89*(Kirish!$D$52+12*Kirish!$B$20)</f>
        <v>0</v>
      </c>
      <c r="BT93" s="46">
        <f>MAX(0,BT88-BS88)*Parametrlar!$G$16*BT89*(Kirish!$D$52+12*Kirish!$B$20)</f>
        <v>0</v>
      </c>
      <c r="BU93" s="46">
        <f>MAX(0,BU88-BT88)*Parametrlar!$G$16*BU89*(Kirish!$D$52+12*Kirish!$B$20)</f>
        <v>0</v>
      </c>
      <c r="BV93" s="46">
        <f>MAX(0,BV88-BU88)*Parametrlar!$G$16*BV89*(Kirish!$D$52+12*Kirish!$B$20)</f>
        <v>0</v>
      </c>
      <c r="BW93" s="46">
        <f>MAX(0,BW88-BV88)*Parametrlar!$G$16*BW89*(Kirish!$D$52+12*Kirish!$B$20)</f>
        <v>0</v>
      </c>
      <c r="BX93" s="46">
        <f>MAX(0,BX88-BW88)*Parametrlar!$G$16*BX89*(Kirish!$D$52+12*Kirish!$B$20)</f>
        <v>0</v>
      </c>
      <c r="BY93" s="46">
        <f>MAX(0,BY88-BX88)*Parametrlar!$G$16*BY89*(Kirish!$D$52+12*Kirish!$B$20)</f>
        <v>0</v>
      </c>
      <c r="BZ93" s="46">
        <f>MAX(0,BZ88-BY88)*Parametrlar!$G$16*BZ89*(Kirish!$D$52+12*Kirish!$B$20)</f>
        <v>0</v>
      </c>
      <c r="CA93" s="46">
        <f>MAX(0,CA88-BZ88)*Parametrlar!$G$16*CA89*(Kirish!$D$52+12*Kirish!$B$20)</f>
        <v>0</v>
      </c>
      <c r="CB93" s="46">
        <f>MAX(0,CB88-CA88)*Parametrlar!$G$16*CB89*(Kirish!$D$52+12*Kirish!$B$20)</f>
        <v>0</v>
      </c>
      <c r="CC93" s="46">
        <f>MAX(0,CC88-CB88)*Parametrlar!$G$16*CC89*(Kirish!$D$52+12*Kirish!$B$20)</f>
        <v>0</v>
      </c>
      <c r="CD93" s="46">
        <f>MAX(0,CD88-CC88)*Parametrlar!$G$16*CD89*(Kirish!$D$52+12*Kirish!$B$20)</f>
        <v>0</v>
      </c>
      <c r="CE93" s="46">
        <f>MAX(0,CE88-CD88)*Parametrlar!$G$16*CE89*(Kirish!$D$52+12*Kirish!$B$20)</f>
        <v>0</v>
      </c>
      <c r="CF93" s="46">
        <f>MAX(0,CF88-CE88)*Parametrlar!$G$16*CF89*(Kirish!$D$52+12*Kirish!$B$20)</f>
        <v>0</v>
      </c>
      <c r="CG93" s="46">
        <f>MAX(0,CG88-CF88)*Parametrlar!$G$16*CG89*(Kirish!$D$52+12*Kirish!$B$20)</f>
        <v>0</v>
      </c>
      <c r="CH93" s="46">
        <f>MAX(0,CH88-CG88)*Parametrlar!$G$16*CH89*(Kirish!$D$52+12*Kirish!$B$20)</f>
        <v>0</v>
      </c>
      <c r="CI93" s="46">
        <f>MAX(0,CI88-CH88)*Parametrlar!$G$16*CI89*(Kirish!$D$52+12*Kirish!$B$20)</f>
        <v>0</v>
      </c>
      <c r="CJ93" s="46">
        <f>MAX(0,CJ88-CI88)*Parametrlar!$G$16*CJ89*(Kirish!$D$52+12*Kirish!$B$20)</f>
        <v>0</v>
      </c>
      <c r="CK93" s="46">
        <f>MAX(0,CK88-CJ88)*Parametrlar!$G$16*CK89*(Kirish!$D$52+12*Kirish!$B$20)</f>
        <v>0</v>
      </c>
      <c r="CL93" s="46">
        <f>MAX(0,CL88-CK88)*Parametrlar!$G$16*CL89*(Kirish!$D$52+12*Kirish!$B$20)</f>
        <v>0</v>
      </c>
      <c r="CM93" s="46">
        <f>MAX(0,CM88-CL88)*Parametrlar!$G$16*CM89*(Kirish!$D$52+12*Kirish!$B$20)</f>
        <v>0</v>
      </c>
      <c r="CN93" s="46">
        <f>MAX(0,CN88-CM88)*Parametrlar!$G$16*CN89*(Kirish!$D$52+12*Kirish!$B$20)</f>
        <v>0</v>
      </c>
      <c r="CO93" s="46">
        <f>MAX(0,CO88-CN88)*Parametrlar!$G$16*CO89*(Kirish!$D$52+12*Kirish!$B$20)</f>
        <v>0</v>
      </c>
      <c r="CP93" s="46">
        <f>MAX(0,CP88-CO88)*Parametrlar!$G$16*CP89*(Kirish!$D$52+12*Kirish!$B$20)</f>
        <v>0</v>
      </c>
      <c r="CQ93" s="46">
        <f>MAX(0,CQ88-CP88)*Parametrlar!$G$16*CQ89*(Kirish!$D$52+12*Kirish!$B$20)</f>
        <v>0</v>
      </c>
      <c r="CR93" s="46">
        <f>MAX(0,CR88-CQ88)*Parametrlar!$G$16*CR89*(Kirish!$D$52+12*Kirish!$B$20)</f>
        <v>0</v>
      </c>
      <c r="CS93" s="46">
        <f>MAX(0,CS88-CR88)*Parametrlar!$G$16*CS89*(Kirish!$D$52+12*Kirish!$B$20)</f>
        <v>0</v>
      </c>
      <c r="CT93" s="46">
        <f>MAX(0,CT88-CS88)*Parametrlar!$G$16*CT89*(Kirish!$D$52+12*Kirish!$B$20)</f>
        <v>0</v>
      </c>
      <c r="CU93" s="46">
        <f>MAX(0,CU88-CT88)*Parametrlar!$G$16*CU89*(Kirish!$D$52+12*Kirish!$B$20)</f>
        <v>0</v>
      </c>
      <c r="CV93" s="46">
        <f>MAX(0,CV88-CU88)*Parametrlar!$G$16*CV89*(Kirish!$D$52+12*Kirish!$B$20)</f>
        <v>0</v>
      </c>
      <c r="CW93" s="46">
        <f>MAX(0,CW88-CV88)*Parametrlar!$G$16*CW89*(Kirish!$D$52+12*Kirish!$B$20)</f>
        <v>0</v>
      </c>
      <c r="CX93" s="46">
        <f>MAX(0,CX88-CW88)*Parametrlar!$G$16*CX89*(Kirish!$D$52+12*Kirish!$B$20)</f>
        <v>0</v>
      </c>
      <c r="CY93" s="46">
        <f>MAX(0,CY88-CX88)*Parametrlar!$G$16*CY89*(Kirish!$D$52+12*Kirish!$B$20)</f>
        <v>0</v>
      </c>
      <c r="CZ93" s="46">
        <f>MAX(0,CZ88-CY88)*Parametrlar!$G$16*CZ89*(Kirish!$D$52+12*Kirish!$B$20)</f>
        <v>0</v>
      </c>
      <c r="DA93" s="46">
        <f>MAX(0,DA88-CZ88)*Parametrlar!$G$16*DA89*(Kirish!$D$52+12*Kirish!$B$20)</f>
        <v>0</v>
      </c>
      <c r="DB93" s="46">
        <f>MAX(0,DB88-DA88)*Parametrlar!$G$16*DB89*(Kirish!$D$52+12*Kirish!$B$20)</f>
        <v>0</v>
      </c>
      <c r="DC93" s="46">
        <f>MAX(0,DC88-DB88)*Parametrlar!$G$16*DC89*(Kirish!$D$52+12*Kirish!$B$20)</f>
        <v>0</v>
      </c>
      <c r="DD93" s="46">
        <f>MAX(0,DD88-DC88)*Parametrlar!$G$16*DD89*(Kirish!$D$52+12*Kirish!$B$20)</f>
        <v>0</v>
      </c>
      <c r="DE93" s="46">
        <f>MAX(0,DE88-DD88)*Parametrlar!$G$16*DE89*(Kirish!$D$52+12*Kirish!$B$20)</f>
        <v>0</v>
      </c>
      <c r="DF93" s="46">
        <f>MAX(0,DF88-DE88)*Parametrlar!$G$16*DF89*(Kirish!$D$52+12*Kirish!$B$20)</f>
        <v>0</v>
      </c>
      <c r="DG93" s="46">
        <f>MAX(0,DG88-DF88)*Parametrlar!$G$16*DG89*(Kirish!$D$52+12*Kirish!$B$20)</f>
        <v>0</v>
      </c>
      <c r="DH93" s="46">
        <f>MAX(0,DH88-DG88)*Parametrlar!$G$16*DH89*(Kirish!$D$52+12*Kirish!$B$20)</f>
        <v>0</v>
      </c>
      <c r="DI93" s="46">
        <f>MAX(0,DI88-DH88)*Parametrlar!$G$16*DI89*(Kirish!$D$52+12*Kirish!$B$20)</f>
        <v>0</v>
      </c>
      <c r="DJ93" s="46">
        <f>MAX(0,DJ88-DI88)*Parametrlar!$G$16*DJ89*(Kirish!$D$52+12*Kirish!$B$20)</f>
        <v>0</v>
      </c>
      <c r="DK93" s="46">
        <f>MAX(0,DK88-DJ88)*Parametrlar!$G$16*DK89*(Kirish!$D$52+12*Kirish!$B$20)</f>
        <v>0</v>
      </c>
      <c r="DL93" s="46">
        <f>MAX(0,DL88-DK88)*Parametrlar!$G$16*DL89*(Kirish!$D$52+12*Kirish!$B$20)</f>
        <v>0</v>
      </c>
      <c r="DM93" s="46">
        <f>MAX(0,DM88-DL88)*Parametrlar!$G$16*DM89*(Kirish!$D$52+12*Kirish!$B$20)</f>
        <v>0</v>
      </c>
      <c r="DN93" s="46">
        <f>MAX(0,DN88-DM88)*Parametrlar!$G$16*DN89*(Kirish!$D$52+12*Kirish!$B$20)</f>
        <v>0</v>
      </c>
      <c r="DO93" s="46">
        <f>MAX(0,DO88-DN88)*Parametrlar!$G$16*DO89*(Kirish!$D$52+12*Kirish!$B$20)</f>
        <v>0</v>
      </c>
      <c r="DP93" s="46">
        <f>MAX(0,DP88-DO88)*Parametrlar!$G$16*DP89*(Kirish!$D$52+12*Kirish!$B$20)</f>
        <v>0</v>
      </c>
      <c r="DQ93" s="46">
        <f>MAX(0,DQ88-DP88)*Parametrlar!$G$16*DQ89*(Kirish!$D$52+12*Kirish!$B$20)</f>
        <v>0</v>
      </c>
      <c r="DR93" s="46">
        <f>MAX(0,DR88-DQ88)*Parametrlar!$G$16*DR89*(Kirish!$D$52+12*Kirish!$B$20)</f>
        <v>0</v>
      </c>
      <c r="DS93" s="46">
        <f>MAX(0,DS88-DR88)*Parametrlar!$G$16*DS89*(Kirish!$D$52+12*Kirish!$B$20)</f>
        <v>0</v>
      </c>
      <c r="DT93" s="46">
        <f>MAX(0,DT88-DS88)*Parametrlar!$G$16*DT89*(Kirish!$D$52+12*Kirish!$B$20)</f>
        <v>0</v>
      </c>
      <c r="DU93" s="46">
        <f>MAX(0,DU88-DT88)*Parametrlar!$G$16*DU89*(Kirish!$D$52+12*Kirish!$B$20)</f>
        <v>0</v>
      </c>
      <c r="DV93" s="46">
        <f>MAX(0,DV88-DU88)*Parametrlar!$G$16*DV89*(Kirish!$D$52+12*Kirish!$B$20)</f>
        <v>0</v>
      </c>
      <c r="DW93" s="46">
        <f>MAX(0,DW88-DV88)*Parametrlar!$G$16*DW89*(Kirish!$D$52+12*Kirish!$B$20)</f>
        <v>0</v>
      </c>
      <c r="DX93" s="46">
        <f>MAX(0,DX88-DW88)*Parametrlar!$G$16*DX89*(Kirish!$D$52+12*Kirish!$B$20)</f>
        <v>0</v>
      </c>
      <c r="DY93" s="46">
        <f>MAX(0,DY88-DX88)*Parametrlar!$G$16*DY89*(Kirish!$D$52+12*Kirish!$B$20)</f>
        <v>0</v>
      </c>
      <c r="DZ93" s="46">
        <f>MAX(0,DZ88-DY88)*Parametrlar!$G$16*DZ89*(Kirish!$D$52+12*Kirish!$B$20)</f>
        <v>0</v>
      </c>
      <c r="EA93" s="46">
        <f>MAX(0,EA88-DZ88)*Parametrlar!$G$16*EA89*(Kirish!$D$52+12*Kirish!$B$20)</f>
        <v>0</v>
      </c>
      <c r="EB93" s="46">
        <f>MAX(0,EB88-EA88)*Parametrlar!$G$16*EB89*(Kirish!$D$52+12*Kirish!$B$20)</f>
        <v>0</v>
      </c>
      <c r="EC93" s="46">
        <f>MAX(0,EC88-EB88)*Parametrlar!$G$16*EC89*(Kirish!$D$52+12*Kirish!$B$20)</f>
        <v>0</v>
      </c>
      <c r="ED93" s="46">
        <f>MAX(0,ED88-EC88)*Parametrlar!$G$16*ED89*(Kirish!$D$52+12*Kirish!$B$20)</f>
        <v>0</v>
      </c>
      <c r="EE93" s="46">
        <f>MAX(0,EE88-ED88)*Parametrlar!$G$16*EE89*(Kirish!$D$52+12*Kirish!$B$20)</f>
        <v>0</v>
      </c>
      <c r="EF93" s="46">
        <f>MAX(0,EF88-EE88)*Parametrlar!$G$16*EF89*(Kirish!$D$52+12*Kirish!$B$20)</f>
        <v>0</v>
      </c>
      <c r="EG93" s="46">
        <f>MAX(0,EG88-EF88)*Parametrlar!$G$16*EG89*(Kirish!$D$52+12*Kirish!$B$20)</f>
        <v>0</v>
      </c>
      <c r="EH93" s="46">
        <f>MAX(0,EH88-EG88)*Parametrlar!$G$16*EH89*(Kirish!$D$52+12*Kirish!$B$20)</f>
        <v>0</v>
      </c>
      <c r="EI93" s="46">
        <f>MAX(0,EI88-EH88)*Parametrlar!$G$16*EI89*(Kirish!$D$52+12*Kirish!$B$20)</f>
        <v>0</v>
      </c>
      <c r="EJ93" s="46">
        <f>MAX(0,EJ88-EI88)*Parametrlar!$G$16*EJ89*(Kirish!$D$52+12*Kirish!$B$20)</f>
        <v>0</v>
      </c>
      <c r="EK93" s="46">
        <f>MAX(0,EK88-EJ88)*Parametrlar!$G$16*EK89*(Kirish!$D$52+12*Kirish!$B$20)</f>
        <v>0</v>
      </c>
      <c r="EL93" s="46">
        <f>MAX(0,EL88-EK88)*Parametrlar!$G$16*EL89*(Kirish!$D$52+12*Kirish!$B$20)</f>
        <v>0</v>
      </c>
      <c r="EM93" s="46">
        <f>MAX(0,EM88-EL88)*Parametrlar!$G$16*EM89*(Kirish!$D$52+12*Kirish!$B$20)</f>
        <v>0</v>
      </c>
      <c r="EN93" s="46">
        <f>MAX(0,EN88-EM88)*Parametrlar!$G$16*EN89*(Kirish!$D$52+12*Kirish!$B$20)</f>
        <v>0</v>
      </c>
      <c r="EO93" s="46">
        <f>MAX(0,EO88-EN88)*Parametrlar!$G$16*EO89*(Kirish!$D$52+12*Kirish!$B$20)</f>
        <v>0</v>
      </c>
      <c r="EP93" s="46">
        <f>MAX(0,EP88-EO88)*Parametrlar!$G$16*EP89*(Kirish!$D$52+12*Kirish!$B$20)</f>
        <v>0</v>
      </c>
      <c r="EQ93" s="46">
        <f>MAX(0,EQ88-EP88)*Parametrlar!$G$16*EQ89*(Kirish!$D$52+12*Kirish!$B$20)</f>
        <v>0</v>
      </c>
      <c r="ER93" s="46">
        <f>MAX(0,ER88-EQ88)*Parametrlar!$G$16*ER89*(Kirish!$D$52+12*Kirish!$B$20)</f>
        <v>0</v>
      </c>
      <c r="ES93" s="46">
        <f>MAX(0,ES88-ER88)*Parametrlar!$G$16*ES89*(Kirish!$D$52+12*Kirish!$B$20)</f>
        <v>0</v>
      </c>
      <c r="ET93" s="46">
        <f>MAX(0,ET88-ES88)*Parametrlar!$G$16*ET89*(Kirish!$D$52+12*Kirish!$B$20)</f>
        <v>0</v>
      </c>
      <c r="EU93" s="46">
        <f>MAX(0,EU88-ET88)*Parametrlar!$G$16*EU89*(Kirish!$D$52+12*Kirish!$B$20)</f>
        <v>0</v>
      </c>
      <c r="EV93" s="46">
        <f>MAX(0,EV88-EU88)*Parametrlar!$G$16*EV89*(Kirish!$D$52+12*Kirish!$B$20)</f>
        <v>0</v>
      </c>
      <c r="EW93" s="46">
        <f>MAX(0,EW88-EV88)*Parametrlar!$G$16*EW89*(Kirish!$D$52+12*Kirish!$B$20)</f>
        <v>0</v>
      </c>
      <c r="EX93" s="46">
        <f>MAX(0,EX88-EW88)*Parametrlar!$G$16*EX89*(Kirish!$D$52+12*Kirish!$B$20)</f>
        <v>0</v>
      </c>
      <c r="EY93" s="46">
        <f>MAX(0,EY88-EX88)*Parametrlar!$G$16*EY89*(Kirish!$D$52+12*Kirish!$B$20)</f>
        <v>0</v>
      </c>
      <c r="EZ93" s="46">
        <f>MAX(0,EZ88-EY88)*Parametrlar!$G$16*EZ89*(Kirish!$D$52+12*Kirish!$B$20)</f>
        <v>0</v>
      </c>
      <c r="FA93" s="46">
        <f>MAX(0,FA88-EZ88)*Parametrlar!$G$16*FA89*(Kirish!$D$52+12*Kirish!$B$20)</f>
        <v>0</v>
      </c>
      <c r="FB93" s="46">
        <f>MAX(0,FB88-FA88)*Parametrlar!$G$16*FB89*(Kirish!$D$52+12*Kirish!$B$20)</f>
        <v>0</v>
      </c>
      <c r="FC93" s="46">
        <f>MAX(0,FC88-FB88)*Parametrlar!$G$16*FC89*(Kirish!$D$52+12*Kirish!$B$20)</f>
        <v>0</v>
      </c>
      <c r="FD93" s="46">
        <f>MAX(0,FD88-FC88)*Parametrlar!$G$16*FD89*(Kirish!$D$52+12*Kirish!$B$20)</f>
        <v>0</v>
      </c>
      <c r="FE93" s="46">
        <f>MAX(0,FE88-FD88)*Parametrlar!$G$16*FE89*(Kirish!$D$52+12*Kirish!$B$20)</f>
        <v>0</v>
      </c>
      <c r="FF93" s="46">
        <f>MAX(0,FF88-FE88)*Parametrlar!$G$16*FF89*(Kirish!$D$52+12*Kirish!$B$20)</f>
        <v>0</v>
      </c>
      <c r="FG93" s="46">
        <f>MAX(0,FG88-FF88)*Parametrlar!$G$16*FG89*(Kirish!$D$52+12*Kirish!$B$20)</f>
        <v>0</v>
      </c>
      <c r="FH93" s="46">
        <f>MAX(0,FH88-FG88)*Parametrlar!$G$16*FH89*(Kirish!$D$52+12*Kirish!$B$20)</f>
        <v>0</v>
      </c>
      <c r="FI93" s="46">
        <f>MAX(0,FI88-FH88)*Parametrlar!$G$16*FI89*(Kirish!$D$52+12*Kirish!$B$20)</f>
        <v>0</v>
      </c>
      <c r="FJ93" s="46">
        <f>MAX(0,FJ88-FI88)*Parametrlar!$G$16*FJ89*(Kirish!$D$52+12*Kirish!$B$20)</f>
        <v>0</v>
      </c>
      <c r="FK93" s="46">
        <f>MAX(0,FK88-FJ88)*Parametrlar!$G$16*FK89*(Kirish!$D$52+12*Kirish!$B$20)</f>
        <v>0</v>
      </c>
      <c r="FL93" s="46">
        <f>MAX(0,FL88-FK88)*Parametrlar!$G$16*FL89*(Kirish!$D$52+12*Kirish!$B$20)</f>
        <v>0</v>
      </c>
      <c r="FM93" s="46">
        <f>MAX(0,FM88-FL88)*Parametrlar!$G$16*FM89*(Kirish!$D$52+12*Kirish!$B$20)</f>
        <v>0</v>
      </c>
      <c r="FN93" s="46">
        <f>MAX(0,FN88-FM88)*Parametrlar!$G$16*FN89*(Kirish!$D$52+12*Kirish!$B$20)</f>
        <v>0</v>
      </c>
      <c r="FO93" s="46">
        <f>MAX(0,FO88-FN88)*Parametrlar!$G$16*FO89*(Kirish!$D$52+12*Kirish!$B$20)</f>
        <v>0</v>
      </c>
      <c r="FP93" s="46">
        <f>MAX(0,FP88-FO88)*Parametrlar!$G$16*FP89*(Kirish!$D$52+12*Kirish!$B$20)</f>
        <v>0</v>
      </c>
    </row>
    <row r="94" spans="1:172" x14ac:dyDescent="0.2">
      <c r="A94" s="42" t="s">
        <v>242</v>
      </c>
      <c r="C94" s="45">
        <f t="shared" si="101"/>
        <v>1607234.1421740255</v>
      </c>
      <c r="D94" s="46">
        <f>IF(D87=1,Kirish!$D$55*Parametrlar!$G$12*D89+Parametrlar!$G$23*(Kirish!$B$24+Kirish!$B$25)/12+Kirish!$B$26/12*Parametrlar!$G$14,0)</f>
        <v>0</v>
      </c>
      <c r="E94" s="46">
        <f>IF(E87=1,Kirish!$D$55*Parametrlar!$G$12*E89+Parametrlar!$G$23*(Kirish!$B$24+Kirish!$B$25)/12+Kirish!$B$26/12*Parametrlar!$G$14,0)</f>
        <v>0</v>
      </c>
      <c r="F94" s="46">
        <f>IF(F87=1,Kirish!$D$55*Parametrlar!$G$12*F89+Parametrlar!$G$23*(Kirish!$B$24+Kirish!$B$25)/12+Kirish!$B$26/12*Parametrlar!$G$14,0)</f>
        <v>0</v>
      </c>
      <c r="G94" s="46">
        <f>IF(G87=1,Kirish!$D$55*Parametrlar!$G$12*G89+Parametrlar!$G$23*(Kirish!$B$24+Kirish!$B$25)/12+Kirish!$B$26/12*Parametrlar!$G$14,0)</f>
        <v>0</v>
      </c>
      <c r="H94" s="46">
        <f>IF(H87=1,Kirish!$D$55*Parametrlar!$G$12*H89+Parametrlar!$G$23*(Kirish!$B$24+Kirish!$B$25)/12+Kirish!$B$26/12*Parametrlar!$G$14,0)</f>
        <v>0</v>
      </c>
      <c r="I94" s="46">
        <f>IF(I87=1,Kirish!$D$55*Parametrlar!$G$12*I89+Parametrlar!$G$23*(Kirish!$B$24+Kirish!$B$25)/12+Kirish!$B$26/12*Parametrlar!$G$14,0)</f>
        <v>0</v>
      </c>
      <c r="J94" s="46">
        <f>IF(J87=1,Kirish!$D$55*Parametrlar!$G$12*J89+Parametrlar!$G$23*(Kirish!$B$24+Kirish!$B$25)/12+Kirish!$B$26/12*Parametrlar!$G$14,0)</f>
        <v>0</v>
      </c>
      <c r="K94" s="46">
        <f>IF(K87=1,Kirish!$D$55*Parametrlar!$G$12*K89+Parametrlar!$G$23*(Kirish!$B$24+Kirish!$B$25)/12+Kirish!$B$26/12*Parametrlar!$G$14,0)</f>
        <v>0</v>
      </c>
      <c r="L94" s="46">
        <f>IF(L87=1,Kirish!$D$55*Parametrlar!$G$12*L89+Parametrlar!$G$23*(Kirish!$B$24+Kirish!$B$25)/12+Kirish!$B$26/12*Parametrlar!$G$14,0)</f>
        <v>0</v>
      </c>
      <c r="M94" s="46">
        <f>IF(M87=1,Kirish!$D$55*Parametrlar!$G$12*M89+Parametrlar!$G$23*(Kirish!$B$24+Kirish!$B$25)/12+Kirish!$B$26/12*Parametrlar!$G$14,0)</f>
        <v>0</v>
      </c>
      <c r="N94" s="46">
        <f>IF(N87=1,Kirish!$D$55*Parametrlar!$G$12*N89+Parametrlar!$G$23*(Kirish!$B$24+Kirish!$B$25)/12+Kirish!$B$26/12*Parametrlar!$G$14,0)</f>
        <v>0</v>
      </c>
      <c r="O94" s="46">
        <f>IF(O87=1,Kirish!$D$55*Parametrlar!$G$12*O89+Parametrlar!$G$23*(Kirish!$B$24+Kirish!$B$25)/12+Kirish!$B$26/12*Parametrlar!$G$14,0)</f>
        <v>0</v>
      </c>
      <c r="P94" s="46">
        <f>IF(P87=1,Kirish!$D$55*Parametrlar!$G$12*P89+Parametrlar!$G$23*(Kirish!$B$24+Kirish!$B$25)/12+Kirish!$B$26/12*Parametrlar!$G$14,0)</f>
        <v>0</v>
      </c>
      <c r="Q94" s="46">
        <f>IF(Q87=1,Kirish!$D$55*Parametrlar!$G$12*Q89+Parametrlar!$G$23*(Kirish!$B$24+Kirish!$B$25)/12+Kirish!$B$26/12*Parametrlar!$G$14,0)</f>
        <v>0</v>
      </c>
      <c r="R94" s="46">
        <f>IF(R87=1,Kirish!$D$55*Parametrlar!$G$12*R89+Parametrlar!$G$23*(Kirish!$B$24+Kirish!$B$25)/12+Kirish!$B$26/12*Parametrlar!$G$14,0)</f>
        <v>0</v>
      </c>
      <c r="S94" s="46">
        <f>IF(S87=1,Kirish!$D$55*Parametrlar!$G$12*S89+Parametrlar!$G$23*(Kirish!$B$24+Kirish!$B$25)/12+Kirish!$B$26/12*Parametrlar!$G$14,0)</f>
        <v>12101.985780333333</v>
      </c>
      <c r="T94" s="46">
        <f>IF(T87=1,Kirish!$D$55*Parametrlar!$G$12*T89+Parametrlar!$G$23*(Kirish!$B$24+Kirish!$B$25)/12+Kirish!$B$26/12*Parametrlar!$G$14,0)</f>
        <v>12101.985780333333</v>
      </c>
      <c r="U94" s="46">
        <f>IF(U87=1,Kirish!$D$55*Parametrlar!$G$12*U89+Parametrlar!$G$23*(Kirish!$B$24+Kirish!$B$25)/12+Kirish!$B$26/12*Parametrlar!$G$14,0)</f>
        <v>12101.985780333333</v>
      </c>
      <c r="V94" s="46">
        <f>IF(V87=1,Kirish!$D$55*Parametrlar!$G$12*V89+Parametrlar!$G$23*(Kirish!$B$24+Kirish!$B$25)/12+Kirish!$B$26/12*Parametrlar!$G$14,0)</f>
        <v>12101.985780333333</v>
      </c>
      <c r="W94" s="46">
        <f>IF(W87=1,Kirish!$D$55*Parametrlar!$G$12*W89+Parametrlar!$G$23*(Kirish!$B$24+Kirish!$B$25)/12+Kirish!$B$26/12*Parametrlar!$G$14,0)</f>
        <v>12101.985780333333</v>
      </c>
      <c r="X94" s="46">
        <f>IF(X87=1,Kirish!$D$55*Parametrlar!$G$12*X89+Parametrlar!$G$23*(Kirish!$B$24+Kirish!$B$25)/12+Kirish!$B$26/12*Parametrlar!$G$14,0)</f>
        <v>12101.985780333333</v>
      </c>
      <c r="Y94" s="46">
        <f>IF(Y87=1,Kirish!$D$55*Parametrlar!$G$12*Y89+Parametrlar!$G$23*(Kirish!$B$24+Kirish!$B$25)/12+Kirish!$B$26/12*Parametrlar!$G$14,0)</f>
        <v>12101.985780333333</v>
      </c>
      <c r="Z94" s="46">
        <f>IF(Z87=1,Kirish!$D$55*Parametrlar!$G$12*Z89+Parametrlar!$G$23*(Kirish!$B$24+Kirish!$B$25)/12+Kirish!$B$26/12*Parametrlar!$G$14,0)</f>
        <v>12101.985780333333</v>
      </c>
      <c r="AA94" s="46">
        <f>IF(AA87=1,Kirish!$D$55*Parametrlar!$G$12*AA89+Parametrlar!$G$23*(Kirish!$B$24+Kirish!$B$25)/12+Kirish!$B$26/12*Parametrlar!$G$14,0)</f>
        <v>12101.985780333333</v>
      </c>
      <c r="AB94" s="46">
        <f>IF(AB87=1,Kirish!$D$55*Parametrlar!$G$12*AB89+Parametrlar!$G$23*(Kirish!$B$24+Kirish!$B$25)/12+Kirish!$B$26/12*Parametrlar!$G$14,0)</f>
        <v>12101.985780333333</v>
      </c>
      <c r="AC94" s="46">
        <f>IF(AC87=1,Kirish!$D$55*Parametrlar!$G$12*AC89+Parametrlar!$G$23*(Kirish!$B$24+Kirish!$B$25)/12+Kirish!$B$26/12*Parametrlar!$G$14,0)</f>
        <v>12101.985780333333</v>
      </c>
      <c r="AD94" s="46">
        <f>IF(AD87=1,Kirish!$D$55*Parametrlar!$G$12*AD89+Parametrlar!$G$23*(Kirish!$B$24+Kirish!$B$25)/12+Kirish!$B$26/12*Parametrlar!$G$14,0)</f>
        <v>12101.985780333333</v>
      </c>
      <c r="AE94" s="46">
        <f>IF(AE87=1,Kirish!$D$55*Parametrlar!$G$12*AE89+Parametrlar!$G$23*(Kirish!$B$24+Kirish!$B$25)/12+Kirish!$B$26/12*Parametrlar!$G$14,0)</f>
        <v>12359.525780333333</v>
      </c>
      <c r="AF94" s="46">
        <f>IF(AF87=1,Kirish!$D$55*Parametrlar!$G$12*AF89+Parametrlar!$G$23*(Kirish!$B$24+Kirish!$B$25)/12+Kirish!$B$26/12*Parametrlar!$G$14,0)</f>
        <v>12359.525780333333</v>
      </c>
      <c r="AG94" s="46">
        <f>IF(AG87=1,Kirish!$D$55*Parametrlar!$G$12*AG89+Parametrlar!$G$23*(Kirish!$B$24+Kirish!$B$25)/12+Kirish!$B$26/12*Parametrlar!$G$14,0)</f>
        <v>12359.525780333333</v>
      </c>
      <c r="AH94" s="46">
        <f>IF(AH87=1,Kirish!$D$55*Parametrlar!$G$12*AH89+Parametrlar!$G$23*(Kirish!$B$24+Kirish!$B$25)/12+Kirish!$B$26/12*Parametrlar!$G$14,0)</f>
        <v>12359.525780333333</v>
      </c>
      <c r="AI94" s="46">
        <f>IF(AI87=1,Kirish!$D$55*Parametrlar!$G$12*AI89+Parametrlar!$G$23*(Kirish!$B$24+Kirish!$B$25)/12+Kirish!$B$26/12*Parametrlar!$G$14,0)</f>
        <v>12359.525780333333</v>
      </c>
      <c r="AJ94" s="46">
        <f>IF(AJ87=1,Kirish!$D$55*Parametrlar!$G$12*AJ89+Parametrlar!$G$23*(Kirish!$B$24+Kirish!$B$25)/12+Kirish!$B$26/12*Parametrlar!$G$14,0)</f>
        <v>12359.525780333333</v>
      </c>
      <c r="AK94" s="46">
        <f>IF(AK87=1,Kirish!$D$55*Parametrlar!$G$12*AK89+Parametrlar!$G$23*(Kirish!$B$24+Kirish!$B$25)/12+Kirish!$B$26/12*Parametrlar!$G$14,0)</f>
        <v>12359.525780333333</v>
      </c>
      <c r="AL94" s="46">
        <f>IF(AL87=1,Kirish!$D$55*Parametrlar!$G$12*AL89+Parametrlar!$G$23*(Kirish!$B$24+Kirish!$B$25)/12+Kirish!$B$26/12*Parametrlar!$G$14,0)</f>
        <v>12359.525780333333</v>
      </c>
      <c r="AM94" s="46">
        <f>IF(AM87=1,Kirish!$D$55*Parametrlar!$G$12*AM89+Parametrlar!$G$23*(Kirish!$B$24+Kirish!$B$25)/12+Kirish!$B$26/12*Parametrlar!$G$14,0)</f>
        <v>12359.525780333333</v>
      </c>
      <c r="AN94" s="46">
        <f>IF(AN87=1,Kirish!$D$55*Parametrlar!$G$12*AN89+Parametrlar!$G$23*(Kirish!$B$24+Kirish!$B$25)/12+Kirish!$B$26/12*Parametrlar!$G$14,0)</f>
        <v>12359.525780333333</v>
      </c>
      <c r="AO94" s="46">
        <f>IF(AO87=1,Kirish!$D$55*Parametrlar!$G$12*AO89+Parametrlar!$G$23*(Kirish!$B$24+Kirish!$B$25)/12+Kirish!$B$26/12*Parametrlar!$G$14,0)</f>
        <v>12359.525780333333</v>
      </c>
      <c r="AP94" s="46">
        <f>IF(AP87=1,Kirish!$D$55*Parametrlar!$G$12*AP89+Parametrlar!$G$23*(Kirish!$B$24+Kirish!$B$25)/12+Kirish!$B$26/12*Parametrlar!$G$14,0)</f>
        <v>12359.525780333333</v>
      </c>
      <c r="AQ94" s="46">
        <f>IF(AQ87=1,Kirish!$D$55*Parametrlar!$G$12*AQ89+Parametrlar!$G$23*(Kirish!$B$24+Kirish!$B$25)/12+Kirish!$B$26/12*Parametrlar!$G$14,0)</f>
        <v>12627.367380333333</v>
      </c>
      <c r="AR94" s="46">
        <f>IF(AR87=1,Kirish!$D$55*Parametrlar!$G$12*AR89+Parametrlar!$G$23*(Kirish!$B$24+Kirish!$B$25)/12+Kirish!$B$26/12*Parametrlar!$G$14,0)</f>
        <v>12627.367380333333</v>
      </c>
      <c r="AS94" s="46">
        <f>IF(AS87=1,Kirish!$D$55*Parametrlar!$G$12*AS89+Parametrlar!$G$23*(Kirish!$B$24+Kirish!$B$25)/12+Kirish!$B$26/12*Parametrlar!$G$14,0)</f>
        <v>12627.367380333333</v>
      </c>
      <c r="AT94" s="46">
        <f>IF(AT87=1,Kirish!$D$55*Parametrlar!$G$12*AT89+Parametrlar!$G$23*(Kirish!$B$24+Kirish!$B$25)/12+Kirish!$B$26/12*Parametrlar!$G$14,0)</f>
        <v>12627.367380333333</v>
      </c>
      <c r="AU94" s="46">
        <f>IF(AU87=1,Kirish!$D$55*Parametrlar!$G$12*AU89+Parametrlar!$G$23*(Kirish!$B$24+Kirish!$B$25)/12+Kirish!$B$26/12*Parametrlar!$G$14,0)</f>
        <v>12627.367380333333</v>
      </c>
      <c r="AV94" s="46">
        <f>IF(AV87=1,Kirish!$D$55*Parametrlar!$G$12*AV89+Parametrlar!$G$23*(Kirish!$B$24+Kirish!$B$25)/12+Kirish!$B$26/12*Parametrlar!$G$14,0)</f>
        <v>12627.367380333333</v>
      </c>
      <c r="AW94" s="46">
        <f>IF(AW87=1,Kirish!$D$55*Parametrlar!$G$12*AW89+Parametrlar!$G$23*(Kirish!$B$24+Kirish!$B$25)/12+Kirish!$B$26/12*Parametrlar!$G$14,0)</f>
        <v>12627.367380333333</v>
      </c>
      <c r="AX94" s="46">
        <f>IF(AX87=1,Kirish!$D$55*Parametrlar!$G$12*AX89+Parametrlar!$G$23*(Kirish!$B$24+Kirish!$B$25)/12+Kirish!$B$26/12*Parametrlar!$G$14,0)</f>
        <v>12627.367380333333</v>
      </c>
      <c r="AY94" s="46">
        <f>IF(AY87=1,Kirish!$D$55*Parametrlar!$G$12*AY89+Parametrlar!$G$23*(Kirish!$B$24+Kirish!$B$25)/12+Kirish!$B$26/12*Parametrlar!$G$14,0)</f>
        <v>12627.367380333333</v>
      </c>
      <c r="AZ94" s="46">
        <f>IF(AZ87=1,Kirish!$D$55*Parametrlar!$G$12*AZ89+Parametrlar!$G$23*(Kirish!$B$24+Kirish!$B$25)/12+Kirish!$B$26/12*Parametrlar!$G$14,0)</f>
        <v>12627.367380333333</v>
      </c>
      <c r="BA94" s="46">
        <f>IF(BA87=1,Kirish!$D$55*Parametrlar!$G$12*BA89+Parametrlar!$G$23*(Kirish!$B$24+Kirish!$B$25)/12+Kirish!$B$26/12*Parametrlar!$G$14,0)</f>
        <v>12627.367380333333</v>
      </c>
      <c r="BB94" s="46">
        <f>IF(BB87=1,Kirish!$D$55*Parametrlar!$G$12*BB89+Parametrlar!$G$23*(Kirish!$B$24+Kirish!$B$25)/12+Kirish!$B$26/12*Parametrlar!$G$14,0)</f>
        <v>12627.367380333333</v>
      </c>
      <c r="BC94" s="46">
        <f>IF(BC87=1,Kirish!$D$55*Parametrlar!$G$12*BC89+Parametrlar!$G$23*(Kirish!$B$24+Kirish!$B$25)/12+Kirish!$B$26/12*Parametrlar!$G$14,0)</f>
        <v>12905.922644333334</v>
      </c>
      <c r="BD94" s="46">
        <f>IF(BD87=1,Kirish!$D$55*Parametrlar!$G$12*BD89+Parametrlar!$G$23*(Kirish!$B$24+Kirish!$B$25)/12+Kirish!$B$26/12*Parametrlar!$G$14,0)</f>
        <v>12905.922644333334</v>
      </c>
      <c r="BE94" s="46">
        <f>IF(BE87=1,Kirish!$D$55*Parametrlar!$G$12*BE89+Parametrlar!$G$23*(Kirish!$B$24+Kirish!$B$25)/12+Kirish!$B$26/12*Parametrlar!$G$14,0)</f>
        <v>12905.922644333334</v>
      </c>
      <c r="BF94" s="46">
        <f>IF(BF87=1,Kirish!$D$55*Parametrlar!$G$12*BF89+Parametrlar!$G$23*(Kirish!$B$24+Kirish!$B$25)/12+Kirish!$B$26/12*Parametrlar!$G$14,0)</f>
        <v>12905.922644333334</v>
      </c>
      <c r="BG94" s="46">
        <f>IF(BG87=1,Kirish!$D$55*Parametrlar!$G$12*BG89+Parametrlar!$G$23*(Kirish!$B$24+Kirish!$B$25)/12+Kirish!$B$26/12*Parametrlar!$G$14,0)</f>
        <v>12905.922644333334</v>
      </c>
      <c r="BH94" s="46">
        <f>IF(BH87=1,Kirish!$D$55*Parametrlar!$G$12*BH89+Parametrlar!$G$23*(Kirish!$B$24+Kirish!$B$25)/12+Kirish!$B$26/12*Parametrlar!$G$14,0)</f>
        <v>12905.922644333334</v>
      </c>
      <c r="BI94" s="46">
        <f>IF(BI87=1,Kirish!$D$55*Parametrlar!$G$12*BI89+Parametrlar!$G$23*(Kirish!$B$24+Kirish!$B$25)/12+Kirish!$B$26/12*Parametrlar!$G$14,0)</f>
        <v>12905.922644333334</v>
      </c>
      <c r="BJ94" s="46">
        <f>IF(BJ87=1,Kirish!$D$55*Parametrlar!$G$12*BJ89+Parametrlar!$G$23*(Kirish!$B$24+Kirish!$B$25)/12+Kirish!$B$26/12*Parametrlar!$G$14,0)</f>
        <v>12905.922644333334</v>
      </c>
      <c r="BK94" s="46">
        <f>IF(BK87=1,Kirish!$D$55*Parametrlar!$G$12*BK89+Parametrlar!$G$23*(Kirish!$B$24+Kirish!$B$25)/12+Kirish!$B$26/12*Parametrlar!$G$14,0)</f>
        <v>12905.922644333334</v>
      </c>
      <c r="BL94" s="46">
        <f>IF(BL87=1,Kirish!$D$55*Parametrlar!$G$12*BL89+Parametrlar!$G$23*(Kirish!$B$24+Kirish!$B$25)/12+Kirish!$B$26/12*Parametrlar!$G$14,0)</f>
        <v>12905.922644333334</v>
      </c>
      <c r="BM94" s="46">
        <f>IF(BM87=1,Kirish!$D$55*Parametrlar!$G$12*BM89+Parametrlar!$G$23*(Kirish!$B$24+Kirish!$B$25)/12+Kirish!$B$26/12*Parametrlar!$G$14,0)</f>
        <v>12905.922644333334</v>
      </c>
      <c r="BN94" s="46">
        <f>IF(BN87=1,Kirish!$D$55*Parametrlar!$G$12*BN89+Parametrlar!$G$23*(Kirish!$B$24+Kirish!$B$25)/12+Kirish!$B$26/12*Parametrlar!$G$14,0)</f>
        <v>12905.922644333334</v>
      </c>
      <c r="BO94" s="46">
        <f>IF(BO87=1,Kirish!$D$55*Parametrlar!$G$12*BO89+Parametrlar!$G$23*(Kirish!$B$24+Kirish!$B$25)/12+Kirish!$B$26/12*Parametrlar!$G$14,0)</f>
        <v>13195.620118893334</v>
      </c>
      <c r="BP94" s="46">
        <f>IF(BP87=1,Kirish!$D$55*Parametrlar!$G$12*BP89+Parametrlar!$G$23*(Kirish!$B$24+Kirish!$B$25)/12+Kirish!$B$26/12*Parametrlar!$G$14,0)</f>
        <v>13195.620118893334</v>
      </c>
      <c r="BQ94" s="46">
        <f>IF(BQ87=1,Kirish!$D$55*Parametrlar!$G$12*BQ89+Parametrlar!$G$23*(Kirish!$B$24+Kirish!$B$25)/12+Kirish!$B$26/12*Parametrlar!$G$14,0)</f>
        <v>13195.620118893334</v>
      </c>
      <c r="BR94" s="46">
        <f>IF(BR87=1,Kirish!$D$55*Parametrlar!$G$12*BR89+Parametrlar!$G$23*(Kirish!$B$24+Kirish!$B$25)/12+Kirish!$B$26/12*Parametrlar!$G$14,0)</f>
        <v>13195.620118893334</v>
      </c>
      <c r="BS94" s="46">
        <f>IF(BS87=1,Kirish!$D$55*Parametrlar!$G$12*BS89+Parametrlar!$G$23*(Kirish!$B$24+Kirish!$B$25)/12+Kirish!$B$26/12*Parametrlar!$G$14,0)</f>
        <v>13195.620118893334</v>
      </c>
      <c r="BT94" s="46">
        <f>IF(BT87=1,Kirish!$D$55*Parametrlar!$G$12*BT89+Parametrlar!$G$23*(Kirish!$B$24+Kirish!$B$25)/12+Kirish!$B$26/12*Parametrlar!$G$14,0)</f>
        <v>13195.620118893334</v>
      </c>
      <c r="BU94" s="46">
        <f>IF(BU87=1,Kirish!$D$55*Parametrlar!$G$12*BU89+Parametrlar!$G$23*(Kirish!$B$24+Kirish!$B$25)/12+Kirish!$B$26/12*Parametrlar!$G$14,0)</f>
        <v>13195.620118893334</v>
      </c>
      <c r="BV94" s="46">
        <f>IF(BV87=1,Kirish!$D$55*Parametrlar!$G$12*BV89+Parametrlar!$G$23*(Kirish!$B$24+Kirish!$B$25)/12+Kirish!$B$26/12*Parametrlar!$G$14,0)</f>
        <v>13195.620118893334</v>
      </c>
      <c r="BW94" s="46">
        <f>IF(BW87=1,Kirish!$D$55*Parametrlar!$G$12*BW89+Parametrlar!$G$23*(Kirish!$B$24+Kirish!$B$25)/12+Kirish!$B$26/12*Parametrlar!$G$14,0)</f>
        <v>13195.620118893334</v>
      </c>
      <c r="BX94" s="46">
        <f>IF(BX87=1,Kirish!$D$55*Parametrlar!$G$12*BX89+Parametrlar!$G$23*(Kirish!$B$24+Kirish!$B$25)/12+Kirish!$B$26/12*Parametrlar!$G$14,0)</f>
        <v>13195.620118893334</v>
      </c>
      <c r="BY94" s="46">
        <f>IF(BY87=1,Kirish!$D$55*Parametrlar!$G$12*BY89+Parametrlar!$G$23*(Kirish!$B$24+Kirish!$B$25)/12+Kirish!$B$26/12*Parametrlar!$G$14,0)</f>
        <v>13195.620118893334</v>
      </c>
      <c r="BZ94" s="46">
        <f>IF(BZ87=1,Kirish!$D$55*Parametrlar!$G$12*BZ89+Parametrlar!$G$23*(Kirish!$B$24+Kirish!$B$25)/12+Kirish!$B$26/12*Parametrlar!$G$14,0)</f>
        <v>13195.620118893334</v>
      </c>
      <c r="CA94" s="46">
        <f>IF(CA87=1,Kirish!$D$55*Parametrlar!$G$12*CA89+Parametrlar!$G$23*(Kirish!$B$24+Kirish!$B$25)/12+Kirish!$B$26/12*Parametrlar!$G$14,0)</f>
        <v>13496.905492435737</v>
      </c>
      <c r="CB94" s="46">
        <f>IF(CB87=1,Kirish!$D$55*Parametrlar!$G$12*CB89+Parametrlar!$G$23*(Kirish!$B$24+Kirish!$B$25)/12+Kirish!$B$26/12*Parametrlar!$G$14,0)</f>
        <v>13496.905492435737</v>
      </c>
      <c r="CC94" s="46">
        <f>IF(CC87=1,Kirish!$D$55*Parametrlar!$G$12*CC89+Parametrlar!$G$23*(Kirish!$B$24+Kirish!$B$25)/12+Kirish!$B$26/12*Parametrlar!$G$14,0)</f>
        <v>13496.905492435737</v>
      </c>
      <c r="CD94" s="46">
        <f>IF(CD87=1,Kirish!$D$55*Parametrlar!$G$12*CD89+Parametrlar!$G$23*(Kirish!$B$24+Kirish!$B$25)/12+Kirish!$B$26/12*Parametrlar!$G$14,0)</f>
        <v>13496.905492435737</v>
      </c>
      <c r="CE94" s="46">
        <f>IF(CE87=1,Kirish!$D$55*Parametrlar!$G$12*CE89+Parametrlar!$G$23*(Kirish!$B$24+Kirish!$B$25)/12+Kirish!$B$26/12*Parametrlar!$G$14,0)</f>
        <v>13496.905492435737</v>
      </c>
      <c r="CF94" s="46">
        <f>IF(CF87=1,Kirish!$D$55*Parametrlar!$G$12*CF89+Parametrlar!$G$23*(Kirish!$B$24+Kirish!$B$25)/12+Kirish!$B$26/12*Parametrlar!$G$14,0)</f>
        <v>13496.905492435737</v>
      </c>
      <c r="CG94" s="46">
        <f>IF(CG87=1,Kirish!$D$55*Parametrlar!$G$12*CG89+Parametrlar!$G$23*(Kirish!$B$24+Kirish!$B$25)/12+Kirish!$B$26/12*Parametrlar!$G$14,0)</f>
        <v>13496.905492435737</v>
      </c>
      <c r="CH94" s="46">
        <f>IF(CH87=1,Kirish!$D$55*Parametrlar!$G$12*CH89+Parametrlar!$G$23*(Kirish!$B$24+Kirish!$B$25)/12+Kirish!$B$26/12*Parametrlar!$G$14,0)</f>
        <v>13496.905492435737</v>
      </c>
      <c r="CI94" s="46">
        <f>IF(CI87=1,Kirish!$D$55*Parametrlar!$G$12*CI89+Parametrlar!$G$23*(Kirish!$B$24+Kirish!$B$25)/12+Kirish!$B$26/12*Parametrlar!$G$14,0)</f>
        <v>13496.905492435737</v>
      </c>
      <c r="CJ94" s="46">
        <f>IF(CJ87=1,Kirish!$D$55*Parametrlar!$G$12*CJ89+Parametrlar!$G$23*(Kirish!$B$24+Kirish!$B$25)/12+Kirish!$B$26/12*Parametrlar!$G$14,0)</f>
        <v>13496.905492435737</v>
      </c>
      <c r="CK94" s="46">
        <f>IF(CK87=1,Kirish!$D$55*Parametrlar!$G$12*CK89+Parametrlar!$G$23*(Kirish!$B$24+Kirish!$B$25)/12+Kirish!$B$26/12*Parametrlar!$G$14,0)</f>
        <v>13496.905492435737</v>
      </c>
      <c r="CL94" s="46">
        <f>IF(CL87=1,Kirish!$D$55*Parametrlar!$G$12*CL89+Parametrlar!$G$23*(Kirish!$B$24+Kirish!$B$25)/12+Kirish!$B$26/12*Parametrlar!$G$14,0)</f>
        <v>13496.905492435737</v>
      </c>
      <c r="CM94" s="46">
        <f>IF(CM87=1,Kirish!$D$55*Parametrlar!$G$12*CM89+Parametrlar!$G$23*(Kirish!$B$24+Kirish!$B$25)/12+Kirish!$B$26/12*Parametrlar!$G$14,0)</f>
        <v>13810.242280919832</v>
      </c>
      <c r="CN94" s="46">
        <f>IF(CN87=1,Kirish!$D$55*Parametrlar!$G$12*CN89+Parametrlar!$G$23*(Kirish!$B$24+Kirish!$B$25)/12+Kirish!$B$26/12*Parametrlar!$G$14,0)</f>
        <v>13810.242280919832</v>
      </c>
      <c r="CO94" s="46">
        <f>IF(CO87=1,Kirish!$D$55*Parametrlar!$G$12*CO89+Parametrlar!$G$23*(Kirish!$B$24+Kirish!$B$25)/12+Kirish!$B$26/12*Parametrlar!$G$14,0)</f>
        <v>13810.242280919832</v>
      </c>
      <c r="CP94" s="46">
        <f>IF(CP87=1,Kirish!$D$55*Parametrlar!$G$12*CP89+Parametrlar!$G$23*(Kirish!$B$24+Kirish!$B$25)/12+Kirish!$B$26/12*Parametrlar!$G$14,0)</f>
        <v>13810.242280919832</v>
      </c>
      <c r="CQ94" s="46">
        <f>IF(CQ87=1,Kirish!$D$55*Parametrlar!$G$12*CQ89+Parametrlar!$G$23*(Kirish!$B$24+Kirish!$B$25)/12+Kirish!$B$26/12*Parametrlar!$G$14,0)</f>
        <v>13810.242280919832</v>
      </c>
      <c r="CR94" s="46">
        <f>IF(CR87=1,Kirish!$D$55*Parametrlar!$G$12*CR89+Parametrlar!$G$23*(Kirish!$B$24+Kirish!$B$25)/12+Kirish!$B$26/12*Parametrlar!$G$14,0)</f>
        <v>13810.242280919832</v>
      </c>
      <c r="CS94" s="46">
        <f>IF(CS87=1,Kirish!$D$55*Parametrlar!$G$12*CS89+Parametrlar!$G$23*(Kirish!$B$24+Kirish!$B$25)/12+Kirish!$B$26/12*Parametrlar!$G$14,0)</f>
        <v>13810.242280919832</v>
      </c>
      <c r="CT94" s="46">
        <f>IF(CT87=1,Kirish!$D$55*Parametrlar!$G$12*CT89+Parametrlar!$G$23*(Kirish!$B$24+Kirish!$B$25)/12+Kirish!$B$26/12*Parametrlar!$G$14,0)</f>
        <v>13810.242280919832</v>
      </c>
      <c r="CU94" s="46">
        <f>IF(CU87=1,Kirish!$D$55*Parametrlar!$G$12*CU89+Parametrlar!$G$23*(Kirish!$B$24+Kirish!$B$25)/12+Kirish!$B$26/12*Parametrlar!$G$14,0)</f>
        <v>13810.242280919832</v>
      </c>
      <c r="CV94" s="46">
        <f>IF(CV87=1,Kirish!$D$55*Parametrlar!$G$12*CV89+Parametrlar!$G$23*(Kirish!$B$24+Kirish!$B$25)/12+Kirish!$B$26/12*Parametrlar!$G$14,0)</f>
        <v>13810.242280919832</v>
      </c>
      <c r="CW94" s="46">
        <f>IF(CW87=1,Kirish!$D$55*Parametrlar!$G$12*CW89+Parametrlar!$G$23*(Kirish!$B$24+Kirish!$B$25)/12+Kirish!$B$26/12*Parametrlar!$G$14,0)</f>
        <v>13810.242280919832</v>
      </c>
      <c r="CX94" s="46">
        <f>IF(CX87=1,Kirish!$D$55*Parametrlar!$G$12*CX89+Parametrlar!$G$23*(Kirish!$B$24+Kirish!$B$25)/12+Kirish!$B$26/12*Parametrlar!$G$14,0)</f>
        <v>13810.242280919832</v>
      </c>
      <c r="CY94" s="46">
        <f>IF(CY87=1,Kirish!$D$55*Parametrlar!$G$12*CY89+Parametrlar!$G$23*(Kirish!$B$24+Kirish!$B$25)/12+Kirish!$B$26/12*Parametrlar!$G$14,0)</f>
        <v>14136.11254094329</v>
      </c>
      <c r="CZ94" s="46">
        <f>IF(CZ87=1,Kirish!$D$55*Parametrlar!$G$12*CZ89+Parametrlar!$G$23*(Kirish!$B$24+Kirish!$B$25)/12+Kirish!$B$26/12*Parametrlar!$G$14,0)</f>
        <v>14136.11254094329</v>
      </c>
      <c r="DA94" s="46">
        <f>IF(DA87=1,Kirish!$D$55*Parametrlar!$G$12*DA89+Parametrlar!$G$23*(Kirish!$B$24+Kirish!$B$25)/12+Kirish!$B$26/12*Parametrlar!$G$14,0)</f>
        <v>14136.11254094329</v>
      </c>
      <c r="DB94" s="46">
        <f>IF(DB87=1,Kirish!$D$55*Parametrlar!$G$12*DB89+Parametrlar!$G$23*(Kirish!$B$24+Kirish!$B$25)/12+Kirish!$B$26/12*Parametrlar!$G$14,0)</f>
        <v>14136.11254094329</v>
      </c>
      <c r="DC94" s="46">
        <f>IF(DC87=1,Kirish!$D$55*Parametrlar!$G$12*DC89+Parametrlar!$G$23*(Kirish!$B$24+Kirish!$B$25)/12+Kirish!$B$26/12*Parametrlar!$G$14,0)</f>
        <v>14136.11254094329</v>
      </c>
      <c r="DD94" s="46">
        <f>IF(DD87=1,Kirish!$D$55*Parametrlar!$G$12*DD89+Parametrlar!$G$23*(Kirish!$B$24+Kirish!$B$25)/12+Kirish!$B$26/12*Parametrlar!$G$14,0)</f>
        <v>14136.11254094329</v>
      </c>
      <c r="DE94" s="46">
        <f>IF(DE87=1,Kirish!$D$55*Parametrlar!$G$12*DE89+Parametrlar!$G$23*(Kirish!$B$24+Kirish!$B$25)/12+Kirish!$B$26/12*Parametrlar!$G$14,0)</f>
        <v>14136.11254094329</v>
      </c>
      <c r="DF94" s="46">
        <f>IF(DF87=1,Kirish!$D$55*Parametrlar!$G$12*DF89+Parametrlar!$G$23*(Kirish!$B$24+Kirish!$B$25)/12+Kirish!$B$26/12*Parametrlar!$G$14,0)</f>
        <v>14136.11254094329</v>
      </c>
      <c r="DG94" s="46">
        <f>IF(DG87=1,Kirish!$D$55*Parametrlar!$G$12*DG89+Parametrlar!$G$23*(Kirish!$B$24+Kirish!$B$25)/12+Kirish!$B$26/12*Parametrlar!$G$14,0)</f>
        <v>14136.11254094329</v>
      </c>
      <c r="DH94" s="46">
        <f>IF(DH87=1,Kirish!$D$55*Parametrlar!$G$12*DH89+Parametrlar!$G$23*(Kirish!$B$24+Kirish!$B$25)/12+Kirish!$B$26/12*Parametrlar!$G$14,0)</f>
        <v>14136.11254094329</v>
      </c>
      <c r="DI94" s="46">
        <f>IF(DI87=1,Kirish!$D$55*Parametrlar!$G$12*DI89+Parametrlar!$G$23*(Kirish!$B$24+Kirish!$B$25)/12+Kirish!$B$26/12*Parametrlar!$G$14,0)</f>
        <v>14136.11254094329</v>
      </c>
      <c r="DJ94" s="46">
        <f>IF(DJ87=1,Kirish!$D$55*Parametrlar!$G$12*DJ89+Parametrlar!$G$23*(Kirish!$B$24+Kirish!$B$25)/12+Kirish!$B$26/12*Parametrlar!$G$14,0)</f>
        <v>14136.11254094329</v>
      </c>
      <c r="DK94" s="46">
        <f>IF(DK87=1,Kirish!$D$55*Parametrlar!$G$12*DK89+Parametrlar!$G$23*(Kirish!$B$24+Kirish!$B$25)/12+Kirish!$B$26/12*Parametrlar!$G$14,0)</f>
        <v>14475.01761136769</v>
      </c>
      <c r="DL94" s="46">
        <f>IF(DL87=1,Kirish!$D$55*Parametrlar!$G$12*DL89+Parametrlar!$G$23*(Kirish!$B$24+Kirish!$B$25)/12+Kirish!$B$26/12*Parametrlar!$G$14,0)</f>
        <v>14475.01761136769</v>
      </c>
      <c r="DM94" s="46">
        <f>IF(DM87=1,Kirish!$D$55*Parametrlar!$G$12*DM89+Parametrlar!$G$23*(Kirish!$B$24+Kirish!$B$25)/12+Kirish!$B$26/12*Parametrlar!$G$14,0)</f>
        <v>14475.01761136769</v>
      </c>
      <c r="DN94" s="46">
        <f>IF(DN87=1,Kirish!$D$55*Parametrlar!$G$12*DN89+Parametrlar!$G$23*(Kirish!$B$24+Kirish!$B$25)/12+Kirish!$B$26/12*Parametrlar!$G$14,0)</f>
        <v>14475.01761136769</v>
      </c>
      <c r="DO94" s="46">
        <f>IF(DO87=1,Kirish!$D$55*Parametrlar!$G$12*DO89+Parametrlar!$G$23*(Kirish!$B$24+Kirish!$B$25)/12+Kirish!$B$26/12*Parametrlar!$G$14,0)</f>
        <v>14475.01761136769</v>
      </c>
      <c r="DP94" s="46">
        <f>IF(DP87=1,Kirish!$D$55*Parametrlar!$G$12*DP89+Parametrlar!$G$23*(Kirish!$B$24+Kirish!$B$25)/12+Kirish!$B$26/12*Parametrlar!$G$14,0)</f>
        <v>14475.01761136769</v>
      </c>
      <c r="DQ94" s="46">
        <f>IF(DQ87=1,Kirish!$D$55*Parametrlar!$G$12*DQ89+Parametrlar!$G$23*(Kirish!$B$24+Kirish!$B$25)/12+Kirish!$B$26/12*Parametrlar!$G$14,0)</f>
        <v>14475.01761136769</v>
      </c>
      <c r="DR94" s="46">
        <f>IF(DR87=1,Kirish!$D$55*Parametrlar!$G$12*DR89+Parametrlar!$G$23*(Kirish!$B$24+Kirish!$B$25)/12+Kirish!$B$26/12*Parametrlar!$G$14,0)</f>
        <v>14475.01761136769</v>
      </c>
      <c r="DS94" s="46">
        <f>IF(DS87=1,Kirish!$D$55*Parametrlar!$G$12*DS89+Parametrlar!$G$23*(Kirish!$B$24+Kirish!$B$25)/12+Kirish!$B$26/12*Parametrlar!$G$14,0)</f>
        <v>14475.01761136769</v>
      </c>
      <c r="DT94" s="46">
        <f>IF(DT87=1,Kirish!$D$55*Parametrlar!$G$12*DT89+Parametrlar!$G$23*(Kirish!$B$24+Kirish!$B$25)/12+Kirish!$B$26/12*Parametrlar!$G$14,0)</f>
        <v>14475.01761136769</v>
      </c>
      <c r="DU94" s="46">
        <f>IF(DU87=1,Kirish!$D$55*Parametrlar!$G$12*DU89+Parametrlar!$G$23*(Kirish!$B$24+Kirish!$B$25)/12+Kirish!$B$26/12*Parametrlar!$G$14,0)</f>
        <v>14475.01761136769</v>
      </c>
      <c r="DV94" s="46">
        <f>IF(DV87=1,Kirish!$D$55*Parametrlar!$G$12*DV89+Parametrlar!$G$23*(Kirish!$B$24+Kirish!$B$25)/12+Kirish!$B$26/12*Parametrlar!$G$14,0)</f>
        <v>14475.01761136769</v>
      </c>
      <c r="DW94" s="46">
        <f>IF(DW87=1,Kirish!$D$55*Parametrlar!$G$12*DW89+Parametrlar!$G$23*(Kirish!$B$24+Kirish!$B$25)/12+Kirish!$B$26/12*Parametrlar!$G$14,0)</f>
        <v>14827.478884609067</v>
      </c>
      <c r="DX94" s="46">
        <f>IF(DX87=1,Kirish!$D$55*Parametrlar!$G$12*DX89+Parametrlar!$G$23*(Kirish!$B$24+Kirish!$B$25)/12+Kirish!$B$26/12*Parametrlar!$G$14,0)</f>
        <v>14827.478884609067</v>
      </c>
      <c r="DY94" s="46">
        <f>IF(DY87=1,Kirish!$D$55*Parametrlar!$G$12*DY89+Parametrlar!$G$23*(Kirish!$B$24+Kirish!$B$25)/12+Kirish!$B$26/12*Parametrlar!$G$14,0)</f>
        <v>14827.478884609067</v>
      </c>
      <c r="DZ94" s="46">
        <f>IF(DZ87=1,Kirish!$D$55*Parametrlar!$G$12*DZ89+Parametrlar!$G$23*(Kirish!$B$24+Kirish!$B$25)/12+Kirish!$B$26/12*Parametrlar!$G$14,0)</f>
        <v>14827.478884609067</v>
      </c>
      <c r="EA94" s="46">
        <f>IF(EA87=1,Kirish!$D$55*Parametrlar!$G$12*EA89+Parametrlar!$G$23*(Kirish!$B$24+Kirish!$B$25)/12+Kirish!$B$26/12*Parametrlar!$G$14,0)</f>
        <v>14827.478884609067</v>
      </c>
      <c r="EB94" s="46">
        <f>IF(EB87=1,Kirish!$D$55*Parametrlar!$G$12*EB89+Parametrlar!$G$23*(Kirish!$B$24+Kirish!$B$25)/12+Kirish!$B$26/12*Parametrlar!$G$14,0)</f>
        <v>14827.478884609067</v>
      </c>
      <c r="EC94" s="46">
        <f>IF(EC87=1,Kirish!$D$55*Parametrlar!$G$12*EC89+Parametrlar!$G$23*(Kirish!$B$24+Kirish!$B$25)/12+Kirish!$B$26/12*Parametrlar!$G$14,0)</f>
        <v>14827.478884609067</v>
      </c>
      <c r="ED94" s="46">
        <f>IF(ED87=1,Kirish!$D$55*Parametrlar!$G$12*ED89+Parametrlar!$G$23*(Kirish!$B$24+Kirish!$B$25)/12+Kirish!$B$26/12*Parametrlar!$G$14,0)</f>
        <v>14827.478884609067</v>
      </c>
      <c r="EE94" s="46">
        <f>IF(EE87=1,Kirish!$D$55*Parametrlar!$G$12*EE89+Parametrlar!$G$23*(Kirish!$B$24+Kirish!$B$25)/12+Kirish!$B$26/12*Parametrlar!$G$14,0)</f>
        <v>14827.478884609067</v>
      </c>
      <c r="EF94" s="46">
        <f>IF(EF87=1,Kirish!$D$55*Parametrlar!$G$12*EF89+Parametrlar!$G$23*(Kirish!$B$24+Kirish!$B$25)/12+Kirish!$B$26/12*Parametrlar!$G$14,0)</f>
        <v>14827.478884609067</v>
      </c>
      <c r="EG94" s="46">
        <f>IF(EG87=1,Kirish!$D$55*Parametrlar!$G$12*EG89+Parametrlar!$G$23*(Kirish!$B$24+Kirish!$B$25)/12+Kirish!$B$26/12*Parametrlar!$G$14,0)</f>
        <v>14827.478884609067</v>
      </c>
      <c r="EH94" s="46">
        <f>IF(EH87=1,Kirish!$D$55*Parametrlar!$G$12*EH89+Parametrlar!$G$23*(Kirish!$B$24+Kirish!$B$25)/12+Kirish!$B$26/12*Parametrlar!$G$14,0)</f>
        <v>14827.478884609067</v>
      </c>
      <c r="EI94" s="46">
        <f>IF(EI87=1,Kirish!$D$55*Parametrlar!$G$12*EI89+Parametrlar!$G$23*(Kirish!$B$24+Kirish!$B$25)/12+Kirish!$B$26/12*Parametrlar!$G$14,0)</f>
        <v>0</v>
      </c>
      <c r="EJ94" s="46">
        <f>IF(EJ87=1,Kirish!$D$55*Parametrlar!$G$12*EJ89+Parametrlar!$G$23*(Kirish!$B$24+Kirish!$B$25)/12+Kirish!$B$26/12*Parametrlar!$G$14,0)</f>
        <v>0</v>
      </c>
      <c r="EK94" s="46">
        <f>IF(EK87=1,Kirish!$D$55*Parametrlar!$G$12*EK89+Parametrlar!$G$23*(Kirish!$B$24+Kirish!$B$25)/12+Kirish!$B$26/12*Parametrlar!$G$14,0)</f>
        <v>0</v>
      </c>
      <c r="EL94" s="46">
        <f>IF(EL87=1,Kirish!$D$55*Parametrlar!$G$12*EL89+Parametrlar!$G$23*(Kirish!$B$24+Kirish!$B$25)/12+Kirish!$B$26/12*Parametrlar!$G$14,0)</f>
        <v>0</v>
      </c>
      <c r="EM94" s="46">
        <f>IF(EM87=1,Kirish!$D$55*Parametrlar!$G$12*EM89+Parametrlar!$G$23*(Kirish!$B$24+Kirish!$B$25)/12+Kirish!$B$26/12*Parametrlar!$G$14,0)</f>
        <v>0</v>
      </c>
      <c r="EN94" s="46">
        <f>IF(EN87=1,Kirish!$D$55*Parametrlar!$G$12*EN89+Parametrlar!$G$23*(Kirish!$B$24+Kirish!$B$25)/12+Kirish!$B$26/12*Parametrlar!$G$14,0)</f>
        <v>0</v>
      </c>
      <c r="EO94" s="46">
        <f>IF(EO87=1,Kirish!$D$55*Parametrlar!$G$12*EO89+Parametrlar!$G$23*(Kirish!$B$24+Kirish!$B$25)/12+Kirish!$B$26/12*Parametrlar!$G$14,0)</f>
        <v>0</v>
      </c>
      <c r="EP94" s="46">
        <f>IF(EP87=1,Kirish!$D$55*Parametrlar!$G$12*EP89+Parametrlar!$G$23*(Kirish!$B$24+Kirish!$B$25)/12+Kirish!$B$26/12*Parametrlar!$G$14,0)</f>
        <v>0</v>
      </c>
      <c r="EQ94" s="46">
        <f>IF(EQ87=1,Kirish!$D$55*Parametrlar!$G$12*EQ89+Parametrlar!$G$23*(Kirish!$B$24+Kirish!$B$25)/12+Kirish!$B$26/12*Parametrlar!$G$14,0)</f>
        <v>0</v>
      </c>
      <c r="ER94" s="46">
        <f>IF(ER87=1,Kirish!$D$55*Parametrlar!$G$12*ER89+Parametrlar!$G$23*(Kirish!$B$24+Kirish!$B$25)/12+Kirish!$B$26/12*Parametrlar!$G$14,0)</f>
        <v>0</v>
      </c>
      <c r="ES94" s="46">
        <f>IF(ES87=1,Kirish!$D$55*Parametrlar!$G$12*ES89+Parametrlar!$G$23*(Kirish!$B$24+Kirish!$B$25)/12+Kirish!$B$26/12*Parametrlar!$G$14,0)</f>
        <v>0</v>
      </c>
      <c r="ET94" s="46">
        <f>IF(ET87=1,Kirish!$D$55*Parametrlar!$G$12*ET89+Parametrlar!$G$23*(Kirish!$B$24+Kirish!$B$25)/12+Kirish!$B$26/12*Parametrlar!$G$14,0)</f>
        <v>0</v>
      </c>
      <c r="EU94" s="46">
        <f>IF(EU87=1,Kirish!$D$55*Parametrlar!$G$12*EU89+Parametrlar!$G$23*(Kirish!$B$24+Kirish!$B$25)/12+Kirish!$B$26/12*Parametrlar!$G$14,0)</f>
        <v>0</v>
      </c>
      <c r="EV94" s="46">
        <f>IF(EV87=1,Kirish!$D$55*Parametrlar!$G$12*EV89+Parametrlar!$G$23*(Kirish!$B$24+Kirish!$B$25)/12+Kirish!$B$26/12*Parametrlar!$G$14,0)</f>
        <v>0</v>
      </c>
      <c r="EW94" s="46">
        <f>IF(EW87=1,Kirish!$D$55*Parametrlar!$G$12*EW89+Parametrlar!$G$23*(Kirish!$B$24+Kirish!$B$25)/12+Kirish!$B$26/12*Parametrlar!$G$14,0)</f>
        <v>0</v>
      </c>
      <c r="EX94" s="46">
        <f>IF(EX87=1,Kirish!$D$55*Parametrlar!$G$12*EX89+Parametrlar!$G$23*(Kirish!$B$24+Kirish!$B$25)/12+Kirish!$B$26/12*Parametrlar!$G$14,0)</f>
        <v>0</v>
      </c>
      <c r="EY94" s="46">
        <f>IF(EY87=1,Kirish!$D$55*Parametrlar!$G$12*EY89+Parametrlar!$G$23*(Kirish!$B$24+Kirish!$B$25)/12+Kirish!$B$26/12*Parametrlar!$G$14,0)</f>
        <v>0</v>
      </c>
      <c r="EZ94" s="46">
        <f>IF(EZ87=1,Kirish!$D$55*Parametrlar!$G$12*EZ89+Parametrlar!$G$23*(Kirish!$B$24+Kirish!$B$25)/12+Kirish!$B$26/12*Parametrlar!$G$14,0)</f>
        <v>0</v>
      </c>
      <c r="FA94" s="46">
        <f>IF(FA87=1,Kirish!$D$55*Parametrlar!$G$12*FA89+Parametrlar!$G$23*(Kirish!$B$24+Kirish!$B$25)/12+Kirish!$B$26/12*Parametrlar!$G$14,0)</f>
        <v>0</v>
      </c>
      <c r="FB94" s="46">
        <f>IF(FB87=1,Kirish!$D$55*Parametrlar!$G$12*FB89+Parametrlar!$G$23*(Kirish!$B$24+Kirish!$B$25)/12+Kirish!$B$26/12*Parametrlar!$G$14,0)</f>
        <v>0</v>
      </c>
      <c r="FC94" s="46">
        <f>IF(FC87=1,Kirish!$D$55*Parametrlar!$G$12*FC89+Parametrlar!$G$23*(Kirish!$B$24+Kirish!$B$25)/12+Kirish!$B$26/12*Parametrlar!$G$14,0)</f>
        <v>0</v>
      </c>
      <c r="FD94" s="46">
        <f>IF(FD87=1,Kirish!$D$55*Parametrlar!$G$12*FD89+Parametrlar!$G$23*(Kirish!$B$24+Kirish!$B$25)/12+Kirish!$B$26/12*Parametrlar!$G$14,0)</f>
        <v>0</v>
      </c>
      <c r="FE94" s="46">
        <f>IF(FE87=1,Kirish!$D$55*Parametrlar!$G$12*FE89+Parametrlar!$G$23*(Kirish!$B$24+Kirish!$B$25)/12+Kirish!$B$26/12*Parametrlar!$G$14,0)</f>
        <v>0</v>
      </c>
      <c r="FF94" s="46">
        <f>IF(FF87=1,Kirish!$D$55*Parametrlar!$G$12*FF89+Parametrlar!$G$23*(Kirish!$B$24+Kirish!$B$25)/12+Kirish!$B$26/12*Parametrlar!$G$14,0)</f>
        <v>0</v>
      </c>
      <c r="FG94" s="46">
        <f>IF(FG87=1,Kirish!$D$55*Parametrlar!$G$12*FG89+Parametrlar!$G$23*(Kirish!$B$24+Kirish!$B$25)/12+Kirish!$B$26/12*Parametrlar!$G$14,0)</f>
        <v>0</v>
      </c>
      <c r="FH94" s="46">
        <f>IF(FH87=1,Kirish!$D$55*Parametrlar!$G$12*FH89+Parametrlar!$G$23*(Kirish!$B$24+Kirish!$B$25)/12+Kirish!$B$26/12*Parametrlar!$G$14,0)</f>
        <v>0</v>
      </c>
      <c r="FI94" s="46">
        <f>IF(FI87=1,Kirish!$D$55*Parametrlar!$G$12*FI89+Parametrlar!$G$23*(Kirish!$B$24+Kirish!$B$25)/12+Kirish!$B$26/12*Parametrlar!$G$14,0)</f>
        <v>0</v>
      </c>
      <c r="FJ94" s="46">
        <f>IF(FJ87=1,Kirish!$D$55*Parametrlar!$G$12*FJ89+Parametrlar!$G$23*(Kirish!$B$24+Kirish!$B$25)/12+Kirish!$B$26/12*Parametrlar!$G$14,0)</f>
        <v>0</v>
      </c>
      <c r="FK94" s="46">
        <f>IF(FK87=1,Kirish!$D$55*Parametrlar!$G$12*FK89+Parametrlar!$G$23*(Kirish!$B$24+Kirish!$B$25)/12+Kirish!$B$26/12*Parametrlar!$G$14,0)</f>
        <v>0</v>
      </c>
      <c r="FL94" s="46">
        <f>IF(FL87=1,Kirish!$D$55*Parametrlar!$G$12*FL89+Parametrlar!$G$23*(Kirish!$B$24+Kirish!$B$25)/12+Kirish!$B$26/12*Parametrlar!$G$14,0)</f>
        <v>0</v>
      </c>
      <c r="FM94" s="46">
        <f>IF(FM87=1,Kirish!$D$55*Parametrlar!$G$12*FM89+Parametrlar!$G$23*(Kirish!$B$24+Kirish!$B$25)/12+Kirish!$B$26/12*Parametrlar!$G$14,0)</f>
        <v>0</v>
      </c>
      <c r="FN94" s="46">
        <f>IF(FN87=1,Kirish!$D$55*Parametrlar!$G$12*FN89+Parametrlar!$G$23*(Kirish!$B$24+Kirish!$B$25)/12+Kirish!$B$26/12*Parametrlar!$G$14,0)</f>
        <v>0</v>
      </c>
      <c r="FO94" s="46">
        <f>IF(FO87=1,Kirish!$D$55*Parametrlar!$G$12*FO89+Parametrlar!$G$23*(Kirish!$B$24+Kirish!$B$25)/12+Kirish!$B$26/12*Parametrlar!$G$14,0)</f>
        <v>0</v>
      </c>
      <c r="FP94" s="46">
        <f>IF(FP87=1,Kirish!$D$55*Parametrlar!$G$12*FP89+Parametrlar!$G$23*(Kirish!$B$24+Kirish!$B$25)/12+Kirish!$B$26/12*Parametrlar!$G$14,0)</f>
        <v>0</v>
      </c>
    </row>
    <row r="95" spans="1:172" x14ac:dyDescent="0.2">
      <c r="A95" s="42" t="s">
        <v>243</v>
      </c>
      <c r="C95" s="45">
        <f t="shared" si="101"/>
        <v>357122.28546417732</v>
      </c>
      <c r="D95" s="46">
        <f>D92*(Kirish!$B$22+Kirish!$B$23)</f>
        <v>0</v>
      </c>
      <c r="E95" s="46">
        <f>E92*(Kirish!$B$22+Kirish!$B$23)</f>
        <v>0</v>
      </c>
      <c r="F95" s="46">
        <f>F92*(Kirish!$B$22+Kirish!$B$23)</f>
        <v>0</v>
      </c>
      <c r="G95" s="46">
        <f>G92*(Kirish!$B$22+Kirish!$B$23)</f>
        <v>0</v>
      </c>
      <c r="H95" s="46">
        <f>H92*(Kirish!$B$22+Kirish!$B$23)</f>
        <v>0</v>
      </c>
      <c r="I95" s="46">
        <f>I92*(Kirish!$B$22+Kirish!$B$23)</f>
        <v>0</v>
      </c>
      <c r="J95" s="46">
        <f>J92*(Kirish!$B$22+Kirish!$B$23)</f>
        <v>0</v>
      </c>
      <c r="K95" s="46">
        <f>K92*(Kirish!$B$22+Kirish!$B$23)</f>
        <v>0</v>
      </c>
      <c r="L95" s="46">
        <f>L92*(Kirish!$B$22+Kirish!$B$23)</f>
        <v>0</v>
      </c>
      <c r="M95" s="46">
        <f>M92*(Kirish!$B$22+Kirish!$B$23)</f>
        <v>0</v>
      </c>
      <c r="N95" s="46">
        <f>N92*(Kirish!$B$22+Kirish!$B$23)</f>
        <v>0</v>
      </c>
      <c r="O95" s="46">
        <f>O92*(Kirish!$B$22+Kirish!$B$23)</f>
        <v>0</v>
      </c>
      <c r="P95" s="46">
        <f>P92*(Kirish!$B$22+Kirish!$B$23)</f>
        <v>0</v>
      </c>
      <c r="Q95" s="46">
        <f>Q92*(Kirish!$B$22+Kirish!$B$23)</f>
        <v>0</v>
      </c>
      <c r="R95" s="46">
        <f>R92*(Kirish!$B$22+Kirish!$B$23)</f>
        <v>0</v>
      </c>
      <c r="S95" s="46">
        <f>S92*(Kirish!$B$22+Kirish!$B$23)</f>
        <v>542.20800000000008</v>
      </c>
      <c r="T95" s="46">
        <f>T92*(Kirish!$B$22+Kirish!$B$23)</f>
        <v>765.11573333333342</v>
      </c>
      <c r="U95" s="46">
        <f>U92*(Kirish!$B$22+Kirish!$B$23)</f>
        <v>988.02346666666699</v>
      </c>
      <c r="V95" s="46">
        <f>V92*(Kirish!$B$22+Kirish!$B$23)</f>
        <v>1210.9312</v>
      </c>
      <c r="W95" s="46">
        <f>W92*(Kirish!$B$22+Kirish!$B$23)</f>
        <v>1433.8389333333334</v>
      </c>
      <c r="X95" s="46">
        <f>X92*(Kirish!$B$22+Kirish!$B$23)</f>
        <v>1656.7466666666669</v>
      </c>
      <c r="Y95" s="46">
        <f>Y92*(Kirish!$B$22+Kirish!$B$23)</f>
        <v>1879.6544000000004</v>
      </c>
      <c r="Z95" s="46">
        <f>Z92*(Kirish!$B$22+Kirish!$B$23)</f>
        <v>2102.5621333333338</v>
      </c>
      <c r="AA95" s="46">
        <f>AA92*(Kirish!$B$22+Kirish!$B$23)</f>
        <v>2325.4698666666668</v>
      </c>
      <c r="AB95" s="46">
        <f>AB92*(Kirish!$B$22+Kirish!$B$23)</f>
        <v>2548.3776000000003</v>
      </c>
      <c r="AC95" s="46">
        <f>AC92*(Kirish!$B$22+Kirish!$B$23)</f>
        <v>2548.3776000000003</v>
      </c>
      <c r="AD95" s="46">
        <f>AD92*(Kirish!$B$22+Kirish!$B$23)</f>
        <v>2548.3776000000003</v>
      </c>
      <c r="AE95" s="46">
        <f>AE92*(Kirish!$B$22+Kirish!$B$23)</f>
        <v>2650.3127040000004</v>
      </c>
      <c r="AF95" s="46">
        <f>AF92*(Kirish!$B$22+Kirish!$B$23)</f>
        <v>2650.3127040000004</v>
      </c>
      <c r="AG95" s="46">
        <f>AG92*(Kirish!$B$22+Kirish!$B$23)</f>
        <v>2650.3127040000004</v>
      </c>
      <c r="AH95" s="46">
        <f>AH92*(Kirish!$B$22+Kirish!$B$23)</f>
        <v>2650.3127040000004</v>
      </c>
      <c r="AI95" s="46">
        <f>AI92*(Kirish!$B$22+Kirish!$B$23)</f>
        <v>2650.3127040000004</v>
      </c>
      <c r="AJ95" s="46">
        <f>AJ92*(Kirish!$B$22+Kirish!$B$23)</f>
        <v>2650.3127040000004</v>
      </c>
      <c r="AK95" s="46">
        <f>AK92*(Kirish!$B$22+Kirish!$B$23)</f>
        <v>2650.3127040000004</v>
      </c>
      <c r="AL95" s="46">
        <f>AL92*(Kirish!$B$22+Kirish!$B$23)</f>
        <v>2650.3127040000004</v>
      </c>
      <c r="AM95" s="46">
        <f>AM92*(Kirish!$B$22+Kirish!$B$23)</f>
        <v>2650.3127040000004</v>
      </c>
      <c r="AN95" s="46">
        <f>AN92*(Kirish!$B$22+Kirish!$B$23)</f>
        <v>2650.3127040000004</v>
      </c>
      <c r="AO95" s="46">
        <f>AO92*(Kirish!$B$22+Kirish!$B$23)</f>
        <v>2650.3127040000004</v>
      </c>
      <c r="AP95" s="46">
        <f>AP92*(Kirish!$B$22+Kirish!$B$23)</f>
        <v>2650.3127040000004</v>
      </c>
      <c r="AQ95" s="46">
        <f>AQ92*(Kirish!$B$22+Kirish!$B$23)</f>
        <v>2756.3252121600003</v>
      </c>
      <c r="AR95" s="46">
        <f>AR92*(Kirish!$B$22+Kirish!$B$23)</f>
        <v>2756.3252121600003</v>
      </c>
      <c r="AS95" s="46">
        <f>AS92*(Kirish!$B$22+Kirish!$B$23)</f>
        <v>2756.3252121600003</v>
      </c>
      <c r="AT95" s="46">
        <f>AT92*(Kirish!$B$22+Kirish!$B$23)</f>
        <v>2756.3252121600003</v>
      </c>
      <c r="AU95" s="46">
        <f>AU92*(Kirish!$B$22+Kirish!$B$23)</f>
        <v>2756.3252121600003</v>
      </c>
      <c r="AV95" s="46">
        <f>AV92*(Kirish!$B$22+Kirish!$B$23)</f>
        <v>2756.3252121600003</v>
      </c>
      <c r="AW95" s="46">
        <f>AW92*(Kirish!$B$22+Kirish!$B$23)</f>
        <v>2756.3252121600003</v>
      </c>
      <c r="AX95" s="46">
        <f>AX92*(Kirish!$B$22+Kirish!$B$23)</f>
        <v>2756.3252121600003</v>
      </c>
      <c r="AY95" s="46">
        <f>AY92*(Kirish!$B$22+Kirish!$B$23)</f>
        <v>2756.3252121600003</v>
      </c>
      <c r="AZ95" s="46">
        <f>AZ92*(Kirish!$B$22+Kirish!$B$23)</f>
        <v>2756.3252121600003</v>
      </c>
      <c r="BA95" s="46">
        <f>BA92*(Kirish!$B$22+Kirish!$B$23)</f>
        <v>2756.3252121600003</v>
      </c>
      <c r="BB95" s="46">
        <f>BB92*(Kirish!$B$22+Kirish!$B$23)</f>
        <v>2756.3252121600003</v>
      </c>
      <c r="BC95" s="46">
        <f>BC92*(Kirish!$B$22+Kirish!$B$23)</f>
        <v>2866.5782206464005</v>
      </c>
      <c r="BD95" s="46">
        <f>BD92*(Kirish!$B$22+Kirish!$B$23)</f>
        <v>2866.5782206464005</v>
      </c>
      <c r="BE95" s="46">
        <f>BE92*(Kirish!$B$22+Kirish!$B$23)</f>
        <v>2866.5782206464005</v>
      </c>
      <c r="BF95" s="46">
        <f>BF92*(Kirish!$B$22+Kirish!$B$23)</f>
        <v>2866.5782206464005</v>
      </c>
      <c r="BG95" s="46">
        <f>BG92*(Kirish!$B$22+Kirish!$B$23)</f>
        <v>2866.5782206464005</v>
      </c>
      <c r="BH95" s="46">
        <f>BH92*(Kirish!$B$22+Kirish!$B$23)</f>
        <v>2866.5782206464005</v>
      </c>
      <c r="BI95" s="46">
        <f>BI92*(Kirish!$B$22+Kirish!$B$23)</f>
        <v>2866.5782206464005</v>
      </c>
      <c r="BJ95" s="46">
        <f>BJ92*(Kirish!$B$22+Kirish!$B$23)</f>
        <v>2866.5782206464005</v>
      </c>
      <c r="BK95" s="46">
        <f>BK92*(Kirish!$B$22+Kirish!$B$23)</f>
        <v>2866.5782206464005</v>
      </c>
      <c r="BL95" s="46">
        <f>BL92*(Kirish!$B$22+Kirish!$B$23)</f>
        <v>2866.5782206464005</v>
      </c>
      <c r="BM95" s="46">
        <f>BM92*(Kirish!$B$22+Kirish!$B$23)</f>
        <v>2866.5782206464005</v>
      </c>
      <c r="BN95" s="46">
        <f>BN92*(Kirish!$B$22+Kirish!$B$23)</f>
        <v>2866.5782206464005</v>
      </c>
      <c r="BO95" s="46">
        <f>BO92*(Kirish!$B$22+Kirish!$B$23)</f>
        <v>2981.2413494722568</v>
      </c>
      <c r="BP95" s="46">
        <f>BP92*(Kirish!$B$22+Kirish!$B$23)</f>
        <v>2981.2413494722568</v>
      </c>
      <c r="BQ95" s="46">
        <f>BQ92*(Kirish!$B$22+Kirish!$B$23)</f>
        <v>2981.2413494722568</v>
      </c>
      <c r="BR95" s="46">
        <f>BR92*(Kirish!$B$22+Kirish!$B$23)</f>
        <v>2981.2413494722568</v>
      </c>
      <c r="BS95" s="46">
        <f>BS92*(Kirish!$B$22+Kirish!$B$23)</f>
        <v>2981.2413494722568</v>
      </c>
      <c r="BT95" s="46">
        <f>BT92*(Kirish!$B$22+Kirish!$B$23)</f>
        <v>2981.2413494722568</v>
      </c>
      <c r="BU95" s="46">
        <f>BU92*(Kirish!$B$22+Kirish!$B$23)</f>
        <v>2981.2413494722568</v>
      </c>
      <c r="BV95" s="46">
        <f>BV92*(Kirish!$B$22+Kirish!$B$23)</f>
        <v>2981.2413494722568</v>
      </c>
      <c r="BW95" s="46">
        <f>BW92*(Kirish!$B$22+Kirish!$B$23)</f>
        <v>2981.2413494722568</v>
      </c>
      <c r="BX95" s="46">
        <f>BX92*(Kirish!$B$22+Kirish!$B$23)</f>
        <v>2981.2413494722568</v>
      </c>
      <c r="BY95" s="46">
        <f>BY92*(Kirish!$B$22+Kirish!$B$23)</f>
        <v>2981.2413494722568</v>
      </c>
      <c r="BZ95" s="46">
        <f>BZ92*(Kirish!$B$22+Kirish!$B$23)</f>
        <v>2981.2413494722568</v>
      </c>
      <c r="CA95" s="46">
        <f>CA92*(Kirish!$B$22+Kirish!$B$23)</f>
        <v>3100.4910034511477</v>
      </c>
      <c r="CB95" s="46">
        <f>CB92*(Kirish!$B$22+Kirish!$B$23)</f>
        <v>3100.4910034511477</v>
      </c>
      <c r="CC95" s="46">
        <f>CC92*(Kirish!$B$22+Kirish!$B$23)</f>
        <v>3100.4910034511477</v>
      </c>
      <c r="CD95" s="46">
        <f>CD92*(Kirish!$B$22+Kirish!$B$23)</f>
        <v>3100.4910034511477</v>
      </c>
      <c r="CE95" s="46">
        <f>CE92*(Kirish!$B$22+Kirish!$B$23)</f>
        <v>3100.4910034511477</v>
      </c>
      <c r="CF95" s="46">
        <f>CF92*(Kirish!$B$22+Kirish!$B$23)</f>
        <v>3100.4910034511477</v>
      </c>
      <c r="CG95" s="46">
        <f>CG92*(Kirish!$B$22+Kirish!$B$23)</f>
        <v>3100.4910034511477</v>
      </c>
      <c r="CH95" s="46">
        <f>CH92*(Kirish!$B$22+Kirish!$B$23)</f>
        <v>3100.4910034511477</v>
      </c>
      <c r="CI95" s="46">
        <f>CI92*(Kirish!$B$22+Kirish!$B$23)</f>
        <v>3100.4910034511477</v>
      </c>
      <c r="CJ95" s="46">
        <f>CJ92*(Kirish!$B$22+Kirish!$B$23)</f>
        <v>3100.4910034511477</v>
      </c>
      <c r="CK95" s="46">
        <f>CK92*(Kirish!$B$22+Kirish!$B$23)</f>
        <v>3100.4910034511477</v>
      </c>
      <c r="CL95" s="46">
        <f>CL92*(Kirish!$B$22+Kirish!$B$23)</f>
        <v>3100.4910034511477</v>
      </c>
      <c r="CM95" s="46">
        <f>CM92*(Kirish!$B$22+Kirish!$B$23)</f>
        <v>3224.5106435891935</v>
      </c>
      <c r="CN95" s="46">
        <f>CN92*(Kirish!$B$22+Kirish!$B$23)</f>
        <v>3224.5106435891935</v>
      </c>
      <c r="CO95" s="46">
        <f>CO92*(Kirish!$B$22+Kirish!$B$23)</f>
        <v>3224.5106435891935</v>
      </c>
      <c r="CP95" s="46">
        <f>CP92*(Kirish!$B$22+Kirish!$B$23)</f>
        <v>3224.5106435891935</v>
      </c>
      <c r="CQ95" s="46">
        <f>CQ92*(Kirish!$B$22+Kirish!$B$23)</f>
        <v>3224.5106435891935</v>
      </c>
      <c r="CR95" s="46">
        <f>CR92*(Kirish!$B$22+Kirish!$B$23)</f>
        <v>3224.5106435891935</v>
      </c>
      <c r="CS95" s="46">
        <f>CS92*(Kirish!$B$22+Kirish!$B$23)</f>
        <v>3224.5106435891935</v>
      </c>
      <c r="CT95" s="46">
        <f>CT92*(Kirish!$B$22+Kirish!$B$23)</f>
        <v>3224.5106435891935</v>
      </c>
      <c r="CU95" s="46">
        <f>CU92*(Kirish!$B$22+Kirish!$B$23)</f>
        <v>3224.5106435891935</v>
      </c>
      <c r="CV95" s="46">
        <f>CV92*(Kirish!$B$22+Kirish!$B$23)</f>
        <v>3224.5106435891935</v>
      </c>
      <c r="CW95" s="46">
        <f>CW92*(Kirish!$B$22+Kirish!$B$23)</f>
        <v>3224.5106435891935</v>
      </c>
      <c r="CX95" s="46">
        <f>CX92*(Kirish!$B$22+Kirish!$B$23)</f>
        <v>3224.5106435891935</v>
      </c>
      <c r="CY95" s="46">
        <f>CY92*(Kirish!$B$22+Kirish!$B$23)</f>
        <v>3353.4910693327606</v>
      </c>
      <c r="CZ95" s="46">
        <f>CZ92*(Kirish!$B$22+Kirish!$B$23)</f>
        <v>3353.4910693327606</v>
      </c>
      <c r="DA95" s="46">
        <f>DA92*(Kirish!$B$22+Kirish!$B$23)</f>
        <v>3353.4910693327606</v>
      </c>
      <c r="DB95" s="46">
        <f>DB92*(Kirish!$B$22+Kirish!$B$23)</f>
        <v>3353.4910693327606</v>
      </c>
      <c r="DC95" s="46">
        <f>DC92*(Kirish!$B$22+Kirish!$B$23)</f>
        <v>3353.4910693327606</v>
      </c>
      <c r="DD95" s="46">
        <f>DD92*(Kirish!$B$22+Kirish!$B$23)</f>
        <v>3353.4910693327606</v>
      </c>
      <c r="DE95" s="46">
        <f>DE92*(Kirish!$B$22+Kirish!$B$23)</f>
        <v>3353.4910693327606</v>
      </c>
      <c r="DF95" s="46">
        <f>DF92*(Kirish!$B$22+Kirish!$B$23)</f>
        <v>3353.4910693327606</v>
      </c>
      <c r="DG95" s="46">
        <f>DG92*(Kirish!$B$22+Kirish!$B$23)</f>
        <v>3353.4910693327606</v>
      </c>
      <c r="DH95" s="46">
        <f>DH92*(Kirish!$B$22+Kirish!$B$23)</f>
        <v>3353.4910693327606</v>
      </c>
      <c r="DI95" s="46">
        <f>DI92*(Kirish!$B$22+Kirish!$B$23)</f>
        <v>3353.4910693327606</v>
      </c>
      <c r="DJ95" s="46">
        <f>DJ92*(Kirish!$B$22+Kirish!$B$23)</f>
        <v>3353.4910693327606</v>
      </c>
      <c r="DK95" s="46">
        <f>DK92*(Kirish!$B$22+Kirish!$B$23)</f>
        <v>3487.6307121060718</v>
      </c>
      <c r="DL95" s="46">
        <f>DL92*(Kirish!$B$22+Kirish!$B$23)</f>
        <v>3487.6307121060718</v>
      </c>
      <c r="DM95" s="46">
        <f>DM92*(Kirish!$B$22+Kirish!$B$23)</f>
        <v>3487.6307121060718</v>
      </c>
      <c r="DN95" s="46">
        <f>DN92*(Kirish!$B$22+Kirish!$B$23)</f>
        <v>3487.6307121060718</v>
      </c>
      <c r="DO95" s="46">
        <f>DO92*(Kirish!$B$22+Kirish!$B$23)</f>
        <v>3487.6307121060718</v>
      </c>
      <c r="DP95" s="46">
        <f>DP92*(Kirish!$B$22+Kirish!$B$23)</f>
        <v>3487.6307121060718</v>
      </c>
      <c r="DQ95" s="46">
        <f>DQ92*(Kirish!$B$22+Kirish!$B$23)</f>
        <v>3487.6307121060718</v>
      </c>
      <c r="DR95" s="46">
        <f>DR92*(Kirish!$B$22+Kirish!$B$23)</f>
        <v>3487.6307121060718</v>
      </c>
      <c r="DS95" s="46">
        <f>DS92*(Kirish!$B$22+Kirish!$B$23)</f>
        <v>3487.6307121060718</v>
      </c>
      <c r="DT95" s="46">
        <f>DT92*(Kirish!$B$22+Kirish!$B$23)</f>
        <v>3487.6307121060718</v>
      </c>
      <c r="DU95" s="46">
        <f>DU92*(Kirish!$B$22+Kirish!$B$23)</f>
        <v>3487.6307121060718</v>
      </c>
      <c r="DV95" s="46">
        <f>DV92*(Kirish!$B$22+Kirish!$B$23)</f>
        <v>3487.6307121060718</v>
      </c>
      <c r="DW95" s="46">
        <f>DW92*(Kirish!$B$22+Kirish!$B$23)</f>
        <v>3627.1359405903154</v>
      </c>
      <c r="DX95" s="46">
        <f>DX92*(Kirish!$B$22+Kirish!$B$23)</f>
        <v>3627.1359405903154</v>
      </c>
      <c r="DY95" s="46">
        <f>DY92*(Kirish!$B$22+Kirish!$B$23)</f>
        <v>3627.1359405903154</v>
      </c>
      <c r="DZ95" s="46">
        <f>DZ92*(Kirish!$B$22+Kirish!$B$23)</f>
        <v>3627.1359405903154</v>
      </c>
      <c r="EA95" s="46">
        <f>EA92*(Kirish!$B$22+Kirish!$B$23)</f>
        <v>3627.1359405903154</v>
      </c>
      <c r="EB95" s="46">
        <f>EB92*(Kirish!$B$22+Kirish!$B$23)</f>
        <v>3627.1359405903154</v>
      </c>
      <c r="EC95" s="46">
        <f>EC92*(Kirish!$B$22+Kirish!$B$23)</f>
        <v>3627.1359405903154</v>
      </c>
      <c r="ED95" s="46">
        <f>ED92*(Kirish!$B$22+Kirish!$B$23)</f>
        <v>3627.1359405903154</v>
      </c>
      <c r="EE95" s="46">
        <f>EE92*(Kirish!$B$22+Kirish!$B$23)</f>
        <v>3627.1359405903154</v>
      </c>
      <c r="EF95" s="46">
        <f>EF92*(Kirish!$B$22+Kirish!$B$23)</f>
        <v>3627.1359405903154</v>
      </c>
      <c r="EG95" s="46">
        <f>EG92*(Kirish!$B$22+Kirish!$B$23)</f>
        <v>3627.1359405903154</v>
      </c>
      <c r="EH95" s="46">
        <f>EH92*(Kirish!$B$22+Kirish!$B$23)</f>
        <v>3627.1359405903154</v>
      </c>
      <c r="EI95" s="46">
        <f>EI92*(Kirish!$B$22+Kirish!$B$23)</f>
        <v>0</v>
      </c>
      <c r="EJ95" s="46">
        <f>EJ92*(Kirish!$B$22+Kirish!$B$23)</f>
        <v>0</v>
      </c>
      <c r="EK95" s="46">
        <f>EK92*(Kirish!$B$22+Kirish!$B$23)</f>
        <v>0</v>
      </c>
      <c r="EL95" s="46">
        <f>EL92*(Kirish!$B$22+Kirish!$B$23)</f>
        <v>0</v>
      </c>
      <c r="EM95" s="46">
        <f>EM92*(Kirish!$B$22+Kirish!$B$23)</f>
        <v>0</v>
      </c>
      <c r="EN95" s="46">
        <f>EN92*(Kirish!$B$22+Kirish!$B$23)</f>
        <v>0</v>
      </c>
      <c r="EO95" s="46">
        <f>EO92*(Kirish!$B$22+Kirish!$B$23)</f>
        <v>0</v>
      </c>
      <c r="EP95" s="46">
        <f>EP92*(Kirish!$B$22+Kirish!$B$23)</f>
        <v>0</v>
      </c>
      <c r="EQ95" s="46">
        <f>EQ92*(Kirish!$B$22+Kirish!$B$23)</f>
        <v>0</v>
      </c>
      <c r="ER95" s="46">
        <f>ER92*(Kirish!$B$22+Kirish!$B$23)</f>
        <v>0</v>
      </c>
      <c r="ES95" s="46">
        <f>ES92*(Kirish!$B$22+Kirish!$B$23)</f>
        <v>0</v>
      </c>
      <c r="ET95" s="46">
        <f>ET92*(Kirish!$B$22+Kirish!$B$23)</f>
        <v>0</v>
      </c>
      <c r="EU95" s="46">
        <f>EU92*(Kirish!$B$22+Kirish!$B$23)</f>
        <v>0</v>
      </c>
      <c r="EV95" s="46">
        <f>EV92*(Kirish!$B$22+Kirish!$B$23)</f>
        <v>0</v>
      </c>
      <c r="EW95" s="46">
        <f>EW92*(Kirish!$B$22+Kirish!$B$23)</f>
        <v>0</v>
      </c>
      <c r="EX95" s="46">
        <f>EX92*(Kirish!$B$22+Kirish!$B$23)</f>
        <v>0</v>
      </c>
      <c r="EY95" s="46">
        <f>EY92*(Kirish!$B$22+Kirish!$B$23)</f>
        <v>0</v>
      </c>
      <c r="EZ95" s="46">
        <f>EZ92*(Kirish!$B$22+Kirish!$B$23)</f>
        <v>0</v>
      </c>
      <c r="FA95" s="46">
        <f>FA92*(Kirish!$B$22+Kirish!$B$23)</f>
        <v>0</v>
      </c>
      <c r="FB95" s="46">
        <f>FB92*(Kirish!$B$22+Kirish!$B$23)</f>
        <v>0</v>
      </c>
      <c r="FC95" s="46">
        <f>FC92*(Kirish!$B$22+Kirish!$B$23)</f>
        <v>0</v>
      </c>
      <c r="FD95" s="46">
        <f>FD92*(Kirish!$B$22+Kirish!$B$23)</f>
        <v>0</v>
      </c>
      <c r="FE95" s="46">
        <f>FE92*(Kirish!$B$22+Kirish!$B$23)</f>
        <v>0</v>
      </c>
      <c r="FF95" s="46">
        <f>FF92*(Kirish!$B$22+Kirish!$B$23)</f>
        <v>0</v>
      </c>
      <c r="FG95" s="46">
        <f>FG92*(Kirish!$B$22+Kirish!$B$23)</f>
        <v>0</v>
      </c>
      <c r="FH95" s="46">
        <f>FH92*(Kirish!$B$22+Kirish!$B$23)</f>
        <v>0</v>
      </c>
      <c r="FI95" s="46">
        <f>FI92*(Kirish!$B$22+Kirish!$B$23)</f>
        <v>0</v>
      </c>
      <c r="FJ95" s="46">
        <f>FJ92*(Kirish!$B$22+Kirish!$B$23)</f>
        <v>0</v>
      </c>
      <c r="FK95" s="46">
        <f>FK92*(Kirish!$B$22+Kirish!$B$23)</f>
        <v>0</v>
      </c>
      <c r="FL95" s="46">
        <f>FL92*(Kirish!$B$22+Kirish!$B$23)</f>
        <v>0</v>
      </c>
      <c r="FM95" s="46">
        <f>FM92*(Kirish!$B$22+Kirish!$B$23)</f>
        <v>0</v>
      </c>
      <c r="FN95" s="46">
        <f>FN92*(Kirish!$B$22+Kirish!$B$23)</f>
        <v>0</v>
      </c>
      <c r="FO95" s="46">
        <f>FO92*(Kirish!$B$22+Kirish!$B$23)</f>
        <v>0</v>
      </c>
      <c r="FP95" s="46">
        <f>FP92*(Kirish!$B$22+Kirish!$B$23)</f>
        <v>0</v>
      </c>
    </row>
    <row r="96" spans="1:172" x14ac:dyDescent="0.2">
      <c r="A96" s="35" t="s">
        <v>244</v>
      </c>
      <c r="C96" s="45">
        <f t="shared" si="101"/>
        <v>5091363.5656453501</v>
      </c>
      <c r="D96" s="46">
        <f t="shared" ref="D96:AI96" si="108">D92-D93-D94-D95</f>
        <v>0</v>
      </c>
      <c r="E96" s="46">
        <f t="shared" si="108"/>
        <v>0</v>
      </c>
      <c r="F96" s="46">
        <f t="shared" si="108"/>
        <v>0</v>
      </c>
      <c r="G96" s="46">
        <f t="shared" si="108"/>
        <v>0</v>
      </c>
      <c r="H96" s="46">
        <f t="shared" si="108"/>
        <v>0</v>
      </c>
      <c r="I96" s="46">
        <f t="shared" si="108"/>
        <v>0</v>
      </c>
      <c r="J96" s="46">
        <f t="shared" si="108"/>
        <v>0</v>
      </c>
      <c r="K96" s="46">
        <f t="shared" si="108"/>
        <v>0</v>
      </c>
      <c r="L96" s="46">
        <f t="shared" si="108"/>
        <v>0</v>
      </c>
      <c r="M96" s="46">
        <f t="shared" si="108"/>
        <v>0</v>
      </c>
      <c r="N96" s="46">
        <f t="shared" si="108"/>
        <v>0</v>
      </c>
      <c r="O96" s="46">
        <f t="shared" si="108"/>
        <v>0</v>
      </c>
      <c r="P96" s="46">
        <f t="shared" si="108"/>
        <v>0</v>
      </c>
      <c r="Q96" s="46">
        <f t="shared" si="108"/>
        <v>0</v>
      </c>
      <c r="R96" s="46">
        <f t="shared" si="108"/>
        <v>0</v>
      </c>
      <c r="S96" s="46">
        <f t="shared" si="108"/>
        <v>-20252.31378033333</v>
      </c>
      <c r="T96" s="46">
        <f t="shared" si="108"/>
        <v>-5150.72418033333</v>
      </c>
      <c r="U96" s="46">
        <f t="shared" si="108"/>
        <v>-915.47724699999844</v>
      </c>
      <c r="V96" s="46">
        <f t="shared" si="108"/>
        <v>3319.7696863333358</v>
      </c>
      <c r="W96" s="46">
        <f t="shared" si="108"/>
        <v>7555.0166196666678</v>
      </c>
      <c r="X96" s="46">
        <f t="shared" si="108"/>
        <v>11790.263552999993</v>
      </c>
      <c r="Y96" s="46">
        <f t="shared" si="108"/>
        <v>16025.51048633334</v>
      </c>
      <c r="Z96" s="46">
        <f t="shared" si="108"/>
        <v>20260.757419666672</v>
      </c>
      <c r="AA96" s="46">
        <f t="shared" si="108"/>
        <v>24496.004353000008</v>
      </c>
      <c r="AB96" s="46">
        <f t="shared" si="108"/>
        <v>28731.251286333343</v>
      </c>
      <c r="AC96" s="46">
        <f t="shared" si="108"/>
        <v>36317.188619666667</v>
      </c>
      <c r="AD96" s="46">
        <f t="shared" si="108"/>
        <v>36317.188619666667</v>
      </c>
      <c r="AE96" s="46">
        <f t="shared" si="108"/>
        <v>37996.415595666673</v>
      </c>
      <c r="AF96" s="46">
        <f t="shared" si="108"/>
        <v>37996.415595666673</v>
      </c>
      <c r="AG96" s="46">
        <f t="shared" si="108"/>
        <v>37996.415595666673</v>
      </c>
      <c r="AH96" s="46">
        <f t="shared" si="108"/>
        <v>37996.415595666673</v>
      </c>
      <c r="AI96" s="46">
        <f t="shared" si="108"/>
        <v>37996.415595666673</v>
      </c>
      <c r="AJ96" s="46">
        <f t="shared" ref="AJ96:BO96" si="109">AJ92-AJ93-AJ94-AJ95</f>
        <v>37996.415595666673</v>
      </c>
      <c r="AK96" s="46">
        <f t="shared" si="109"/>
        <v>37996.415595666673</v>
      </c>
      <c r="AL96" s="46">
        <f t="shared" si="109"/>
        <v>37996.415595666673</v>
      </c>
      <c r="AM96" s="46">
        <f t="shared" si="109"/>
        <v>37996.415595666673</v>
      </c>
      <c r="AN96" s="46">
        <f t="shared" si="109"/>
        <v>37996.415595666673</v>
      </c>
      <c r="AO96" s="46">
        <f t="shared" si="109"/>
        <v>37996.415595666673</v>
      </c>
      <c r="AP96" s="46">
        <f t="shared" si="109"/>
        <v>37996.415595666673</v>
      </c>
      <c r="AQ96" s="46">
        <f t="shared" si="109"/>
        <v>39742.811650706666</v>
      </c>
      <c r="AR96" s="46">
        <f t="shared" si="109"/>
        <v>39742.811650706666</v>
      </c>
      <c r="AS96" s="46">
        <f t="shared" si="109"/>
        <v>39742.811650706666</v>
      </c>
      <c r="AT96" s="46">
        <f t="shared" si="109"/>
        <v>39742.811650706666</v>
      </c>
      <c r="AU96" s="46">
        <f t="shared" si="109"/>
        <v>39742.811650706666</v>
      </c>
      <c r="AV96" s="46">
        <f t="shared" si="109"/>
        <v>39742.811650706666</v>
      </c>
      <c r="AW96" s="46">
        <f t="shared" si="109"/>
        <v>39742.811650706666</v>
      </c>
      <c r="AX96" s="46">
        <f t="shared" si="109"/>
        <v>39742.811650706666</v>
      </c>
      <c r="AY96" s="46">
        <f t="shared" si="109"/>
        <v>39742.811650706666</v>
      </c>
      <c r="AZ96" s="46">
        <f t="shared" si="109"/>
        <v>39742.811650706666</v>
      </c>
      <c r="BA96" s="46">
        <f t="shared" si="109"/>
        <v>39742.811650706666</v>
      </c>
      <c r="BB96" s="46">
        <f t="shared" si="109"/>
        <v>39742.811650706666</v>
      </c>
      <c r="BC96" s="46">
        <f t="shared" si="109"/>
        <v>41559.063547948273</v>
      </c>
      <c r="BD96" s="46">
        <f t="shared" si="109"/>
        <v>41559.063547948273</v>
      </c>
      <c r="BE96" s="46">
        <f t="shared" si="109"/>
        <v>41559.063547948273</v>
      </c>
      <c r="BF96" s="46">
        <f t="shared" si="109"/>
        <v>41559.063547948273</v>
      </c>
      <c r="BG96" s="46">
        <f t="shared" si="109"/>
        <v>41559.063547948273</v>
      </c>
      <c r="BH96" s="46">
        <f t="shared" si="109"/>
        <v>41559.063547948273</v>
      </c>
      <c r="BI96" s="46">
        <f t="shared" si="109"/>
        <v>41559.063547948273</v>
      </c>
      <c r="BJ96" s="46">
        <f t="shared" si="109"/>
        <v>41559.063547948273</v>
      </c>
      <c r="BK96" s="46">
        <f t="shared" si="109"/>
        <v>41559.063547948273</v>
      </c>
      <c r="BL96" s="46">
        <f t="shared" si="109"/>
        <v>41559.063547948273</v>
      </c>
      <c r="BM96" s="46">
        <f t="shared" si="109"/>
        <v>41559.063547948273</v>
      </c>
      <c r="BN96" s="46">
        <f t="shared" si="109"/>
        <v>41559.063547948273</v>
      </c>
      <c r="BO96" s="46">
        <f t="shared" si="109"/>
        <v>43447.965521079546</v>
      </c>
      <c r="BP96" s="46">
        <f t="shared" ref="BP96:CU96" si="110">BP92-BP93-BP94-BP95</f>
        <v>43447.965521079546</v>
      </c>
      <c r="BQ96" s="46">
        <f t="shared" si="110"/>
        <v>43447.965521079546</v>
      </c>
      <c r="BR96" s="46">
        <f t="shared" si="110"/>
        <v>43447.965521079546</v>
      </c>
      <c r="BS96" s="46">
        <f t="shared" si="110"/>
        <v>43447.965521079546</v>
      </c>
      <c r="BT96" s="46">
        <f t="shared" si="110"/>
        <v>43447.965521079546</v>
      </c>
      <c r="BU96" s="46">
        <f t="shared" si="110"/>
        <v>43447.965521079546</v>
      </c>
      <c r="BV96" s="46">
        <f t="shared" si="110"/>
        <v>43447.965521079546</v>
      </c>
      <c r="BW96" s="46">
        <f t="shared" si="110"/>
        <v>43447.965521079546</v>
      </c>
      <c r="BX96" s="46">
        <f t="shared" si="110"/>
        <v>43447.965521079546</v>
      </c>
      <c r="BY96" s="46">
        <f t="shared" si="110"/>
        <v>43447.965521079546</v>
      </c>
      <c r="BZ96" s="46">
        <f t="shared" si="110"/>
        <v>43447.965521079546</v>
      </c>
      <c r="CA96" s="46">
        <f t="shared" si="110"/>
        <v>45412.42357313606</v>
      </c>
      <c r="CB96" s="46">
        <f t="shared" si="110"/>
        <v>45412.42357313606</v>
      </c>
      <c r="CC96" s="46">
        <f t="shared" si="110"/>
        <v>45412.42357313606</v>
      </c>
      <c r="CD96" s="46">
        <f t="shared" si="110"/>
        <v>45412.42357313606</v>
      </c>
      <c r="CE96" s="46">
        <f t="shared" si="110"/>
        <v>45412.42357313606</v>
      </c>
      <c r="CF96" s="46">
        <f t="shared" si="110"/>
        <v>45412.42357313606</v>
      </c>
      <c r="CG96" s="46">
        <f t="shared" si="110"/>
        <v>45412.42357313606</v>
      </c>
      <c r="CH96" s="46">
        <f t="shared" si="110"/>
        <v>45412.42357313606</v>
      </c>
      <c r="CI96" s="46">
        <f t="shared" si="110"/>
        <v>45412.42357313606</v>
      </c>
      <c r="CJ96" s="46">
        <f t="shared" si="110"/>
        <v>45412.42357313606</v>
      </c>
      <c r="CK96" s="46">
        <f t="shared" si="110"/>
        <v>45412.42357313606</v>
      </c>
      <c r="CL96" s="46">
        <f t="shared" si="110"/>
        <v>45412.42357313606</v>
      </c>
      <c r="CM96" s="46">
        <f t="shared" si="110"/>
        <v>47455.459947274838</v>
      </c>
      <c r="CN96" s="46">
        <f t="shared" si="110"/>
        <v>47455.459947274838</v>
      </c>
      <c r="CO96" s="46">
        <f t="shared" si="110"/>
        <v>47455.459947274838</v>
      </c>
      <c r="CP96" s="46">
        <f t="shared" si="110"/>
        <v>47455.459947274838</v>
      </c>
      <c r="CQ96" s="46">
        <f t="shared" si="110"/>
        <v>47455.459947274838</v>
      </c>
      <c r="CR96" s="46">
        <f t="shared" si="110"/>
        <v>47455.459947274838</v>
      </c>
      <c r="CS96" s="46">
        <f t="shared" si="110"/>
        <v>47455.459947274838</v>
      </c>
      <c r="CT96" s="46">
        <f t="shared" si="110"/>
        <v>47455.459947274838</v>
      </c>
      <c r="CU96" s="46">
        <f t="shared" si="110"/>
        <v>47455.459947274838</v>
      </c>
      <c r="CV96" s="46">
        <f t="shared" ref="CV96:EA96" si="111">CV92-CV93-CV94-CV95</f>
        <v>47455.459947274838</v>
      </c>
      <c r="CW96" s="46">
        <f t="shared" si="111"/>
        <v>47455.459947274838</v>
      </c>
      <c r="CX96" s="46">
        <f t="shared" si="111"/>
        <v>47455.459947274838</v>
      </c>
      <c r="CY96" s="46">
        <f t="shared" si="111"/>
        <v>49580.217776379162</v>
      </c>
      <c r="CZ96" s="46">
        <f t="shared" si="111"/>
        <v>49580.217776379162</v>
      </c>
      <c r="DA96" s="46">
        <f t="shared" si="111"/>
        <v>49580.217776379162</v>
      </c>
      <c r="DB96" s="46">
        <f t="shared" si="111"/>
        <v>49580.217776379162</v>
      </c>
      <c r="DC96" s="46">
        <f t="shared" si="111"/>
        <v>49580.217776379162</v>
      </c>
      <c r="DD96" s="46">
        <f t="shared" si="111"/>
        <v>49580.217776379162</v>
      </c>
      <c r="DE96" s="46">
        <f t="shared" si="111"/>
        <v>49580.217776379162</v>
      </c>
      <c r="DF96" s="46">
        <f t="shared" si="111"/>
        <v>49580.217776379162</v>
      </c>
      <c r="DG96" s="46">
        <f t="shared" si="111"/>
        <v>49580.217776379162</v>
      </c>
      <c r="DH96" s="46">
        <f t="shared" si="111"/>
        <v>49580.217776379162</v>
      </c>
      <c r="DI96" s="46">
        <f t="shared" si="111"/>
        <v>49580.217776379162</v>
      </c>
      <c r="DJ96" s="46">
        <f t="shared" si="111"/>
        <v>49580.217776379162</v>
      </c>
      <c r="DK96" s="46">
        <f t="shared" si="111"/>
        <v>51789.965918647671</v>
      </c>
      <c r="DL96" s="46">
        <f t="shared" si="111"/>
        <v>51789.965918647671</v>
      </c>
      <c r="DM96" s="46">
        <f t="shared" si="111"/>
        <v>51789.965918647671</v>
      </c>
      <c r="DN96" s="46">
        <f t="shared" si="111"/>
        <v>51789.965918647671</v>
      </c>
      <c r="DO96" s="46">
        <f t="shared" si="111"/>
        <v>51789.965918647671</v>
      </c>
      <c r="DP96" s="46">
        <f t="shared" si="111"/>
        <v>51789.965918647671</v>
      </c>
      <c r="DQ96" s="46">
        <f t="shared" si="111"/>
        <v>51789.965918647671</v>
      </c>
      <c r="DR96" s="46">
        <f t="shared" si="111"/>
        <v>51789.965918647671</v>
      </c>
      <c r="DS96" s="46">
        <f t="shared" si="111"/>
        <v>51789.965918647671</v>
      </c>
      <c r="DT96" s="46">
        <f t="shared" si="111"/>
        <v>51789.965918647671</v>
      </c>
      <c r="DU96" s="46">
        <f t="shared" si="111"/>
        <v>51789.965918647671</v>
      </c>
      <c r="DV96" s="46">
        <f t="shared" si="111"/>
        <v>51789.965918647671</v>
      </c>
      <c r="DW96" s="46">
        <f t="shared" si="111"/>
        <v>54088.103986606926</v>
      </c>
      <c r="DX96" s="46">
        <f t="shared" si="111"/>
        <v>54088.103986606926</v>
      </c>
      <c r="DY96" s="46">
        <f t="shared" si="111"/>
        <v>54088.103986606926</v>
      </c>
      <c r="DZ96" s="46">
        <f t="shared" si="111"/>
        <v>54088.103986606926</v>
      </c>
      <c r="EA96" s="46">
        <f t="shared" si="111"/>
        <v>54088.103986606926</v>
      </c>
      <c r="EB96" s="46">
        <f t="shared" ref="EB96:FG96" si="112">EB92-EB93-EB94-EB95</f>
        <v>54088.103986606926</v>
      </c>
      <c r="EC96" s="46">
        <f t="shared" si="112"/>
        <v>54088.103986606926</v>
      </c>
      <c r="ED96" s="46">
        <f t="shared" si="112"/>
        <v>54088.103986606926</v>
      </c>
      <c r="EE96" s="46">
        <f t="shared" si="112"/>
        <v>54088.103986606926</v>
      </c>
      <c r="EF96" s="46">
        <f t="shared" si="112"/>
        <v>54088.103986606926</v>
      </c>
      <c r="EG96" s="46">
        <f t="shared" si="112"/>
        <v>54088.103986606926</v>
      </c>
      <c r="EH96" s="46">
        <f t="shared" si="112"/>
        <v>54088.103986606926</v>
      </c>
      <c r="EI96" s="46">
        <f t="shared" si="112"/>
        <v>0</v>
      </c>
      <c r="EJ96" s="46">
        <f t="shared" si="112"/>
        <v>0</v>
      </c>
      <c r="EK96" s="46">
        <f t="shared" si="112"/>
        <v>0</v>
      </c>
      <c r="EL96" s="46">
        <f t="shared" si="112"/>
        <v>0</v>
      </c>
      <c r="EM96" s="46">
        <f t="shared" si="112"/>
        <v>0</v>
      </c>
      <c r="EN96" s="46">
        <f t="shared" si="112"/>
        <v>0</v>
      </c>
      <c r="EO96" s="46">
        <f t="shared" si="112"/>
        <v>0</v>
      </c>
      <c r="EP96" s="46">
        <f t="shared" si="112"/>
        <v>0</v>
      </c>
      <c r="EQ96" s="46">
        <f t="shared" si="112"/>
        <v>0</v>
      </c>
      <c r="ER96" s="46">
        <f t="shared" si="112"/>
        <v>0</v>
      </c>
      <c r="ES96" s="46">
        <f t="shared" si="112"/>
        <v>0</v>
      </c>
      <c r="ET96" s="46">
        <f t="shared" si="112"/>
        <v>0</v>
      </c>
      <c r="EU96" s="46">
        <f t="shared" si="112"/>
        <v>0</v>
      </c>
      <c r="EV96" s="46">
        <f t="shared" si="112"/>
        <v>0</v>
      </c>
      <c r="EW96" s="46">
        <f t="shared" si="112"/>
        <v>0</v>
      </c>
      <c r="EX96" s="46">
        <f t="shared" si="112"/>
        <v>0</v>
      </c>
      <c r="EY96" s="46">
        <f t="shared" si="112"/>
        <v>0</v>
      </c>
      <c r="EZ96" s="46">
        <f t="shared" si="112"/>
        <v>0</v>
      </c>
      <c r="FA96" s="46">
        <f t="shared" si="112"/>
        <v>0</v>
      </c>
      <c r="FB96" s="46">
        <f t="shared" si="112"/>
        <v>0</v>
      </c>
      <c r="FC96" s="46">
        <f t="shared" si="112"/>
        <v>0</v>
      </c>
      <c r="FD96" s="46">
        <f t="shared" si="112"/>
        <v>0</v>
      </c>
      <c r="FE96" s="46">
        <f t="shared" si="112"/>
        <v>0</v>
      </c>
      <c r="FF96" s="46">
        <f t="shared" si="112"/>
        <v>0</v>
      </c>
      <c r="FG96" s="46">
        <f t="shared" si="112"/>
        <v>0</v>
      </c>
      <c r="FH96" s="46">
        <f t="shared" ref="FH96:GM96" si="113">FH92-FH93-FH94-FH95</f>
        <v>0</v>
      </c>
      <c r="FI96" s="46">
        <f t="shared" si="113"/>
        <v>0</v>
      </c>
      <c r="FJ96" s="46">
        <f t="shared" si="113"/>
        <v>0</v>
      </c>
      <c r="FK96" s="46">
        <f t="shared" si="113"/>
        <v>0</v>
      </c>
      <c r="FL96" s="46">
        <f t="shared" si="113"/>
        <v>0</v>
      </c>
      <c r="FM96" s="46">
        <f t="shared" si="113"/>
        <v>0</v>
      </c>
      <c r="FN96" s="46">
        <f t="shared" si="113"/>
        <v>0</v>
      </c>
      <c r="FO96" s="46">
        <f t="shared" si="113"/>
        <v>0</v>
      </c>
      <c r="FP96" s="46">
        <f t="shared" si="113"/>
        <v>0</v>
      </c>
    </row>
    <row r="97" spans="1:172" x14ac:dyDescent="0.2">
      <c r="A97" s="42" t="s">
        <v>245</v>
      </c>
      <c r="C97" s="45">
        <f t="shared" si="101"/>
        <v>1418906.7459999966</v>
      </c>
      <c r="D97" s="46">
        <f>IF(D87=1,Parametrlar!$G$24*Kirish!$B$27/12,0)</f>
        <v>0</v>
      </c>
      <c r="E97" s="46">
        <f>IF(E87=1,Parametrlar!$G$24*Kirish!$B$27/12,0)</f>
        <v>0</v>
      </c>
      <c r="F97" s="46">
        <f>IF(F87=1,Parametrlar!$G$24*Kirish!$B$27/12,0)</f>
        <v>0</v>
      </c>
      <c r="G97" s="46">
        <f>IF(G87=1,Parametrlar!$G$24*Kirish!$B$27/12,0)</f>
        <v>0</v>
      </c>
      <c r="H97" s="46">
        <f>IF(H87=1,Parametrlar!$G$24*Kirish!$B$27/12,0)</f>
        <v>0</v>
      </c>
      <c r="I97" s="46">
        <f>IF(I87=1,Parametrlar!$G$24*Kirish!$B$27/12,0)</f>
        <v>0</v>
      </c>
      <c r="J97" s="46">
        <f>IF(J87=1,Parametrlar!$G$24*Kirish!$B$27/12,0)</f>
        <v>0</v>
      </c>
      <c r="K97" s="46">
        <f>IF(K87=1,Parametrlar!$G$24*Kirish!$B$27/12,0)</f>
        <v>0</v>
      </c>
      <c r="L97" s="46">
        <f>IF(L87=1,Parametrlar!$G$24*Kirish!$B$27/12,0)</f>
        <v>0</v>
      </c>
      <c r="M97" s="46">
        <f>IF(M87=1,Parametrlar!$G$24*Kirish!$B$27/12,0)</f>
        <v>0</v>
      </c>
      <c r="N97" s="46">
        <f>IF(N87=1,Parametrlar!$G$24*Kirish!$B$27/12,0)</f>
        <v>0</v>
      </c>
      <c r="O97" s="46">
        <f>IF(O87=1,Parametrlar!$G$24*Kirish!$B$27/12,0)</f>
        <v>0</v>
      </c>
      <c r="P97" s="46">
        <f>IF(P87=1,Parametrlar!$G$24*Kirish!$B$27/12,0)</f>
        <v>0</v>
      </c>
      <c r="Q97" s="46">
        <f>IF(Q87=1,Parametrlar!$G$24*Kirish!$B$27/12,0)</f>
        <v>0</v>
      </c>
      <c r="R97" s="46">
        <f>IF(R87=1,Parametrlar!$G$24*Kirish!$B$27/12,0)</f>
        <v>0</v>
      </c>
      <c r="S97" s="46">
        <f>IF(S87=1,Parametrlar!$G$24*Kirish!$B$27/12,0)</f>
        <v>11824.222883333334</v>
      </c>
      <c r="T97" s="46">
        <f>IF(T87=1,Parametrlar!$G$24*Kirish!$B$27/12,0)</f>
        <v>11824.222883333334</v>
      </c>
      <c r="U97" s="46">
        <f>IF(U87=1,Parametrlar!$G$24*Kirish!$B$27/12,0)</f>
        <v>11824.222883333334</v>
      </c>
      <c r="V97" s="46">
        <f>IF(V87=1,Parametrlar!$G$24*Kirish!$B$27/12,0)</f>
        <v>11824.222883333334</v>
      </c>
      <c r="W97" s="46">
        <f>IF(W87=1,Parametrlar!$G$24*Kirish!$B$27/12,0)</f>
        <v>11824.222883333334</v>
      </c>
      <c r="X97" s="46">
        <f>IF(X87=1,Parametrlar!$G$24*Kirish!$B$27/12,0)</f>
        <v>11824.222883333334</v>
      </c>
      <c r="Y97" s="46">
        <f>IF(Y87=1,Parametrlar!$G$24*Kirish!$B$27/12,0)</f>
        <v>11824.222883333334</v>
      </c>
      <c r="Z97" s="46">
        <f>IF(Z87=1,Parametrlar!$G$24*Kirish!$B$27/12,0)</f>
        <v>11824.222883333334</v>
      </c>
      <c r="AA97" s="46">
        <f>IF(AA87=1,Parametrlar!$G$24*Kirish!$B$27/12,0)</f>
        <v>11824.222883333334</v>
      </c>
      <c r="AB97" s="46">
        <f>IF(AB87=1,Parametrlar!$G$24*Kirish!$B$27/12,0)</f>
        <v>11824.222883333334</v>
      </c>
      <c r="AC97" s="46">
        <f>IF(AC87=1,Parametrlar!$G$24*Kirish!$B$27/12,0)</f>
        <v>11824.222883333334</v>
      </c>
      <c r="AD97" s="46">
        <f>IF(AD87=1,Parametrlar!$G$24*Kirish!$B$27/12,0)</f>
        <v>11824.222883333334</v>
      </c>
      <c r="AE97" s="46">
        <f>IF(AE87=1,Parametrlar!$G$24*Kirish!$B$27/12,0)</f>
        <v>11824.222883333334</v>
      </c>
      <c r="AF97" s="46">
        <f>IF(AF87=1,Parametrlar!$G$24*Kirish!$B$27/12,0)</f>
        <v>11824.222883333334</v>
      </c>
      <c r="AG97" s="46">
        <f>IF(AG87=1,Parametrlar!$G$24*Kirish!$B$27/12,0)</f>
        <v>11824.222883333334</v>
      </c>
      <c r="AH97" s="46">
        <f>IF(AH87=1,Parametrlar!$G$24*Kirish!$B$27/12,0)</f>
        <v>11824.222883333334</v>
      </c>
      <c r="AI97" s="46">
        <f>IF(AI87=1,Parametrlar!$G$24*Kirish!$B$27/12,0)</f>
        <v>11824.222883333334</v>
      </c>
      <c r="AJ97" s="46">
        <f>IF(AJ87=1,Parametrlar!$G$24*Kirish!$B$27/12,0)</f>
        <v>11824.222883333334</v>
      </c>
      <c r="AK97" s="46">
        <f>IF(AK87=1,Parametrlar!$G$24*Kirish!$B$27/12,0)</f>
        <v>11824.222883333334</v>
      </c>
      <c r="AL97" s="46">
        <f>IF(AL87=1,Parametrlar!$G$24*Kirish!$B$27/12,0)</f>
        <v>11824.222883333334</v>
      </c>
      <c r="AM97" s="46">
        <f>IF(AM87=1,Parametrlar!$G$24*Kirish!$B$27/12,0)</f>
        <v>11824.222883333334</v>
      </c>
      <c r="AN97" s="46">
        <f>IF(AN87=1,Parametrlar!$G$24*Kirish!$B$27/12,0)</f>
        <v>11824.222883333334</v>
      </c>
      <c r="AO97" s="46">
        <f>IF(AO87=1,Parametrlar!$G$24*Kirish!$B$27/12,0)</f>
        <v>11824.222883333334</v>
      </c>
      <c r="AP97" s="46">
        <f>IF(AP87=1,Parametrlar!$G$24*Kirish!$B$27/12,0)</f>
        <v>11824.222883333334</v>
      </c>
      <c r="AQ97" s="46">
        <f>IF(AQ87=1,Parametrlar!$G$24*Kirish!$B$27/12,0)</f>
        <v>11824.222883333334</v>
      </c>
      <c r="AR97" s="46">
        <f>IF(AR87=1,Parametrlar!$G$24*Kirish!$B$27/12,0)</f>
        <v>11824.222883333334</v>
      </c>
      <c r="AS97" s="46">
        <f>IF(AS87=1,Parametrlar!$G$24*Kirish!$B$27/12,0)</f>
        <v>11824.222883333334</v>
      </c>
      <c r="AT97" s="46">
        <f>IF(AT87=1,Parametrlar!$G$24*Kirish!$B$27/12,0)</f>
        <v>11824.222883333334</v>
      </c>
      <c r="AU97" s="46">
        <f>IF(AU87=1,Parametrlar!$G$24*Kirish!$B$27/12,0)</f>
        <v>11824.222883333334</v>
      </c>
      <c r="AV97" s="46">
        <f>IF(AV87=1,Parametrlar!$G$24*Kirish!$B$27/12,0)</f>
        <v>11824.222883333334</v>
      </c>
      <c r="AW97" s="46">
        <f>IF(AW87=1,Parametrlar!$G$24*Kirish!$B$27/12,0)</f>
        <v>11824.222883333334</v>
      </c>
      <c r="AX97" s="46">
        <f>IF(AX87=1,Parametrlar!$G$24*Kirish!$B$27/12,0)</f>
        <v>11824.222883333334</v>
      </c>
      <c r="AY97" s="46">
        <f>IF(AY87=1,Parametrlar!$G$24*Kirish!$B$27/12,0)</f>
        <v>11824.222883333334</v>
      </c>
      <c r="AZ97" s="46">
        <f>IF(AZ87=1,Parametrlar!$G$24*Kirish!$B$27/12,0)</f>
        <v>11824.222883333334</v>
      </c>
      <c r="BA97" s="46">
        <f>IF(BA87=1,Parametrlar!$G$24*Kirish!$B$27/12,0)</f>
        <v>11824.222883333334</v>
      </c>
      <c r="BB97" s="46">
        <f>IF(BB87=1,Parametrlar!$G$24*Kirish!$B$27/12,0)</f>
        <v>11824.222883333334</v>
      </c>
      <c r="BC97" s="46">
        <f>IF(BC87=1,Parametrlar!$G$24*Kirish!$B$27/12,0)</f>
        <v>11824.222883333334</v>
      </c>
      <c r="BD97" s="46">
        <f>IF(BD87=1,Parametrlar!$G$24*Kirish!$B$27/12,0)</f>
        <v>11824.222883333334</v>
      </c>
      <c r="BE97" s="46">
        <f>IF(BE87=1,Parametrlar!$G$24*Kirish!$B$27/12,0)</f>
        <v>11824.222883333334</v>
      </c>
      <c r="BF97" s="46">
        <f>IF(BF87=1,Parametrlar!$G$24*Kirish!$B$27/12,0)</f>
        <v>11824.222883333334</v>
      </c>
      <c r="BG97" s="46">
        <f>IF(BG87=1,Parametrlar!$G$24*Kirish!$B$27/12,0)</f>
        <v>11824.222883333334</v>
      </c>
      <c r="BH97" s="46">
        <f>IF(BH87=1,Parametrlar!$G$24*Kirish!$B$27/12,0)</f>
        <v>11824.222883333334</v>
      </c>
      <c r="BI97" s="46">
        <f>IF(BI87=1,Parametrlar!$G$24*Kirish!$B$27/12,0)</f>
        <v>11824.222883333334</v>
      </c>
      <c r="BJ97" s="46">
        <f>IF(BJ87=1,Parametrlar!$G$24*Kirish!$B$27/12,0)</f>
        <v>11824.222883333334</v>
      </c>
      <c r="BK97" s="46">
        <f>IF(BK87=1,Parametrlar!$G$24*Kirish!$B$27/12,0)</f>
        <v>11824.222883333334</v>
      </c>
      <c r="BL97" s="46">
        <f>IF(BL87=1,Parametrlar!$G$24*Kirish!$B$27/12,0)</f>
        <v>11824.222883333334</v>
      </c>
      <c r="BM97" s="46">
        <f>IF(BM87=1,Parametrlar!$G$24*Kirish!$B$27/12,0)</f>
        <v>11824.222883333334</v>
      </c>
      <c r="BN97" s="46">
        <f>IF(BN87=1,Parametrlar!$G$24*Kirish!$B$27/12,0)</f>
        <v>11824.222883333334</v>
      </c>
      <c r="BO97" s="46">
        <f>IF(BO87=1,Parametrlar!$G$24*Kirish!$B$27/12,0)</f>
        <v>11824.222883333334</v>
      </c>
      <c r="BP97" s="46">
        <f>IF(BP87=1,Parametrlar!$G$24*Kirish!$B$27/12,0)</f>
        <v>11824.222883333334</v>
      </c>
      <c r="BQ97" s="46">
        <f>IF(BQ87=1,Parametrlar!$G$24*Kirish!$B$27/12,0)</f>
        <v>11824.222883333334</v>
      </c>
      <c r="BR97" s="46">
        <f>IF(BR87=1,Parametrlar!$G$24*Kirish!$B$27/12,0)</f>
        <v>11824.222883333334</v>
      </c>
      <c r="BS97" s="46">
        <f>IF(BS87=1,Parametrlar!$G$24*Kirish!$B$27/12,0)</f>
        <v>11824.222883333334</v>
      </c>
      <c r="BT97" s="46">
        <f>IF(BT87=1,Parametrlar!$G$24*Kirish!$B$27/12,0)</f>
        <v>11824.222883333334</v>
      </c>
      <c r="BU97" s="46">
        <f>IF(BU87=1,Parametrlar!$G$24*Kirish!$B$27/12,0)</f>
        <v>11824.222883333334</v>
      </c>
      <c r="BV97" s="46">
        <f>IF(BV87=1,Parametrlar!$G$24*Kirish!$B$27/12,0)</f>
        <v>11824.222883333334</v>
      </c>
      <c r="BW97" s="46">
        <f>IF(BW87=1,Parametrlar!$G$24*Kirish!$B$27/12,0)</f>
        <v>11824.222883333334</v>
      </c>
      <c r="BX97" s="46">
        <f>IF(BX87=1,Parametrlar!$G$24*Kirish!$B$27/12,0)</f>
        <v>11824.222883333334</v>
      </c>
      <c r="BY97" s="46">
        <f>IF(BY87=1,Parametrlar!$G$24*Kirish!$B$27/12,0)</f>
        <v>11824.222883333334</v>
      </c>
      <c r="BZ97" s="46">
        <f>IF(BZ87=1,Parametrlar!$G$24*Kirish!$B$27/12,0)</f>
        <v>11824.222883333334</v>
      </c>
      <c r="CA97" s="46">
        <f>IF(CA87=1,Parametrlar!$G$24*Kirish!$B$27/12,0)</f>
        <v>11824.222883333334</v>
      </c>
      <c r="CB97" s="46">
        <f>IF(CB87=1,Parametrlar!$G$24*Kirish!$B$27/12,0)</f>
        <v>11824.222883333334</v>
      </c>
      <c r="CC97" s="46">
        <f>IF(CC87=1,Parametrlar!$G$24*Kirish!$B$27/12,0)</f>
        <v>11824.222883333334</v>
      </c>
      <c r="CD97" s="46">
        <f>IF(CD87=1,Parametrlar!$G$24*Kirish!$B$27/12,0)</f>
        <v>11824.222883333334</v>
      </c>
      <c r="CE97" s="46">
        <f>IF(CE87=1,Parametrlar!$G$24*Kirish!$B$27/12,0)</f>
        <v>11824.222883333334</v>
      </c>
      <c r="CF97" s="46">
        <f>IF(CF87=1,Parametrlar!$G$24*Kirish!$B$27/12,0)</f>
        <v>11824.222883333334</v>
      </c>
      <c r="CG97" s="46">
        <f>IF(CG87=1,Parametrlar!$G$24*Kirish!$B$27/12,0)</f>
        <v>11824.222883333334</v>
      </c>
      <c r="CH97" s="46">
        <f>IF(CH87=1,Parametrlar!$G$24*Kirish!$B$27/12,0)</f>
        <v>11824.222883333334</v>
      </c>
      <c r="CI97" s="46">
        <f>IF(CI87=1,Parametrlar!$G$24*Kirish!$B$27/12,0)</f>
        <v>11824.222883333334</v>
      </c>
      <c r="CJ97" s="46">
        <f>IF(CJ87=1,Parametrlar!$G$24*Kirish!$B$27/12,0)</f>
        <v>11824.222883333334</v>
      </c>
      <c r="CK97" s="46">
        <f>IF(CK87=1,Parametrlar!$G$24*Kirish!$B$27/12,0)</f>
        <v>11824.222883333334</v>
      </c>
      <c r="CL97" s="46">
        <f>IF(CL87=1,Parametrlar!$G$24*Kirish!$B$27/12,0)</f>
        <v>11824.222883333334</v>
      </c>
      <c r="CM97" s="46">
        <f>IF(CM87=1,Parametrlar!$G$24*Kirish!$B$27/12,0)</f>
        <v>11824.222883333334</v>
      </c>
      <c r="CN97" s="46">
        <f>IF(CN87=1,Parametrlar!$G$24*Kirish!$B$27/12,0)</f>
        <v>11824.222883333334</v>
      </c>
      <c r="CO97" s="46">
        <f>IF(CO87=1,Parametrlar!$G$24*Kirish!$B$27/12,0)</f>
        <v>11824.222883333334</v>
      </c>
      <c r="CP97" s="46">
        <f>IF(CP87=1,Parametrlar!$G$24*Kirish!$B$27/12,0)</f>
        <v>11824.222883333334</v>
      </c>
      <c r="CQ97" s="46">
        <f>IF(CQ87=1,Parametrlar!$G$24*Kirish!$B$27/12,0)</f>
        <v>11824.222883333334</v>
      </c>
      <c r="CR97" s="46">
        <f>IF(CR87=1,Parametrlar!$G$24*Kirish!$B$27/12,0)</f>
        <v>11824.222883333334</v>
      </c>
      <c r="CS97" s="46">
        <f>IF(CS87=1,Parametrlar!$G$24*Kirish!$B$27/12,0)</f>
        <v>11824.222883333334</v>
      </c>
      <c r="CT97" s="46">
        <f>IF(CT87=1,Parametrlar!$G$24*Kirish!$B$27/12,0)</f>
        <v>11824.222883333334</v>
      </c>
      <c r="CU97" s="46">
        <f>IF(CU87=1,Parametrlar!$G$24*Kirish!$B$27/12,0)</f>
        <v>11824.222883333334</v>
      </c>
      <c r="CV97" s="46">
        <f>IF(CV87=1,Parametrlar!$G$24*Kirish!$B$27/12,0)</f>
        <v>11824.222883333334</v>
      </c>
      <c r="CW97" s="46">
        <f>IF(CW87=1,Parametrlar!$G$24*Kirish!$B$27/12,0)</f>
        <v>11824.222883333334</v>
      </c>
      <c r="CX97" s="46">
        <f>IF(CX87=1,Parametrlar!$G$24*Kirish!$B$27/12,0)</f>
        <v>11824.222883333334</v>
      </c>
      <c r="CY97" s="46">
        <f>IF(CY87=1,Parametrlar!$G$24*Kirish!$B$27/12,0)</f>
        <v>11824.222883333334</v>
      </c>
      <c r="CZ97" s="46">
        <f>IF(CZ87=1,Parametrlar!$G$24*Kirish!$B$27/12,0)</f>
        <v>11824.222883333334</v>
      </c>
      <c r="DA97" s="46">
        <f>IF(DA87=1,Parametrlar!$G$24*Kirish!$B$27/12,0)</f>
        <v>11824.222883333334</v>
      </c>
      <c r="DB97" s="46">
        <f>IF(DB87=1,Parametrlar!$G$24*Kirish!$B$27/12,0)</f>
        <v>11824.222883333334</v>
      </c>
      <c r="DC97" s="46">
        <f>IF(DC87=1,Parametrlar!$G$24*Kirish!$B$27/12,0)</f>
        <v>11824.222883333334</v>
      </c>
      <c r="DD97" s="46">
        <f>IF(DD87=1,Parametrlar!$G$24*Kirish!$B$27/12,0)</f>
        <v>11824.222883333334</v>
      </c>
      <c r="DE97" s="46">
        <f>IF(DE87=1,Parametrlar!$G$24*Kirish!$B$27/12,0)</f>
        <v>11824.222883333334</v>
      </c>
      <c r="DF97" s="46">
        <f>IF(DF87=1,Parametrlar!$G$24*Kirish!$B$27/12,0)</f>
        <v>11824.222883333334</v>
      </c>
      <c r="DG97" s="46">
        <f>IF(DG87=1,Parametrlar!$G$24*Kirish!$B$27/12,0)</f>
        <v>11824.222883333334</v>
      </c>
      <c r="DH97" s="46">
        <f>IF(DH87=1,Parametrlar!$G$24*Kirish!$B$27/12,0)</f>
        <v>11824.222883333334</v>
      </c>
      <c r="DI97" s="46">
        <f>IF(DI87=1,Parametrlar!$G$24*Kirish!$B$27/12,0)</f>
        <v>11824.222883333334</v>
      </c>
      <c r="DJ97" s="46">
        <f>IF(DJ87=1,Parametrlar!$G$24*Kirish!$B$27/12,0)</f>
        <v>11824.222883333334</v>
      </c>
      <c r="DK97" s="46">
        <f>IF(DK87=1,Parametrlar!$G$24*Kirish!$B$27/12,0)</f>
        <v>11824.222883333334</v>
      </c>
      <c r="DL97" s="46">
        <f>IF(DL87=1,Parametrlar!$G$24*Kirish!$B$27/12,0)</f>
        <v>11824.222883333334</v>
      </c>
      <c r="DM97" s="46">
        <f>IF(DM87=1,Parametrlar!$G$24*Kirish!$B$27/12,0)</f>
        <v>11824.222883333334</v>
      </c>
      <c r="DN97" s="46">
        <f>IF(DN87=1,Parametrlar!$G$24*Kirish!$B$27/12,0)</f>
        <v>11824.222883333334</v>
      </c>
      <c r="DO97" s="46">
        <f>IF(DO87=1,Parametrlar!$G$24*Kirish!$B$27/12,0)</f>
        <v>11824.222883333334</v>
      </c>
      <c r="DP97" s="46">
        <f>IF(DP87=1,Parametrlar!$G$24*Kirish!$B$27/12,0)</f>
        <v>11824.222883333334</v>
      </c>
      <c r="DQ97" s="46">
        <f>IF(DQ87=1,Parametrlar!$G$24*Kirish!$B$27/12,0)</f>
        <v>11824.222883333334</v>
      </c>
      <c r="DR97" s="46">
        <f>IF(DR87=1,Parametrlar!$G$24*Kirish!$B$27/12,0)</f>
        <v>11824.222883333334</v>
      </c>
      <c r="DS97" s="46">
        <f>IF(DS87=1,Parametrlar!$G$24*Kirish!$B$27/12,0)</f>
        <v>11824.222883333334</v>
      </c>
      <c r="DT97" s="46">
        <f>IF(DT87=1,Parametrlar!$G$24*Kirish!$B$27/12,0)</f>
        <v>11824.222883333334</v>
      </c>
      <c r="DU97" s="46">
        <f>IF(DU87=1,Parametrlar!$G$24*Kirish!$B$27/12,0)</f>
        <v>11824.222883333334</v>
      </c>
      <c r="DV97" s="46">
        <f>IF(DV87=1,Parametrlar!$G$24*Kirish!$B$27/12,0)</f>
        <v>11824.222883333334</v>
      </c>
      <c r="DW97" s="46">
        <f>IF(DW87=1,Parametrlar!$G$24*Kirish!$B$27/12,0)</f>
        <v>11824.222883333334</v>
      </c>
      <c r="DX97" s="46">
        <f>IF(DX87=1,Parametrlar!$G$24*Kirish!$B$27/12,0)</f>
        <v>11824.222883333334</v>
      </c>
      <c r="DY97" s="46">
        <f>IF(DY87=1,Parametrlar!$G$24*Kirish!$B$27/12,0)</f>
        <v>11824.222883333334</v>
      </c>
      <c r="DZ97" s="46">
        <f>IF(DZ87=1,Parametrlar!$G$24*Kirish!$B$27/12,0)</f>
        <v>11824.222883333334</v>
      </c>
      <c r="EA97" s="46">
        <f>IF(EA87=1,Parametrlar!$G$24*Kirish!$B$27/12,0)</f>
        <v>11824.222883333334</v>
      </c>
      <c r="EB97" s="46">
        <f>IF(EB87=1,Parametrlar!$G$24*Kirish!$B$27/12,0)</f>
        <v>11824.222883333334</v>
      </c>
      <c r="EC97" s="46">
        <f>IF(EC87=1,Parametrlar!$G$24*Kirish!$B$27/12,0)</f>
        <v>11824.222883333334</v>
      </c>
      <c r="ED97" s="46">
        <f>IF(ED87=1,Parametrlar!$G$24*Kirish!$B$27/12,0)</f>
        <v>11824.222883333334</v>
      </c>
      <c r="EE97" s="46">
        <f>IF(EE87=1,Parametrlar!$G$24*Kirish!$B$27/12,0)</f>
        <v>11824.222883333334</v>
      </c>
      <c r="EF97" s="46">
        <f>IF(EF87=1,Parametrlar!$G$24*Kirish!$B$27/12,0)</f>
        <v>11824.222883333334</v>
      </c>
      <c r="EG97" s="46">
        <f>IF(EG87=1,Parametrlar!$G$24*Kirish!$B$27/12,0)</f>
        <v>11824.222883333334</v>
      </c>
      <c r="EH97" s="46">
        <f>IF(EH87=1,Parametrlar!$G$24*Kirish!$B$27/12,0)</f>
        <v>11824.222883333334</v>
      </c>
      <c r="EI97" s="46">
        <f>IF(EI87=1,Parametrlar!$G$24*Kirish!$B$27/12,0)</f>
        <v>0</v>
      </c>
      <c r="EJ97" s="46">
        <f>IF(EJ87=1,Parametrlar!$G$24*Kirish!$B$27/12,0)</f>
        <v>0</v>
      </c>
      <c r="EK97" s="46">
        <f>IF(EK87=1,Parametrlar!$G$24*Kirish!$B$27/12,0)</f>
        <v>0</v>
      </c>
      <c r="EL97" s="46">
        <f>IF(EL87=1,Parametrlar!$G$24*Kirish!$B$27/12,0)</f>
        <v>0</v>
      </c>
      <c r="EM97" s="46">
        <f>IF(EM87=1,Parametrlar!$G$24*Kirish!$B$27/12,0)</f>
        <v>0</v>
      </c>
      <c r="EN97" s="46">
        <f>IF(EN87=1,Parametrlar!$G$24*Kirish!$B$27/12,0)</f>
        <v>0</v>
      </c>
      <c r="EO97" s="46">
        <f>IF(EO87=1,Parametrlar!$G$24*Kirish!$B$27/12,0)</f>
        <v>0</v>
      </c>
      <c r="EP97" s="46">
        <f>IF(EP87=1,Parametrlar!$G$24*Kirish!$B$27/12,0)</f>
        <v>0</v>
      </c>
      <c r="EQ97" s="46">
        <f>IF(EQ87=1,Parametrlar!$G$24*Kirish!$B$27/12,0)</f>
        <v>0</v>
      </c>
      <c r="ER97" s="46">
        <f>IF(ER87=1,Parametrlar!$G$24*Kirish!$B$27/12,0)</f>
        <v>0</v>
      </c>
      <c r="ES97" s="46">
        <f>IF(ES87=1,Parametrlar!$G$24*Kirish!$B$27/12,0)</f>
        <v>0</v>
      </c>
      <c r="ET97" s="46">
        <f>IF(ET87=1,Parametrlar!$G$24*Kirish!$B$27/12,0)</f>
        <v>0</v>
      </c>
      <c r="EU97" s="46">
        <f>IF(EU87=1,Parametrlar!$G$24*Kirish!$B$27/12,0)</f>
        <v>0</v>
      </c>
      <c r="EV97" s="46">
        <f>IF(EV87=1,Parametrlar!$G$24*Kirish!$B$27/12,0)</f>
        <v>0</v>
      </c>
      <c r="EW97" s="46">
        <f>IF(EW87=1,Parametrlar!$G$24*Kirish!$B$27/12,0)</f>
        <v>0</v>
      </c>
      <c r="EX97" s="46">
        <f>IF(EX87=1,Parametrlar!$G$24*Kirish!$B$27/12,0)</f>
        <v>0</v>
      </c>
      <c r="EY97" s="46">
        <f>IF(EY87=1,Parametrlar!$G$24*Kirish!$B$27/12,0)</f>
        <v>0</v>
      </c>
      <c r="EZ97" s="46">
        <f>IF(EZ87=1,Parametrlar!$G$24*Kirish!$B$27/12,0)</f>
        <v>0</v>
      </c>
      <c r="FA97" s="46">
        <f>IF(FA87=1,Parametrlar!$G$24*Kirish!$B$27/12,0)</f>
        <v>0</v>
      </c>
      <c r="FB97" s="46">
        <f>IF(FB87=1,Parametrlar!$G$24*Kirish!$B$27/12,0)</f>
        <v>0</v>
      </c>
      <c r="FC97" s="46">
        <f>IF(FC87=1,Parametrlar!$G$24*Kirish!$B$27/12,0)</f>
        <v>0</v>
      </c>
      <c r="FD97" s="46">
        <f>IF(FD87=1,Parametrlar!$G$24*Kirish!$B$27/12,0)</f>
        <v>0</v>
      </c>
      <c r="FE97" s="46">
        <f>IF(FE87=1,Parametrlar!$G$24*Kirish!$B$27/12,0)</f>
        <v>0</v>
      </c>
      <c r="FF97" s="46">
        <f>IF(FF87=1,Parametrlar!$G$24*Kirish!$B$27/12,0)</f>
        <v>0</v>
      </c>
      <c r="FG97" s="46">
        <f>IF(FG87=1,Parametrlar!$G$24*Kirish!$B$27/12,0)</f>
        <v>0</v>
      </c>
      <c r="FH97" s="46">
        <f>IF(FH87=1,Parametrlar!$G$24*Kirish!$B$27/12,0)</f>
        <v>0</v>
      </c>
      <c r="FI97" s="46">
        <f>IF(FI87=1,Parametrlar!$G$24*Kirish!$B$27/12,0)</f>
        <v>0</v>
      </c>
      <c r="FJ97" s="46">
        <f>IF(FJ87=1,Parametrlar!$G$24*Kirish!$B$27/12,0)</f>
        <v>0</v>
      </c>
      <c r="FK97" s="46">
        <f>IF(FK87=1,Parametrlar!$G$24*Kirish!$B$27/12,0)</f>
        <v>0</v>
      </c>
      <c r="FL97" s="46">
        <f>IF(FL87=1,Parametrlar!$G$24*Kirish!$B$27/12,0)</f>
        <v>0</v>
      </c>
      <c r="FM97" s="46">
        <f>IF(FM87=1,Parametrlar!$G$24*Kirish!$B$27/12,0)</f>
        <v>0</v>
      </c>
      <c r="FN97" s="46">
        <f>IF(FN87=1,Parametrlar!$G$24*Kirish!$B$27/12,0)</f>
        <v>0</v>
      </c>
      <c r="FO97" s="46">
        <f>IF(FO87=1,Parametrlar!$G$24*Kirish!$B$27/12,0)</f>
        <v>0</v>
      </c>
      <c r="FP97" s="46">
        <f>IF(FP87=1,Parametrlar!$G$24*Kirish!$B$27/12,0)</f>
        <v>0</v>
      </c>
    </row>
    <row r="98" spans="1:172" x14ac:dyDescent="0.2">
      <c r="A98" s="42" t="s">
        <v>246</v>
      </c>
      <c r="C98" s="45">
        <f t="shared" si="101"/>
        <v>562058.34334410238</v>
      </c>
      <c r="D98" s="46">
        <f>MAX(0,D96-D97)*Kirish!$B$28</f>
        <v>0</v>
      </c>
      <c r="E98" s="46">
        <f>MAX(0,E96-E97)*Kirish!$B$28</f>
        <v>0</v>
      </c>
      <c r="F98" s="46">
        <f>MAX(0,F96-F97)*Kirish!$B$28</f>
        <v>0</v>
      </c>
      <c r="G98" s="46">
        <f>MAX(0,G96-G97)*Kirish!$B$28</f>
        <v>0</v>
      </c>
      <c r="H98" s="46">
        <f>MAX(0,H96-H97)*Kirish!$B$28</f>
        <v>0</v>
      </c>
      <c r="I98" s="46">
        <f>MAX(0,I96-I97)*Kirish!$B$28</f>
        <v>0</v>
      </c>
      <c r="J98" s="46">
        <f>MAX(0,J96-J97)*Kirish!$B$28</f>
        <v>0</v>
      </c>
      <c r="K98" s="46">
        <f>MAX(0,K96-K97)*Kirish!$B$28</f>
        <v>0</v>
      </c>
      <c r="L98" s="46">
        <f>MAX(0,L96-L97)*Kirish!$B$28</f>
        <v>0</v>
      </c>
      <c r="M98" s="46">
        <f>MAX(0,M96-M97)*Kirish!$B$28</f>
        <v>0</v>
      </c>
      <c r="N98" s="46">
        <f>MAX(0,N96-N97)*Kirish!$B$28</f>
        <v>0</v>
      </c>
      <c r="O98" s="46">
        <f>MAX(0,O96-O97)*Kirish!$B$28</f>
        <v>0</v>
      </c>
      <c r="P98" s="46">
        <f>MAX(0,P96-P97)*Kirish!$B$28</f>
        <v>0</v>
      </c>
      <c r="Q98" s="46">
        <f>MAX(0,Q96-Q97)*Kirish!$B$28</f>
        <v>0</v>
      </c>
      <c r="R98" s="46">
        <f>MAX(0,R96-R97)*Kirish!$B$28</f>
        <v>0</v>
      </c>
      <c r="S98" s="46">
        <f>MAX(0,S96-S97)*Kirish!$B$28</f>
        <v>0</v>
      </c>
      <c r="T98" s="46">
        <f>MAX(0,T96-T97)*Kirish!$B$28</f>
        <v>0</v>
      </c>
      <c r="U98" s="46">
        <f>MAX(0,U96-U97)*Kirish!$B$28</f>
        <v>0</v>
      </c>
      <c r="V98" s="46">
        <f>MAX(0,V96-V97)*Kirish!$B$28</f>
        <v>0</v>
      </c>
      <c r="W98" s="46">
        <f>MAX(0,W96-W97)*Kirish!$B$28</f>
        <v>0</v>
      </c>
      <c r="X98" s="46">
        <f>MAX(0,X96-X97)*Kirish!$B$28</f>
        <v>0</v>
      </c>
      <c r="Y98" s="46">
        <f>MAX(0,Y96-Y97)*Kirish!$B$28</f>
        <v>630.1931404500009</v>
      </c>
      <c r="Z98" s="46">
        <f>MAX(0,Z96-Z97)*Kirish!$B$28</f>
        <v>1265.4801804500007</v>
      </c>
      <c r="AA98" s="46">
        <f>MAX(0,AA96-AA97)*Kirish!$B$28</f>
        <v>1900.7672204500009</v>
      </c>
      <c r="AB98" s="46">
        <f>MAX(0,AB96-AB97)*Kirish!$B$28</f>
        <v>2536.0542604500015</v>
      </c>
      <c r="AC98" s="46">
        <f>MAX(0,AC96-AC97)*Kirish!$B$28</f>
        <v>3673.9448604499999</v>
      </c>
      <c r="AD98" s="46">
        <f>MAX(0,AD96-AD97)*Kirish!$B$28</f>
        <v>3673.9448604499999</v>
      </c>
      <c r="AE98" s="46">
        <f>MAX(0,AE96-AE97)*Kirish!$B$28</f>
        <v>3925.8289068500003</v>
      </c>
      <c r="AF98" s="46">
        <f>MAX(0,AF96-AF97)*Kirish!$B$28</f>
        <v>3925.8289068500003</v>
      </c>
      <c r="AG98" s="46">
        <f>MAX(0,AG96-AG97)*Kirish!$B$28</f>
        <v>3925.8289068500003</v>
      </c>
      <c r="AH98" s="46">
        <f>MAX(0,AH96-AH97)*Kirish!$B$28</f>
        <v>3925.8289068500003</v>
      </c>
      <c r="AI98" s="46">
        <f>MAX(0,AI96-AI97)*Kirish!$B$28</f>
        <v>3925.8289068500003</v>
      </c>
      <c r="AJ98" s="46">
        <f>MAX(0,AJ96-AJ97)*Kirish!$B$28</f>
        <v>3925.8289068500003</v>
      </c>
      <c r="AK98" s="46">
        <f>MAX(0,AK96-AK97)*Kirish!$B$28</f>
        <v>3925.8289068500003</v>
      </c>
      <c r="AL98" s="46">
        <f>MAX(0,AL96-AL97)*Kirish!$B$28</f>
        <v>3925.8289068500003</v>
      </c>
      <c r="AM98" s="46">
        <f>MAX(0,AM96-AM97)*Kirish!$B$28</f>
        <v>3925.8289068500003</v>
      </c>
      <c r="AN98" s="46">
        <f>MAX(0,AN96-AN97)*Kirish!$B$28</f>
        <v>3925.8289068500003</v>
      </c>
      <c r="AO98" s="46">
        <f>MAX(0,AO96-AO97)*Kirish!$B$28</f>
        <v>3925.8289068500003</v>
      </c>
      <c r="AP98" s="46">
        <f>MAX(0,AP96-AP97)*Kirish!$B$28</f>
        <v>3925.8289068500003</v>
      </c>
      <c r="AQ98" s="46">
        <f>MAX(0,AQ96-AQ97)*Kirish!$B$28</f>
        <v>4187.7883151059996</v>
      </c>
      <c r="AR98" s="46">
        <f>MAX(0,AR96-AR97)*Kirish!$B$28</f>
        <v>4187.7883151059996</v>
      </c>
      <c r="AS98" s="46">
        <f>MAX(0,AS96-AS97)*Kirish!$B$28</f>
        <v>4187.7883151059996</v>
      </c>
      <c r="AT98" s="46">
        <f>MAX(0,AT96-AT97)*Kirish!$B$28</f>
        <v>4187.7883151059996</v>
      </c>
      <c r="AU98" s="46">
        <f>MAX(0,AU96-AU97)*Kirish!$B$28</f>
        <v>4187.7883151059996</v>
      </c>
      <c r="AV98" s="46">
        <f>MAX(0,AV96-AV97)*Kirish!$B$28</f>
        <v>4187.7883151059996</v>
      </c>
      <c r="AW98" s="46">
        <f>MAX(0,AW96-AW97)*Kirish!$B$28</f>
        <v>4187.7883151059996</v>
      </c>
      <c r="AX98" s="46">
        <f>MAX(0,AX96-AX97)*Kirish!$B$28</f>
        <v>4187.7883151059996</v>
      </c>
      <c r="AY98" s="46">
        <f>MAX(0,AY96-AY97)*Kirish!$B$28</f>
        <v>4187.7883151059996</v>
      </c>
      <c r="AZ98" s="46">
        <f>MAX(0,AZ96-AZ97)*Kirish!$B$28</f>
        <v>4187.7883151059996</v>
      </c>
      <c r="BA98" s="46">
        <f>MAX(0,BA96-BA97)*Kirish!$B$28</f>
        <v>4187.7883151059996</v>
      </c>
      <c r="BB98" s="46">
        <f>MAX(0,BB96-BB97)*Kirish!$B$28</f>
        <v>4187.7883151059996</v>
      </c>
      <c r="BC98" s="46">
        <f>MAX(0,BC96-BC97)*Kirish!$B$28</f>
        <v>4460.2260996922405</v>
      </c>
      <c r="BD98" s="46">
        <f>MAX(0,BD96-BD97)*Kirish!$B$28</f>
        <v>4460.2260996922405</v>
      </c>
      <c r="BE98" s="46">
        <f>MAX(0,BE96-BE97)*Kirish!$B$28</f>
        <v>4460.2260996922405</v>
      </c>
      <c r="BF98" s="46">
        <f>MAX(0,BF96-BF97)*Kirish!$B$28</f>
        <v>4460.2260996922405</v>
      </c>
      <c r="BG98" s="46">
        <f>MAX(0,BG96-BG97)*Kirish!$B$28</f>
        <v>4460.2260996922405</v>
      </c>
      <c r="BH98" s="46">
        <f>MAX(0,BH96-BH97)*Kirish!$B$28</f>
        <v>4460.2260996922405</v>
      </c>
      <c r="BI98" s="46">
        <f>MAX(0,BI96-BI97)*Kirish!$B$28</f>
        <v>4460.2260996922405</v>
      </c>
      <c r="BJ98" s="46">
        <f>MAX(0,BJ96-BJ97)*Kirish!$B$28</f>
        <v>4460.2260996922405</v>
      </c>
      <c r="BK98" s="46">
        <f>MAX(0,BK96-BK97)*Kirish!$B$28</f>
        <v>4460.2260996922405</v>
      </c>
      <c r="BL98" s="46">
        <f>MAX(0,BL96-BL97)*Kirish!$B$28</f>
        <v>4460.2260996922405</v>
      </c>
      <c r="BM98" s="46">
        <f>MAX(0,BM96-BM97)*Kirish!$B$28</f>
        <v>4460.2260996922405</v>
      </c>
      <c r="BN98" s="46">
        <f>MAX(0,BN96-BN97)*Kirish!$B$28</f>
        <v>4460.2260996922405</v>
      </c>
      <c r="BO98" s="46">
        <f>MAX(0,BO96-BO97)*Kirish!$B$28</f>
        <v>4743.5613956619318</v>
      </c>
      <c r="BP98" s="46">
        <f>MAX(0,BP96-BP97)*Kirish!$B$28</f>
        <v>4743.5613956619318</v>
      </c>
      <c r="BQ98" s="46">
        <f>MAX(0,BQ96-BQ97)*Kirish!$B$28</f>
        <v>4743.5613956619318</v>
      </c>
      <c r="BR98" s="46">
        <f>MAX(0,BR96-BR97)*Kirish!$B$28</f>
        <v>4743.5613956619318</v>
      </c>
      <c r="BS98" s="46">
        <f>MAX(0,BS96-BS97)*Kirish!$B$28</f>
        <v>4743.5613956619318</v>
      </c>
      <c r="BT98" s="46">
        <f>MAX(0,BT96-BT97)*Kirish!$B$28</f>
        <v>4743.5613956619318</v>
      </c>
      <c r="BU98" s="46">
        <f>MAX(0,BU96-BU97)*Kirish!$B$28</f>
        <v>4743.5613956619318</v>
      </c>
      <c r="BV98" s="46">
        <f>MAX(0,BV96-BV97)*Kirish!$B$28</f>
        <v>4743.5613956619318</v>
      </c>
      <c r="BW98" s="46">
        <f>MAX(0,BW96-BW97)*Kirish!$B$28</f>
        <v>4743.5613956619318</v>
      </c>
      <c r="BX98" s="46">
        <f>MAX(0,BX96-BX97)*Kirish!$B$28</f>
        <v>4743.5613956619318</v>
      </c>
      <c r="BY98" s="46">
        <f>MAX(0,BY96-BY97)*Kirish!$B$28</f>
        <v>4743.5613956619318</v>
      </c>
      <c r="BZ98" s="46">
        <f>MAX(0,BZ96-BZ97)*Kirish!$B$28</f>
        <v>4743.5613956619318</v>
      </c>
      <c r="CA98" s="46">
        <f>MAX(0,CA96-CA97)*Kirish!$B$28</f>
        <v>5038.2301034704087</v>
      </c>
      <c r="CB98" s="46">
        <f>MAX(0,CB96-CB97)*Kirish!$B$28</f>
        <v>5038.2301034704087</v>
      </c>
      <c r="CC98" s="46">
        <f>MAX(0,CC96-CC97)*Kirish!$B$28</f>
        <v>5038.2301034704087</v>
      </c>
      <c r="CD98" s="46">
        <f>MAX(0,CD96-CD97)*Kirish!$B$28</f>
        <v>5038.2301034704087</v>
      </c>
      <c r="CE98" s="46">
        <f>MAX(0,CE96-CE97)*Kirish!$B$28</f>
        <v>5038.2301034704087</v>
      </c>
      <c r="CF98" s="46">
        <f>MAX(0,CF96-CF97)*Kirish!$B$28</f>
        <v>5038.2301034704087</v>
      </c>
      <c r="CG98" s="46">
        <f>MAX(0,CG96-CG97)*Kirish!$B$28</f>
        <v>5038.2301034704087</v>
      </c>
      <c r="CH98" s="46">
        <f>MAX(0,CH96-CH97)*Kirish!$B$28</f>
        <v>5038.2301034704087</v>
      </c>
      <c r="CI98" s="46">
        <f>MAX(0,CI96-CI97)*Kirish!$B$28</f>
        <v>5038.2301034704087</v>
      </c>
      <c r="CJ98" s="46">
        <f>MAX(0,CJ96-CJ97)*Kirish!$B$28</f>
        <v>5038.2301034704087</v>
      </c>
      <c r="CK98" s="46">
        <f>MAX(0,CK96-CK97)*Kirish!$B$28</f>
        <v>5038.2301034704087</v>
      </c>
      <c r="CL98" s="46">
        <f>MAX(0,CL96-CL97)*Kirish!$B$28</f>
        <v>5038.2301034704087</v>
      </c>
      <c r="CM98" s="46">
        <f>MAX(0,CM96-CM97)*Kirish!$B$28</f>
        <v>5344.6855595912248</v>
      </c>
      <c r="CN98" s="46">
        <f>MAX(0,CN96-CN97)*Kirish!$B$28</f>
        <v>5344.6855595912248</v>
      </c>
      <c r="CO98" s="46">
        <f>MAX(0,CO96-CO97)*Kirish!$B$28</f>
        <v>5344.6855595912248</v>
      </c>
      <c r="CP98" s="46">
        <f>MAX(0,CP96-CP97)*Kirish!$B$28</f>
        <v>5344.6855595912248</v>
      </c>
      <c r="CQ98" s="46">
        <f>MAX(0,CQ96-CQ97)*Kirish!$B$28</f>
        <v>5344.6855595912248</v>
      </c>
      <c r="CR98" s="46">
        <f>MAX(0,CR96-CR97)*Kirish!$B$28</f>
        <v>5344.6855595912248</v>
      </c>
      <c r="CS98" s="46">
        <f>MAX(0,CS96-CS97)*Kirish!$B$28</f>
        <v>5344.6855595912248</v>
      </c>
      <c r="CT98" s="46">
        <f>MAX(0,CT96-CT97)*Kirish!$B$28</f>
        <v>5344.6855595912248</v>
      </c>
      <c r="CU98" s="46">
        <f>MAX(0,CU96-CU97)*Kirish!$B$28</f>
        <v>5344.6855595912248</v>
      </c>
      <c r="CV98" s="46">
        <f>MAX(0,CV96-CV97)*Kirish!$B$28</f>
        <v>5344.6855595912248</v>
      </c>
      <c r="CW98" s="46">
        <f>MAX(0,CW96-CW97)*Kirish!$B$28</f>
        <v>5344.6855595912248</v>
      </c>
      <c r="CX98" s="46">
        <f>MAX(0,CX96-CX97)*Kirish!$B$28</f>
        <v>5344.6855595912248</v>
      </c>
      <c r="CY98" s="46">
        <f>MAX(0,CY96-CY97)*Kirish!$B$28</f>
        <v>5663.399233956874</v>
      </c>
      <c r="CZ98" s="46">
        <f>MAX(0,CZ96-CZ97)*Kirish!$B$28</f>
        <v>5663.399233956874</v>
      </c>
      <c r="DA98" s="46">
        <f>MAX(0,DA96-DA97)*Kirish!$B$28</f>
        <v>5663.399233956874</v>
      </c>
      <c r="DB98" s="46">
        <f>MAX(0,DB96-DB97)*Kirish!$B$28</f>
        <v>5663.399233956874</v>
      </c>
      <c r="DC98" s="46">
        <f>MAX(0,DC96-DC97)*Kirish!$B$28</f>
        <v>5663.399233956874</v>
      </c>
      <c r="DD98" s="46">
        <f>MAX(0,DD96-DD97)*Kirish!$B$28</f>
        <v>5663.399233956874</v>
      </c>
      <c r="DE98" s="46">
        <f>MAX(0,DE96-DE97)*Kirish!$B$28</f>
        <v>5663.399233956874</v>
      </c>
      <c r="DF98" s="46">
        <f>MAX(0,DF96-DF97)*Kirish!$B$28</f>
        <v>5663.399233956874</v>
      </c>
      <c r="DG98" s="46">
        <f>MAX(0,DG96-DG97)*Kirish!$B$28</f>
        <v>5663.399233956874</v>
      </c>
      <c r="DH98" s="46">
        <f>MAX(0,DH96-DH97)*Kirish!$B$28</f>
        <v>5663.399233956874</v>
      </c>
      <c r="DI98" s="46">
        <f>MAX(0,DI96-DI97)*Kirish!$B$28</f>
        <v>5663.399233956874</v>
      </c>
      <c r="DJ98" s="46">
        <f>MAX(0,DJ96-DJ97)*Kirish!$B$28</f>
        <v>5663.399233956874</v>
      </c>
      <c r="DK98" s="46">
        <f>MAX(0,DK96-DK97)*Kirish!$B$28</f>
        <v>5994.8614552971503</v>
      </c>
      <c r="DL98" s="46">
        <f>MAX(0,DL96-DL97)*Kirish!$B$28</f>
        <v>5994.8614552971503</v>
      </c>
      <c r="DM98" s="46">
        <f>MAX(0,DM96-DM97)*Kirish!$B$28</f>
        <v>5994.8614552971503</v>
      </c>
      <c r="DN98" s="46">
        <f>MAX(0,DN96-DN97)*Kirish!$B$28</f>
        <v>5994.8614552971503</v>
      </c>
      <c r="DO98" s="46">
        <f>MAX(0,DO96-DO97)*Kirish!$B$28</f>
        <v>5994.8614552971503</v>
      </c>
      <c r="DP98" s="46">
        <f>MAX(0,DP96-DP97)*Kirish!$B$28</f>
        <v>5994.8614552971503</v>
      </c>
      <c r="DQ98" s="46">
        <f>MAX(0,DQ96-DQ97)*Kirish!$B$28</f>
        <v>5994.8614552971503</v>
      </c>
      <c r="DR98" s="46">
        <f>MAX(0,DR96-DR97)*Kirish!$B$28</f>
        <v>5994.8614552971503</v>
      </c>
      <c r="DS98" s="46">
        <f>MAX(0,DS96-DS97)*Kirish!$B$28</f>
        <v>5994.8614552971503</v>
      </c>
      <c r="DT98" s="46">
        <f>MAX(0,DT96-DT97)*Kirish!$B$28</f>
        <v>5994.8614552971503</v>
      </c>
      <c r="DU98" s="46">
        <f>MAX(0,DU96-DU97)*Kirish!$B$28</f>
        <v>5994.8614552971503</v>
      </c>
      <c r="DV98" s="46">
        <f>MAX(0,DV96-DV97)*Kirish!$B$28</f>
        <v>5994.8614552971503</v>
      </c>
      <c r="DW98" s="46">
        <f>MAX(0,DW96-DW97)*Kirish!$B$28</f>
        <v>6339.5821654910387</v>
      </c>
      <c r="DX98" s="46">
        <f>MAX(0,DX96-DX97)*Kirish!$B$28</f>
        <v>6339.5821654910387</v>
      </c>
      <c r="DY98" s="46">
        <f>MAX(0,DY96-DY97)*Kirish!$B$28</f>
        <v>6339.5821654910387</v>
      </c>
      <c r="DZ98" s="46">
        <f>MAX(0,DZ96-DZ97)*Kirish!$B$28</f>
        <v>6339.5821654910387</v>
      </c>
      <c r="EA98" s="46">
        <f>MAX(0,EA96-EA97)*Kirish!$B$28</f>
        <v>6339.5821654910387</v>
      </c>
      <c r="EB98" s="46">
        <f>MAX(0,EB96-EB97)*Kirish!$B$28</f>
        <v>6339.5821654910387</v>
      </c>
      <c r="EC98" s="46">
        <f>MAX(0,EC96-EC97)*Kirish!$B$28</f>
        <v>6339.5821654910387</v>
      </c>
      <c r="ED98" s="46">
        <f>MAX(0,ED96-ED97)*Kirish!$B$28</f>
        <v>6339.5821654910387</v>
      </c>
      <c r="EE98" s="46">
        <f>MAX(0,EE96-EE97)*Kirish!$B$28</f>
        <v>6339.5821654910387</v>
      </c>
      <c r="EF98" s="46">
        <f>MAX(0,EF96-EF97)*Kirish!$B$28</f>
        <v>6339.5821654910387</v>
      </c>
      <c r="EG98" s="46">
        <f>MAX(0,EG96-EG97)*Kirish!$B$28</f>
        <v>6339.5821654910387</v>
      </c>
      <c r="EH98" s="46">
        <f>MAX(0,EH96-EH97)*Kirish!$B$28</f>
        <v>6339.5821654910387</v>
      </c>
      <c r="EI98" s="46">
        <f>MAX(0,EI96-EI97)*Kirish!$B$28</f>
        <v>0</v>
      </c>
      <c r="EJ98" s="46">
        <f>MAX(0,EJ96-EJ97)*Kirish!$B$28</f>
        <v>0</v>
      </c>
      <c r="EK98" s="46">
        <f>MAX(0,EK96-EK97)*Kirish!$B$28</f>
        <v>0</v>
      </c>
      <c r="EL98" s="46">
        <f>MAX(0,EL96-EL97)*Kirish!$B$28</f>
        <v>0</v>
      </c>
      <c r="EM98" s="46">
        <f>MAX(0,EM96-EM97)*Kirish!$B$28</f>
        <v>0</v>
      </c>
      <c r="EN98" s="46">
        <f>MAX(0,EN96-EN97)*Kirish!$B$28</f>
        <v>0</v>
      </c>
      <c r="EO98" s="46">
        <f>MAX(0,EO96-EO97)*Kirish!$B$28</f>
        <v>0</v>
      </c>
      <c r="EP98" s="46">
        <f>MAX(0,EP96-EP97)*Kirish!$B$28</f>
        <v>0</v>
      </c>
      <c r="EQ98" s="46">
        <f>MAX(0,EQ96-EQ97)*Kirish!$B$28</f>
        <v>0</v>
      </c>
      <c r="ER98" s="46">
        <f>MAX(0,ER96-ER97)*Kirish!$B$28</f>
        <v>0</v>
      </c>
      <c r="ES98" s="46">
        <f>MAX(0,ES96-ES97)*Kirish!$B$28</f>
        <v>0</v>
      </c>
      <c r="ET98" s="46">
        <f>MAX(0,ET96-ET97)*Kirish!$B$28</f>
        <v>0</v>
      </c>
      <c r="EU98" s="46">
        <f>MAX(0,EU96-EU97)*Kirish!$B$28</f>
        <v>0</v>
      </c>
      <c r="EV98" s="46">
        <f>MAX(0,EV96-EV97)*Kirish!$B$28</f>
        <v>0</v>
      </c>
      <c r="EW98" s="46">
        <f>MAX(0,EW96-EW97)*Kirish!$B$28</f>
        <v>0</v>
      </c>
      <c r="EX98" s="46">
        <f>MAX(0,EX96-EX97)*Kirish!$B$28</f>
        <v>0</v>
      </c>
      <c r="EY98" s="46">
        <f>MAX(0,EY96-EY97)*Kirish!$B$28</f>
        <v>0</v>
      </c>
      <c r="EZ98" s="46">
        <f>MAX(0,EZ96-EZ97)*Kirish!$B$28</f>
        <v>0</v>
      </c>
      <c r="FA98" s="46">
        <f>MAX(0,FA96-FA97)*Kirish!$B$28</f>
        <v>0</v>
      </c>
      <c r="FB98" s="46">
        <f>MAX(0,FB96-FB97)*Kirish!$B$28</f>
        <v>0</v>
      </c>
      <c r="FC98" s="46">
        <f>MAX(0,FC96-FC97)*Kirish!$B$28</f>
        <v>0</v>
      </c>
      <c r="FD98" s="46">
        <f>MAX(0,FD96-FD97)*Kirish!$B$28</f>
        <v>0</v>
      </c>
      <c r="FE98" s="46">
        <f>MAX(0,FE96-FE97)*Kirish!$B$28</f>
        <v>0</v>
      </c>
      <c r="FF98" s="46">
        <f>MAX(0,FF96-FF97)*Kirish!$B$28</f>
        <v>0</v>
      </c>
      <c r="FG98" s="46">
        <f>MAX(0,FG96-FG97)*Kirish!$B$28</f>
        <v>0</v>
      </c>
      <c r="FH98" s="46">
        <f>MAX(0,FH96-FH97)*Kirish!$B$28</f>
        <v>0</v>
      </c>
      <c r="FI98" s="46">
        <f>MAX(0,FI96-FI97)*Kirish!$B$28</f>
        <v>0</v>
      </c>
      <c r="FJ98" s="46">
        <f>MAX(0,FJ96-FJ97)*Kirish!$B$28</f>
        <v>0</v>
      </c>
      <c r="FK98" s="46">
        <f>MAX(0,FK96-FK97)*Kirish!$B$28</f>
        <v>0</v>
      </c>
      <c r="FL98" s="46">
        <f>MAX(0,FL96-FL97)*Kirish!$B$28</f>
        <v>0</v>
      </c>
      <c r="FM98" s="46">
        <f>MAX(0,FM96-FM97)*Kirish!$B$28</f>
        <v>0</v>
      </c>
      <c r="FN98" s="46">
        <f>MAX(0,FN96-FN97)*Kirish!$B$28</f>
        <v>0</v>
      </c>
      <c r="FO98" s="46">
        <f>MAX(0,FO96-FO97)*Kirish!$B$28</f>
        <v>0</v>
      </c>
      <c r="FP98" s="46">
        <f>MAX(0,FP96-FP97)*Kirish!$B$28</f>
        <v>0</v>
      </c>
    </row>
    <row r="99" spans="1:172" x14ac:dyDescent="0.2">
      <c r="A99" s="42" t="s">
        <v>247</v>
      </c>
      <c r="C99" s="45">
        <f t="shared" si="101"/>
        <v>4529305.2223012494</v>
      </c>
      <c r="D99" s="46">
        <f t="shared" ref="D99:AI99" si="114">D96-D98</f>
        <v>0</v>
      </c>
      <c r="E99" s="46">
        <f t="shared" si="114"/>
        <v>0</v>
      </c>
      <c r="F99" s="46">
        <f t="shared" si="114"/>
        <v>0</v>
      </c>
      <c r="G99" s="46">
        <f t="shared" si="114"/>
        <v>0</v>
      </c>
      <c r="H99" s="46">
        <f t="shared" si="114"/>
        <v>0</v>
      </c>
      <c r="I99" s="46">
        <f t="shared" si="114"/>
        <v>0</v>
      </c>
      <c r="J99" s="46">
        <f t="shared" si="114"/>
        <v>0</v>
      </c>
      <c r="K99" s="46">
        <f t="shared" si="114"/>
        <v>0</v>
      </c>
      <c r="L99" s="46">
        <f t="shared" si="114"/>
        <v>0</v>
      </c>
      <c r="M99" s="46">
        <f t="shared" si="114"/>
        <v>0</v>
      </c>
      <c r="N99" s="46">
        <f t="shared" si="114"/>
        <v>0</v>
      </c>
      <c r="O99" s="46">
        <f t="shared" si="114"/>
        <v>0</v>
      </c>
      <c r="P99" s="46">
        <f t="shared" si="114"/>
        <v>0</v>
      </c>
      <c r="Q99" s="46">
        <f t="shared" si="114"/>
        <v>0</v>
      </c>
      <c r="R99" s="46">
        <f t="shared" si="114"/>
        <v>0</v>
      </c>
      <c r="S99" s="46">
        <f t="shared" si="114"/>
        <v>-20252.31378033333</v>
      </c>
      <c r="T99" s="46">
        <f t="shared" si="114"/>
        <v>-5150.72418033333</v>
      </c>
      <c r="U99" s="46">
        <f t="shared" si="114"/>
        <v>-915.47724699999844</v>
      </c>
      <c r="V99" s="46">
        <f t="shared" si="114"/>
        <v>3319.7696863333358</v>
      </c>
      <c r="W99" s="46">
        <f t="shared" si="114"/>
        <v>7555.0166196666678</v>
      </c>
      <c r="X99" s="46">
        <f t="shared" si="114"/>
        <v>11790.263552999993</v>
      </c>
      <c r="Y99" s="46">
        <f t="shared" si="114"/>
        <v>15395.317345883339</v>
      </c>
      <c r="Z99" s="46">
        <f t="shared" si="114"/>
        <v>18995.27723921667</v>
      </c>
      <c r="AA99" s="46">
        <f t="shared" si="114"/>
        <v>22595.237132550006</v>
      </c>
      <c r="AB99" s="46">
        <f t="shared" si="114"/>
        <v>26195.197025883343</v>
      </c>
      <c r="AC99" s="46">
        <f t="shared" si="114"/>
        <v>32643.243759216668</v>
      </c>
      <c r="AD99" s="46">
        <f t="shared" si="114"/>
        <v>32643.243759216668</v>
      </c>
      <c r="AE99" s="46">
        <f t="shared" si="114"/>
        <v>34070.586688816671</v>
      </c>
      <c r="AF99" s="46">
        <f t="shared" si="114"/>
        <v>34070.586688816671</v>
      </c>
      <c r="AG99" s="46">
        <f t="shared" si="114"/>
        <v>34070.586688816671</v>
      </c>
      <c r="AH99" s="46">
        <f t="shared" si="114"/>
        <v>34070.586688816671</v>
      </c>
      <c r="AI99" s="46">
        <f t="shared" si="114"/>
        <v>34070.586688816671</v>
      </c>
      <c r="AJ99" s="46">
        <f t="shared" ref="AJ99:BO99" si="115">AJ96-AJ98</f>
        <v>34070.586688816671</v>
      </c>
      <c r="AK99" s="46">
        <f t="shared" si="115"/>
        <v>34070.586688816671</v>
      </c>
      <c r="AL99" s="46">
        <f t="shared" si="115"/>
        <v>34070.586688816671</v>
      </c>
      <c r="AM99" s="46">
        <f t="shared" si="115"/>
        <v>34070.586688816671</v>
      </c>
      <c r="AN99" s="46">
        <f t="shared" si="115"/>
        <v>34070.586688816671</v>
      </c>
      <c r="AO99" s="46">
        <f t="shared" si="115"/>
        <v>34070.586688816671</v>
      </c>
      <c r="AP99" s="46">
        <f t="shared" si="115"/>
        <v>34070.586688816671</v>
      </c>
      <c r="AQ99" s="46">
        <f t="shared" si="115"/>
        <v>35555.023335600665</v>
      </c>
      <c r="AR99" s="46">
        <f t="shared" si="115"/>
        <v>35555.023335600665</v>
      </c>
      <c r="AS99" s="46">
        <f t="shared" si="115"/>
        <v>35555.023335600665</v>
      </c>
      <c r="AT99" s="46">
        <f t="shared" si="115"/>
        <v>35555.023335600665</v>
      </c>
      <c r="AU99" s="46">
        <f t="shared" si="115"/>
        <v>35555.023335600665</v>
      </c>
      <c r="AV99" s="46">
        <f t="shared" si="115"/>
        <v>35555.023335600665</v>
      </c>
      <c r="AW99" s="46">
        <f t="shared" si="115"/>
        <v>35555.023335600665</v>
      </c>
      <c r="AX99" s="46">
        <f t="shared" si="115"/>
        <v>35555.023335600665</v>
      </c>
      <c r="AY99" s="46">
        <f t="shared" si="115"/>
        <v>35555.023335600665</v>
      </c>
      <c r="AZ99" s="46">
        <f t="shared" si="115"/>
        <v>35555.023335600665</v>
      </c>
      <c r="BA99" s="46">
        <f t="shared" si="115"/>
        <v>35555.023335600665</v>
      </c>
      <c r="BB99" s="46">
        <f t="shared" si="115"/>
        <v>35555.023335600665</v>
      </c>
      <c r="BC99" s="46">
        <f t="shared" si="115"/>
        <v>37098.837448256032</v>
      </c>
      <c r="BD99" s="46">
        <f t="shared" si="115"/>
        <v>37098.837448256032</v>
      </c>
      <c r="BE99" s="46">
        <f t="shared" si="115"/>
        <v>37098.837448256032</v>
      </c>
      <c r="BF99" s="46">
        <f t="shared" si="115"/>
        <v>37098.837448256032</v>
      </c>
      <c r="BG99" s="46">
        <f t="shared" si="115"/>
        <v>37098.837448256032</v>
      </c>
      <c r="BH99" s="46">
        <f t="shared" si="115"/>
        <v>37098.837448256032</v>
      </c>
      <c r="BI99" s="46">
        <f t="shared" si="115"/>
        <v>37098.837448256032</v>
      </c>
      <c r="BJ99" s="46">
        <f t="shared" si="115"/>
        <v>37098.837448256032</v>
      </c>
      <c r="BK99" s="46">
        <f t="shared" si="115"/>
        <v>37098.837448256032</v>
      </c>
      <c r="BL99" s="46">
        <f t="shared" si="115"/>
        <v>37098.837448256032</v>
      </c>
      <c r="BM99" s="46">
        <f t="shared" si="115"/>
        <v>37098.837448256032</v>
      </c>
      <c r="BN99" s="46">
        <f t="shared" si="115"/>
        <v>37098.837448256032</v>
      </c>
      <c r="BO99" s="46">
        <f t="shared" si="115"/>
        <v>38704.404125417612</v>
      </c>
      <c r="BP99" s="46">
        <f t="shared" ref="BP99:CU99" si="116">BP96-BP98</f>
        <v>38704.404125417612</v>
      </c>
      <c r="BQ99" s="46">
        <f t="shared" si="116"/>
        <v>38704.404125417612</v>
      </c>
      <c r="BR99" s="46">
        <f t="shared" si="116"/>
        <v>38704.404125417612</v>
      </c>
      <c r="BS99" s="46">
        <f t="shared" si="116"/>
        <v>38704.404125417612</v>
      </c>
      <c r="BT99" s="46">
        <f t="shared" si="116"/>
        <v>38704.404125417612</v>
      </c>
      <c r="BU99" s="46">
        <f t="shared" si="116"/>
        <v>38704.404125417612</v>
      </c>
      <c r="BV99" s="46">
        <f t="shared" si="116"/>
        <v>38704.404125417612</v>
      </c>
      <c r="BW99" s="46">
        <f t="shared" si="116"/>
        <v>38704.404125417612</v>
      </c>
      <c r="BX99" s="46">
        <f t="shared" si="116"/>
        <v>38704.404125417612</v>
      </c>
      <c r="BY99" s="46">
        <f t="shared" si="116"/>
        <v>38704.404125417612</v>
      </c>
      <c r="BZ99" s="46">
        <f t="shared" si="116"/>
        <v>38704.404125417612</v>
      </c>
      <c r="CA99" s="46">
        <f t="shared" si="116"/>
        <v>40374.193469665654</v>
      </c>
      <c r="CB99" s="46">
        <f t="shared" si="116"/>
        <v>40374.193469665654</v>
      </c>
      <c r="CC99" s="46">
        <f t="shared" si="116"/>
        <v>40374.193469665654</v>
      </c>
      <c r="CD99" s="46">
        <f t="shared" si="116"/>
        <v>40374.193469665654</v>
      </c>
      <c r="CE99" s="46">
        <f t="shared" si="116"/>
        <v>40374.193469665654</v>
      </c>
      <c r="CF99" s="46">
        <f t="shared" si="116"/>
        <v>40374.193469665654</v>
      </c>
      <c r="CG99" s="46">
        <f t="shared" si="116"/>
        <v>40374.193469665654</v>
      </c>
      <c r="CH99" s="46">
        <f t="shared" si="116"/>
        <v>40374.193469665654</v>
      </c>
      <c r="CI99" s="46">
        <f t="shared" si="116"/>
        <v>40374.193469665654</v>
      </c>
      <c r="CJ99" s="46">
        <f t="shared" si="116"/>
        <v>40374.193469665654</v>
      </c>
      <c r="CK99" s="46">
        <f t="shared" si="116"/>
        <v>40374.193469665654</v>
      </c>
      <c r="CL99" s="46">
        <f t="shared" si="116"/>
        <v>40374.193469665654</v>
      </c>
      <c r="CM99" s="46">
        <f t="shared" si="116"/>
        <v>42110.77438768361</v>
      </c>
      <c r="CN99" s="46">
        <f t="shared" si="116"/>
        <v>42110.77438768361</v>
      </c>
      <c r="CO99" s="46">
        <f t="shared" si="116"/>
        <v>42110.77438768361</v>
      </c>
      <c r="CP99" s="46">
        <f t="shared" si="116"/>
        <v>42110.77438768361</v>
      </c>
      <c r="CQ99" s="46">
        <f t="shared" si="116"/>
        <v>42110.77438768361</v>
      </c>
      <c r="CR99" s="46">
        <f t="shared" si="116"/>
        <v>42110.77438768361</v>
      </c>
      <c r="CS99" s="46">
        <f t="shared" si="116"/>
        <v>42110.77438768361</v>
      </c>
      <c r="CT99" s="46">
        <f t="shared" si="116"/>
        <v>42110.77438768361</v>
      </c>
      <c r="CU99" s="46">
        <f t="shared" si="116"/>
        <v>42110.77438768361</v>
      </c>
      <c r="CV99" s="46">
        <f t="shared" ref="CV99:EA99" si="117">CV96-CV98</f>
        <v>42110.77438768361</v>
      </c>
      <c r="CW99" s="46">
        <f t="shared" si="117"/>
        <v>42110.77438768361</v>
      </c>
      <c r="CX99" s="46">
        <f t="shared" si="117"/>
        <v>42110.77438768361</v>
      </c>
      <c r="CY99" s="46">
        <f t="shared" si="117"/>
        <v>43916.81854242229</v>
      </c>
      <c r="CZ99" s="46">
        <f t="shared" si="117"/>
        <v>43916.81854242229</v>
      </c>
      <c r="DA99" s="46">
        <f t="shared" si="117"/>
        <v>43916.81854242229</v>
      </c>
      <c r="DB99" s="46">
        <f t="shared" si="117"/>
        <v>43916.81854242229</v>
      </c>
      <c r="DC99" s="46">
        <f t="shared" si="117"/>
        <v>43916.81854242229</v>
      </c>
      <c r="DD99" s="46">
        <f t="shared" si="117"/>
        <v>43916.81854242229</v>
      </c>
      <c r="DE99" s="46">
        <f t="shared" si="117"/>
        <v>43916.81854242229</v>
      </c>
      <c r="DF99" s="46">
        <f t="shared" si="117"/>
        <v>43916.81854242229</v>
      </c>
      <c r="DG99" s="46">
        <f t="shared" si="117"/>
        <v>43916.81854242229</v>
      </c>
      <c r="DH99" s="46">
        <f t="shared" si="117"/>
        <v>43916.81854242229</v>
      </c>
      <c r="DI99" s="46">
        <f t="shared" si="117"/>
        <v>43916.81854242229</v>
      </c>
      <c r="DJ99" s="46">
        <f t="shared" si="117"/>
        <v>43916.81854242229</v>
      </c>
      <c r="DK99" s="46">
        <f t="shared" si="117"/>
        <v>45795.104463350523</v>
      </c>
      <c r="DL99" s="46">
        <f t="shared" si="117"/>
        <v>45795.104463350523</v>
      </c>
      <c r="DM99" s="46">
        <f t="shared" si="117"/>
        <v>45795.104463350523</v>
      </c>
      <c r="DN99" s="46">
        <f t="shared" si="117"/>
        <v>45795.104463350523</v>
      </c>
      <c r="DO99" s="46">
        <f t="shared" si="117"/>
        <v>45795.104463350523</v>
      </c>
      <c r="DP99" s="46">
        <f t="shared" si="117"/>
        <v>45795.104463350523</v>
      </c>
      <c r="DQ99" s="46">
        <f t="shared" si="117"/>
        <v>45795.104463350523</v>
      </c>
      <c r="DR99" s="46">
        <f t="shared" si="117"/>
        <v>45795.104463350523</v>
      </c>
      <c r="DS99" s="46">
        <f t="shared" si="117"/>
        <v>45795.104463350523</v>
      </c>
      <c r="DT99" s="46">
        <f t="shared" si="117"/>
        <v>45795.104463350523</v>
      </c>
      <c r="DU99" s="46">
        <f t="shared" si="117"/>
        <v>45795.104463350523</v>
      </c>
      <c r="DV99" s="46">
        <f t="shared" si="117"/>
        <v>45795.104463350523</v>
      </c>
      <c r="DW99" s="46">
        <f t="shared" si="117"/>
        <v>47748.521821115886</v>
      </c>
      <c r="DX99" s="46">
        <f t="shared" si="117"/>
        <v>47748.521821115886</v>
      </c>
      <c r="DY99" s="46">
        <f t="shared" si="117"/>
        <v>47748.521821115886</v>
      </c>
      <c r="DZ99" s="46">
        <f t="shared" si="117"/>
        <v>47748.521821115886</v>
      </c>
      <c r="EA99" s="46">
        <f t="shared" si="117"/>
        <v>47748.521821115886</v>
      </c>
      <c r="EB99" s="46">
        <f t="shared" ref="EB99:FG99" si="118">EB96-EB98</f>
        <v>47748.521821115886</v>
      </c>
      <c r="EC99" s="46">
        <f t="shared" si="118"/>
        <v>47748.521821115886</v>
      </c>
      <c r="ED99" s="46">
        <f t="shared" si="118"/>
        <v>47748.521821115886</v>
      </c>
      <c r="EE99" s="46">
        <f t="shared" si="118"/>
        <v>47748.521821115886</v>
      </c>
      <c r="EF99" s="46">
        <f t="shared" si="118"/>
        <v>47748.521821115886</v>
      </c>
      <c r="EG99" s="46">
        <f t="shared" si="118"/>
        <v>47748.521821115886</v>
      </c>
      <c r="EH99" s="46">
        <f t="shared" si="118"/>
        <v>47748.521821115886</v>
      </c>
      <c r="EI99" s="46">
        <f t="shared" si="118"/>
        <v>0</v>
      </c>
      <c r="EJ99" s="46">
        <f t="shared" si="118"/>
        <v>0</v>
      </c>
      <c r="EK99" s="46">
        <f t="shared" si="118"/>
        <v>0</v>
      </c>
      <c r="EL99" s="46">
        <f t="shared" si="118"/>
        <v>0</v>
      </c>
      <c r="EM99" s="46">
        <f t="shared" si="118"/>
        <v>0</v>
      </c>
      <c r="EN99" s="46">
        <f t="shared" si="118"/>
        <v>0</v>
      </c>
      <c r="EO99" s="46">
        <f t="shared" si="118"/>
        <v>0</v>
      </c>
      <c r="EP99" s="46">
        <f t="shared" si="118"/>
        <v>0</v>
      </c>
      <c r="EQ99" s="46">
        <f t="shared" si="118"/>
        <v>0</v>
      </c>
      <c r="ER99" s="46">
        <f t="shared" si="118"/>
        <v>0</v>
      </c>
      <c r="ES99" s="46">
        <f t="shared" si="118"/>
        <v>0</v>
      </c>
      <c r="ET99" s="46">
        <f t="shared" si="118"/>
        <v>0</v>
      </c>
      <c r="EU99" s="46">
        <f t="shared" si="118"/>
        <v>0</v>
      </c>
      <c r="EV99" s="46">
        <f t="shared" si="118"/>
        <v>0</v>
      </c>
      <c r="EW99" s="46">
        <f t="shared" si="118"/>
        <v>0</v>
      </c>
      <c r="EX99" s="46">
        <f t="shared" si="118"/>
        <v>0</v>
      </c>
      <c r="EY99" s="46">
        <f t="shared" si="118"/>
        <v>0</v>
      </c>
      <c r="EZ99" s="46">
        <f t="shared" si="118"/>
        <v>0</v>
      </c>
      <c r="FA99" s="46">
        <f t="shared" si="118"/>
        <v>0</v>
      </c>
      <c r="FB99" s="46">
        <f t="shared" si="118"/>
        <v>0</v>
      </c>
      <c r="FC99" s="46">
        <f t="shared" si="118"/>
        <v>0</v>
      </c>
      <c r="FD99" s="46">
        <f t="shared" si="118"/>
        <v>0</v>
      </c>
      <c r="FE99" s="46">
        <f t="shared" si="118"/>
        <v>0</v>
      </c>
      <c r="FF99" s="46">
        <f t="shared" si="118"/>
        <v>0</v>
      </c>
      <c r="FG99" s="46">
        <f t="shared" si="118"/>
        <v>0</v>
      </c>
      <c r="FH99" s="46">
        <f t="shared" ref="FH99:GM99" si="119">FH96-FH98</f>
        <v>0</v>
      </c>
      <c r="FI99" s="46">
        <f t="shared" si="119"/>
        <v>0</v>
      </c>
      <c r="FJ99" s="46">
        <f t="shared" si="119"/>
        <v>0</v>
      </c>
      <c r="FK99" s="46">
        <f t="shared" si="119"/>
        <v>0</v>
      </c>
      <c r="FL99" s="46">
        <f t="shared" si="119"/>
        <v>0</v>
      </c>
      <c r="FM99" s="46">
        <f t="shared" si="119"/>
        <v>0</v>
      </c>
      <c r="FN99" s="46">
        <f t="shared" si="119"/>
        <v>0</v>
      </c>
      <c r="FO99" s="46">
        <f t="shared" si="119"/>
        <v>0</v>
      </c>
      <c r="FP99" s="46">
        <f t="shared" si="119"/>
        <v>0</v>
      </c>
    </row>
    <row r="100" spans="1:172" x14ac:dyDescent="0.2">
      <c r="A100" s="42" t="s">
        <v>248</v>
      </c>
      <c r="D100" s="46">
        <f>IF(AND(D87=1,D$4=Parametrlar!$G$8),D92*12*(1+Kirish!$D$53)/Kirish!$D$54*(1-Kirish!$B$29),0)</f>
        <v>0</v>
      </c>
      <c r="E100" s="46">
        <f>IF(AND(E87=1,E$4=Parametrlar!$G$8),E92*12*(1+Kirish!$D$53)/Kirish!$D$54*(1-Kirish!$B$29),0)</f>
        <v>0</v>
      </c>
      <c r="F100" s="46">
        <f>IF(AND(F87=1,F$4=Parametrlar!$G$8),F92*12*(1+Kirish!$D$53)/Kirish!$D$54*(1-Kirish!$B$29),0)</f>
        <v>0</v>
      </c>
      <c r="G100" s="46">
        <f>IF(AND(G87=1,G$4=Parametrlar!$G$8),G92*12*(1+Kirish!$D$53)/Kirish!$D$54*(1-Kirish!$B$29),0)</f>
        <v>0</v>
      </c>
      <c r="H100" s="46">
        <f>IF(AND(H87=1,H$4=Parametrlar!$G$8),H92*12*(1+Kirish!$D$53)/Kirish!$D$54*(1-Kirish!$B$29),0)</f>
        <v>0</v>
      </c>
      <c r="I100" s="46">
        <f>IF(AND(I87=1,I$4=Parametrlar!$G$8),I92*12*(1+Kirish!$D$53)/Kirish!$D$54*(1-Kirish!$B$29),0)</f>
        <v>0</v>
      </c>
      <c r="J100" s="46">
        <f>IF(AND(J87=1,J$4=Parametrlar!$G$8),J92*12*(1+Kirish!$D$53)/Kirish!$D$54*(1-Kirish!$B$29),0)</f>
        <v>0</v>
      </c>
      <c r="K100" s="46">
        <f>IF(AND(K87=1,K$4=Parametrlar!$G$8),K92*12*(1+Kirish!$D$53)/Kirish!$D$54*(1-Kirish!$B$29),0)</f>
        <v>0</v>
      </c>
      <c r="L100" s="46">
        <f>IF(AND(L87=1,L$4=Parametrlar!$G$8),L92*12*(1+Kirish!$D$53)/Kirish!$D$54*(1-Kirish!$B$29),0)</f>
        <v>0</v>
      </c>
      <c r="M100" s="46">
        <f>IF(AND(M87=1,M$4=Parametrlar!$G$8),M92*12*(1+Kirish!$D$53)/Kirish!$D$54*(1-Kirish!$B$29),0)</f>
        <v>0</v>
      </c>
      <c r="N100" s="46">
        <f>IF(AND(N87=1,N$4=Parametrlar!$G$8),N92*12*(1+Kirish!$D$53)/Kirish!$D$54*(1-Kirish!$B$29),0)</f>
        <v>0</v>
      </c>
      <c r="O100" s="46">
        <f>IF(AND(O87=1,O$4=Parametrlar!$G$8),O92*12*(1+Kirish!$D$53)/Kirish!$D$54*(1-Kirish!$B$29),0)</f>
        <v>0</v>
      </c>
      <c r="P100" s="46">
        <f>IF(AND(P87=1,P$4=Parametrlar!$G$8),P92*12*(1+Kirish!$D$53)/Kirish!$D$54*(1-Kirish!$B$29),0)</f>
        <v>0</v>
      </c>
      <c r="Q100" s="46">
        <f>IF(AND(Q87=1,Q$4=Parametrlar!$G$8),Q92*12*(1+Kirish!$D$53)/Kirish!$D$54*(1-Kirish!$B$29),0)</f>
        <v>0</v>
      </c>
      <c r="R100" s="46">
        <f>IF(AND(R87=1,R$4=Parametrlar!$G$8),R92*12*(1+Kirish!$D$53)/Kirish!$D$54*(1-Kirish!$B$29),0)</f>
        <v>0</v>
      </c>
      <c r="S100" s="46">
        <f>IF(AND(S87=1,S$4=Parametrlar!$G$8),S92*12*(1+Kirish!$D$53)/Kirish!$D$54*(1-Kirish!$B$29),0)</f>
        <v>0</v>
      </c>
      <c r="T100" s="46">
        <f>IF(AND(T87=1,T$4=Parametrlar!$G$8),T92*12*(1+Kirish!$D$53)/Kirish!$D$54*(1-Kirish!$B$29),0)</f>
        <v>0</v>
      </c>
      <c r="U100" s="46">
        <f>IF(AND(U87=1,U$4=Parametrlar!$G$8),U92*12*(1+Kirish!$D$53)/Kirish!$D$54*(1-Kirish!$B$29),0)</f>
        <v>0</v>
      </c>
      <c r="V100" s="46">
        <f>IF(AND(V87=1,V$4=Parametrlar!$G$8),V92*12*(1+Kirish!$D$53)/Kirish!$D$54*(1-Kirish!$B$29),0)</f>
        <v>0</v>
      </c>
      <c r="W100" s="46">
        <f>IF(AND(W87=1,W$4=Parametrlar!$G$8),W92*12*(1+Kirish!$D$53)/Kirish!$D$54*(1-Kirish!$B$29),0)</f>
        <v>0</v>
      </c>
      <c r="X100" s="46">
        <f>IF(AND(X87=1,X$4=Parametrlar!$G$8),X92*12*(1+Kirish!$D$53)/Kirish!$D$54*(1-Kirish!$B$29),0)</f>
        <v>0</v>
      </c>
      <c r="Y100" s="46">
        <f>IF(AND(Y87=1,Y$4=Parametrlar!$G$8),Y92*12*(1+Kirish!$D$53)/Kirish!$D$54*(1-Kirish!$B$29),0)</f>
        <v>0</v>
      </c>
      <c r="Z100" s="46">
        <f>IF(AND(Z87=1,Z$4=Parametrlar!$G$8),Z92*12*(1+Kirish!$D$53)/Kirish!$D$54*(1-Kirish!$B$29),0)</f>
        <v>0</v>
      </c>
      <c r="AA100" s="46">
        <f>IF(AND(AA87=1,AA$4=Parametrlar!$G$8),AA92*12*(1+Kirish!$D$53)/Kirish!$D$54*(1-Kirish!$B$29),0)</f>
        <v>0</v>
      </c>
      <c r="AB100" s="46">
        <f>IF(AND(AB87=1,AB$4=Parametrlar!$G$8),AB92*12*(1+Kirish!$D$53)/Kirish!$D$54*(1-Kirish!$B$29),0)</f>
        <v>0</v>
      </c>
      <c r="AC100" s="46">
        <f>IF(AND(AC87=1,AC$4=Parametrlar!$G$8),AC92*12*(1+Kirish!$D$53)/Kirish!$D$54*(1-Kirish!$B$29),0)</f>
        <v>0</v>
      </c>
      <c r="AD100" s="46">
        <f>IF(AND(AD87=1,AD$4=Parametrlar!$G$8),AD92*12*(1+Kirish!$D$53)/Kirish!$D$54*(1-Kirish!$B$29),0)</f>
        <v>0</v>
      </c>
      <c r="AE100" s="46">
        <f>IF(AND(AE87=1,AE$4=Parametrlar!$G$8),AE92*12*(1+Kirish!$D$53)/Kirish!$D$54*(1-Kirish!$B$29),0)</f>
        <v>0</v>
      </c>
      <c r="AF100" s="46">
        <f>IF(AND(AF87=1,AF$4=Parametrlar!$G$8),AF92*12*(1+Kirish!$D$53)/Kirish!$D$54*(1-Kirish!$B$29),0)</f>
        <v>0</v>
      </c>
      <c r="AG100" s="46">
        <f>IF(AND(AG87=1,AG$4=Parametrlar!$G$8),AG92*12*(1+Kirish!$D$53)/Kirish!$D$54*(1-Kirish!$B$29),0)</f>
        <v>0</v>
      </c>
      <c r="AH100" s="46">
        <f>IF(AND(AH87=1,AH$4=Parametrlar!$G$8),AH92*12*(1+Kirish!$D$53)/Kirish!$D$54*(1-Kirish!$B$29),0)</f>
        <v>0</v>
      </c>
      <c r="AI100" s="46">
        <f>IF(AND(AI87=1,AI$4=Parametrlar!$G$8),AI92*12*(1+Kirish!$D$53)/Kirish!$D$54*(1-Kirish!$B$29),0)</f>
        <v>0</v>
      </c>
      <c r="AJ100" s="46">
        <f>IF(AND(AJ87=1,AJ$4=Parametrlar!$G$8),AJ92*12*(1+Kirish!$D$53)/Kirish!$D$54*(1-Kirish!$B$29),0)</f>
        <v>0</v>
      </c>
      <c r="AK100" s="46">
        <f>IF(AND(AK87=1,AK$4=Parametrlar!$G$8),AK92*12*(1+Kirish!$D$53)/Kirish!$D$54*(1-Kirish!$B$29),0)</f>
        <v>0</v>
      </c>
      <c r="AL100" s="46">
        <f>IF(AND(AL87=1,AL$4=Parametrlar!$G$8),AL92*12*(1+Kirish!$D$53)/Kirish!$D$54*(1-Kirish!$B$29),0)</f>
        <v>0</v>
      </c>
      <c r="AM100" s="46">
        <f>IF(AND(AM87=1,AM$4=Parametrlar!$G$8),AM92*12*(1+Kirish!$D$53)/Kirish!$D$54*(1-Kirish!$B$29),0)</f>
        <v>0</v>
      </c>
      <c r="AN100" s="46">
        <f>IF(AND(AN87=1,AN$4=Parametrlar!$G$8),AN92*12*(1+Kirish!$D$53)/Kirish!$D$54*(1-Kirish!$B$29),0)</f>
        <v>0</v>
      </c>
      <c r="AO100" s="46">
        <f>IF(AND(AO87=1,AO$4=Parametrlar!$G$8),AO92*12*(1+Kirish!$D$53)/Kirish!$D$54*(1-Kirish!$B$29),0)</f>
        <v>0</v>
      </c>
      <c r="AP100" s="46">
        <f>IF(AND(AP87=1,AP$4=Parametrlar!$G$8),AP92*12*(1+Kirish!$D$53)/Kirish!$D$54*(1-Kirish!$B$29),0)</f>
        <v>0</v>
      </c>
      <c r="AQ100" s="46">
        <f>IF(AND(AQ87=1,AQ$4=Parametrlar!$G$8),AQ92*12*(1+Kirish!$D$53)/Kirish!$D$54*(1-Kirish!$B$29),0)</f>
        <v>0</v>
      </c>
      <c r="AR100" s="46">
        <f>IF(AND(AR87=1,AR$4=Parametrlar!$G$8),AR92*12*(1+Kirish!$D$53)/Kirish!$D$54*(1-Kirish!$B$29),0)</f>
        <v>0</v>
      </c>
      <c r="AS100" s="46">
        <f>IF(AND(AS87=1,AS$4=Parametrlar!$G$8),AS92*12*(1+Kirish!$D$53)/Kirish!$D$54*(1-Kirish!$B$29),0)</f>
        <v>0</v>
      </c>
      <c r="AT100" s="46">
        <f>IF(AND(AT87=1,AT$4=Parametrlar!$G$8),AT92*12*(1+Kirish!$D$53)/Kirish!$D$54*(1-Kirish!$B$29),0)</f>
        <v>0</v>
      </c>
      <c r="AU100" s="46">
        <f>IF(AND(AU87=1,AU$4=Parametrlar!$G$8),AU92*12*(1+Kirish!$D$53)/Kirish!$D$54*(1-Kirish!$B$29),0)</f>
        <v>0</v>
      </c>
      <c r="AV100" s="46">
        <f>IF(AND(AV87=1,AV$4=Parametrlar!$G$8),AV92*12*(1+Kirish!$D$53)/Kirish!$D$54*(1-Kirish!$B$29),0)</f>
        <v>0</v>
      </c>
      <c r="AW100" s="46">
        <f>IF(AND(AW87=1,AW$4=Parametrlar!$G$8),AW92*12*(1+Kirish!$D$53)/Kirish!$D$54*(1-Kirish!$B$29),0)</f>
        <v>0</v>
      </c>
      <c r="AX100" s="46">
        <f>IF(AND(AX87=1,AX$4=Parametrlar!$G$8),AX92*12*(1+Kirish!$D$53)/Kirish!$D$54*(1-Kirish!$B$29),0)</f>
        <v>0</v>
      </c>
      <c r="AY100" s="46">
        <f>IF(AND(AY87=1,AY$4=Parametrlar!$G$8),AY92*12*(1+Kirish!$D$53)/Kirish!$D$54*(1-Kirish!$B$29),0)</f>
        <v>0</v>
      </c>
      <c r="AZ100" s="46">
        <f>IF(AND(AZ87=1,AZ$4=Parametrlar!$G$8),AZ92*12*(1+Kirish!$D$53)/Kirish!$D$54*(1-Kirish!$B$29),0)</f>
        <v>0</v>
      </c>
      <c r="BA100" s="46">
        <f>IF(AND(BA87=1,BA$4=Parametrlar!$G$8),BA92*12*(1+Kirish!$D$53)/Kirish!$D$54*(1-Kirish!$B$29),0)</f>
        <v>0</v>
      </c>
      <c r="BB100" s="46">
        <f>IF(AND(BB87=1,BB$4=Parametrlar!$G$8),BB92*12*(1+Kirish!$D$53)/Kirish!$D$54*(1-Kirish!$B$29),0)</f>
        <v>0</v>
      </c>
      <c r="BC100" s="46">
        <f>IF(AND(BC87=1,BC$4=Parametrlar!$G$8),BC92*12*(1+Kirish!$D$53)/Kirish!$D$54*(1-Kirish!$B$29),0)</f>
        <v>0</v>
      </c>
      <c r="BD100" s="46">
        <f>IF(AND(BD87=1,BD$4=Parametrlar!$G$8),BD92*12*(1+Kirish!$D$53)/Kirish!$D$54*(1-Kirish!$B$29),0)</f>
        <v>0</v>
      </c>
      <c r="BE100" s="46">
        <f>IF(AND(BE87=1,BE$4=Parametrlar!$G$8),BE92*12*(1+Kirish!$D$53)/Kirish!$D$54*(1-Kirish!$B$29),0)</f>
        <v>0</v>
      </c>
      <c r="BF100" s="46">
        <f>IF(AND(BF87=1,BF$4=Parametrlar!$G$8),BF92*12*(1+Kirish!$D$53)/Kirish!$D$54*(1-Kirish!$B$29),0)</f>
        <v>0</v>
      </c>
      <c r="BG100" s="46">
        <f>IF(AND(BG87=1,BG$4=Parametrlar!$G$8),BG92*12*(1+Kirish!$D$53)/Kirish!$D$54*(1-Kirish!$B$29),0)</f>
        <v>0</v>
      </c>
      <c r="BH100" s="46">
        <f>IF(AND(BH87=1,BH$4=Parametrlar!$G$8),BH92*12*(1+Kirish!$D$53)/Kirish!$D$54*(1-Kirish!$B$29),0)</f>
        <v>0</v>
      </c>
      <c r="BI100" s="46">
        <f>IF(AND(BI87=1,BI$4=Parametrlar!$G$8),BI92*12*(1+Kirish!$D$53)/Kirish!$D$54*(1-Kirish!$B$29),0)</f>
        <v>0</v>
      </c>
      <c r="BJ100" s="46">
        <f>IF(AND(BJ87=1,BJ$4=Parametrlar!$G$8),BJ92*12*(1+Kirish!$D$53)/Kirish!$D$54*(1-Kirish!$B$29),0)</f>
        <v>0</v>
      </c>
      <c r="BK100" s="46">
        <f>IF(AND(BK87=1,BK$4=Parametrlar!$G$8),BK92*12*(1+Kirish!$D$53)/Kirish!$D$54*(1-Kirish!$B$29),0)</f>
        <v>0</v>
      </c>
      <c r="BL100" s="46">
        <f>IF(AND(BL87=1,BL$4=Parametrlar!$G$8),BL92*12*(1+Kirish!$D$53)/Kirish!$D$54*(1-Kirish!$B$29),0)</f>
        <v>0</v>
      </c>
      <c r="BM100" s="46">
        <f>IF(AND(BM87=1,BM$4=Parametrlar!$G$8),BM92*12*(1+Kirish!$D$53)/Kirish!$D$54*(1-Kirish!$B$29),0)</f>
        <v>0</v>
      </c>
      <c r="BN100" s="46">
        <f>IF(AND(BN87=1,BN$4=Parametrlar!$G$8),BN92*12*(1+Kirish!$D$53)/Kirish!$D$54*(1-Kirish!$B$29),0)</f>
        <v>0</v>
      </c>
      <c r="BO100" s="46">
        <f>IF(AND(BO87=1,BO$4=Parametrlar!$G$8),BO92*12*(1+Kirish!$D$53)/Kirish!$D$54*(1-Kirish!$B$29),0)</f>
        <v>0</v>
      </c>
      <c r="BP100" s="46">
        <f>IF(AND(BP87=1,BP$4=Parametrlar!$G$8),BP92*12*(1+Kirish!$D$53)/Kirish!$D$54*(1-Kirish!$B$29),0)</f>
        <v>0</v>
      </c>
      <c r="BQ100" s="46">
        <f>IF(AND(BQ87=1,BQ$4=Parametrlar!$G$8),BQ92*12*(1+Kirish!$D$53)/Kirish!$D$54*(1-Kirish!$B$29),0)</f>
        <v>0</v>
      </c>
      <c r="BR100" s="46">
        <f>IF(AND(BR87=1,BR$4=Parametrlar!$G$8),BR92*12*(1+Kirish!$D$53)/Kirish!$D$54*(1-Kirish!$B$29),0)</f>
        <v>0</v>
      </c>
      <c r="BS100" s="46">
        <f>IF(AND(BS87=1,BS$4=Parametrlar!$G$8),BS92*12*(1+Kirish!$D$53)/Kirish!$D$54*(1-Kirish!$B$29),0)</f>
        <v>0</v>
      </c>
      <c r="BT100" s="46">
        <f>IF(AND(BT87=1,BT$4=Parametrlar!$G$8),BT92*12*(1+Kirish!$D$53)/Kirish!$D$54*(1-Kirish!$B$29),0)</f>
        <v>0</v>
      </c>
      <c r="BU100" s="46">
        <f>IF(AND(BU87=1,BU$4=Parametrlar!$G$8),BU92*12*(1+Kirish!$D$53)/Kirish!$D$54*(1-Kirish!$B$29),0)</f>
        <v>0</v>
      </c>
      <c r="BV100" s="46">
        <f>IF(AND(BV87=1,BV$4=Parametrlar!$G$8),BV92*12*(1+Kirish!$D$53)/Kirish!$D$54*(1-Kirish!$B$29),0)</f>
        <v>0</v>
      </c>
      <c r="BW100" s="46">
        <f>IF(AND(BW87=1,BW$4=Parametrlar!$G$8),BW92*12*(1+Kirish!$D$53)/Kirish!$D$54*(1-Kirish!$B$29),0)</f>
        <v>0</v>
      </c>
      <c r="BX100" s="46">
        <f>IF(AND(BX87=1,BX$4=Parametrlar!$G$8),BX92*12*(1+Kirish!$D$53)/Kirish!$D$54*(1-Kirish!$B$29),0)</f>
        <v>0</v>
      </c>
      <c r="BY100" s="46">
        <f>IF(AND(BY87=1,BY$4=Parametrlar!$G$8),BY92*12*(1+Kirish!$D$53)/Kirish!$D$54*(1-Kirish!$B$29),0)</f>
        <v>0</v>
      </c>
      <c r="BZ100" s="46">
        <f>IF(AND(BZ87=1,BZ$4=Parametrlar!$G$8),BZ92*12*(1+Kirish!$D$53)/Kirish!$D$54*(1-Kirish!$B$29),0)</f>
        <v>0</v>
      </c>
      <c r="CA100" s="46">
        <f>IF(AND(CA87=1,CA$4=Parametrlar!$G$8),CA92*12*(1+Kirish!$D$53)/Kirish!$D$54*(1-Kirish!$B$29),0)</f>
        <v>0</v>
      </c>
      <c r="CB100" s="46">
        <f>IF(AND(CB87=1,CB$4=Parametrlar!$G$8),CB92*12*(1+Kirish!$D$53)/Kirish!$D$54*(1-Kirish!$B$29),0)</f>
        <v>0</v>
      </c>
      <c r="CC100" s="46">
        <f>IF(AND(CC87=1,CC$4=Parametrlar!$G$8),CC92*12*(1+Kirish!$D$53)/Kirish!$D$54*(1-Kirish!$B$29),0)</f>
        <v>0</v>
      </c>
      <c r="CD100" s="46">
        <f>IF(AND(CD87=1,CD$4=Parametrlar!$G$8),CD92*12*(1+Kirish!$D$53)/Kirish!$D$54*(1-Kirish!$B$29),0)</f>
        <v>0</v>
      </c>
      <c r="CE100" s="46">
        <f>IF(AND(CE87=1,CE$4=Parametrlar!$G$8),CE92*12*(1+Kirish!$D$53)/Kirish!$D$54*(1-Kirish!$B$29),0)</f>
        <v>0</v>
      </c>
      <c r="CF100" s="46">
        <f>IF(AND(CF87=1,CF$4=Parametrlar!$G$8),CF92*12*(1+Kirish!$D$53)/Kirish!$D$54*(1-Kirish!$B$29),0)</f>
        <v>0</v>
      </c>
      <c r="CG100" s="46">
        <f>IF(AND(CG87=1,CG$4=Parametrlar!$G$8),CG92*12*(1+Kirish!$D$53)/Kirish!$D$54*(1-Kirish!$B$29),0)</f>
        <v>0</v>
      </c>
      <c r="CH100" s="46">
        <f>IF(AND(CH87=1,CH$4=Parametrlar!$G$8),CH92*12*(1+Kirish!$D$53)/Kirish!$D$54*(1-Kirish!$B$29),0)</f>
        <v>0</v>
      </c>
      <c r="CI100" s="46">
        <f>IF(AND(CI87=1,CI$4=Parametrlar!$G$8),CI92*12*(1+Kirish!$D$53)/Kirish!$D$54*(1-Kirish!$B$29),0)</f>
        <v>0</v>
      </c>
      <c r="CJ100" s="46">
        <f>IF(AND(CJ87=1,CJ$4=Parametrlar!$G$8),CJ92*12*(1+Kirish!$D$53)/Kirish!$D$54*(1-Kirish!$B$29),0)</f>
        <v>0</v>
      </c>
      <c r="CK100" s="46">
        <f>IF(AND(CK87=1,CK$4=Parametrlar!$G$8),CK92*12*(1+Kirish!$D$53)/Kirish!$D$54*(1-Kirish!$B$29),0)</f>
        <v>0</v>
      </c>
      <c r="CL100" s="46">
        <f>IF(AND(CL87=1,CL$4=Parametrlar!$G$8),CL92*12*(1+Kirish!$D$53)/Kirish!$D$54*(1-Kirish!$B$29),0)</f>
        <v>0</v>
      </c>
      <c r="CM100" s="46">
        <f>IF(AND(CM87=1,CM$4=Parametrlar!$G$8),CM92*12*(1+Kirish!$D$53)/Kirish!$D$54*(1-Kirish!$B$29),0)</f>
        <v>0</v>
      </c>
      <c r="CN100" s="46">
        <f>IF(AND(CN87=1,CN$4=Parametrlar!$G$8),CN92*12*(1+Kirish!$D$53)/Kirish!$D$54*(1-Kirish!$B$29),0)</f>
        <v>0</v>
      </c>
      <c r="CO100" s="46">
        <f>IF(AND(CO87=1,CO$4=Parametrlar!$G$8),CO92*12*(1+Kirish!$D$53)/Kirish!$D$54*(1-Kirish!$B$29),0)</f>
        <v>0</v>
      </c>
      <c r="CP100" s="46">
        <f>IF(AND(CP87=1,CP$4=Parametrlar!$G$8),CP92*12*(1+Kirish!$D$53)/Kirish!$D$54*(1-Kirish!$B$29),0)</f>
        <v>0</v>
      </c>
      <c r="CQ100" s="46">
        <f>IF(AND(CQ87=1,CQ$4=Parametrlar!$G$8),CQ92*12*(1+Kirish!$D$53)/Kirish!$D$54*(1-Kirish!$B$29),0)</f>
        <v>0</v>
      </c>
      <c r="CR100" s="46">
        <f>IF(AND(CR87=1,CR$4=Parametrlar!$G$8),CR92*12*(1+Kirish!$D$53)/Kirish!$D$54*(1-Kirish!$B$29),0)</f>
        <v>0</v>
      </c>
      <c r="CS100" s="46">
        <f>IF(AND(CS87=1,CS$4=Parametrlar!$G$8),CS92*12*(1+Kirish!$D$53)/Kirish!$D$54*(1-Kirish!$B$29),0)</f>
        <v>0</v>
      </c>
      <c r="CT100" s="46">
        <f>IF(AND(CT87=1,CT$4=Parametrlar!$G$8),CT92*12*(1+Kirish!$D$53)/Kirish!$D$54*(1-Kirish!$B$29),0)</f>
        <v>0</v>
      </c>
      <c r="CU100" s="46">
        <f>IF(AND(CU87=1,CU$4=Parametrlar!$G$8),CU92*12*(1+Kirish!$D$53)/Kirish!$D$54*(1-Kirish!$B$29),0)</f>
        <v>0</v>
      </c>
      <c r="CV100" s="46">
        <f>IF(AND(CV87=1,CV$4=Parametrlar!$G$8),CV92*12*(1+Kirish!$D$53)/Kirish!$D$54*(1-Kirish!$B$29),0)</f>
        <v>0</v>
      </c>
      <c r="CW100" s="46">
        <f>IF(AND(CW87=1,CW$4=Parametrlar!$G$8),CW92*12*(1+Kirish!$D$53)/Kirish!$D$54*(1-Kirish!$B$29),0)</f>
        <v>0</v>
      </c>
      <c r="CX100" s="46">
        <f>IF(AND(CX87=1,CX$4=Parametrlar!$G$8),CX92*12*(1+Kirish!$D$53)/Kirish!$D$54*(1-Kirish!$B$29),0)</f>
        <v>0</v>
      </c>
      <c r="CY100" s="46">
        <f>IF(AND(CY87=1,CY$4=Parametrlar!$G$8),CY92*12*(1+Kirish!$D$53)/Kirish!$D$54*(1-Kirish!$B$29),0)</f>
        <v>0</v>
      </c>
      <c r="CZ100" s="46">
        <f>IF(AND(CZ87=1,CZ$4=Parametrlar!$G$8),CZ92*12*(1+Kirish!$D$53)/Kirish!$D$54*(1-Kirish!$B$29),0)</f>
        <v>0</v>
      </c>
      <c r="DA100" s="46">
        <f>IF(AND(DA87=1,DA$4=Parametrlar!$G$8),DA92*12*(1+Kirish!$D$53)/Kirish!$D$54*(1-Kirish!$B$29),0)</f>
        <v>0</v>
      </c>
      <c r="DB100" s="46">
        <f>IF(AND(DB87=1,DB$4=Parametrlar!$G$8),DB92*12*(1+Kirish!$D$53)/Kirish!$D$54*(1-Kirish!$B$29),0)</f>
        <v>0</v>
      </c>
      <c r="DC100" s="46">
        <f>IF(AND(DC87=1,DC$4=Parametrlar!$G$8),DC92*12*(1+Kirish!$D$53)/Kirish!$D$54*(1-Kirish!$B$29),0)</f>
        <v>0</v>
      </c>
      <c r="DD100" s="46">
        <f>IF(AND(DD87=1,DD$4=Parametrlar!$G$8),DD92*12*(1+Kirish!$D$53)/Kirish!$D$54*(1-Kirish!$B$29),0)</f>
        <v>0</v>
      </c>
      <c r="DE100" s="46">
        <f>IF(AND(DE87=1,DE$4=Parametrlar!$G$8),DE92*12*(1+Kirish!$D$53)/Kirish!$D$54*(1-Kirish!$B$29),0)</f>
        <v>0</v>
      </c>
      <c r="DF100" s="46">
        <f>IF(AND(DF87=1,DF$4=Parametrlar!$G$8),DF92*12*(1+Kirish!$D$53)/Kirish!$D$54*(1-Kirish!$B$29),0)</f>
        <v>0</v>
      </c>
      <c r="DG100" s="46">
        <f>IF(AND(DG87=1,DG$4=Parametrlar!$G$8),DG92*12*(1+Kirish!$D$53)/Kirish!$D$54*(1-Kirish!$B$29),0)</f>
        <v>0</v>
      </c>
      <c r="DH100" s="46">
        <f>IF(AND(DH87=1,DH$4=Parametrlar!$G$8),DH92*12*(1+Kirish!$D$53)/Kirish!$D$54*(1-Kirish!$B$29),0)</f>
        <v>0</v>
      </c>
      <c r="DI100" s="46">
        <f>IF(AND(DI87=1,DI$4=Parametrlar!$G$8),DI92*12*(1+Kirish!$D$53)/Kirish!$D$54*(1-Kirish!$B$29),0)</f>
        <v>0</v>
      </c>
      <c r="DJ100" s="46">
        <f>IF(AND(DJ87=1,DJ$4=Parametrlar!$G$8),DJ92*12*(1+Kirish!$D$53)/Kirish!$D$54*(1-Kirish!$B$29),0)</f>
        <v>0</v>
      </c>
      <c r="DK100" s="46">
        <f>IF(AND(DK87=1,DK$4=Parametrlar!$G$8),DK92*12*(1+Kirish!$D$53)/Kirish!$D$54*(1-Kirish!$B$29),0)</f>
        <v>0</v>
      </c>
      <c r="DL100" s="46">
        <f>IF(AND(DL87=1,DL$4=Parametrlar!$G$8),DL92*12*(1+Kirish!$D$53)/Kirish!$D$54*(1-Kirish!$B$29),0)</f>
        <v>0</v>
      </c>
      <c r="DM100" s="46">
        <f>IF(AND(DM87=1,DM$4=Parametrlar!$G$8),DM92*12*(1+Kirish!$D$53)/Kirish!$D$54*(1-Kirish!$B$29),0)</f>
        <v>0</v>
      </c>
      <c r="DN100" s="46">
        <f>IF(AND(DN87=1,DN$4=Parametrlar!$G$8),DN92*12*(1+Kirish!$D$53)/Kirish!$D$54*(1-Kirish!$B$29),0)</f>
        <v>0</v>
      </c>
      <c r="DO100" s="46">
        <f>IF(AND(DO87=1,DO$4=Parametrlar!$G$8),DO92*12*(1+Kirish!$D$53)/Kirish!$D$54*(1-Kirish!$B$29),0)</f>
        <v>0</v>
      </c>
      <c r="DP100" s="46">
        <f>IF(AND(DP87=1,DP$4=Parametrlar!$G$8),DP92*12*(1+Kirish!$D$53)/Kirish!$D$54*(1-Kirish!$B$29),0)</f>
        <v>0</v>
      </c>
      <c r="DQ100" s="46">
        <f>IF(AND(DQ87=1,DQ$4=Parametrlar!$G$8),DQ92*12*(1+Kirish!$D$53)/Kirish!$D$54*(1-Kirish!$B$29),0)</f>
        <v>0</v>
      </c>
      <c r="DR100" s="46">
        <f>IF(AND(DR87=1,DR$4=Parametrlar!$G$8),DR92*12*(1+Kirish!$D$53)/Kirish!$D$54*(1-Kirish!$B$29),0)</f>
        <v>0</v>
      </c>
      <c r="DS100" s="46">
        <f>IF(AND(DS87=1,DS$4=Parametrlar!$G$8),DS92*12*(1+Kirish!$D$53)/Kirish!$D$54*(1-Kirish!$B$29),0)</f>
        <v>0</v>
      </c>
      <c r="DT100" s="46">
        <f>IF(AND(DT87=1,DT$4=Parametrlar!$G$8),DT92*12*(1+Kirish!$D$53)/Kirish!$D$54*(1-Kirish!$B$29),0)</f>
        <v>0</v>
      </c>
      <c r="DU100" s="46">
        <f>IF(AND(DU87=1,DU$4=Parametrlar!$G$8),DU92*12*(1+Kirish!$D$53)/Kirish!$D$54*(1-Kirish!$B$29),0)</f>
        <v>0</v>
      </c>
      <c r="DV100" s="46">
        <f>IF(AND(DV87=1,DV$4=Parametrlar!$G$8),DV92*12*(1+Kirish!$D$53)/Kirish!$D$54*(1-Kirish!$B$29),0)</f>
        <v>0</v>
      </c>
      <c r="DW100" s="46">
        <f>IF(AND(DW87=1,DW$4=Parametrlar!$G$8),DW92*12*(1+Kirish!$D$53)/Kirish!$D$54*(1-Kirish!$B$29),0)</f>
        <v>0</v>
      </c>
      <c r="DX100" s="46">
        <f>IF(AND(DX87=1,DX$4=Parametrlar!$G$8),DX92*12*(1+Kirish!$D$53)/Kirish!$D$54*(1-Kirish!$B$29),0)</f>
        <v>0</v>
      </c>
      <c r="DY100" s="46">
        <f>IF(AND(DY87=1,DY$4=Parametrlar!$G$8),DY92*12*(1+Kirish!$D$53)/Kirish!$D$54*(1-Kirish!$B$29),0)</f>
        <v>0</v>
      </c>
      <c r="DZ100" s="46">
        <f>IF(AND(DZ87=1,DZ$4=Parametrlar!$G$8),DZ92*12*(1+Kirish!$D$53)/Kirish!$D$54*(1-Kirish!$B$29),0)</f>
        <v>0</v>
      </c>
      <c r="EA100" s="46">
        <f>IF(AND(EA87=1,EA$4=Parametrlar!$G$8),EA92*12*(1+Kirish!$D$53)/Kirish!$D$54*(1-Kirish!$B$29),0)</f>
        <v>0</v>
      </c>
      <c r="EB100" s="46">
        <f>IF(AND(EB87=1,EB$4=Parametrlar!$G$8),EB92*12*(1+Kirish!$D$53)/Kirish!$D$54*(1-Kirish!$B$29),0)</f>
        <v>0</v>
      </c>
      <c r="EC100" s="46">
        <f>IF(AND(EC87=1,EC$4=Parametrlar!$G$8),EC92*12*(1+Kirish!$D$53)/Kirish!$D$54*(1-Kirish!$B$29),0)</f>
        <v>0</v>
      </c>
      <c r="ED100" s="46">
        <f>IF(AND(ED87=1,ED$4=Parametrlar!$G$8),ED92*12*(1+Kirish!$D$53)/Kirish!$D$54*(1-Kirish!$B$29),0)</f>
        <v>0</v>
      </c>
      <c r="EE100" s="46">
        <f>IF(AND(EE87=1,EE$4=Parametrlar!$G$8),EE92*12*(1+Kirish!$D$53)/Kirish!$D$54*(1-Kirish!$B$29),0)</f>
        <v>0</v>
      </c>
      <c r="EF100" s="46">
        <f>IF(AND(EF87=1,EF$4=Parametrlar!$G$8),EF92*12*(1+Kirish!$D$53)/Kirish!$D$54*(1-Kirish!$B$29),0)</f>
        <v>0</v>
      </c>
      <c r="EG100" s="46">
        <f>IF(AND(EG87=1,EG$4=Parametrlar!$G$8),EG92*12*(1+Kirish!$D$53)/Kirish!$D$54*(1-Kirish!$B$29),0)</f>
        <v>0</v>
      </c>
      <c r="EH100" s="46">
        <f>IF(AND(EH87=1,EH$4=Parametrlar!$G$8),EH92*12*(1+Kirish!$D$53)/Kirish!$D$54*(1-Kirish!$B$29),0)</f>
        <v>9291576.8684427291</v>
      </c>
      <c r="EI100" s="46">
        <f>IF(AND(EI87=1,EI$4=Parametrlar!$G$8),EI92*12*(1+Kirish!$D$53)/Kirish!$D$54*(1-Kirish!$B$29),0)</f>
        <v>0</v>
      </c>
      <c r="EJ100" s="46">
        <f>IF(AND(EJ87=1,EJ$4=Parametrlar!$G$8),EJ92*12*(1+Kirish!$D$53)/Kirish!$D$54*(1-Kirish!$B$29),0)</f>
        <v>0</v>
      </c>
      <c r="EK100" s="46">
        <f>IF(AND(EK87=1,EK$4=Parametrlar!$G$8),EK92*12*(1+Kirish!$D$53)/Kirish!$D$54*(1-Kirish!$B$29),0)</f>
        <v>0</v>
      </c>
      <c r="EL100" s="46">
        <f>IF(AND(EL87=1,EL$4=Parametrlar!$G$8),EL92*12*(1+Kirish!$D$53)/Kirish!$D$54*(1-Kirish!$B$29),0)</f>
        <v>0</v>
      </c>
      <c r="EM100" s="46">
        <f>IF(AND(EM87=1,EM$4=Parametrlar!$G$8),EM92*12*(1+Kirish!$D$53)/Kirish!$D$54*(1-Kirish!$B$29),0)</f>
        <v>0</v>
      </c>
      <c r="EN100" s="46">
        <f>IF(AND(EN87=1,EN$4=Parametrlar!$G$8),EN92*12*(1+Kirish!$D$53)/Kirish!$D$54*(1-Kirish!$B$29),0)</f>
        <v>0</v>
      </c>
      <c r="EO100" s="46">
        <f>IF(AND(EO87=1,EO$4=Parametrlar!$G$8),EO92*12*(1+Kirish!$D$53)/Kirish!$D$54*(1-Kirish!$B$29),0)</f>
        <v>0</v>
      </c>
      <c r="EP100" s="46">
        <f>IF(AND(EP87=1,EP$4=Parametrlar!$G$8),EP92*12*(1+Kirish!$D$53)/Kirish!$D$54*(1-Kirish!$B$29),0)</f>
        <v>0</v>
      </c>
      <c r="EQ100" s="46">
        <f>IF(AND(EQ87=1,EQ$4=Parametrlar!$G$8),EQ92*12*(1+Kirish!$D$53)/Kirish!$D$54*(1-Kirish!$B$29),0)</f>
        <v>0</v>
      </c>
      <c r="ER100" s="46">
        <f>IF(AND(ER87=1,ER$4=Parametrlar!$G$8),ER92*12*(1+Kirish!$D$53)/Kirish!$D$54*(1-Kirish!$B$29),0)</f>
        <v>0</v>
      </c>
      <c r="ES100" s="46">
        <f>IF(AND(ES87=1,ES$4=Parametrlar!$G$8),ES92*12*(1+Kirish!$D$53)/Kirish!$D$54*(1-Kirish!$B$29),0)</f>
        <v>0</v>
      </c>
      <c r="ET100" s="46">
        <f>IF(AND(ET87=1,ET$4=Parametrlar!$G$8),ET92*12*(1+Kirish!$D$53)/Kirish!$D$54*(1-Kirish!$B$29),0)</f>
        <v>0</v>
      </c>
      <c r="EU100" s="46">
        <f>IF(AND(EU87=1,EU$4=Parametrlar!$G$8),EU92*12*(1+Kirish!$D$53)/Kirish!$D$54*(1-Kirish!$B$29),0)</f>
        <v>0</v>
      </c>
      <c r="EV100" s="46">
        <f>IF(AND(EV87=1,EV$4=Parametrlar!$G$8),EV92*12*(1+Kirish!$D$53)/Kirish!$D$54*(1-Kirish!$B$29),0)</f>
        <v>0</v>
      </c>
      <c r="EW100" s="46">
        <f>IF(AND(EW87=1,EW$4=Parametrlar!$G$8),EW92*12*(1+Kirish!$D$53)/Kirish!$D$54*(1-Kirish!$B$29),0)</f>
        <v>0</v>
      </c>
      <c r="EX100" s="46">
        <f>IF(AND(EX87=1,EX$4=Parametrlar!$G$8),EX92*12*(1+Kirish!$D$53)/Kirish!$D$54*(1-Kirish!$B$29),0)</f>
        <v>0</v>
      </c>
      <c r="EY100" s="46">
        <f>IF(AND(EY87=1,EY$4=Parametrlar!$G$8),EY92*12*(1+Kirish!$D$53)/Kirish!$D$54*(1-Kirish!$B$29),0)</f>
        <v>0</v>
      </c>
      <c r="EZ100" s="46">
        <f>IF(AND(EZ87=1,EZ$4=Parametrlar!$G$8),EZ92*12*(1+Kirish!$D$53)/Kirish!$D$54*(1-Kirish!$B$29),0)</f>
        <v>0</v>
      </c>
      <c r="FA100" s="46">
        <f>IF(AND(FA87=1,FA$4=Parametrlar!$G$8),FA92*12*(1+Kirish!$D$53)/Kirish!$D$54*(1-Kirish!$B$29),0)</f>
        <v>0</v>
      </c>
      <c r="FB100" s="46">
        <f>IF(AND(FB87=1,FB$4=Parametrlar!$G$8),FB92*12*(1+Kirish!$D$53)/Kirish!$D$54*(1-Kirish!$B$29),0)</f>
        <v>0</v>
      </c>
      <c r="FC100" s="46">
        <f>IF(AND(FC87=1,FC$4=Parametrlar!$G$8),FC92*12*(1+Kirish!$D$53)/Kirish!$D$54*(1-Kirish!$B$29),0)</f>
        <v>0</v>
      </c>
      <c r="FD100" s="46">
        <f>IF(AND(FD87=1,FD$4=Parametrlar!$G$8),FD92*12*(1+Kirish!$D$53)/Kirish!$D$54*(1-Kirish!$B$29),0)</f>
        <v>0</v>
      </c>
      <c r="FE100" s="46">
        <f>IF(AND(FE87=1,FE$4=Parametrlar!$G$8),FE92*12*(1+Kirish!$D$53)/Kirish!$D$54*(1-Kirish!$B$29),0)</f>
        <v>0</v>
      </c>
      <c r="FF100" s="46">
        <f>IF(AND(FF87=1,FF$4=Parametrlar!$G$8),FF92*12*(1+Kirish!$D$53)/Kirish!$D$54*(1-Kirish!$B$29),0)</f>
        <v>0</v>
      </c>
      <c r="FG100" s="46">
        <f>IF(AND(FG87=1,FG$4=Parametrlar!$G$8),FG92*12*(1+Kirish!$D$53)/Kirish!$D$54*(1-Kirish!$B$29),0)</f>
        <v>0</v>
      </c>
      <c r="FH100" s="46">
        <f>IF(AND(FH87=1,FH$4=Parametrlar!$G$8),FH92*12*(1+Kirish!$D$53)/Kirish!$D$54*(1-Kirish!$B$29),0)</f>
        <v>0</v>
      </c>
      <c r="FI100" s="46">
        <f>IF(AND(FI87=1,FI$4=Parametrlar!$G$8),FI92*12*(1+Kirish!$D$53)/Kirish!$D$54*(1-Kirish!$B$29),0)</f>
        <v>0</v>
      </c>
      <c r="FJ100" s="46">
        <f>IF(AND(FJ87=1,FJ$4=Parametrlar!$G$8),FJ92*12*(1+Kirish!$D$53)/Kirish!$D$54*(1-Kirish!$B$29),0)</f>
        <v>0</v>
      </c>
      <c r="FK100" s="46">
        <f>IF(AND(FK87=1,FK$4=Parametrlar!$G$8),FK92*12*(1+Kirish!$D$53)/Kirish!$D$54*(1-Kirish!$B$29),0)</f>
        <v>0</v>
      </c>
      <c r="FL100" s="46">
        <f>IF(AND(FL87=1,FL$4=Parametrlar!$G$8),FL92*12*(1+Kirish!$D$53)/Kirish!$D$54*(1-Kirish!$B$29),0)</f>
        <v>0</v>
      </c>
      <c r="FM100" s="46">
        <f>IF(AND(FM87=1,FM$4=Parametrlar!$G$8),FM92*12*(1+Kirish!$D$53)/Kirish!$D$54*(1-Kirish!$B$29),0)</f>
        <v>0</v>
      </c>
      <c r="FN100" s="46">
        <f>IF(AND(FN87=1,FN$4=Parametrlar!$G$8),FN92*12*(1+Kirish!$D$53)/Kirish!$D$54*(1-Kirish!$B$29),0)</f>
        <v>0</v>
      </c>
      <c r="FO100" s="46">
        <f>IF(AND(FO87=1,FO$4=Parametrlar!$G$8),FO92*12*(1+Kirish!$D$53)/Kirish!$D$54*(1-Kirish!$B$29),0)</f>
        <v>0</v>
      </c>
      <c r="FP100" s="46">
        <f>IF(AND(FP87=1,FP$4=Parametrlar!$G$8),FP92*12*(1+Kirish!$D$53)/Kirish!$D$54*(1-Kirish!$B$29),0)</f>
        <v>0</v>
      </c>
    </row>
    <row r="101" spans="1:172" x14ac:dyDescent="0.2">
      <c r="A101" s="42" t="s">
        <v>16</v>
      </c>
      <c r="C101" s="45">
        <f>SUM(D101:FP101)</f>
        <v>8231726.3500763206</v>
      </c>
      <c r="D101" s="46">
        <f>IF(AND(D87=1,D$4=Parametrlar!$G$8),D100-MAX(0,D100-(Parametrlar!$G$23-SUM($D97:D97)))*Kirish!$B$28,0)</f>
        <v>0</v>
      </c>
      <c r="E101" s="46">
        <f>IF(AND(E87=1,E$4=Parametrlar!$G$8),E100-MAX(0,E100-(Parametrlar!$G$23-SUM($D97:E97)))*Kirish!$B$28,0)</f>
        <v>0</v>
      </c>
      <c r="F101" s="46">
        <f>IF(AND(F87=1,F$4=Parametrlar!$G$8),F100-MAX(0,F100-(Parametrlar!$G$23-SUM($D97:F97)))*Kirish!$B$28,0)</f>
        <v>0</v>
      </c>
      <c r="G101" s="46">
        <f>IF(AND(G87=1,G$4=Parametrlar!$G$8),G100-MAX(0,G100-(Parametrlar!$G$23-SUM($D97:G97)))*Kirish!$B$28,0)</f>
        <v>0</v>
      </c>
      <c r="H101" s="46">
        <f>IF(AND(H87=1,H$4=Parametrlar!$G$8),H100-MAX(0,H100-(Parametrlar!$G$23-SUM($D97:H97)))*Kirish!$B$28,0)</f>
        <v>0</v>
      </c>
      <c r="I101" s="46">
        <f>IF(AND(I87=1,I$4=Parametrlar!$G$8),I100-MAX(0,I100-(Parametrlar!$G$23-SUM($D97:I97)))*Kirish!$B$28,0)</f>
        <v>0</v>
      </c>
      <c r="J101" s="46">
        <f>IF(AND(J87=1,J$4=Parametrlar!$G$8),J100-MAX(0,J100-(Parametrlar!$G$23-SUM($D97:J97)))*Kirish!$B$28,0)</f>
        <v>0</v>
      </c>
      <c r="K101" s="46">
        <f>IF(AND(K87=1,K$4=Parametrlar!$G$8),K100-MAX(0,K100-(Parametrlar!$G$23-SUM($D97:K97)))*Kirish!$B$28,0)</f>
        <v>0</v>
      </c>
      <c r="L101" s="46">
        <f>IF(AND(L87=1,L$4=Parametrlar!$G$8),L100-MAX(0,L100-(Parametrlar!$G$23-SUM($D97:L97)))*Kirish!$B$28,0)</f>
        <v>0</v>
      </c>
      <c r="M101" s="46">
        <f>IF(AND(M87=1,M$4=Parametrlar!$G$8),M100-MAX(0,M100-(Parametrlar!$G$23-SUM($D97:M97)))*Kirish!$B$28,0)</f>
        <v>0</v>
      </c>
      <c r="N101" s="46">
        <f>IF(AND(N87=1,N$4=Parametrlar!$G$8),N100-MAX(0,N100-(Parametrlar!$G$23-SUM($D97:N97)))*Kirish!$B$28,0)</f>
        <v>0</v>
      </c>
      <c r="O101" s="46">
        <f>IF(AND(O87=1,O$4=Parametrlar!$G$8),O100-MAX(0,O100-(Parametrlar!$G$23-SUM($D97:O97)))*Kirish!$B$28,0)</f>
        <v>0</v>
      </c>
      <c r="P101" s="46">
        <f>IF(AND(P87=1,P$4=Parametrlar!$G$8),P100-MAX(0,P100-(Parametrlar!$G$23-SUM($D97:P97)))*Kirish!$B$28,0)</f>
        <v>0</v>
      </c>
      <c r="Q101" s="46">
        <f>IF(AND(Q87=1,Q$4=Parametrlar!$G$8),Q100-MAX(0,Q100-(Parametrlar!$G$23-SUM($D97:Q97)))*Kirish!$B$28,0)</f>
        <v>0</v>
      </c>
      <c r="R101" s="46">
        <f>IF(AND(R87=1,R$4=Parametrlar!$G$8),R100-MAX(0,R100-(Parametrlar!$G$23-SUM($D97:R97)))*Kirish!$B$28,0)</f>
        <v>0</v>
      </c>
      <c r="S101" s="46">
        <f>IF(AND(S87=1,S$4=Parametrlar!$G$8),S100-MAX(0,S100-(Parametrlar!$G$23-SUM($D97:S97)))*Kirish!$B$28,0)</f>
        <v>0</v>
      </c>
      <c r="T101" s="46">
        <f>IF(AND(T87=1,T$4=Parametrlar!$G$8),T100-MAX(0,T100-(Parametrlar!$G$23-SUM($D97:T97)))*Kirish!$B$28,0)</f>
        <v>0</v>
      </c>
      <c r="U101" s="46">
        <f>IF(AND(U87=1,U$4=Parametrlar!$G$8),U100-MAX(0,U100-(Parametrlar!$G$23-SUM($D97:U97)))*Kirish!$B$28,0)</f>
        <v>0</v>
      </c>
      <c r="V101" s="46">
        <f>IF(AND(V87=1,V$4=Parametrlar!$G$8),V100-MAX(0,V100-(Parametrlar!$G$23-SUM($D97:V97)))*Kirish!$B$28,0)</f>
        <v>0</v>
      </c>
      <c r="W101" s="46">
        <f>IF(AND(W87=1,W$4=Parametrlar!$G$8),W100-MAX(0,W100-(Parametrlar!$G$23-SUM($D97:W97)))*Kirish!$B$28,0)</f>
        <v>0</v>
      </c>
      <c r="X101" s="46">
        <f>IF(AND(X87=1,X$4=Parametrlar!$G$8),X100-MAX(0,X100-(Parametrlar!$G$23-SUM($D97:X97)))*Kirish!$B$28,0)</f>
        <v>0</v>
      </c>
      <c r="Y101" s="46">
        <f>IF(AND(Y87=1,Y$4=Parametrlar!$G$8),Y100-MAX(0,Y100-(Parametrlar!$G$23-SUM($D97:Y97)))*Kirish!$B$28,0)</f>
        <v>0</v>
      </c>
      <c r="Z101" s="46">
        <f>IF(AND(Z87=1,Z$4=Parametrlar!$G$8),Z100-MAX(0,Z100-(Parametrlar!$G$23-SUM($D97:Z97)))*Kirish!$B$28,0)</f>
        <v>0</v>
      </c>
      <c r="AA101" s="46">
        <f>IF(AND(AA87=1,AA$4=Parametrlar!$G$8),AA100-MAX(0,AA100-(Parametrlar!$G$23-SUM($D97:AA97)))*Kirish!$B$28,0)</f>
        <v>0</v>
      </c>
      <c r="AB101" s="46">
        <f>IF(AND(AB87=1,AB$4=Parametrlar!$G$8),AB100-MAX(0,AB100-(Parametrlar!$G$23-SUM($D97:AB97)))*Kirish!$B$28,0)</f>
        <v>0</v>
      </c>
      <c r="AC101" s="46">
        <f>IF(AND(AC87=1,AC$4=Parametrlar!$G$8),AC100-MAX(0,AC100-(Parametrlar!$G$23-SUM($D97:AC97)))*Kirish!$B$28,0)</f>
        <v>0</v>
      </c>
      <c r="AD101" s="46">
        <f>IF(AND(AD87=1,AD$4=Parametrlar!$G$8),AD100-MAX(0,AD100-(Parametrlar!$G$23-SUM($D97:AD97)))*Kirish!$B$28,0)</f>
        <v>0</v>
      </c>
      <c r="AE101" s="46">
        <f>IF(AND(AE87=1,AE$4=Parametrlar!$G$8),AE100-MAX(0,AE100-(Parametrlar!$G$23-SUM($D97:AE97)))*Kirish!$B$28,0)</f>
        <v>0</v>
      </c>
      <c r="AF101" s="46">
        <f>IF(AND(AF87=1,AF$4=Parametrlar!$G$8),AF100-MAX(0,AF100-(Parametrlar!$G$23-SUM($D97:AF97)))*Kirish!$B$28,0)</f>
        <v>0</v>
      </c>
      <c r="AG101" s="46">
        <f>IF(AND(AG87=1,AG$4=Parametrlar!$G$8),AG100-MAX(0,AG100-(Parametrlar!$G$23-SUM($D97:AG97)))*Kirish!$B$28,0)</f>
        <v>0</v>
      </c>
      <c r="AH101" s="46">
        <f>IF(AND(AH87=1,AH$4=Parametrlar!$G$8),AH100-MAX(0,AH100-(Parametrlar!$G$23-SUM($D97:AH97)))*Kirish!$B$28,0)</f>
        <v>0</v>
      </c>
      <c r="AI101" s="46">
        <f>IF(AND(AI87=1,AI$4=Parametrlar!$G$8),AI100-MAX(0,AI100-(Parametrlar!$G$23-SUM($D97:AI97)))*Kirish!$B$28,0)</f>
        <v>0</v>
      </c>
      <c r="AJ101" s="46">
        <f>IF(AND(AJ87=1,AJ$4=Parametrlar!$G$8),AJ100-MAX(0,AJ100-(Parametrlar!$G$23-SUM($D97:AJ97)))*Kirish!$B$28,0)</f>
        <v>0</v>
      </c>
      <c r="AK101" s="46">
        <f>IF(AND(AK87=1,AK$4=Parametrlar!$G$8),AK100-MAX(0,AK100-(Parametrlar!$G$23-SUM($D97:AK97)))*Kirish!$B$28,0)</f>
        <v>0</v>
      </c>
      <c r="AL101" s="46">
        <f>IF(AND(AL87=1,AL$4=Parametrlar!$G$8),AL100-MAX(0,AL100-(Parametrlar!$G$23-SUM($D97:AL97)))*Kirish!$B$28,0)</f>
        <v>0</v>
      </c>
      <c r="AM101" s="46">
        <f>IF(AND(AM87=1,AM$4=Parametrlar!$G$8),AM100-MAX(0,AM100-(Parametrlar!$G$23-SUM($D97:AM97)))*Kirish!$B$28,0)</f>
        <v>0</v>
      </c>
      <c r="AN101" s="46">
        <f>IF(AND(AN87=1,AN$4=Parametrlar!$G$8),AN100-MAX(0,AN100-(Parametrlar!$G$23-SUM($D97:AN97)))*Kirish!$B$28,0)</f>
        <v>0</v>
      </c>
      <c r="AO101" s="46">
        <f>IF(AND(AO87=1,AO$4=Parametrlar!$G$8),AO100-MAX(0,AO100-(Parametrlar!$G$23-SUM($D97:AO97)))*Kirish!$B$28,0)</f>
        <v>0</v>
      </c>
      <c r="AP101" s="46">
        <f>IF(AND(AP87=1,AP$4=Parametrlar!$G$8),AP100-MAX(0,AP100-(Parametrlar!$G$23-SUM($D97:AP97)))*Kirish!$B$28,0)</f>
        <v>0</v>
      </c>
      <c r="AQ101" s="46">
        <f>IF(AND(AQ87=1,AQ$4=Parametrlar!$G$8),AQ100-MAX(0,AQ100-(Parametrlar!$G$23-SUM($D97:AQ97)))*Kirish!$B$28,0)</f>
        <v>0</v>
      </c>
      <c r="AR101" s="46">
        <f>IF(AND(AR87=1,AR$4=Parametrlar!$G$8),AR100-MAX(0,AR100-(Parametrlar!$G$23-SUM($D97:AR97)))*Kirish!$B$28,0)</f>
        <v>0</v>
      </c>
      <c r="AS101" s="46">
        <f>IF(AND(AS87=1,AS$4=Parametrlar!$G$8),AS100-MAX(0,AS100-(Parametrlar!$G$23-SUM($D97:AS97)))*Kirish!$B$28,0)</f>
        <v>0</v>
      </c>
      <c r="AT101" s="46">
        <f>IF(AND(AT87=1,AT$4=Parametrlar!$G$8),AT100-MAX(0,AT100-(Parametrlar!$G$23-SUM($D97:AT97)))*Kirish!$B$28,0)</f>
        <v>0</v>
      </c>
      <c r="AU101" s="46">
        <f>IF(AND(AU87=1,AU$4=Parametrlar!$G$8),AU100-MAX(0,AU100-(Parametrlar!$G$23-SUM($D97:AU97)))*Kirish!$B$28,0)</f>
        <v>0</v>
      </c>
      <c r="AV101" s="46">
        <f>IF(AND(AV87=1,AV$4=Parametrlar!$G$8),AV100-MAX(0,AV100-(Parametrlar!$G$23-SUM($D97:AV97)))*Kirish!$B$28,0)</f>
        <v>0</v>
      </c>
      <c r="AW101" s="46">
        <f>IF(AND(AW87=1,AW$4=Parametrlar!$G$8),AW100-MAX(0,AW100-(Parametrlar!$G$23-SUM($D97:AW97)))*Kirish!$B$28,0)</f>
        <v>0</v>
      </c>
      <c r="AX101" s="46">
        <f>IF(AND(AX87=1,AX$4=Parametrlar!$G$8),AX100-MAX(0,AX100-(Parametrlar!$G$23-SUM($D97:AX97)))*Kirish!$B$28,0)</f>
        <v>0</v>
      </c>
      <c r="AY101" s="46">
        <f>IF(AND(AY87=1,AY$4=Parametrlar!$G$8),AY100-MAX(0,AY100-(Parametrlar!$G$23-SUM($D97:AY97)))*Kirish!$B$28,0)</f>
        <v>0</v>
      </c>
      <c r="AZ101" s="46">
        <f>IF(AND(AZ87=1,AZ$4=Parametrlar!$G$8),AZ100-MAX(0,AZ100-(Parametrlar!$G$23-SUM($D97:AZ97)))*Kirish!$B$28,0)</f>
        <v>0</v>
      </c>
      <c r="BA101" s="46">
        <f>IF(AND(BA87=1,BA$4=Parametrlar!$G$8),BA100-MAX(0,BA100-(Parametrlar!$G$23-SUM($D97:BA97)))*Kirish!$B$28,0)</f>
        <v>0</v>
      </c>
      <c r="BB101" s="46">
        <f>IF(AND(BB87=1,BB$4=Parametrlar!$G$8),BB100-MAX(0,BB100-(Parametrlar!$G$23-SUM($D97:BB97)))*Kirish!$B$28,0)</f>
        <v>0</v>
      </c>
      <c r="BC101" s="46">
        <f>IF(AND(BC87=1,BC$4=Parametrlar!$G$8),BC100-MAX(0,BC100-(Parametrlar!$G$23-SUM($D97:BC97)))*Kirish!$B$28,0)</f>
        <v>0</v>
      </c>
      <c r="BD101" s="46">
        <f>IF(AND(BD87=1,BD$4=Parametrlar!$G$8),BD100-MAX(0,BD100-(Parametrlar!$G$23-SUM($D97:BD97)))*Kirish!$B$28,0)</f>
        <v>0</v>
      </c>
      <c r="BE101" s="46">
        <f>IF(AND(BE87=1,BE$4=Parametrlar!$G$8),BE100-MAX(0,BE100-(Parametrlar!$G$23-SUM($D97:BE97)))*Kirish!$B$28,0)</f>
        <v>0</v>
      </c>
      <c r="BF101" s="46">
        <f>IF(AND(BF87=1,BF$4=Parametrlar!$G$8),BF100-MAX(0,BF100-(Parametrlar!$G$23-SUM($D97:BF97)))*Kirish!$B$28,0)</f>
        <v>0</v>
      </c>
      <c r="BG101" s="46">
        <f>IF(AND(BG87=1,BG$4=Parametrlar!$G$8),BG100-MAX(0,BG100-(Parametrlar!$G$23-SUM($D97:BG97)))*Kirish!$B$28,0)</f>
        <v>0</v>
      </c>
      <c r="BH101" s="46">
        <f>IF(AND(BH87=1,BH$4=Parametrlar!$G$8),BH100-MAX(0,BH100-(Parametrlar!$G$23-SUM($D97:BH97)))*Kirish!$B$28,0)</f>
        <v>0</v>
      </c>
      <c r="BI101" s="46">
        <f>IF(AND(BI87=1,BI$4=Parametrlar!$G$8),BI100-MAX(0,BI100-(Parametrlar!$G$23-SUM($D97:BI97)))*Kirish!$B$28,0)</f>
        <v>0</v>
      </c>
      <c r="BJ101" s="46">
        <f>IF(AND(BJ87=1,BJ$4=Parametrlar!$G$8),BJ100-MAX(0,BJ100-(Parametrlar!$G$23-SUM($D97:BJ97)))*Kirish!$B$28,0)</f>
        <v>0</v>
      </c>
      <c r="BK101" s="46">
        <f>IF(AND(BK87=1,BK$4=Parametrlar!$G$8),BK100-MAX(0,BK100-(Parametrlar!$G$23-SUM($D97:BK97)))*Kirish!$B$28,0)</f>
        <v>0</v>
      </c>
      <c r="BL101" s="46">
        <f>IF(AND(BL87=1,BL$4=Parametrlar!$G$8),BL100-MAX(0,BL100-(Parametrlar!$G$23-SUM($D97:BL97)))*Kirish!$B$28,0)</f>
        <v>0</v>
      </c>
      <c r="BM101" s="46">
        <f>IF(AND(BM87=1,BM$4=Parametrlar!$G$8),BM100-MAX(0,BM100-(Parametrlar!$G$23-SUM($D97:BM97)))*Kirish!$B$28,0)</f>
        <v>0</v>
      </c>
      <c r="BN101" s="46">
        <f>IF(AND(BN87=1,BN$4=Parametrlar!$G$8),BN100-MAX(0,BN100-(Parametrlar!$G$23-SUM($D97:BN97)))*Kirish!$B$28,0)</f>
        <v>0</v>
      </c>
      <c r="BO101" s="46">
        <f>IF(AND(BO87=1,BO$4=Parametrlar!$G$8),BO100-MAX(0,BO100-(Parametrlar!$G$23-SUM($D97:BO97)))*Kirish!$B$28,0)</f>
        <v>0</v>
      </c>
      <c r="BP101" s="46">
        <f>IF(AND(BP87=1,BP$4=Parametrlar!$G$8),BP100-MAX(0,BP100-(Parametrlar!$G$23-SUM($D97:BP97)))*Kirish!$B$28,0)</f>
        <v>0</v>
      </c>
      <c r="BQ101" s="46">
        <f>IF(AND(BQ87=1,BQ$4=Parametrlar!$G$8),BQ100-MAX(0,BQ100-(Parametrlar!$G$23-SUM($D97:BQ97)))*Kirish!$B$28,0)</f>
        <v>0</v>
      </c>
      <c r="BR101" s="46">
        <f>IF(AND(BR87=1,BR$4=Parametrlar!$G$8),BR100-MAX(0,BR100-(Parametrlar!$G$23-SUM($D97:BR97)))*Kirish!$B$28,0)</f>
        <v>0</v>
      </c>
      <c r="BS101" s="46">
        <f>IF(AND(BS87=1,BS$4=Parametrlar!$G$8),BS100-MAX(0,BS100-(Parametrlar!$G$23-SUM($D97:BS97)))*Kirish!$B$28,0)</f>
        <v>0</v>
      </c>
      <c r="BT101" s="46">
        <f>IF(AND(BT87=1,BT$4=Parametrlar!$G$8),BT100-MAX(0,BT100-(Parametrlar!$G$23-SUM($D97:BT97)))*Kirish!$B$28,0)</f>
        <v>0</v>
      </c>
      <c r="BU101" s="46">
        <f>IF(AND(BU87=1,BU$4=Parametrlar!$G$8),BU100-MAX(0,BU100-(Parametrlar!$G$23-SUM($D97:BU97)))*Kirish!$B$28,0)</f>
        <v>0</v>
      </c>
      <c r="BV101" s="46">
        <f>IF(AND(BV87=1,BV$4=Parametrlar!$G$8),BV100-MAX(0,BV100-(Parametrlar!$G$23-SUM($D97:BV97)))*Kirish!$B$28,0)</f>
        <v>0</v>
      </c>
      <c r="BW101" s="46">
        <f>IF(AND(BW87=1,BW$4=Parametrlar!$G$8),BW100-MAX(0,BW100-(Parametrlar!$G$23-SUM($D97:BW97)))*Kirish!$B$28,0)</f>
        <v>0</v>
      </c>
      <c r="BX101" s="46">
        <f>IF(AND(BX87=1,BX$4=Parametrlar!$G$8),BX100-MAX(0,BX100-(Parametrlar!$G$23-SUM($D97:BX97)))*Kirish!$B$28,0)</f>
        <v>0</v>
      </c>
      <c r="BY101" s="46">
        <f>IF(AND(BY87=1,BY$4=Parametrlar!$G$8),BY100-MAX(0,BY100-(Parametrlar!$G$23-SUM($D97:BY97)))*Kirish!$B$28,0)</f>
        <v>0</v>
      </c>
      <c r="BZ101" s="46">
        <f>IF(AND(BZ87=1,BZ$4=Parametrlar!$G$8),BZ100-MAX(0,BZ100-(Parametrlar!$G$23-SUM($D97:BZ97)))*Kirish!$B$28,0)</f>
        <v>0</v>
      </c>
      <c r="CA101" s="46">
        <f>IF(AND(CA87=1,CA$4=Parametrlar!$G$8),CA100-MAX(0,CA100-(Parametrlar!$G$23-SUM($D97:CA97)))*Kirish!$B$28,0)</f>
        <v>0</v>
      </c>
      <c r="CB101" s="46">
        <f>IF(AND(CB87=1,CB$4=Parametrlar!$G$8),CB100-MAX(0,CB100-(Parametrlar!$G$23-SUM($D97:CB97)))*Kirish!$B$28,0)</f>
        <v>0</v>
      </c>
      <c r="CC101" s="46">
        <f>IF(AND(CC87=1,CC$4=Parametrlar!$G$8),CC100-MAX(0,CC100-(Parametrlar!$G$23-SUM($D97:CC97)))*Kirish!$B$28,0)</f>
        <v>0</v>
      </c>
      <c r="CD101" s="46">
        <f>IF(AND(CD87=1,CD$4=Parametrlar!$G$8),CD100-MAX(0,CD100-(Parametrlar!$G$23-SUM($D97:CD97)))*Kirish!$B$28,0)</f>
        <v>0</v>
      </c>
      <c r="CE101" s="46">
        <f>IF(AND(CE87=1,CE$4=Parametrlar!$G$8),CE100-MAX(0,CE100-(Parametrlar!$G$23-SUM($D97:CE97)))*Kirish!$B$28,0)</f>
        <v>0</v>
      </c>
      <c r="CF101" s="46">
        <f>IF(AND(CF87=1,CF$4=Parametrlar!$G$8),CF100-MAX(0,CF100-(Parametrlar!$G$23-SUM($D97:CF97)))*Kirish!$B$28,0)</f>
        <v>0</v>
      </c>
      <c r="CG101" s="46">
        <f>IF(AND(CG87=1,CG$4=Parametrlar!$G$8),CG100-MAX(0,CG100-(Parametrlar!$G$23-SUM($D97:CG97)))*Kirish!$B$28,0)</f>
        <v>0</v>
      </c>
      <c r="CH101" s="46">
        <f>IF(AND(CH87=1,CH$4=Parametrlar!$G$8),CH100-MAX(0,CH100-(Parametrlar!$G$23-SUM($D97:CH97)))*Kirish!$B$28,0)</f>
        <v>0</v>
      </c>
      <c r="CI101" s="46">
        <f>IF(AND(CI87=1,CI$4=Parametrlar!$G$8),CI100-MAX(0,CI100-(Parametrlar!$G$23-SUM($D97:CI97)))*Kirish!$B$28,0)</f>
        <v>0</v>
      </c>
      <c r="CJ101" s="46">
        <f>IF(AND(CJ87=1,CJ$4=Parametrlar!$G$8),CJ100-MAX(0,CJ100-(Parametrlar!$G$23-SUM($D97:CJ97)))*Kirish!$B$28,0)</f>
        <v>0</v>
      </c>
      <c r="CK101" s="46">
        <f>IF(AND(CK87=1,CK$4=Parametrlar!$G$8),CK100-MAX(0,CK100-(Parametrlar!$G$23-SUM($D97:CK97)))*Kirish!$B$28,0)</f>
        <v>0</v>
      </c>
      <c r="CL101" s="46">
        <f>IF(AND(CL87=1,CL$4=Parametrlar!$G$8),CL100-MAX(0,CL100-(Parametrlar!$G$23-SUM($D97:CL97)))*Kirish!$B$28,0)</f>
        <v>0</v>
      </c>
      <c r="CM101" s="46">
        <f>IF(AND(CM87=1,CM$4=Parametrlar!$G$8),CM100-MAX(0,CM100-(Parametrlar!$G$23-SUM($D97:CM97)))*Kirish!$B$28,0)</f>
        <v>0</v>
      </c>
      <c r="CN101" s="46">
        <f>IF(AND(CN87=1,CN$4=Parametrlar!$G$8),CN100-MAX(0,CN100-(Parametrlar!$G$23-SUM($D97:CN97)))*Kirish!$B$28,0)</f>
        <v>0</v>
      </c>
      <c r="CO101" s="46">
        <f>IF(AND(CO87=1,CO$4=Parametrlar!$G$8),CO100-MAX(0,CO100-(Parametrlar!$G$23-SUM($D97:CO97)))*Kirish!$B$28,0)</f>
        <v>0</v>
      </c>
      <c r="CP101" s="46">
        <f>IF(AND(CP87=1,CP$4=Parametrlar!$G$8),CP100-MAX(0,CP100-(Parametrlar!$G$23-SUM($D97:CP97)))*Kirish!$B$28,0)</f>
        <v>0</v>
      </c>
      <c r="CQ101" s="46">
        <f>IF(AND(CQ87=1,CQ$4=Parametrlar!$G$8),CQ100-MAX(0,CQ100-(Parametrlar!$G$23-SUM($D97:CQ97)))*Kirish!$B$28,0)</f>
        <v>0</v>
      </c>
      <c r="CR101" s="46">
        <f>IF(AND(CR87=1,CR$4=Parametrlar!$G$8),CR100-MAX(0,CR100-(Parametrlar!$G$23-SUM($D97:CR97)))*Kirish!$B$28,0)</f>
        <v>0</v>
      </c>
      <c r="CS101" s="46">
        <f>IF(AND(CS87=1,CS$4=Parametrlar!$G$8),CS100-MAX(0,CS100-(Parametrlar!$G$23-SUM($D97:CS97)))*Kirish!$B$28,0)</f>
        <v>0</v>
      </c>
      <c r="CT101" s="46">
        <f>IF(AND(CT87=1,CT$4=Parametrlar!$G$8),CT100-MAX(0,CT100-(Parametrlar!$G$23-SUM($D97:CT97)))*Kirish!$B$28,0)</f>
        <v>0</v>
      </c>
      <c r="CU101" s="46">
        <f>IF(AND(CU87=1,CU$4=Parametrlar!$G$8),CU100-MAX(0,CU100-(Parametrlar!$G$23-SUM($D97:CU97)))*Kirish!$B$28,0)</f>
        <v>0</v>
      </c>
      <c r="CV101" s="46">
        <f>IF(AND(CV87=1,CV$4=Parametrlar!$G$8),CV100-MAX(0,CV100-(Parametrlar!$G$23-SUM($D97:CV97)))*Kirish!$B$28,0)</f>
        <v>0</v>
      </c>
      <c r="CW101" s="46">
        <f>IF(AND(CW87=1,CW$4=Parametrlar!$G$8),CW100-MAX(0,CW100-(Parametrlar!$G$23-SUM($D97:CW97)))*Kirish!$B$28,0)</f>
        <v>0</v>
      </c>
      <c r="CX101" s="46">
        <f>IF(AND(CX87=1,CX$4=Parametrlar!$G$8),CX100-MAX(0,CX100-(Parametrlar!$G$23-SUM($D97:CX97)))*Kirish!$B$28,0)</f>
        <v>0</v>
      </c>
      <c r="CY101" s="46">
        <f>IF(AND(CY87=1,CY$4=Parametrlar!$G$8),CY100-MAX(0,CY100-(Parametrlar!$G$23-SUM($D97:CY97)))*Kirish!$B$28,0)</f>
        <v>0</v>
      </c>
      <c r="CZ101" s="46">
        <f>IF(AND(CZ87=1,CZ$4=Parametrlar!$G$8),CZ100-MAX(0,CZ100-(Parametrlar!$G$23-SUM($D97:CZ97)))*Kirish!$B$28,0)</f>
        <v>0</v>
      </c>
      <c r="DA101" s="46">
        <f>IF(AND(DA87=1,DA$4=Parametrlar!$G$8),DA100-MAX(0,DA100-(Parametrlar!$G$23-SUM($D97:DA97)))*Kirish!$B$28,0)</f>
        <v>0</v>
      </c>
      <c r="DB101" s="46">
        <f>IF(AND(DB87=1,DB$4=Parametrlar!$G$8),DB100-MAX(0,DB100-(Parametrlar!$G$23-SUM($D97:DB97)))*Kirish!$B$28,0)</f>
        <v>0</v>
      </c>
      <c r="DC101" s="46">
        <f>IF(AND(DC87=1,DC$4=Parametrlar!$G$8),DC100-MAX(0,DC100-(Parametrlar!$G$23-SUM($D97:DC97)))*Kirish!$B$28,0)</f>
        <v>0</v>
      </c>
      <c r="DD101" s="46">
        <f>IF(AND(DD87=1,DD$4=Parametrlar!$G$8),DD100-MAX(0,DD100-(Parametrlar!$G$23-SUM($D97:DD97)))*Kirish!$B$28,0)</f>
        <v>0</v>
      </c>
      <c r="DE101" s="46">
        <f>IF(AND(DE87=1,DE$4=Parametrlar!$G$8),DE100-MAX(0,DE100-(Parametrlar!$G$23-SUM($D97:DE97)))*Kirish!$B$28,0)</f>
        <v>0</v>
      </c>
      <c r="DF101" s="46">
        <f>IF(AND(DF87=1,DF$4=Parametrlar!$G$8),DF100-MAX(0,DF100-(Parametrlar!$G$23-SUM($D97:DF97)))*Kirish!$B$28,0)</f>
        <v>0</v>
      </c>
      <c r="DG101" s="46">
        <f>IF(AND(DG87=1,DG$4=Parametrlar!$G$8),DG100-MAX(0,DG100-(Parametrlar!$G$23-SUM($D97:DG97)))*Kirish!$B$28,0)</f>
        <v>0</v>
      </c>
      <c r="DH101" s="46">
        <f>IF(AND(DH87=1,DH$4=Parametrlar!$G$8),DH100-MAX(0,DH100-(Parametrlar!$G$23-SUM($D97:DH97)))*Kirish!$B$28,0)</f>
        <v>0</v>
      </c>
      <c r="DI101" s="46">
        <f>IF(AND(DI87=1,DI$4=Parametrlar!$G$8),DI100-MAX(0,DI100-(Parametrlar!$G$23-SUM($D97:DI97)))*Kirish!$B$28,0)</f>
        <v>0</v>
      </c>
      <c r="DJ101" s="46">
        <f>IF(AND(DJ87=1,DJ$4=Parametrlar!$G$8),DJ100-MAX(0,DJ100-(Parametrlar!$G$23-SUM($D97:DJ97)))*Kirish!$B$28,0)</f>
        <v>0</v>
      </c>
      <c r="DK101" s="46">
        <f>IF(AND(DK87=1,DK$4=Parametrlar!$G$8),DK100-MAX(0,DK100-(Parametrlar!$G$23-SUM($D97:DK97)))*Kirish!$B$28,0)</f>
        <v>0</v>
      </c>
      <c r="DL101" s="46">
        <f>IF(AND(DL87=1,DL$4=Parametrlar!$G$8),DL100-MAX(0,DL100-(Parametrlar!$G$23-SUM($D97:DL97)))*Kirish!$B$28,0)</f>
        <v>0</v>
      </c>
      <c r="DM101" s="46">
        <f>IF(AND(DM87=1,DM$4=Parametrlar!$G$8),DM100-MAX(0,DM100-(Parametrlar!$G$23-SUM($D97:DM97)))*Kirish!$B$28,0)</f>
        <v>0</v>
      </c>
      <c r="DN101" s="46">
        <f>IF(AND(DN87=1,DN$4=Parametrlar!$G$8),DN100-MAX(0,DN100-(Parametrlar!$G$23-SUM($D97:DN97)))*Kirish!$B$28,0)</f>
        <v>0</v>
      </c>
      <c r="DO101" s="46">
        <f>IF(AND(DO87=1,DO$4=Parametrlar!$G$8),DO100-MAX(0,DO100-(Parametrlar!$G$23-SUM($D97:DO97)))*Kirish!$B$28,0)</f>
        <v>0</v>
      </c>
      <c r="DP101" s="46">
        <f>IF(AND(DP87=1,DP$4=Parametrlar!$G$8),DP100-MAX(0,DP100-(Parametrlar!$G$23-SUM($D97:DP97)))*Kirish!$B$28,0)</f>
        <v>0</v>
      </c>
      <c r="DQ101" s="46">
        <f>IF(AND(DQ87=1,DQ$4=Parametrlar!$G$8),DQ100-MAX(0,DQ100-(Parametrlar!$G$23-SUM($D97:DQ97)))*Kirish!$B$28,0)</f>
        <v>0</v>
      </c>
      <c r="DR101" s="46">
        <f>IF(AND(DR87=1,DR$4=Parametrlar!$G$8),DR100-MAX(0,DR100-(Parametrlar!$G$23-SUM($D97:DR97)))*Kirish!$B$28,0)</f>
        <v>0</v>
      </c>
      <c r="DS101" s="46">
        <f>IF(AND(DS87=1,DS$4=Parametrlar!$G$8),DS100-MAX(0,DS100-(Parametrlar!$G$23-SUM($D97:DS97)))*Kirish!$B$28,0)</f>
        <v>0</v>
      </c>
      <c r="DT101" s="46">
        <f>IF(AND(DT87=1,DT$4=Parametrlar!$G$8),DT100-MAX(0,DT100-(Parametrlar!$G$23-SUM($D97:DT97)))*Kirish!$B$28,0)</f>
        <v>0</v>
      </c>
      <c r="DU101" s="46">
        <f>IF(AND(DU87=1,DU$4=Parametrlar!$G$8),DU100-MAX(0,DU100-(Parametrlar!$G$23-SUM($D97:DU97)))*Kirish!$B$28,0)</f>
        <v>0</v>
      </c>
      <c r="DV101" s="46">
        <f>IF(AND(DV87=1,DV$4=Parametrlar!$G$8),DV100-MAX(0,DV100-(Parametrlar!$G$23-SUM($D97:DV97)))*Kirish!$B$28,0)</f>
        <v>0</v>
      </c>
      <c r="DW101" s="46">
        <f>IF(AND(DW87=1,DW$4=Parametrlar!$G$8),DW100-MAX(0,DW100-(Parametrlar!$G$23-SUM($D97:DW97)))*Kirish!$B$28,0)</f>
        <v>0</v>
      </c>
      <c r="DX101" s="46">
        <f>IF(AND(DX87=1,DX$4=Parametrlar!$G$8),DX100-MAX(0,DX100-(Parametrlar!$G$23-SUM($D97:DX97)))*Kirish!$B$28,0)</f>
        <v>0</v>
      </c>
      <c r="DY101" s="46">
        <f>IF(AND(DY87=1,DY$4=Parametrlar!$G$8),DY100-MAX(0,DY100-(Parametrlar!$G$23-SUM($D97:DY97)))*Kirish!$B$28,0)</f>
        <v>0</v>
      </c>
      <c r="DZ101" s="46">
        <f>IF(AND(DZ87=1,DZ$4=Parametrlar!$G$8),DZ100-MAX(0,DZ100-(Parametrlar!$G$23-SUM($D97:DZ97)))*Kirish!$B$28,0)</f>
        <v>0</v>
      </c>
      <c r="EA101" s="46">
        <f>IF(AND(EA87=1,EA$4=Parametrlar!$G$8),EA100-MAX(0,EA100-(Parametrlar!$G$23-SUM($D97:EA97)))*Kirish!$B$28,0)</f>
        <v>0</v>
      </c>
      <c r="EB101" s="46">
        <f>IF(AND(EB87=1,EB$4=Parametrlar!$G$8),EB100-MAX(0,EB100-(Parametrlar!$G$23-SUM($D97:EB97)))*Kirish!$B$28,0)</f>
        <v>0</v>
      </c>
      <c r="EC101" s="46">
        <f>IF(AND(EC87=1,EC$4=Parametrlar!$G$8),EC100-MAX(0,EC100-(Parametrlar!$G$23-SUM($D97:EC97)))*Kirish!$B$28,0)</f>
        <v>0</v>
      </c>
      <c r="ED101" s="46">
        <f>IF(AND(ED87=1,ED$4=Parametrlar!$G$8),ED100-MAX(0,ED100-(Parametrlar!$G$23-SUM($D97:ED97)))*Kirish!$B$28,0)</f>
        <v>0</v>
      </c>
      <c r="EE101" s="46">
        <f>IF(AND(EE87=1,EE$4=Parametrlar!$G$8),EE100-MAX(0,EE100-(Parametrlar!$G$23-SUM($D97:EE97)))*Kirish!$B$28,0)</f>
        <v>0</v>
      </c>
      <c r="EF101" s="46">
        <f>IF(AND(EF87=1,EF$4=Parametrlar!$G$8),EF100-MAX(0,EF100-(Parametrlar!$G$23-SUM($D97:EF97)))*Kirish!$B$28,0)</f>
        <v>0</v>
      </c>
      <c r="EG101" s="46">
        <f>IF(AND(EG87=1,EG$4=Parametrlar!$G$8),EG100-MAX(0,EG100-(Parametrlar!$G$23-SUM($D97:EG97)))*Kirish!$B$28,0)</f>
        <v>0</v>
      </c>
      <c r="EH101" s="46">
        <f>IF(AND(EH87=1,EH$4=Parametrlar!$G$8),EH100-MAX(0,EH100-(Parametrlar!$G$23-SUM($D97:EH97)))*Kirish!$B$28,0)</f>
        <v>8231726.3500763206</v>
      </c>
      <c r="EI101" s="46">
        <f>IF(AND(EI87=1,EI$4=Parametrlar!$G$8),EI100-MAX(0,EI100-(Parametrlar!$G$23-SUM($D97:EI97)))*Kirish!$B$28,0)</f>
        <v>0</v>
      </c>
      <c r="EJ101" s="46">
        <f>IF(AND(EJ87=1,EJ$4=Parametrlar!$G$8),EJ100-MAX(0,EJ100-(Parametrlar!$G$23-SUM($D97:EJ97)))*Kirish!$B$28,0)</f>
        <v>0</v>
      </c>
      <c r="EK101" s="46">
        <f>IF(AND(EK87=1,EK$4=Parametrlar!$G$8),EK100-MAX(0,EK100-(Parametrlar!$G$23-SUM($D97:EK97)))*Kirish!$B$28,0)</f>
        <v>0</v>
      </c>
      <c r="EL101" s="46">
        <f>IF(AND(EL87=1,EL$4=Parametrlar!$G$8),EL100-MAX(0,EL100-(Parametrlar!$G$23-SUM($D97:EL97)))*Kirish!$B$28,0)</f>
        <v>0</v>
      </c>
      <c r="EM101" s="46">
        <f>IF(AND(EM87=1,EM$4=Parametrlar!$G$8),EM100-MAX(0,EM100-(Parametrlar!$G$23-SUM($D97:EM97)))*Kirish!$B$28,0)</f>
        <v>0</v>
      </c>
      <c r="EN101" s="46">
        <f>IF(AND(EN87=1,EN$4=Parametrlar!$G$8),EN100-MAX(0,EN100-(Parametrlar!$G$23-SUM($D97:EN97)))*Kirish!$B$28,0)</f>
        <v>0</v>
      </c>
      <c r="EO101" s="46">
        <f>IF(AND(EO87=1,EO$4=Parametrlar!$G$8),EO100-MAX(0,EO100-(Parametrlar!$G$23-SUM($D97:EO97)))*Kirish!$B$28,0)</f>
        <v>0</v>
      </c>
      <c r="EP101" s="46">
        <f>IF(AND(EP87=1,EP$4=Parametrlar!$G$8),EP100-MAX(0,EP100-(Parametrlar!$G$23-SUM($D97:EP97)))*Kirish!$B$28,0)</f>
        <v>0</v>
      </c>
      <c r="EQ101" s="46">
        <f>IF(AND(EQ87=1,EQ$4=Parametrlar!$G$8),EQ100-MAX(0,EQ100-(Parametrlar!$G$23-SUM($D97:EQ97)))*Kirish!$B$28,0)</f>
        <v>0</v>
      </c>
      <c r="ER101" s="46">
        <f>IF(AND(ER87=1,ER$4=Parametrlar!$G$8),ER100-MAX(0,ER100-(Parametrlar!$G$23-SUM($D97:ER97)))*Kirish!$B$28,0)</f>
        <v>0</v>
      </c>
      <c r="ES101" s="46">
        <f>IF(AND(ES87=1,ES$4=Parametrlar!$G$8),ES100-MAX(0,ES100-(Parametrlar!$G$23-SUM($D97:ES97)))*Kirish!$B$28,0)</f>
        <v>0</v>
      </c>
      <c r="ET101" s="46">
        <f>IF(AND(ET87=1,ET$4=Parametrlar!$G$8),ET100-MAX(0,ET100-(Parametrlar!$G$23-SUM($D97:ET97)))*Kirish!$B$28,0)</f>
        <v>0</v>
      </c>
      <c r="EU101" s="46">
        <f>IF(AND(EU87=1,EU$4=Parametrlar!$G$8),EU100-MAX(0,EU100-(Parametrlar!$G$23-SUM($D97:EU97)))*Kirish!$B$28,0)</f>
        <v>0</v>
      </c>
      <c r="EV101" s="46">
        <f>IF(AND(EV87=1,EV$4=Parametrlar!$G$8),EV100-MAX(0,EV100-(Parametrlar!$G$23-SUM($D97:EV97)))*Kirish!$B$28,0)</f>
        <v>0</v>
      </c>
      <c r="EW101" s="46">
        <f>IF(AND(EW87=1,EW$4=Parametrlar!$G$8),EW100-MAX(0,EW100-(Parametrlar!$G$23-SUM($D97:EW97)))*Kirish!$B$28,0)</f>
        <v>0</v>
      </c>
      <c r="EX101" s="46">
        <f>IF(AND(EX87=1,EX$4=Parametrlar!$G$8),EX100-MAX(0,EX100-(Parametrlar!$G$23-SUM($D97:EX97)))*Kirish!$B$28,0)</f>
        <v>0</v>
      </c>
      <c r="EY101" s="46">
        <f>IF(AND(EY87=1,EY$4=Parametrlar!$G$8),EY100-MAX(0,EY100-(Parametrlar!$G$23-SUM($D97:EY97)))*Kirish!$B$28,0)</f>
        <v>0</v>
      </c>
      <c r="EZ101" s="46">
        <f>IF(AND(EZ87=1,EZ$4=Parametrlar!$G$8),EZ100-MAX(0,EZ100-(Parametrlar!$G$23-SUM($D97:EZ97)))*Kirish!$B$28,0)</f>
        <v>0</v>
      </c>
      <c r="FA101" s="46">
        <f>IF(AND(FA87=1,FA$4=Parametrlar!$G$8),FA100-MAX(0,FA100-(Parametrlar!$G$23-SUM($D97:FA97)))*Kirish!$B$28,0)</f>
        <v>0</v>
      </c>
      <c r="FB101" s="46">
        <f>IF(AND(FB87=1,FB$4=Parametrlar!$G$8),FB100-MAX(0,FB100-(Parametrlar!$G$23-SUM($D97:FB97)))*Kirish!$B$28,0)</f>
        <v>0</v>
      </c>
      <c r="FC101" s="46">
        <f>IF(AND(FC87=1,FC$4=Parametrlar!$G$8),FC100-MAX(0,FC100-(Parametrlar!$G$23-SUM($D97:FC97)))*Kirish!$B$28,0)</f>
        <v>0</v>
      </c>
      <c r="FD101" s="46">
        <f>IF(AND(FD87=1,FD$4=Parametrlar!$G$8),FD100-MAX(0,FD100-(Parametrlar!$G$23-SUM($D97:FD97)))*Kirish!$B$28,0)</f>
        <v>0</v>
      </c>
      <c r="FE101" s="46">
        <f>IF(AND(FE87=1,FE$4=Parametrlar!$G$8),FE100-MAX(0,FE100-(Parametrlar!$G$23-SUM($D97:FE97)))*Kirish!$B$28,0)</f>
        <v>0</v>
      </c>
      <c r="FF101" s="46">
        <f>IF(AND(FF87=1,FF$4=Parametrlar!$G$8),FF100-MAX(0,FF100-(Parametrlar!$G$23-SUM($D97:FF97)))*Kirish!$B$28,0)</f>
        <v>0</v>
      </c>
      <c r="FG101" s="46">
        <f>IF(AND(FG87=1,FG$4=Parametrlar!$G$8),FG100-MAX(0,FG100-(Parametrlar!$G$23-SUM($D97:FG97)))*Kirish!$B$28,0)</f>
        <v>0</v>
      </c>
      <c r="FH101" s="46">
        <f>IF(AND(FH87=1,FH$4=Parametrlar!$G$8),FH100-MAX(0,FH100-(Parametrlar!$G$23-SUM($D97:FH97)))*Kirish!$B$28,0)</f>
        <v>0</v>
      </c>
      <c r="FI101" s="46">
        <f>IF(AND(FI87=1,FI$4=Parametrlar!$G$8),FI100-MAX(0,FI100-(Parametrlar!$G$23-SUM($D97:FI97)))*Kirish!$B$28,0)</f>
        <v>0</v>
      </c>
      <c r="FJ101" s="46">
        <f>IF(AND(FJ87=1,FJ$4=Parametrlar!$G$8),FJ100-MAX(0,FJ100-(Parametrlar!$G$23-SUM($D97:FJ97)))*Kirish!$B$28,0)</f>
        <v>0</v>
      </c>
      <c r="FK101" s="46">
        <f>IF(AND(FK87=1,FK$4=Parametrlar!$G$8),FK100-MAX(0,FK100-(Parametrlar!$G$23-SUM($D97:FK97)))*Kirish!$B$28,0)</f>
        <v>0</v>
      </c>
      <c r="FL101" s="46">
        <f>IF(AND(FL87=1,FL$4=Parametrlar!$G$8),FL100-MAX(0,FL100-(Parametrlar!$G$23-SUM($D97:FL97)))*Kirish!$B$28,0)</f>
        <v>0</v>
      </c>
      <c r="FM101" s="46">
        <f>IF(AND(FM87=1,FM$4=Parametrlar!$G$8),FM100-MAX(0,FM100-(Parametrlar!$G$23-SUM($D97:FM97)))*Kirish!$B$28,0)</f>
        <v>0</v>
      </c>
      <c r="FN101" s="46">
        <f>IF(AND(FN87=1,FN$4=Parametrlar!$G$8),FN100-MAX(0,FN100-(Parametrlar!$G$23-SUM($D97:FN97)))*Kirish!$B$28,0)</f>
        <v>0</v>
      </c>
      <c r="FO101" s="46">
        <f>IF(AND(FO87=1,FO$4=Parametrlar!$G$8),FO100-MAX(0,FO100-(Parametrlar!$G$23-SUM($D97:FO97)))*Kirish!$B$28,0)</f>
        <v>0</v>
      </c>
      <c r="FP101" s="46">
        <f>IF(AND(FP87=1,FP$4=Parametrlar!$G$8),FP100-MAX(0,FP100-(Parametrlar!$G$23-SUM($D97:FP97)))*Kirish!$B$28,0)</f>
        <v>0</v>
      </c>
    </row>
    <row r="102" spans="1:172" x14ac:dyDescent="0.2">
      <c r="A102" s="35" t="s">
        <v>249</v>
      </c>
      <c r="C102" s="45">
        <f>SUM(D102:FP102)</f>
        <v>9116218.0803775694</v>
      </c>
      <c r="D102" s="45">
        <f t="shared" ref="D102:AI102" si="120">-D85-D82-D83-D84+D79-D80-D81+D99+D101</f>
        <v>-800000</v>
      </c>
      <c r="E102" s="45">
        <f t="shared" si="120"/>
        <v>-184805.24942857143</v>
      </c>
      <c r="F102" s="45">
        <f t="shared" si="120"/>
        <v>-184805.24942857143</v>
      </c>
      <c r="G102" s="45">
        <f t="shared" si="120"/>
        <v>-184805.24942857143</v>
      </c>
      <c r="H102" s="45">
        <f t="shared" si="120"/>
        <v>-184805.24942857143</v>
      </c>
      <c r="I102" s="45">
        <f t="shared" si="120"/>
        <v>-184805.24942857143</v>
      </c>
      <c r="J102" s="45">
        <f t="shared" si="120"/>
        <v>-184805.24942857143</v>
      </c>
      <c r="K102" s="45">
        <f t="shared" si="120"/>
        <v>-184805.24942857143</v>
      </c>
      <c r="L102" s="45">
        <f t="shared" si="120"/>
        <v>-184805.24942857143</v>
      </c>
      <c r="M102" s="45">
        <f t="shared" si="120"/>
        <v>-184805.24942857143</v>
      </c>
      <c r="N102" s="45">
        <f t="shared" si="120"/>
        <v>-184805.24942857143</v>
      </c>
      <c r="O102" s="45">
        <f t="shared" si="120"/>
        <v>-184805.24942857143</v>
      </c>
      <c r="P102" s="45">
        <f t="shared" si="120"/>
        <v>-270651.91609523812</v>
      </c>
      <c r="Q102" s="45">
        <f t="shared" si="120"/>
        <v>-270651.91609523812</v>
      </c>
      <c r="R102" s="45">
        <f t="shared" si="120"/>
        <v>-270651.91609523812</v>
      </c>
      <c r="S102" s="45">
        <f t="shared" si="120"/>
        <v>-20252.31378033333</v>
      </c>
      <c r="T102" s="45">
        <f t="shared" si="120"/>
        <v>-5150.72418033333</v>
      </c>
      <c r="U102" s="45">
        <f t="shared" si="120"/>
        <v>-915.47724699999844</v>
      </c>
      <c r="V102" s="45">
        <f t="shared" si="120"/>
        <v>3319.7696863333358</v>
      </c>
      <c r="W102" s="45">
        <f t="shared" si="120"/>
        <v>7555.0166196666678</v>
      </c>
      <c r="X102" s="45">
        <f t="shared" si="120"/>
        <v>11790.263552999993</v>
      </c>
      <c r="Y102" s="45">
        <f t="shared" si="120"/>
        <v>15395.317345883339</v>
      </c>
      <c r="Z102" s="45">
        <f t="shared" si="120"/>
        <v>18995.27723921667</v>
      </c>
      <c r="AA102" s="45">
        <f t="shared" si="120"/>
        <v>22595.237132550006</v>
      </c>
      <c r="AB102" s="45">
        <f t="shared" si="120"/>
        <v>26195.197025883343</v>
      </c>
      <c r="AC102" s="45">
        <f t="shared" si="120"/>
        <v>32643.243759216668</v>
      </c>
      <c r="AD102" s="45">
        <f t="shared" si="120"/>
        <v>32643.243759216668</v>
      </c>
      <c r="AE102" s="45">
        <f t="shared" si="120"/>
        <v>34070.586688816671</v>
      </c>
      <c r="AF102" s="45">
        <f t="shared" si="120"/>
        <v>34070.586688816671</v>
      </c>
      <c r="AG102" s="45">
        <f t="shared" si="120"/>
        <v>34070.586688816671</v>
      </c>
      <c r="AH102" s="45">
        <f t="shared" si="120"/>
        <v>34070.586688816671</v>
      </c>
      <c r="AI102" s="45">
        <f t="shared" si="120"/>
        <v>34070.586688816671</v>
      </c>
      <c r="AJ102" s="45">
        <f t="shared" ref="AJ102:BO102" si="121">-AJ85-AJ82-AJ83-AJ84+AJ79-AJ80-AJ81+AJ99+AJ101</f>
        <v>34070.586688816671</v>
      </c>
      <c r="AK102" s="45">
        <f t="shared" si="121"/>
        <v>34070.586688816671</v>
      </c>
      <c r="AL102" s="45">
        <f t="shared" si="121"/>
        <v>34070.586688816671</v>
      </c>
      <c r="AM102" s="45">
        <f t="shared" si="121"/>
        <v>34070.586688816671</v>
      </c>
      <c r="AN102" s="45">
        <f t="shared" si="121"/>
        <v>34070.586688816671</v>
      </c>
      <c r="AO102" s="45">
        <f t="shared" si="121"/>
        <v>34070.586688816671</v>
      </c>
      <c r="AP102" s="45">
        <f t="shared" si="121"/>
        <v>34070.586688816671</v>
      </c>
      <c r="AQ102" s="45">
        <f t="shared" si="121"/>
        <v>35555.023335600665</v>
      </c>
      <c r="AR102" s="45">
        <f t="shared" si="121"/>
        <v>35555.023335600665</v>
      </c>
      <c r="AS102" s="45">
        <f t="shared" si="121"/>
        <v>35555.023335600665</v>
      </c>
      <c r="AT102" s="45">
        <f t="shared" si="121"/>
        <v>35555.023335600665</v>
      </c>
      <c r="AU102" s="45">
        <f t="shared" si="121"/>
        <v>35555.023335600665</v>
      </c>
      <c r="AV102" s="45">
        <f t="shared" si="121"/>
        <v>35555.023335600665</v>
      </c>
      <c r="AW102" s="45">
        <f t="shared" si="121"/>
        <v>35555.023335600665</v>
      </c>
      <c r="AX102" s="45">
        <f t="shared" si="121"/>
        <v>35555.023335600665</v>
      </c>
      <c r="AY102" s="45">
        <f t="shared" si="121"/>
        <v>35555.023335600665</v>
      </c>
      <c r="AZ102" s="45">
        <f t="shared" si="121"/>
        <v>35555.023335600665</v>
      </c>
      <c r="BA102" s="45">
        <f t="shared" si="121"/>
        <v>35555.023335600665</v>
      </c>
      <c r="BB102" s="45">
        <f t="shared" si="121"/>
        <v>35555.023335600665</v>
      </c>
      <c r="BC102" s="45">
        <f t="shared" si="121"/>
        <v>37098.837448256032</v>
      </c>
      <c r="BD102" s="45">
        <f t="shared" si="121"/>
        <v>37098.837448256032</v>
      </c>
      <c r="BE102" s="45">
        <f t="shared" si="121"/>
        <v>37098.837448256032</v>
      </c>
      <c r="BF102" s="45">
        <f t="shared" si="121"/>
        <v>37098.837448256032</v>
      </c>
      <c r="BG102" s="45">
        <f t="shared" si="121"/>
        <v>37098.837448256032</v>
      </c>
      <c r="BH102" s="45">
        <f t="shared" si="121"/>
        <v>37098.837448256032</v>
      </c>
      <c r="BI102" s="45">
        <f t="shared" si="121"/>
        <v>37098.837448256032</v>
      </c>
      <c r="BJ102" s="45">
        <f t="shared" si="121"/>
        <v>37098.837448256032</v>
      </c>
      <c r="BK102" s="45">
        <f t="shared" si="121"/>
        <v>37098.837448256032</v>
      </c>
      <c r="BL102" s="45">
        <f t="shared" si="121"/>
        <v>37098.837448256032</v>
      </c>
      <c r="BM102" s="45">
        <f t="shared" si="121"/>
        <v>37098.837448256032</v>
      </c>
      <c r="BN102" s="45">
        <f t="shared" si="121"/>
        <v>37098.837448256032</v>
      </c>
      <c r="BO102" s="45">
        <f t="shared" si="121"/>
        <v>38704.404125417612</v>
      </c>
      <c r="BP102" s="45">
        <f t="shared" ref="BP102:CU102" si="122">-BP85-BP82-BP83-BP84+BP79-BP80-BP81+BP99+BP101</f>
        <v>38704.404125417612</v>
      </c>
      <c r="BQ102" s="45">
        <f t="shared" si="122"/>
        <v>38704.404125417612</v>
      </c>
      <c r="BR102" s="45">
        <f t="shared" si="122"/>
        <v>38704.404125417612</v>
      </c>
      <c r="BS102" s="45">
        <f t="shared" si="122"/>
        <v>38704.404125417612</v>
      </c>
      <c r="BT102" s="45">
        <f t="shared" si="122"/>
        <v>38704.404125417612</v>
      </c>
      <c r="BU102" s="45">
        <f t="shared" si="122"/>
        <v>38704.404125417612</v>
      </c>
      <c r="BV102" s="45">
        <f t="shared" si="122"/>
        <v>38704.404125417612</v>
      </c>
      <c r="BW102" s="45">
        <f t="shared" si="122"/>
        <v>38704.404125417612</v>
      </c>
      <c r="BX102" s="45">
        <f t="shared" si="122"/>
        <v>38704.404125417612</v>
      </c>
      <c r="BY102" s="45">
        <f t="shared" si="122"/>
        <v>38704.404125417612</v>
      </c>
      <c r="BZ102" s="45">
        <f t="shared" si="122"/>
        <v>38704.404125417612</v>
      </c>
      <c r="CA102" s="45">
        <f t="shared" si="122"/>
        <v>40374.193469665654</v>
      </c>
      <c r="CB102" s="45">
        <f t="shared" si="122"/>
        <v>40374.193469665654</v>
      </c>
      <c r="CC102" s="45">
        <f t="shared" si="122"/>
        <v>40374.193469665654</v>
      </c>
      <c r="CD102" s="45">
        <f t="shared" si="122"/>
        <v>40374.193469665654</v>
      </c>
      <c r="CE102" s="45">
        <f t="shared" si="122"/>
        <v>40374.193469665654</v>
      </c>
      <c r="CF102" s="45">
        <f t="shared" si="122"/>
        <v>40374.193469665654</v>
      </c>
      <c r="CG102" s="45">
        <f t="shared" si="122"/>
        <v>40374.193469665654</v>
      </c>
      <c r="CH102" s="45">
        <f t="shared" si="122"/>
        <v>40374.193469665654</v>
      </c>
      <c r="CI102" s="45">
        <f t="shared" si="122"/>
        <v>40374.193469665654</v>
      </c>
      <c r="CJ102" s="45">
        <f t="shared" si="122"/>
        <v>40374.193469665654</v>
      </c>
      <c r="CK102" s="45">
        <f t="shared" si="122"/>
        <v>40374.193469665654</v>
      </c>
      <c r="CL102" s="45">
        <f t="shared" si="122"/>
        <v>40374.193469665654</v>
      </c>
      <c r="CM102" s="45">
        <f t="shared" si="122"/>
        <v>42110.77438768361</v>
      </c>
      <c r="CN102" s="45">
        <f t="shared" si="122"/>
        <v>42110.77438768361</v>
      </c>
      <c r="CO102" s="45">
        <f t="shared" si="122"/>
        <v>42110.77438768361</v>
      </c>
      <c r="CP102" s="45">
        <f t="shared" si="122"/>
        <v>42110.77438768361</v>
      </c>
      <c r="CQ102" s="45">
        <f t="shared" si="122"/>
        <v>42110.77438768361</v>
      </c>
      <c r="CR102" s="45">
        <f t="shared" si="122"/>
        <v>42110.77438768361</v>
      </c>
      <c r="CS102" s="45">
        <f t="shared" si="122"/>
        <v>42110.77438768361</v>
      </c>
      <c r="CT102" s="45">
        <f t="shared" si="122"/>
        <v>42110.77438768361</v>
      </c>
      <c r="CU102" s="45">
        <f t="shared" si="122"/>
        <v>42110.77438768361</v>
      </c>
      <c r="CV102" s="45">
        <f t="shared" ref="CV102:EA102" si="123">-CV85-CV82-CV83-CV84+CV79-CV80-CV81+CV99+CV101</f>
        <v>42110.77438768361</v>
      </c>
      <c r="CW102" s="45">
        <f t="shared" si="123"/>
        <v>42110.77438768361</v>
      </c>
      <c r="CX102" s="45">
        <f t="shared" si="123"/>
        <v>42110.77438768361</v>
      </c>
      <c r="CY102" s="45">
        <f t="shared" si="123"/>
        <v>43916.81854242229</v>
      </c>
      <c r="CZ102" s="45">
        <f t="shared" si="123"/>
        <v>43916.81854242229</v>
      </c>
      <c r="DA102" s="45">
        <f t="shared" si="123"/>
        <v>43916.81854242229</v>
      </c>
      <c r="DB102" s="45">
        <f t="shared" si="123"/>
        <v>43916.81854242229</v>
      </c>
      <c r="DC102" s="45">
        <f t="shared" si="123"/>
        <v>43916.81854242229</v>
      </c>
      <c r="DD102" s="45">
        <f t="shared" si="123"/>
        <v>43916.81854242229</v>
      </c>
      <c r="DE102" s="45">
        <f t="shared" si="123"/>
        <v>43916.81854242229</v>
      </c>
      <c r="DF102" s="45">
        <f t="shared" si="123"/>
        <v>43916.81854242229</v>
      </c>
      <c r="DG102" s="45">
        <f t="shared" si="123"/>
        <v>43916.81854242229</v>
      </c>
      <c r="DH102" s="45">
        <f t="shared" si="123"/>
        <v>43916.81854242229</v>
      </c>
      <c r="DI102" s="45">
        <f t="shared" si="123"/>
        <v>43916.81854242229</v>
      </c>
      <c r="DJ102" s="45">
        <f t="shared" si="123"/>
        <v>43916.81854242229</v>
      </c>
      <c r="DK102" s="45">
        <f t="shared" si="123"/>
        <v>45795.104463350523</v>
      </c>
      <c r="DL102" s="45">
        <f t="shared" si="123"/>
        <v>45795.104463350523</v>
      </c>
      <c r="DM102" s="45">
        <f t="shared" si="123"/>
        <v>45795.104463350523</v>
      </c>
      <c r="DN102" s="45">
        <f t="shared" si="123"/>
        <v>45795.104463350523</v>
      </c>
      <c r="DO102" s="45">
        <f t="shared" si="123"/>
        <v>45795.104463350523</v>
      </c>
      <c r="DP102" s="45">
        <f t="shared" si="123"/>
        <v>45795.104463350523</v>
      </c>
      <c r="DQ102" s="45">
        <f t="shared" si="123"/>
        <v>45795.104463350523</v>
      </c>
      <c r="DR102" s="45">
        <f t="shared" si="123"/>
        <v>45795.104463350523</v>
      </c>
      <c r="DS102" s="45">
        <f t="shared" si="123"/>
        <v>45795.104463350523</v>
      </c>
      <c r="DT102" s="45">
        <f t="shared" si="123"/>
        <v>45795.104463350523</v>
      </c>
      <c r="DU102" s="45">
        <f t="shared" si="123"/>
        <v>45795.104463350523</v>
      </c>
      <c r="DV102" s="45">
        <f t="shared" si="123"/>
        <v>45795.104463350523</v>
      </c>
      <c r="DW102" s="45">
        <f t="shared" si="123"/>
        <v>47748.521821115886</v>
      </c>
      <c r="DX102" s="45">
        <f t="shared" si="123"/>
        <v>47748.521821115886</v>
      </c>
      <c r="DY102" s="45">
        <f t="shared" si="123"/>
        <v>47748.521821115886</v>
      </c>
      <c r="DZ102" s="45">
        <f t="shared" si="123"/>
        <v>47748.521821115886</v>
      </c>
      <c r="EA102" s="45">
        <f t="shared" si="123"/>
        <v>47748.521821115886</v>
      </c>
      <c r="EB102" s="45">
        <f t="shared" ref="EB102:FG102" si="124">-EB85-EB82-EB83-EB84+EB79-EB80-EB81+EB99+EB101</f>
        <v>47748.521821115886</v>
      </c>
      <c r="EC102" s="45">
        <f t="shared" si="124"/>
        <v>47748.521821115886</v>
      </c>
      <c r="ED102" s="45">
        <f t="shared" si="124"/>
        <v>47748.521821115886</v>
      </c>
      <c r="EE102" s="45">
        <f t="shared" si="124"/>
        <v>47748.521821115886</v>
      </c>
      <c r="EF102" s="45">
        <f t="shared" si="124"/>
        <v>47748.521821115886</v>
      </c>
      <c r="EG102" s="45">
        <f t="shared" si="124"/>
        <v>47748.521821115886</v>
      </c>
      <c r="EH102" s="45">
        <f t="shared" si="124"/>
        <v>8279474.8718974367</v>
      </c>
      <c r="EI102" s="45">
        <f t="shared" si="124"/>
        <v>0</v>
      </c>
      <c r="EJ102" s="45">
        <f t="shared" si="124"/>
        <v>0</v>
      </c>
      <c r="EK102" s="45">
        <f t="shared" si="124"/>
        <v>0</v>
      </c>
      <c r="EL102" s="45">
        <f t="shared" si="124"/>
        <v>0</v>
      </c>
      <c r="EM102" s="45">
        <f t="shared" si="124"/>
        <v>0</v>
      </c>
      <c r="EN102" s="45">
        <f t="shared" si="124"/>
        <v>0</v>
      </c>
      <c r="EO102" s="45">
        <f t="shared" si="124"/>
        <v>0</v>
      </c>
      <c r="EP102" s="45">
        <f t="shared" si="124"/>
        <v>0</v>
      </c>
      <c r="EQ102" s="45">
        <f t="shared" si="124"/>
        <v>0</v>
      </c>
      <c r="ER102" s="45">
        <f t="shared" si="124"/>
        <v>0</v>
      </c>
      <c r="ES102" s="45">
        <f t="shared" si="124"/>
        <v>0</v>
      </c>
      <c r="ET102" s="45">
        <f t="shared" si="124"/>
        <v>0</v>
      </c>
      <c r="EU102" s="45">
        <f t="shared" si="124"/>
        <v>0</v>
      </c>
      <c r="EV102" s="45">
        <f t="shared" si="124"/>
        <v>0</v>
      </c>
      <c r="EW102" s="45">
        <f t="shared" si="124"/>
        <v>0</v>
      </c>
      <c r="EX102" s="45">
        <f t="shared" si="124"/>
        <v>0</v>
      </c>
      <c r="EY102" s="45">
        <f t="shared" si="124"/>
        <v>0</v>
      </c>
      <c r="EZ102" s="45">
        <f t="shared" si="124"/>
        <v>0</v>
      </c>
      <c r="FA102" s="45">
        <f t="shared" si="124"/>
        <v>0</v>
      </c>
      <c r="FB102" s="45">
        <f t="shared" si="124"/>
        <v>0</v>
      </c>
      <c r="FC102" s="45">
        <f t="shared" si="124"/>
        <v>0</v>
      </c>
      <c r="FD102" s="45">
        <f t="shared" si="124"/>
        <v>0</v>
      </c>
      <c r="FE102" s="45">
        <f t="shared" si="124"/>
        <v>0</v>
      </c>
      <c r="FF102" s="45">
        <f t="shared" si="124"/>
        <v>0</v>
      </c>
      <c r="FG102" s="45">
        <f t="shared" si="124"/>
        <v>0</v>
      </c>
      <c r="FH102" s="45">
        <f t="shared" ref="FH102:GM102" si="125">-FH85-FH82-FH83-FH84+FH79-FH80-FH81+FH99+FH101</f>
        <v>0</v>
      </c>
      <c r="FI102" s="45">
        <f t="shared" si="125"/>
        <v>0</v>
      </c>
      <c r="FJ102" s="45">
        <f t="shared" si="125"/>
        <v>0</v>
      </c>
      <c r="FK102" s="45">
        <f t="shared" si="125"/>
        <v>0</v>
      </c>
      <c r="FL102" s="45">
        <f t="shared" si="125"/>
        <v>0</v>
      </c>
      <c r="FM102" s="45">
        <f t="shared" si="125"/>
        <v>0</v>
      </c>
      <c r="FN102" s="45">
        <f t="shared" si="125"/>
        <v>0</v>
      </c>
      <c r="FO102" s="45">
        <f t="shared" si="125"/>
        <v>0</v>
      </c>
      <c r="FP102" s="45">
        <f t="shared" si="125"/>
        <v>0</v>
      </c>
    </row>
    <row r="103" spans="1:172" x14ac:dyDescent="0.2">
      <c r="A103" s="42" t="s">
        <v>250</v>
      </c>
      <c r="D103" s="46">
        <f>D102</f>
        <v>-800000</v>
      </c>
      <c r="E103" s="46">
        <f t="shared" ref="E103:AJ103" si="126">D103+E102</f>
        <v>-984805.24942857143</v>
      </c>
      <c r="F103" s="46">
        <f t="shared" si="126"/>
        <v>-1169610.4988571429</v>
      </c>
      <c r="G103" s="46">
        <f t="shared" si="126"/>
        <v>-1354415.7482857143</v>
      </c>
      <c r="H103" s="46">
        <f t="shared" si="126"/>
        <v>-1539220.9977142857</v>
      </c>
      <c r="I103" s="46">
        <f t="shared" si="126"/>
        <v>-1724026.2471428572</v>
      </c>
      <c r="J103" s="46">
        <f t="shared" si="126"/>
        <v>-1908831.4965714286</v>
      </c>
      <c r="K103" s="46">
        <f t="shared" si="126"/>
        <v>-2093636.746</v>
      </c>
      <c r="L103" s="46">
        <f t="shared" si="126"/>
        <v>-2278441.9954285715</v>
      </c>
      <c r="M103" s="46">
        <f t="shared" si="126"/>
        <v>-2463247.2448571427</v>
      </c>
      <c r="N103" s="46">
        <f t="shared" si="126"/>
        <v>-2648052.4942857139</v>
      </c>
      <c r="O103" s="46">
        <f t="shared" si="126"/>
        <v>-2832857.7437142851</v>
      </c>
      <c r="P103" s="46">
        <f t="shared" si="126"/>
        <v>-3103509.6598095233</v>
      </c>
      <c r="Q103" s="46">
        <f t="shared" si="126"/>
        <v>-3374161.5759047614</v>
      </c>
      <c r="R103" s="46">
        <f t="shared" si="126"/>
        <v>-3644813.4919999996</v>
      </c>
      <c r="S103" s="46">
        <f t="shared" si="126"/>
        <v>-3665065.805780333</v>
      </c>
      <c r="T103" s="46">
        <f t="shared" si="126"/>
        <v>-3670216.5299606663</v>
      </c>
      <c r="U103" s="46">
        <f t="shared" si="126"/>
        <v>-3671132.0072076665</v>
      </c>
      <c r="V103" s="46">
        <f t="shared" si="126"/>
        <v>-3667812.2375213332</v>
      </c>
      <c r="W103" s="46">
        <f t="shared" si="126"/>
        <v>-3660257.2209016667</v>
      </c>
      <c r="X103" s="46">
        <f t="shared" si="126"/>
        <v>-3648466.9573486666</v>
      </c>
      <c r="Y103" s="46">
        <f t="shared" si="126"/>
        <v>-3633071.6400027834</v>
      </c>
      <c r="Z103" s="46">
        <f t="shared" si="126"/>
        <v>-3614076.3627635669</v>
      </c>
      <c r="AA103" s="46">
        <f t="shared" si="126"/>
        <v>-3591481.1256310167</v>
      </c>
      <c r="AB103" s="46">
        <f t="shared" si="126"/>
        <v>-3565285.9286051332</v>
      </c>
      <c r="AC103" s="46">
        <f t="shared" si="126"/>
        <v>-3532642.6848459165</v>
      </c>
      <c r="AD103" s="46">
        <f t="shared" si="126"/>
        <v>-3499999.4410866997</v>
      </c>
      <c r="AE103" s="46">
        <f t="shared" si="126"/>
        <v>-3465928.8543978832</v>
      </c>
      <c r="AF103" s="46">
        <f t="shared" si="126"/>
        <v>-3431858.2677090666</v>
      </c>
      <c r="AG103" s="46">
        <f t="shared" si="126"/>
        <v>-3397787.6810202501</v>
      </c>
      <c r="AH103" s="46">
        <f t="shared" si="126"/>
        <v>-3363717.0943314335</v>
      </c>
      <c r="AI103" s="46">
        <f t="shared" si="126"/>
        <v>-3329646.507642617</v>
      </c>
      <c r="AJ103" s="46">
        <f t="shared" si="126"/>
        <v>-3295575.9209538004</v>
      </c>
      <c r="AK103" s="46">
        <f t="shared" ref="AK103:BP103" si="127">AJ103+AK102</f>
        <v>-3261505.3342649839</v>
      </c>
      <c r="AL103" s="46">
        <f t="shared" si="127"/>
        <v>-3227434.7475761673</v>
      </c>
      <c r="AM103" s="46">
        <f t="shared" si="127"/>
        <v>-3193364.1608873508</v>
      </c>
      <c r="AN103" s="46">
        <f t="shared" si="127"/>
        <v>-3159293.5741985342</v>
      </c>
      <c r="AO103" s="46">
        <f t="shared" si="127"/>
        <v>-3125222.9875097177</v>
      </c>
      <c r="AP103" s="46">
        <f t="shared" si="127"/>
        <v>-3091152.4008209012</v>
      </c>
      <c r="AQ103" s="46">
        <f t="shared" si="127"/>
        <v>-3055597.3774853004</v>
      </c>
      <c r="AR103" s="46">
        <f t="shared" si="127"/>
        <v>-3020042.3541496997</v>
      </c>
      <c r="AS103" s="46">
        <f t="shared" si="127"/>
        <v>-2984487.3308140989</v>
      </c>
      <c r="AT103" s="46">
        <f t="shared" si="127"/>
        <v>-2948932.3074784982</v>
      </c>
      <c r="AU103" s="46">
        <f t="shared" si="127"/>
        <v>-2913377.2841428975</v>
      </c>
      <c r="AV103" s="46">
        <f t="shared" si="127"/>
        <v>-2877822.2608072967</v>
      </c>
      <c r="AW103" s="46">
        <f t="shared" si="127"/>
        <v>-2842267.237471696</v>
      </c>
      <c r="AX103" s="46">
        <f t="shared" si="127"/>
        <v>-2806712.2141360953</v>
      </c>
      <c r="AY103" s="46">
        <f t="shared" si="127"/>
        <v>-2771157.1908004945</v>
      </c>
      <c r="AZ103" s="46">
        <f t="shared" si="127"/>
        <v>-2735602.1674648938</v>
      </c>
      <c r="BA103" s="46">
        <f t="shared" si="127"/>
        <v>-2700047.144129293</v>
      </c>
      <c r="BB103" s="46">
        <f t="shared" si="127"/>
        <v>-2664492.1207936923</v>
      </c>
      <c r="BC103" s="46">
        <f t="shared" si="127"/>
        <v>-2627393.2833454362</v>
      </c>
      <c r="BD103" s="46">
        <f t="shared" si="127"/>
        <v>-2590294.4458971801</v>
      </c>
      <c r="BE103" s="46">
        <f t="shared" si="127"/>
        <v>-2553195.608448924</v>
      </c>
      <c r="BF103" s="46">
        <f t="shared" si="127"/>
        <v>-2516096.7710006679</v>
      </c>
      <c r="BG103" s="46">
        <f t="shared" si="127"/>
        <v>-2478997.9335524119</v>
      </c>
      <c r="BH103" s="46">
        <f t="shared" si="127"/>
        <v>-2441899.0961041558</v>
      </c>
      <c r="BI103" s="46">
        <f t="shared" si="127"/>
        <v>-2404800.2586558997</v>
      </c>
      <c r="BJ103" s="46">
        <f t="shared" si="127"/>
        <v>-2367701.4212076436</v>
      </c>
      <c r="BK103" s="46">
        <f t="shared" si="127"/>
        <v>-2330602.5837593875</v>
      </c>
      <c r="BL103" s="46">
        <f t="shared" si="127"/>
        <v>-2293503.7463111314</v>
      </c>
      <c r="BM103" s="46">
        <f t="shared" si="127"/>
        <v>-2256404.9088628753</v>
      </c>
      <c r="BN103" s="46">
        <f t="shared" si="127"/>
        <v>-2219306.0714146192</v>
      </c>
      <c r="BO103" s="46">
        <f t="shared" si="127"/>
        <v>-2180601.6672892016</v>
      </c>
      <c r="BP103" s="46">
        <f t="shared" si="127"/>
        <v>-2141897.2631637841</v>
      </c>
      <c r="BQ103" s="46">
        <f t="shared" ref="BQ103:CV103" si="128">BP103+BQ102</f>
        <v>-2103192.8590383665</v>
      </c>
      <c r="BR103" s="46">
        <f t="shared" si="128"/>
        <v>-2064488.4549129489</v>
      </c>
      <c r="BS103" s="46">
        <f t="shared" si="128"/>
        <v>-2025784.0507875313</v>
      </c>
      <c r="BT103" s="46">
        <f t="shared" si="128"/>
        <v>-1987079.6466621137</v>
      </c>
      <c r="BU103" s="46">
        <f t="shared" si="128"/>
        <v>-1948375.2425366961</v>
      </c>
      <c r="BV103" s="46">
        <f t="shared" si="128"/>
        <v>-1909670.8384112786</v>
      </c>
      <c r="BW103" s="46">
        <f t="shared" si="128"/>
        <v>-1870966.434285861</v>
      </c>
      <c r="BX103" s="46">
        <f t="shared" si="128"/>
        <v>-1832262.0301604434</v>
      </c>
      <c r="BY103" s="46">
        <f t="shared" si="128"/>
        <v>-1793557.6260350258</v>
      </c>
      <c r="BZ103" s="46">
        <f t="shared" si="128"/>
        <v>-1754853.2219096082</v>
      </c>
      <c r="CA103" s="46">
        <f t="shared" si="128"/>
        <v>-1714479.0284399425</v>
      </c>
      <c r="CB103" s="46">
        <f t="shared" si="128"/>
        <v>-1674104.8349702768</v>
      </c>
      <c r="CC103" s="46">
        <f t="shared" si="128"/>
        <v>-1633730.6415006111</v>
      </c>
      <c r="CD103" s="46">
        <f t="shared" si="128"/>
        <v>-1593356.4480309454</v>
      </c>
      <c r="CE103" s="46">
        <f t="shared" si="128"/>
        <v>-1552982.2545612797</v>
      </c>
      <c r="CF103" s="46">
        <f t="shared" si="128"/>
        <v>-1512608.061091614</v>
      </c>
      <c r="CG103" s="46">
        <f t="shared" si="128"/>
        <v>-1472233.8676219482</v>
      </c>
      <c r="CH103" s="46">
        <f t="shared" si="128"/>
        <v>-1431859.6741522825</v>
      </c>
      <c r="CI103" s="46">
        <f t="shared" si="128"/>
        <v>-1391485.4806826168</v>
      </c>
      <c r="CJ103" s="46">
        <f t="shared" si="128"/>
        <v>-1351111.2872129511</v>
      </c>
      <c r="CK103" s="46">
        <f t="shared" si="128"/>
        <v>-1310737.0937432854</v>
      </c>
      <c r="CL103" s="46">
        <f t="shared" si="128"/>
        <v>-1270362.9002736197</v>
      </c>
      <c r="CM103" s="46">
        <f t="shared" si="128"/>
        <v>-1228252.125885936</v>
      </c>
      <c r="CN103" s="46">
        <f t="shared" si="128"/>
        <v>-1186141.3514982522</v>
      </c>
      <c r="CO103" s="46">
        <f t="shared" si="128"/>
        <v>-1144030.5771105685</v>
      </c>
      <c r="CP103" s="46">
        <f t="shared" si="128"/>
        <v>-1101919.8027228848</v>
      </c>
      <c r="CQ103" s="46">
        <f t="shared" si="128"/>
        <v>-1059809.0283352011</v>
      </c>
      <c r="CR103" s="46">
        <f t="shared" si="128"/>
        <v>-1017698.2539475175</v>
      </c>
      <c r="CS103" s="46">
        <f t="shared" si="128"/>
        <v>-975587.47955983388</v>
      </c>
      <c r="CT103" s="46">
        <f t="shared" si="128"/>
        <v>-933476.70517215028</v>
      </c>
      <c r="CU103" s="46">
        <f t="shared" si="128"/>
        <v>-891365.93078446668</v>
      </c>
      <c r="CV103" s="46">
        <f t="shared" si="128"/>
        <v>-849255.15639678307</v>
      </c>
      <c r="CW103" s="46">
        <f t="shared" ref="CW103:EB103" si="129">CV103+CW102</f>
        <v>-807144.38200909947</v>
      </c>
      <c r="CX103" s="46">
        <f t="shared" si="129"/>
        <v>-765033.60762141587</v>
      </c>
      <c r="CY103" s="46">
        <f t="shared" si="129"/>
        <v>-721116.78907899361</v>
      </c>
      <c r="CZ103" s="46">
        <f t="shared" si="129"/>
        <v>-677199.97053657135</v>
      </c>
      <c r="DA103" s="46">
        <f t="shared" si="129"/>
        <v>-633283.15199414908</v>
      </c>
      <c r="DB103" s="46">
        <f t="shared" si="129"/>
        <v>-589366.33345172682</v>
      </c>
      <c r="DC103" s="46">
        <f t="shared" si="129"/>
        <v>-545449.51490930456</v>
      </c>
      <c r="DD103" s="46">
        <f t="shared" si="129"/>
        <v>-501532.6963668823</v>
      </c>
      <c r="DE103" s="46">
        <f t="shared" si="129"/>
        <v>-457615.87782446004</v>
      </c>
      <c r="DF103" s="46">
        <f t="shared" si="129"/>
        <v>-413699.05928203778</v>
      </c>
      <c r="DG103" s="46">
        <f t="shared" si="129"/>
        <v>-369782.24073961552</v>
      </c>
      <c r="DH103" s="46">
        <f t="shared" si="129"/>
        <v>-325865.42219719326</v>
      </c>
      <c r="DI103" s="46">
        <f t="shared" si="129"/>
        <v>-281948.603654771</v>
      </c>
      <c r="DJ103" s="46">
        <f t="shared" si="129"/>
        <v>-238031.78511234871</v>
      </c>
      <c r="DK103" s="46">
        <f t="shared" si="129"/>
        <v>-192236.68064899818</v>
      </c>
      <c r="DL103" s="46">
        <f t="shared" si="129"/>
        <v>-146441.57618564766</v>
      </c>
      <c r="DM103" s="46">
        <f t="shared" si="129"/>
        <v>-100646.47172229714</v>
      </c>
      <c r="DN103" s="46">
        <f t="shared" si="129"/>
        <v>-54851.367258946615</v>
      </c>
      <c r="DO103" s="46">
        <f t="shared" si="129"/>
        <v>-9056.2627955960925</v>
      </c>
      <c r="DP103" s="46">
        <f t="shared" si="129"/>
        <v>36738.84166775443</v>
      </c>
      <c r="DQ103" s="46">
        <f t="shared" si="129"/>
        <v>82533.946131104953</v>
      </c>
      <c r="DR103" s="46">
        <f t="shared" si="129"/>
        <v>128329.05059445548</v>
      </c>
      <c r="DS103" s="46">
        <f t="shared" si="129"/>
        <v>174124.155057806</v>
      </c>
      <c r="DT103" s="46">
        <f t="shared" si="129"/>
        <v>219919.25952115652</v>
      </c>
      <c r="DU103" s="46">
        <f t="shared" si="129"/>
        <v>265714.36398450704</v>
      </c>
      <c r="DV103" s="46">
        <f t="shared" si="129"/>
        <v>311509.46844785754</v>
      </c>
      <c r="DW103" s="46">
        <f t="shared" si="129"/>
        <v>359257.9902689734</v>
      </c>
      <c r="DX103" s="46">
        <f t="shared" si="129"/>
        <v>407006.51209008927</v>
      </c>
      <c r="DY103" s="46">
        <f t="shared" si="129"/>
        <v>454755.03391120513</v>
      </c>
      <c r="DZ103" s="46">
        <f t="shared" si="129"/>
        <v>502503.55573232099</v>
      </c>
      <c r="EA103" s="46">
        <f t="shared" si="129"/>
        <v>550252.07755343686</v>
      </c>
      <c r="EB103" s="46">
        <f t="shared" si="129"/>
        <v>598000.59937455272</v>
      </c>
      <c r="EC103" s="46">
        <f t="shared" ref="EC103:FH103" si="130">EB103+EC102</f>
        <v>645749.12119566859</v>
      </c>
      <c r="ED103" s="46">
        <f t="shared" si="130"/>
        <v>693497.64301678445</v>
      </c>
      <c r="EE103" s="46">
        <f t="shared" si="130"/>
        <v>741246.16483790032</v>
      </c>
      <c r="EF103" s="46">
        <f t="shared" si="130"/>
        <v>788994.68665901618</v>
      </c>
      <c r="EG103" s="46">
        <f t="shared" si="130"/>
        <v>836743.20848013205</v>
      </c>
      <c r="EH103" s="46">
        <f t="shared" si="130"/>
        <v>9116218.0803775694</v>
      </c>
      <c r="EI103" s="46">
        <f t="shared" si="130"/>
        <v>9116218.0803775694</v>
      </c>
      <c r="EJ103" s="46">
        <f t="shared" si="130"/>
        <v>9116218.0803775694</v>
      </c>
      <c r="EK103" s="46">
        <f t="shared" si="130"/>
        <v>9116218.0803775694</v>
      </c>
      <c r="EL103" s="46">
        <f t="shared" si="130"/>
        <v>9116218.0803775694</v>
      </c>
      <c r="EM103" s="46">
        <f t="shared" si="130"/>
        <v>9116218.0803775694</v>
      </c>
      <c r="EN103" s="46">
        <f t="shared" si="130"/>
        <v>9116218.0803775694</v>
      </c>
      <c r="EO103" s="46">
        <f t="shared" si="130"/>
        <v>9116218.0803775694</v>
      </c>
      <c r="EP103" s="46">
        <f t="shared" si="130"/>
        <v>9116218.0803775694</v>
      </c>
      <c r="EQ103" s="46">
        <f t="shared" si="130"/>
        <v>9116218.0803775694</v>
      </c>
      <c r="ER103" s="46">
        <f t="shared" si="130"/>
        <v>9116218.0803775694</v>
      </c>
      <c r="ES103" s="46">
        <f t="shared" si="130"/>
        <v>9116218.0803775694</v>
      </c>
      <c r="ET103" s="46">
        <f t="shared" si="130"/>
        <v>9116218.0803775694</v>
      </c>
      <c r="EU103" s="46">
        <f t="shared" si="130"/>
        <v>9116218.0803775694</v>
      </c>
      <c r="EV103" s="46">
        <f t="shared" si="130"/>
        <v>9116218.0803775694</v>
      </c>
      <c r="EW103" s="46">
        <f t="shared" si="130"/>
        <v>9116218.0803775694</v>
      </c>
      <c r="EX103" s="46">
        <f t="shared" si="130"/>
        <v>9116218.0803775694</v>
      </c>
      <c r="EY103" s="46">
        <f t="shared" si="130"/>
        <v>9116218.0803775694</v>
      </c>
      <c r="EZ103" s="46">
        <f t="shared" si="130"/>
        <v>9116218.0803775694</v>
      </c>
      <c r="FA103" s="46">
        <f t="shared" si="130"/>
        <v>9116218.0803775694</v>
      </c>
      <c r="FB103" s="46">
        <f t="shared" si="130"/>
        <v>9116218.0803775694</v>
      </c>
      <c r="FC103" s="46">
        <f t="shared" si="130"/>
        <v>9116218.0803775694</v>
      </c>
      <c r="FD103" s="46">
        <f t="shared" si="130"/>
        <v>9116218.0803775694</v>
      </c>
      <c r="FE103" s="46">
        <f t="shared" si="130"/>
        <v>9116218.0803775694</v>
      </c>
      <c r="FF103" s="46">
        <f t="shared" si="130"/>
        <v>9116218.0803775694</v>
      </c>
      <c r="FG103" s="46">
        <f t="shared" si="130"/>
        <v>9116218.0803775694</v>
      </c>
      <c r="FH103" s="46">
        <f t="shared" si="130"/>
        <v>9116218.0803775694</v>
      </c>
      <c r="FI103" s="46">
        <f t="shared" ref="FI103:GN103" si="131">FH103+FI102</f>
        <v>9116218.0803775694</v>
      </c>
      <c r="FJ103" s="46">
        <f t="shared" si="131"/>
        <v>9116218.0803775694</v>
      </c>
      <c r="FK103" s="46">
        <f t="shared" si="131"/>
        <v>9116218.0803775694</v>
      </c>
      <c r="FL103" s="46">
        <f t="shared" si="131"/>
        <v>9116218.0803775694</v>
      </c>
      <c r="FM103" s="46">
        <f t="shared" si="131"/>
        <v>9116218.0803775694</v>
      </c>
      <c r="FN103" s="46">
        <f t="shared" si="131"/>
        <v>9116218.0803775694</v>
      </c>
      <c r="FO103" s="46">
        <f t="shared" si="131"/>
        <v>9116218.0803775694</v>
      </c>
      <c r="FP103" s="46">
        <f t="shared" si="131"/>
        <v>9116218.0803775694</v>
      </c>
    </row>
    <row r="104" spans="1:172" x14ac:dyDescent="0.2">
      <c r="A104" s="42" t="s">
        <v>251</v>
      </c>
      <c r="C104" s="45">
        <f>SUM(D104:FP104)</f>
        <v>752876.11742910673</v>
      </c>
      <c r="D104" s="46">
        <f>D102/(1+Kirish!$B$32)^(D$4/12)</f>
        <v>-800000</v>
      </c>
      <c r="E104" s="46">
        <f>E102/(1+Kirish!$B$32)^(E$4/12)</f>
        <v>-182932.59690600762</v>
      </c>
      <c r="F104" s="46">
        <f>F102/(1+Kirish!$B$32)^(F$4/12)</f>
        <v>-181078.92018354207</v>
      </c>
      <c r="G104" s="46">
        <f>G102/(1+Kirish!$B$32)^(G$4/12)</f>
        <v>-179244.02697724325</v>
      </c>
      <c r="H104" s="46">
        <f>H102/(1+Kirish!$B$32)^(H$4/12)</f>
        <v>-177427.72695161458</v>
      </c>
      <c r="I104" s="46">
        <f>I102/(1+Kirish!$B$32)^(I$4/12)</f>
        <v>-175629.8316998505</v>
      </c>
      <c r="J104" s="46">
        <f>J102/(1+Kirish!$B$32)^(J$4/12)</f>
        <v>-173850.15472429304</v>
      </c>
      <c r="K104" s="46">
        <f>K102/(1+Kirish!$B$32)^(K$4/12)</f>
        <v>-172088.51141708606</v>
      </c>
      <c r="L104" s="46">
        <f>L102/(1+Kirish!$B$32)^(L$4/12)</f>
        <v>-170344.71904102579</v>
      </c>
      <c r="M104" s="46">
        <f>M102/(1+Kirish!$B$32)^(M$4/12)</f>
        <v>-168618.59671060523</v>
      </c>
      <c r="N104" s="46">
        <f>N102/(1+Kirish!$B$32)^(N$4/12)</f>
        <v>-166909.96537325066</v>
      </c>
      <c r="O104" s="46">
        <f>O102/(1+Kirish!$B$32)^(O$4/12)</f>
        <v>-165218.64779074842</v>
      </c>
      <c r="P104" s="46">
        <f>P102/(1+Kirish!$B$32)^(P$4/12)</f>
        <v>-239514.96999578597</v>
      </c>
      <c r="Q104" s="46">
        <f>Q102/(1+Kirish!$B$32)^(Q$4/12)</f>
        <v>-237087.93767856943</v>
      </c>
      <c r="R104" s="46">
        <f>R102/(1+Kirish!$B$32)^(R$4/12)</f>
        <v>-234685.49875469663</v>
      </c>
      <c r="S104" s="46">
        <f>S102/(1+Kirish!$B$32)^(S$4/12)</f>
        <v>-17383.074568671629</v>
      </c>
      <c r="T104" s="46">
        <f>T102/(1+Kirish!$B$32)^(T$4/12)</f>
        <v>-4376.1987343315113</v>
      </c>
      <c r="U104" s="46">
        <f>U102/(1+Kirish!$B$32)^(U$4/12)</f>
        <v>-769.93328201554209</v>
      </c>
      <c r="V104" s="46">
        <f>V102/(1+Kirish!$B$32)^(V$4/12)</f>
        <v>2763.6961258062288</v>
      </c>
      <c r="W104" s="46">
        <f>W102/(1+Kirish!$B$32)^(W$4/12)</f>
        <v>6225.7912563844975</v>
      </c>
      <c r="X104" s="46">
        <f>X102/(1+Kirish!$B$32)^(X$4/12)</f>
        <v>9617.4390065731986</v>
      </c>
      <c r="Y104" s="46">
        <f>Y102/(1+Kirish!$B$32)^(Y$4/12)</f>
        <v>12430.865555176462</v>
      </c>
      <c r="Z104" s="46">
        <f>Z102/(1+Kirish!$B$32)^(Z$4/12)</f>
        <v>15182.215681922535</v>
      </c>
      <c r="AA104" s="46">
        <f>AA102/(1+Kirish!$B$32)^(AA$4/12)</f>
        <v>17876.529922712831</v>
      </c>
      <c r="AB104" s="46">
        <f>AB102/(1+Kirish!$B$32)^(AB$4/12)</f>
        <v>20514.681671143666</v>
      </c>
      <c r="AC104" s="46">
        <f>AC102/(1+Kirish!$B$32)^(AC$4/12)</f>
        <v>25305.400636852148</v>
      </c>
      <c r="AD104" s="46">
        <f>AD102/(1+Kirish!$B$32)^(AD$4/12)</f>
        <v>25048.97814623775</v>
      </c>
      <c r="AE104" s="46">
        <f>AE102/(1+Kirish!$B$32)^(AE$4/12)</f>
        <v>25879.33510896609</v>
      </c>
      <c r="AF104" s="46">
        <f>AF102/(1+Kirish!$B$32)^(AF$4/12)</f>
        <v>25617.096875344858</v>
      </c>
      <c r="AG104" s="46">
        <f>AG102/(1+Kirish!$B$32)^(AG$4/12)</f>
        <v>25357.515931444679</v>
      </c>
      <c r="AH104" s="46">
        <f>AH102/(1+Kirish!$B$32)^(AH$4/12)</f>
        <v>25100.565350647863</v>
      </c>
      <c r="AI104" s="46">
        <f>AI102/(1+Kirish!$B$32)^(AI$4/12)</f>
        <v>24846.218479187177</v>
      </c>
      <c r="AJ104" s="46">
        <f>AJ102/(1+Kirish!$B$32)^(AJ$4/12)</f>
        <v>24594.448933381042</v>
      </c>
      <c r="AK104" s="46">
        <f>AK102/(1+Kirish!$B$32)^(AK$4/12)</f>
        <v>24345.230596896694</v>
      </c>
      <c r="AL104" s="46">
        <f>AL102/(1+Kirish!$B$32)^(AL$4/12)</f>
        <v>24098.537618041151</v>
      </c>
      <c r="AM104" s="46">
        <f>AM102/(1+Kirish!$B$32)^(AM$4/12)</f>
        <v>23854.344407079545</v>
      </c>
      <c r="AN104" s="46">
        <f>AN102/(1+Kirish!$B$32)^(AN$4/12)</f>
        <v>23612.625633580694</v>
      </c>
      <c r="AO104" s="46">
        <f>AO102/(1+Kirish!$B$32)^(AO$4/12)</f>
        <v>23373.356223789546</v>
      </c>
      <c r="AP104" s="46">
        <f>AP102/(1+Kirish!$B$32)^(AP$4/12)</f>
        <v>23136.511358026251</v>
      </c>
      <c r="AQ104" s="46">
        <f>AQ102/(1+Kirish!$B$32)^(AQ$4/12)</f>
        <v>23899.896856618125</v>
      </c>
      <c r="AR104" s="46">
        <f>AR102/(1+Kirish!$B$32)^(AR$4/12)</f>
        <v>23657.716494989058</v>
      </c>
      <c r="AS104" s="46">
        <f>AS102/(1+Kirish!$B$32)^(AS$4/12)</f>
        <v>23417.9901743925</v>
      </c>
      <c r="AT104" s="46">
        <f>AT102/(1+Kirish!$B$32)^(AT$4/12)</f>
        <v>23180.693027752732</v>
      </c>
      <c r="AU104" s="46">
        <f>AU102/(1+Kirish!$B$32)^(AU$4/12)</f>
        <v>22945.800439974933</v>
      </c>
      <c r="AV104" s="46">
        <f>AV102/(1+Kirish!$B$32)^(AV$4/12)</f>
        <v>22713.288045391833</v>
      </c>
      <c r="AW104" s="46">
        <f>AW102/(1+Kirish!$B$32)^(AW$4/12)</f>
        <v>22483.13172523621</v>
      </c>
      <c r="AX104" s="46">
        <f>AX102/(1+Kirish!$B$32)^(AX$4/12)</f>
        <v>22255.307605139064</v>
      </c>
      <c r="AY104" s="46">
        <f>AY102/(1+Kirish!$B$32)^(AY$4/12)</f>
        <v>22029.792052653065</v>
      </c>
      <c r="AZ104" s="46">
        <f>AZ102/(1+Kirish!$B$32)^(AZ$4/12)</f>
        <v>21806.561674801153</v>
      </c>
      <c r="BA104" s="46">
        <f>BA102/(1+Kirish!$B$32)^(BA$4/12)</f>
        <v>21585.593315649952</v>
      </c>
      <c r="BB104" s="46">
        <f>BB102/(1+Kirish!$B$32)^(BB$4/12)</f>
        <v>21366.864053907782</v>
      </c>
      <c r="BC104" s="46">
        <f>BC102/(1+Kirish!$B$32)^(BC$4/12)</f>
        <v>22068.708372269855</v>
      </c>
      <c r="BD104" s="46">
        <f>BD102/(1+Kirish!$B$32)^(BD$4/12)</f>
        <v>21845.083650943801</v>
      </c>
      <c r="BE104" s="46">
        <f>BE102/(1+Kirish!$B$32)^(BE$4/12)</f>
        <v>21623.724944245543</v>
      </c>
      <c r="BF104" s="46">
        <f>BF102/(1+Kirish!$B$32)^(BF$4/12)</f>
        <v>21404.609290392225</v>
      </c>
      <c r="BG104" s="46">
        <f>BG102/(1+Kirish!$B$32)^(BG$4/12)</f>
        <v>21187.713960275327</v>
      </c>
      <c r="BH104" s="46">
        <f>BH102/(1+Kirish!$B$32)^(BH$4/12)</f>
        <v>20973.016455102963</v>
      </c>
      <c r="BI104" s="46">
        <f>BI102/(1+Kirish!$B$32)^(BI$4/12)</f>
        <v>20760.494504066064</v>
      </c>
      <c r="BJ104" s="46">
        <f>BJ102/(1+Kirish!$B$32)^(BJ$4/12)</f>
        <v>20550.126062028179</v>
      </c>
      <c r="BK104" s="46">
        <f>BK102/(1+Kirish!$B$32)^(BK$4/12)</f>
        <v>20341.889307238722</v>
      </c>
      <c r="BL104" s="46">
        <f>BL102/(1+Kirish!$B$32)^(BL$4/12)</f>
        <v>20135.762639069391</v>
      </c>
      <c r="BM104" s="46">
        <f>BM102/(1+Kirish!$B$32)^(BM$4/12)</f>
        <v>19931.724675773472</v>
      </c>
      <c r="BN104" s="46">
        <f>BN102/(1+Kirish!$B$32)^(BN$4/12)</f>
        <v>19729.754252267932</v>
      </c>
      <c r="BO104" s="46">
        <f>BO102/(1+Kirish!$B$32)^(BO$4/12)</f>
        <v>20375.044098107621</v>
      </c>
      <c r="BP104" s="46">
        <f>BP102/(1+Kirish!$B$32)^(BP$4/12)</f>
        <v>20168.581468687469</v>
      </c>
      <c r="BQ104" s="46">
        <f>BQ102/(1+Kirish!$B$32)^(BQ$4/12)</f>
        <v>19964.210948474138</v>
      </c>
      <c r="BR104" s="46">
        <f>BR102/(1+Kirish!$B$32)^(BR$4/12)</f>
        <v>19761.911337888097</v>
      </c>
      <c r="BS104" s="46">
        <f>BS102/(1+Kirish!$B$32)^(BS$4/12)</f>
        <v>19561.661652167553</v>
      </c>
      <c r="BT104" s="46">
        <f>BT102/(1+Kirish!$B$32)^(BT$4/12)</f>
        <v>19363.441119191673</v>
      </c>
      <c r="BU104" s="46">
        <f>BU102/(1+Kirish!$B$32)^(BU$4/12)</f>
        <v>19167.229177325891</v>
      </c>
      <c r="BV104" s="46">
        <f>BV102/(1+Kirish!$B$32)^(BV$4/12)</f>
        <v>18973.005473289006</v>
      </c>
      <c r="BW104" s="46">
        <f>BW102/(1+Kirish!$B$32)^(BW$4/12)</f>
        <v>18780.749860041913</v>
      </c>
      <c r="BX104" s="46">
        <f>BX102/(1+Kirish!$B$32)^(BX$4/12)</f>
        <v>18590.442394697755</v>
      </c>
      <c r="BY104" s="46">
        <f>BY102/(1+Kirish!$B$32)^(BY$4/12)</f>
        <v>18402.063336453175</v>
      </c>
      <c r="BZ104" s="46">
        <f>BZ102/(1+Kirish!$B$32)^(BZ$4/12)</f>
        <v>18215.59314454065</v>
      </c>
      <c r="CA104" s="46">
        <f>CA102/(1+Kirish!$B$32)^(CA$4/12)</f>
        <v>18808.908252640802</v>
      </c>
      <c r="CB104" s="46">
        <f>CB102/(1+Kirish!$B$32)^(CB$4/12)</f>
        <v>18618.315455115357</v>
      </c>
      <c r="CC104" s="46">
        <f>CC102/(1+Kirish!$B$32)^(CC$4/12)</f>
        <v>18429.653955992806</v>
      </c>
      <c r="CD104" s="46">
        <f>CD102/(1+Kirish!$B$32)^(CD$4/12)</f>
        <v>18242.90418520771</v>
      </c>
      <c r="CE104" s="46">
        <f>CE102/(1+Kirish!$B$32)^(CE$4/12)</f>
        <v>18058.046771000314</v>
      </c>
      <c r="CF104" s="46">
        <f>CF102/(1+Kirish!$B$32)^(CF$4/12)</f>
        <v>17875.062537907092</v>
      </c>
      <c r="CG104" s="46">
        <f>CG102/(1+Kirish!$B$32)^(CG$4/12)</f>
        <v>17693.932504771663</v>
      </c>
      <c r="CH104" s="46">
        <f>CH102/(1+Kirish!$B$32)^(CH$4/12)</f>
        <v>17514.637882775871</v>
      </c>
      <c r="CI104" s="46">
        <f>CI102/(1+Kirish!$B$32)^(CI$4/12)</f>
        <v>17337.160073490755</v>
      </c>
      <c r="CJ104" s="46">
        <f>CJ102/(1+Kirish!$B$32)^(CJ$4/12)</f>
        <v>17161.480666947366</v>
      </c>
      <c r="CK104" s="46">
        <f>CK102/(1+Kirish!$B$32)^(CK$4/12)</f>
        <v>16987.58143972703</v>
      </c>
      <c r="CL104" s="46">
        <f>CL102/(1+Kirish!$B$32)^(CL$4/12)</f>
        <v>16815.444353071063</v>
      </c>
      <c r="CM104" s="46">
        <f>CM102/(1+Kirish!$B$32)^(CM$4/12)</f>
        <v>17360.991026670566</v>
      </c>
      <c r="CN104" s="46">
        <f>CN102/(1+Kirish!$B$32)^(CN$4/12)</f>
        <v>17185.070138379629</v>
      </c>
      <c r="CO104" s="46">
        <f>CO102/(1+Kirish!$B$32)^(CO$4/12)</f>
        <v>17010.931876373648</v>
      </c>
      <c r="CP104" s="46">
        <f>CP102/(1+Kirish!$B$32)^(CP$4/12)</f>
        <v>16838.558177098595</v>
      </c>
      <c r="CQ104" s="46">
        <f>CQ102/(1+Kirish!$B$32)^(CQ$4/12)</f>
        <v>16667.931160040462</v>
      </c>
      <c r="CR104" s="46">
        <f>CR102/(1+Kirish!$B$32)^(CR$4/12)</f>
        <v>16499.033125870526</v>
      </c>
      <c r="CS104" s="46">
        <f>CS102/(1+Kirish!$B$32)^(CS$4/12)</f>
        <v>16331.846554609374</v>
      </c>
      <c r="CT104" s="46">
        <f>CT102/(1+Kirish!$B$32)^(CT$4/12)</f>
        <v>16166.35410380951</v>
      </c>
      <c r="CU104" s="46">
        <f>CU102/(1+Kirish!$B$32)^(CU$4/12)</f>
        <v>16002.538606756436</v>
      </c>
      <c r="CV104" s="46">
        <f>CV102/(1+Kirish!$B$32)^(CV$4/12)</f>
        <v>15840.383070687916</v>
      </c>
      <c r="CW104" s="46">
        <f>CW102/(1+Kirish!$B$32)^(CW$4/12)</f>
        <v>15679.870675031283</v>
      </c>
      <c r="CX104" s="46">
        <f>CX102/(1+Kirish!$B$32)^(CX$4/12)</f>
        <v>15520.984769658666</v>
      </c>
      <c r="CY104" s="46">
        <f>CY102/(1+Kirish!$B$32)^(CY$4/12)</f>
        <v>16022.626620670806</v>
      </c>
      <c r="CZ104" s="46">
        <f>CZ102/(1+Kirish!$B$32)^(CZ$4/12)</f>
        <v>15860.267530482221</v>
      </c>
      <c r="DA104" s="46">
        <f>DA102/(1+Kirish!$B$32)^(DA$4/12)</f>
        <v>15699.553643342488</v>
      </c>
      <c r="DB104" s="46">
        <f>DB102/(1+Kirish!$B$32)^(DB$4/12)</f>
        <v>15540.468288222773</v>
      </c>
      <c r="DC104" s="46">
        <f>DC102/(1+Kirish!$B$32)^(DC$4/12)</f>
        <v>15382.994963023688</v>
      </c>
      <c r="DD104" s="46">
        <f>DD102/(1+Kirish!$B$32)^(DD$4/12)</f>
        <v>15227.117332863478</v>
      </c>
      <c r="DE104" s="46">
        <f>DE102/(1+Kirish!$B$32)^(DE$4/12)</f>
        <v>15072.819228383585</v>
      </c>
      <c r="DF104" s="46">
        <f>DF102/(1+Kirish!$B$32)^(DF$4/12)</f>
        <v>14920.084644071409</v>
      </c>
      <c r="DG104" s="46">
        <f>DG102/(1+Kirish!$B$32)^(DG$4/12)</f>
        <v>14768.897736600014</v>
      </c>
      <c r="DH104" s="46">
        <f>DH102/(1+Kirish!$B$32)^(DH$4/12)</f>
        <v>14619.242823184688</v>
      </c>
      <c r="DI104" s="46">
        <f>DI102/(1+Kirish!$B$32)^(DI$4/12)</f>
        <v>14471.104379956148</v>
      </c>
      <c r="DJ104" s="46">
        <f>DJ102/(1+Kirish!$B$32)^(DJ$4/12)</f>
        <v>14324.467040350257</v>
      </c>
      <c r="DK104" s="46">
        <f>DK102/(1+Kirish!$B$32)^(DK$4/12)</f>
        <v>14785.753166444485</v>
      </c>
      <c r="DL104" s="46">
        <f>DL102/(1+Kirish!$B$32)^(DL$4/12)</f>
        <v>14635.927455049581</v>
      </c>
      <c r="DM104" s="46">
        <f>DM102/(1+Kirish!$B$32)^(DM$4/12)</f>
        <v>14487.619944556745</v>
      </c>
      <c r="DN104" s="46">
        <f>DN102/(1+Kirish!$B$32)^(DN$4/12)</f>
        <v>14340.815250864283</v>
      </c>
      <c r="DO104" s="46">
        <f>DO102/(1+Kirish!$B$32)^(DO$4/12)</f>
        <v>14195.498145759362</v>
      </c>
      <c r="DP104" s="46">
        <f>DP102/(1+Kirish!$B$32)^(DP$4/12)</f>
        <v>14051.653555338351</v>
      </c>
      <c r="DQ104" s="46">
        <f>DQ102/(1+Kirish!$B$32)^(DQ$4/12)</f>
        <v>13909.26655844318</v>
      </c>
      <c r="DR104" s="46">
        <f>DR102/(1+Kirish!$B$32)^(DR$4/12)</f>
        <v>13768.322385113577</v>
      </c>
      <c r="DS104" s="46">
        <f>DS102/(1+Kirish!$B$32)^(DS$4/12)</f>
        <v>13628.806415054945</v>
      </c>
      <c r="DT104" s="46">
        <f>DT102/(1+Kirish!$B$32)^(DT$4/12)</f>
        <v>13490.704176121788</v>
      </c>
      <c r="DU104" s="46">
        <f>DU102/(1+Kirish!$B$32)^(DU$4/12)</f>
        <v>13354.001342816495</v>
      </c>
      <c r="DV104" s="46">
        <f>DV102/(1+Kirish!$B$32)^(DV$4/12)</f>
        <v>13218.683734803359</v>
      </c>
      <c r="DW104" s="46">
        <f>DW102/(1+Kirish!$B$32)^(DW$4/12)</f>
        <v>13642.874550701064</v>
      </c>
      <c r="DX104" s="46">
        <f>DX102/(1+Kirish!$B$32)^(DX$4/12)</f>
        <v>13504.629757756113</v>
      </c>
      <c r="DY104" s="46">
        <f>DY102/(1+Kirish!$B$32)^(DY$4/12)</f>
        <v>13367.785814954983</v>
      </c>
      <c r="DZ104" s="46">
        <f>DZ102/(1+Kirish!$B$32)^(DZ$4/12)</f>
        <v>13232.328527324506</v>
      </c>
      <c r="EA104" s="46">
        <f>EA102/(1+Kirish!$B$32)^(EA$4/12)</f>
        <v>13098.24384373079</v>
      </c>
      <c r="EB104" s="46">
        <f>EB102/(1+Kirish!$B$32)^(EB$4/12)</f>
        <v>12965.517855421684</v>
      </c>
      <c r="EC104" s="46">
        <f>EC102/(1+Kirish!$B$32)^(EC$4/12)</f>
        <v>12834.136794583981</v>
      </c>
      <c r="ED104" s="46">
        <f>ED102/(1+Kirish!$B$32)^(ED$4/12)</f>
        <v>12704.0870329153</v>
      </c>
      <c r="EE104" s="46">
        <f>EE102/(1+Kirish!$B$32)^(EE$4/12)</f>
        <v>12575.355080210387</v>
      </c>
      <c r="EF104" s="46">
        <f>EF102/(1+Kirish!$B$32)^(EF$4/12)</f>
        <v>12447.92758296176</v>
      </c>
      <c r="EG104" s="46">
        <f>EG102/(1+Kirish!$B$32)^(EG$4/12)</f>
        <v>12321.791322974537</v>
      </c>
      <c r="EH104" s="46">
        <f>EH102/(1+Kirish!$B$32)^(EH$4/12)</f>
        <v>2114917.8702195156</v>
      </c>
      <c r="EI104" s="46">
        <f>EI102/(1+Kirish!$B$32)^(EI$4/12)</f>
        <v>0</v>
      </c>
      <c r="EJ104" s="46">
        <f>EJ102/(1+Kirish!$B$32)^(EJ$4/12)</f>
        <v>0</v>
      </c>
      <c r="EK104" s="46">
        <f>EK102/(1+Kirish!$B$32)^(EK$4/12)</f>
        <v>0</v>
      </c>
      <c r="EL104" s="46">
        <f>EL102/(1+Kirish!$B$32)^(EL$4/12)</f>
        <v>0</v>
      </c>
      <c r="EM104" s="46">
        <f>EM102/(1+Kirish!$B$32)^(EM$4/12)</f>
        <v>0</v>
      </c>
      <c r="EN104" s="46">
        <f>EN102/(1+Kirish!$B$32)^(EN$4/12)</f>
        <v>0</v>
      </c>
      <c r="EO104" s="46">
        <f>EO102/(1+Kirish!$B$32)^(EO$4/12)</f>
        <v>0</v>
      </c>
      <c r="EP104" s="46">
        <f>EP102/(1+Kirish!$B$32)^(EP$4/12)</f>
        <v>0</v>
      </c>
      <c r="EQ104" s="46">
        <f>EQ102/(1+Kirish!$B$32)^(EQ$4/12)</f>
        <v>0</v>
      </c>
      <c r="ER104" s="46">
        <f>ER102/(1+Kirish!$B$32)^(ER$4/12)</f>
        <v>0</v>
      </c>
      <c r="ES104" s="46">
        <f>ES102/(1+Kirish!$B$32)^(ES$4/12)</f>
        <v>0</v>
      </c>
      <c r="ET104" s="46">
        <f>ET102/(1+Kirish!$B$32)^(ET$4/12)</f>
        <v>0</v>
      </c>
      <c r="EU104" s="46">
        <f>EU102/(1+Kirish!$B$32)^(EU$4/12)</f>
        <v>0</v>
      </c>
      <c r="EV104" s="46">
        <f>EV102/(1+Kirish!$B$32)^(EV$4/12)</f>
        <v>0</v>
      </c>
      <c r="EW104" s="46">
        <f>EW102/(1+Kirish!$B$32)^(EW$4/12)</f>
        <v>0</v>
      </c>
      <c r="EX104" s="46">
        <f>EX102/(1+Kirish!$B$32)^(EX$4/12)</f>
        <v>0</v>
      </c>
      <c r="EY104" s="46">
        <f>EY102/(1+Kirish!$B$32)^(EY$4/12)</f>
        <v>0</v>
      </c>
      <c r="EZ104" s="46">
        <f>EZ102/(1+Kirish!$B$32)^(EZ$4/12)</f>
        <v>0</v>
      </c>
      <c r="FA104" s="46">
        <f>FA102/(1+Kirish!$B$32)^(FA$4/12)</f>
        <v>0</v>
      </c>
      <c r="FB104" s="46">
        <f>FB102/(1+Kirish!$B$32)^(FB$4/12)</f>
        <v>0</v>
      </c>
      <c r="FC104" s="46">
        <f>FC102/(1+Kirish!$B$32)^(FC$4/12)</f>
        <v>0</v>
      </c>
      <c r="FD104" s="46">
        <f>FD102/(1+Kirish!$B$32)^(FD$4/12)</f>
        <v>0</v>
      </c>
      <c r="FE104" s="46">
        <f>FE102/(1+Kirish!$B$32)^(FE$4/12)</f>
        <v>0</v>
      </c>
      <c r="FF104" s="46">
        <f>FF102/(1+Kirish!$B$32)^(FF$4/12)</f>
        <v>0</v>
      </c>
      <c r="FG104" s="46">
        <f>FG102/(1+Kirish!$B$32)^(FG$4/12)</f>
        <v>0</v>
      </c>
      <c r="FH104" s="46">
        <f>FH102/(1+Kirish!$B$32)^(FH$4/12)</f>
        <v>0</v>
      </c>
      <c r="FI104" s="46">
        <f>FI102/(1+Kirish!$B$32)^(FI$4/12)</f>
        <v>0</v>
      </c>
      <c r="FJ104" s="46">
        <f>FJ102/(1+Kirish!$B$32)^(FJ$4/12)</f>
        <v>0</v>
      </c>
      <c r="FK104" s="46">
        <f>FK102/(1+Kirish!$B$32)^(FK$4/12)</f>
        <v>0</v>
      </c>
      <c r="FL104" s="46">
        <f>FL102/(1+Kirish!$B$32)^(FL$4/12)</f>
        <v>0</v>
      </c>
      <c r="FM104" s="46">
        <f>FM102/(1+Kirish!$B$32)^(FM$4/12)</f>
        <v>0</v>
      </c>
      <c r="FN104" s="46">
        <f>FN102/(1+Kirish!$B$32)^(FN$4/12)</f>
        <v>0</v>
      </c>
      <c r="FO104" s="46">
        <f>FO102/(1+Kirish!$B$32)^(FO$4/12)</f>
        <v>0</v>
      </c>
      <c r="FP104" s="46">
        <f>FP102/(1+Kirish!$B$32)^(FP$4/12)</f>
        <v>0</v>
      </c>
    </row>
    <row r="105" spans="1:172" x14ac:dyDescent="0.2">
      <c r="A105" s="42" t="s">
        <v>252</v>
      </c>
      <c r="D105" s="47">
        <f t="shared" ref="D105:AI105" si="132">IF(D103&lt;-0.000001,D$4,-1)</f>
        <v>0</v>
      </c>
      <c r="E105" s="47">
        <f t="shared" si="132"/>
        <v>1</v>
      </c>
      <c r="F105" s="47">
        <f t="shared" si="132"/>
        <v>2</v>
      </c>
      <c r="G105" s="47">
        <f t="shared" si="132"/>
        <v>3</v>
      </c>
      <c r="H105" s="47">
        <f t="shared" si="132"/>
        <v>4</v>
      </c>
      <c r="I105" s="47">
        <f t="shared" si="132"/>
        <v>5</v>
      </c>
      <c r="J105" s="47">
        <f t="shared" si="132"/>
        <v>6</v>
      </c>
      <c r="K105" s="47">
        <f t="shared" si="132"/>
        <v>7</v>
      </c>
      <c r="L105" s="47">
        <f t="shared" si="132"/>
        <v>8</v>
      </c>
      <c r="M105" s="47">
        <f t="shared" si="132"/>
        <v>9</v>
      </c>
      <c r="N105" s="47">
        <f t="shared" si="132"/>
        <v>10</v>
      </c>
      <c r="O105" s="47">
        <f t="shared" si="132"/>
        <v>11</v>
      </c>
      <c r="P105" s="47">
        <f t="shared" si="132"/>
        <v>12</v>
      </c>
      <c r="Q105" s="47">
        <f t="shared" si="132"/>
        <v>13</v>
      </c>
      <c r="R105" s="47">
        <f t="shared" si="132"/>
        <v>14</v>
      </c>
      <c r="S105" s="47">
        <f t="shared" si="132"/>
        <v>15</v>
      </c>
      <c r="T105" s="47">
        <f t="shared" si="132"/>
        <v>16</v>
      </c>
      <c r="U105" s="47">
        <f t="shared" si="132"/>
        <v>17</v>
      </c>
      <c r="V105" s="47">
        <f t="shared" si="132"/>
        <v>18</v>
      </c>
      <c r="W105" s="47">
        <f t="shared" si="132"/>
        <v>19</v>
      </c>
      <c r="X105" s="47">
        <f t="shared" si="132"/>
        <v>20</v>
      </c>
      <c r="Y105" s="47">
        <f t="shared" si="132"/>
        <v>21</v>
      </c>
      <c r="Z105" s="47">
        <f t="shared" si="132"/>
        <v>22</v>
      </c>
      <c r="AA105" s="47">
        <f t="shared" si="132"/>
        <v>23</v>
      </c>
      <c r="AB105" s="47">
        <f t="shared" si="132"/>
        <v>24</v>
      </c>
      <c r="AC105" s="47">
        <f t="shared" si="132"/>
        <v>25</v>
      </c>
      <c r="AD105" s="47">
        <f t="shared" si="132"/>
        <v>26</v>
      </c>
      <c r="AE105" s="47">
        <f t="shared" si="132"/>
        <v>27</v>
      </c>
      <c r="AF105" s="47">
        <f t="shared" si="132"/>
        <v>28</v>
      </c>
      <c r="AG105" s="47">
        <f t="shared" si="132"/>
        <v>29</v>
      </c>
      <c r="AH105" s="47">
        <f t="shared" si="132"/>
        <v>30</v>
      </c>
      <c r="AI105" s="47">
        <f t="shared" si="132"/>
        <v>31</v>
      </c>
      <c r="AJ105" s="47">
        <f t="shared" ref="AJ105:BO105" si="133">IF(AJ103&lt;-0.000001,AJ$4,-1)</f>
        <v>32</v>
      </c>
      <c r="AK105" s="47">
        <f t="shared" si="133"/>
        <v>33</v>
      </c>
      <c r="AL105" s="47">
        <f t="shared" si="133"/>
        <v>34</v>
      </c>
      <c r="AM105" s="47">
        <f t="shared" si="133"/>
        <v>35</v>
      </c>
      <c r="AN105" s="47">
        <f t="shared" si="133"/>
        <v>36</v>
      </c>
      <c r="AO105" s="47">
        <f t="shared" si="133"/>
        <v>37</v>
      </c>
      <c r="AP105" s="47">
        <f t="shared" si="133"/>
        <v>38</v>
      </c>
      <c r="AQ105" s="47">
        <f t="shared" si="133"/>
        <v>39</v>
      </c>
      <c r="AR105" s="47">
        <f t="shared" si="133"/>
        <v>40</v>
      </c>
      <c r="AS105" s="47">
        <f t="shared" si="133"/>
        <v>41</v>
      </c>
      <c r="AT105" s="47">
        <f t="shared" si="133"/>
        <v>42</v>
      </c>
      <c r="AU105" s="47">
        <f t="shared" si="133"/>
        <v>43</v>
      </c>
      <c r="AV105" s="47">
        <f t="shared" si="133"/>
        <v>44</v>
      </c>
      <c r="AW105" s="47">
        <f t="shared" si="133"/>
        <v>45</v>
      </c>
      <c r="AX105" s="47">
        <f t="shared" si="133"/>
        <v>46</v>
      </c>
      <c r="AY105" s="47">
        <f t="shared" si="133"/>
        <v>47</v>
      </c>
      <c r="AZ105" s="47">
        <f t="shared" si="133"/>
        <v>48</v>
      </c>
      <c r="BA105" s="47">
        <f t="shared" si="133"/>
        <v>49</v>
      </c>
      <c r="BB105" s="47">
        <f t="shared" si="133"/>
        <v>50</v>
      </c>
      <c r="BC105" s="47">
        <f t="shared" si="133"/>
        <v>51</v>
      </c>
      <c r="BD105" s="47">
        <f t="shared" si="133"/>
        <v>52</v>
      </c>
      <c r="BE105" s="47">
        <f t="shared" si="133"/>
        <v>53</v>
      </c>
      <c r="BF105" s="47">
        <f t="shared" si="133"/>
        <v>54</v>
      </c>
      <c r="BG105" s="47">
        <f t="shared" si="133"/>
        <v>55</v>
      </c>
      <c r="BH105" s="47">
        <f t="shared" si="133"/>
        <v>56</v>
      </c>
      <c r="BI105" s="47">
        <f t="shared" si="133"/>
        <v>57</v>
      </c>
      <c r="BJ105" s="47">
        <f t="shared" si="133"/>
        <v>58</v>
      </c>
      <c r="BK105" s="47">
        <f t="shared" si="133"/>
        <v>59</v>
      </c>
      <c r="BL105" s="47">
        <f t="shared" si="133"/>
        <v>60</v>
      </c>
      <c r="BM105" s="47">
        <f t="shared" si="133"/>
        <v>61</v>
      </c>
      <c r="BN105" s="47">
        <f t="shared" si="133"/>
        <v>62</v>
      </c>
      <c r="BO105" s="47">
        <f t="shared" si="133"/>
        <v>63</v>
      </c>
      <c r="BP105" s="47">
        <f t="shared" ref="BP105:CU105" si="134">IF(BP103&lt;-0.000001,BP$4,-1)</f>
        <v>64</v>
      </c>
      <c r="BQ105" s="47">
        <f t="shared" si="134"/>
        <v>65</v>
      </c>
      <c r="BR105" s="47">
        <f t="shared" si="134"/>
        <v>66</v>
      </c>
      <c r="BS105" s="47">
        <f t="shared" si="134"/>
        <v>67</v>
      </c>
      <c r="BT105" s="47">
        <f t="shared" si="134"/>
        <v>68</v>
      </c>
      <c r="BU105" s="47">
        <f t="shared" si="134"/>
        <v>69</v>
      </c>
      <c r="BV105" s="47">
        <f t="shared" si="134"/>
        <v>70</v>
      </c>
      <c r="BW105" s="47">
        <f t="shared" si="134"/>
        <v>71</v>
      </c>
      <c r="BX105" s="47">
        <f t="shared" si="134"/>
        <v>72</v>
      </c>
      <c r="BY105" s="47">
        <f t="shared" si="134"/>
        <v>73</v>
      </c>
      <c r="BZ105" s="47">
        <f t="shared" si="134"/>
        <v>74</v>
      </c>
      <c r="CA105" s="47">
        <f t="shared" si="134"/>
        <v>75</v>
      </c>
      <c r="CB105" s="47">
        <f t="shared" si="134"/>
        <v>76</v>
      </c>
      <c r="CC105" s="47">
        <f t="shared" si="134"/>
        <v>77</v>
      </c>
      <c r="CD105" s="47">
        <f t="shared" si="134"/>
        <v>78</v>
      </c>
      <c r="CE105" s="47">
        <f t="shared" si="134"/>
        <v>79</v>
      </c>
      <c r="CF105" s="47">
        <f t="shared" si="134"/>
        <v>80</v>
      </c>
      <c r="CG105" s="47">
        <f t="shared" si="134"/>
        <v>81</v>
      </c>
      <c r="CH105" s="47">
        <f t="shared" si="134"/>
        <v>82</v>
      </c>
      <c r="CI105" s="47">
        <f t="shared" si="134"/>
        <v>83</v>
      </c>
      <c r="CJ105" s="47">
        <f t="shared" si="134"/>
        <v>84</v>
      </c>
      <c r="CK105" s="47">
        <f t="shared" si="134"/>
        <v>85</v>
      </c>
      <c r="CL105" s="47">
        <f t="shared" si="134"/>
        <v>86</v>
      </c>
      <c r="CM105" s="47">
        <f t="shared" si="134"/>
        <v>87</v>
      </c>
      <c r="CN105" s="47">
        <f t="shared" si="134"/>
        <v>88</v>
      </c>
      <c r="CO105" s="47">
        <f t="shared" si="134"/>
        <v>89</v>
      </c>
      <c r="CP105" s="47">
        <f t="shared" si="134"/>
        <v>90</v>
      </c>
      <c r="CQ105" s="47">
        <f t="shared" si="134"/>
        <v>91</v>
      </c>
      <c r="CR105" s="47">
        <f t="shared" si="134"/>
        <v>92</v>
      </c>
      <c r="CS105" s="47">
        <f t="shared" si="134"/>
        <v>93</v>
      </c>
      <c r="CT105" s="47">
        <f t="shared" si="134"/>
        <v>94</v>
      </c>
      <c r="CU105" s="47">
        <f t="shared" si="134"/>
        <v>95</v>
      </c>
      <c r="CV105" s="47">
        <f t="shared" ref="CV105:EA105" si="135">IF(CV103&lt;-0.000001,CV$4,-1)</f>
        <v>96</v>
      </c>
      <c r="CW105" s="47">
        <f t="shared" si="135"/>
        <v>97</v>
      </c>
      <c r="CX105" s="47">
        <f t="shared" si="135"/>
        <v>98</v>
      </c>
      <c r="CY105" s="47">
        <f t="shared" si="135"/>
        <v>99</v>
      </c>
      <c r="CZ105" s="47">
        <f t="shared" si="135"/>
        <v>100</v>
      </c>
      <c r="DA105" s="47">
        <f t="shared" si="135"/>
        <v>101</v>
      </c>
      <c r="DB105" s="47">
        <f t="shared" si="135"/>
        <v>102</v>
      </c>
      <c r="DC105" s="47">
        <f t="shared" si="135"/>
        <v>103</v>
      </c>
      <c r="DD105" s="47">
        <f t="shared" si="135"/>
        <v>104</v>
      </c>
      <c r="DE105" s="47">
        <f t="shared" si="135"/>
        <v>105</v>
      </c>
      <c r="DF105" s="47">
        <f t="shared" si="135"/>
        <v>106</v>
      </c>
      <c r="DG105" s="47">
        <f t="shared" si="135"/>
        <v>107</v>
      </c>
      <c r="DH105" s="47">
        <f t="shared" si="135"/>
        <v>108</v>
      </c>
      <c r="DI105" s="47">
        <f t="shared" si="135"/>
        <v>109</v>
      </c>
      <c r="DJ105" s="47">
        <f t="shared" si="135"/>
        <v>110</v>
      </c>
      <c r="DK105" s="47">
        <f t="shared" si="135"/>
        <v>111</v>
      </c>
      <c r="DL105" s="47">
        <f t="shared" si="135"/>
        <v>112</v>
      </c>
      <c r="DM105" s="47">
        <f t="shared" si="135"/>
        <v>113</v>
      </c>
      <c r="DN105" s="47">
        <f t="shared" si="135"/>
        <v>114</v>
      </c>
      <c r="DO105" s="47">
        <f t="shared" si="135"/>
        <v>115</v>
      </c>
      <c r="DP105" s="47">
        <f t="shared" si="135"/>
        <v>-1</v>
      </c>
      <c r="DQ105" s="47">
        <f t="shared" si="135"/>
        <v>-1</v>
      </c>
      <c r="DR105" s="47">
        <f t="shared" si="135"/>
        <v>-1</v>
      </c>
      <c r="DS105" s="47">
        <f t="shared" si="135"/>
        <v>-1</v>
      </c>
      <c r="DT105" s="47">
        <f t="shared" si="135"/>
        <v>-1</v>
      </c>
      <c r="DU105" s="47">
        <f t="shared" si="135"/>
        <v>-1</v>
      </c>
      <c r="DV105" s="47">
        <f t="shared" si="135"/>
        <v>-1</v>
      </c>
      <c r="DW105" s="47">
        <f t="shared" si="135"/>
        <v>-1</v>
      </c>
      <c r="DX105" s="47">
        <f t="shared" si="135"/>
        <v>-1</v>
      </c>
      <c r="DY105" s="47">
        <f t="shared" si="135"/>
        <v>-1</v>
      </c>
      <c r="DZ105" s="47">
        <f t="shared" si="135"/>
        <v>-1</v>
      </c>
      <c r="EA105" s="47">
        <f t="shared" si="135"/>
        <v>-1</v>
      </c>
      <c r="EB105" s="47">
        <f t="shared" ref="EB105:FG105" si="136">IF(EB103&lt;-0.000001,EB$4,-1)</f>
        <v>-1</v>
      </c>
      <c r="EC105" s="47">
        <f t="shared" si="136"/>
        <v>-1</v>
      </c>
      <c r="ED105" s="47">
        <f t="shared" si="136"/>
        <v>-1</v>
      </c>
      <c r="EE105" s="47">
        <f t="shared" si="136"/>
        <v>-1</v>
      </c>
      <c r="EF105" s="47">
        <f t="shared" si="136"/>
        <v>-1</v>
      </c>
      <c r="EG105" s="47">
        <f t="shared" si="136"/>
        <v>-1</v>
      </c>
      <c r="EH105" s="47">
        <f t="shared" si="136"/>
        <v>-1</v>
      </c>
      <c r="EI105" s="47">
        <f t="shared" si="136"/>
        <v>-1</v>
      </c>
      <c r="EJ105" s="47">
        <f t="shared" si="136"/>
        <v>-1</v>
      </c>
      <c r="EK105" s="47">
        <f t="shared" si="136"/>
        <v>-1</v>
      </c>
      <c r="EL105" s="47">
        <f t="shared" si="136"/>
        <v>-1</v>
      </c>
      <c r="EM105" s="47">
        <f t="shared" si="136"/>
        <v>-1</v>
      </c>
      <c r="EN105" s="47">
        <f t="shared" si="136"/>
        <v>-1</v>
      </c>
      <c r="EO105" s="47">
        <f t="shared" si="136"/>
        <v>-1</v>
      </c>
      <c r="EP105" s="47">
        <f t="shared" si="136"/>
        <v>-1</v>
      </c>
      <c r="EQ105" s="47">
        <f t="shared" si="136"/>
        <v>-1</v>
      </c>
      <c r="ER105" s="47">
        <f t="shared" si="136"/>
        <v>-1</v>
      </c>
      <c r="ES105" s="47">
        <f t="shared" si="136"/>
        <v>-1</v>
      </c>
      <c r="ET105" s="47">
        <f t="shared" si="136"/>
        <v>-1</v>
      </c>
      <c r="EU105" s="47">
        <f t="shared" si="136"/>
        <v>-1</v>
      </c>
      <c r="EV105" s="47">
        <f t="shared" si="136"/>
        <v>-1</v>
      </c>
      <c r="EW105" s="47">
        <f t="shared" si="136"/>
        <v>-1</v>
      </c>
      <c r="EX105" s="47">
        <f t="shared" si="136"/>
        <v>-1</v>
      </c>
      <c r="EY105" s="47">
        <f t="shared" si="136"/>
        <v>-1</v>
      </c>
      <c r="EZ105" s="47">
        <f t="shared" si="136"/>
        <v>-1</v>
      </c>
      <c r="FA105" s="47">
        <f t="shared" si="136"/>
        <v>-1</v>
      </c>
      <c r="FB105" s="47">
        <f t="shared" si="136"/>
        <v>-1</v>
      </c>
      <c r="FC105" s="47">
        <f t="shared" si="136"/>
        <v>-1</v>
      </c>
      <c r="FD105" s="47">
        <f t="shared" si="136"/>
        <v>-1</v>
      </c>
      <c r="FE105" s="47">
        <f t="shared" si="136"/>
        <v>-1</v>
      </c>
      <c r="FF105" s="47">
        <f t="shared" si="136"/>
        <v>-1</v>
      </c>
      <c r="FG105" s="47">
        <f t="shared" si="136"/>
        <v>-1</v>
      </c>
      <c r="FH105" s="47">
        <f t="shared" ref="FH105:FP105" si="137">IF(FH103&lt;-0.000001,FH$4,-1)</f>
        <v>-1</v>
      </c>
      <c r="FI105" s="47">
        <f t="shared" si="137"/>
        <v>-1</v>
      </c>
      <c r="FJ105" s="47">
        <f t="shared" si="137"/>
        <v>-1</v>
      </c>
      <c r="FK105" s="47">
        <f t="shared" si="137"/>
        <v>-1</v>
      </c>
      <c r="FL105" s="47">
        <f t="shared" si="137"/>
        <v>-1</v>
      </c>
      <c r="FM105" s="47">
        <f t="shared" si="137"/>
        <v>-1</v>
      </c>
      <c r="FN105" s="47">
        <f t="shared" si="137"/>
        <v>-1</v>
      </c>
      <c r="FO105" s="47">
        <f t="shared" si="137"/>
        <v>-1</v>
      </c>
      <c r="FP105" s="47">
        <f t="shared" si="137"/>
        <v>-1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P105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52" customWidth="1"/>
    <col min="2" max="2" width="9" customWidth="1"/>
    <col min="3" max="3" width="15" customWidth="1"/>
    <col min="4" max="172" width="11.5" customWidth="1"/>
  </cols>
  <sheetData>
    <row r="1" spans="1:172" ht="20" x14ac:dyDescent="0.2">
      <c r="A1" s="1" t="s">
        <v>256</v>
      </c>
    </row>
    <row r="2" spans="1:172" x14ac:dyDescent="0.2">
      <c r="A2" s="16" t="s">
        <v>218</v>
      </c>
    </row>
    <row r="4" spans="1:172" x14ac:dyDescent="0.2">
      <c r="A4" s="35" t="s">
        <v>219</v>
      </c>
      <c r="C4" s="36" t="s">
        <v>191</v>
      </c>
      <c r="D4" s="37">
        <v>0</v>
      </c>
      <c r="E4" s="37">
        <v>1</v>
      </c>
      <c r="F4" s="37">
        <v>2</v>
      </c>
      <c r="G4" s="37">
        <v>3</v>
      </c>
      <c r="H4" s="37">
        <v>4</v>
      </c>
      <c r="I4" s="37">
        <v>5</v>
      </c>
      <c r="J4" s="37">
        <v>6</v>
      </c>
      <c r="K4" s="37">
        <v>7</v>
      </c>
      <c r="L4" s="37">
        <v>8</v>
      </c>
      <c r="M4" s="37">
        <v>9</v>
      </c>
      <c r="N4" s="37">
        <v>10</v>
      </c>
      <c r="O4" s="37">
        <v>11</v>
      </c>
      <c r="P4" s="37">
        <v>12</v>
      </c>
      <c r="Q4" s="37">
        <v>13</v>
      </c>
      <c r="R4" s="37">
        <v>14</v>
      </c>
      <c r="S4" s="37">
        <v>15</v>
      </c>
      <c r="T4" s="37">
        <v>16</v>
      </c>
      <c r="U4" s="37">
        <v>17</v>
      </c>
      <c r="V4" s="37">
        <v>18</v>
      </c>
      <c r="W4" s="37">
        <v>19</v>
      </c>
      <c r="X4" s="37">
        <v>20</v>
      </c>
      <c r="Y4" s="37">
        <v>21</v>
      </c>
      <c r="Z4" s="37">
        <v>22</v>
      </c>
      <c r="AA4" s="37">
        <v>23</v>
      </c>
      <c r="AB4" s="37">
        <v>24</v>
      </c>
      <c r="AC4" s="37">
        <v>25</v>
      </c>
      <c r="AD4" s="37">
        <v>26</v>
      </c>
      <c r="AE4" s="37">
        <v>27</v>
      </c>
      <c r="AF4" s="37">
        <v>28</v>
      </c>
      <c r="AG4" s="37">
        <v>29</v>
      </c>
      <c r="AH4" s="37">
        <v>30</v>
      </c>
      <c r="AI4" s="37">
        <v>31</v>
      </c>
      <c r="AJ4" s="37">
        <v>32</v>
      </c>
      <c r="AK4" s="37">
        <v>33</v>
      </c>
      <c r="AL4" s="37">
        <v>34</v>
      </c>
      <c r="AM4" s="37">
        <v>35</v>
      </c>
      <c r="AN4" s="37">
        <v>36</v>
      </c>
      <c r="AO4" s="37">
        <v>37</v>
      </c>
      <c r="AP4" s="37">
        <v>38</v>
      </c>
      <c r="AQ4" s="37">
        <v>39</v>
      </c>
      <c r="AR4" s="37">
        <v>40</v>
      </c>
      <c r="AS4" s="37">
        <v>41</v>
      </c>
      <c r="AT4" s="37">
        <v>42</v>
      </c>
      <c r="AU4" s="37">
        <v>43</v>
      </c>
      <c r="AV4" s="37">
        <v>44</v>
      </c>
      <c r="AW4" s="37">
        <v>45</v>
      </c>
      <c r="AX4" s="37">
        <v>46</v>
      </c>
      <c r="AY4" s="37">
        <v>47</v>
      </c>
      <c r="AZ4" s="37">
        <v>48</v>
      </c>
      <c r="BA4" s="37">
        <v>49</v>
      </c>
      <c r="BB4" s="37">
        <v>50</v>
      </c>
      <c r="BC4" s="37">
        <v>51</v>
      </c>
      <c r="BD4" s="37">
        <v>52</v>
      </c>
      <c r="BE4" s="37">
        <v>53</v>
      </c>
      <c r="BF4" s="37">
        <v>54</v>
      </c>
      <c r="BG4" s="37">
        <v>55</v>
      </c>
      <c r="BH4" s="37">
        <v>56</v>
      </c>
      <c r="BI4" s="37">
        <v>57</v>
      </c>
      <c r="BJ4" s="37">
        <v>58</v>
      </c>
      <c r="BK4" s="37">
        <v>59</v>
      </c>
      <c r="BL4" s="37">
        <v>60</v>
      </c>
      <c r="BM4" s="37">
        <v>61</v>
      </c>
      <c r="BN4" s="37">
        <v>62</v>
      </c>
      <c r="BO4" s="37">
        <v>63</v>
      </c>
      <c r="BP4" s="37">
        <v>64</v>
      </c>
      <c r="BQ4" s="37">
        <v>65</v>
      </c>
      <c r="BR4" s="37">
        <v>66</v>
      </c>
      <c r="BS4" s="37">
        <v>67</v>
      </c>
      <c r="BT4" s="37">
        <v>68</v>
      </c>
      <c r="BU4" s="37">
        <v>69</v>
      </c>
      <c r="BV4" s="37">
        <v>70</v>
      </c>
      <c r="BW4" s="37">
        <v>71</v>
      </c>
      <c r="BX4" s="37">
        <v>72</v>
      </c>
      <c r="BY4" s="37">
        <v>73</v>
      </c>
      <c r="BZ4" s="37">
        <v>74</v>
      </c>
      <c r="CA4" s="37">
        <v>75</v>
      </c>
      <c r="CB4" s="37">
        <v>76</v>
      </c>
      <c r="CC4" s="37">
        <v>77</v>
      </c>
      <c r="CD4" s="37">
        <v>78</v>
      </c>
      <c r="CE4" s="37">
        <v>79</v>
      </c>
      <c r="CF4" s="37">
        <v>80</v>
      </c>
      <c r="CG4" s="37">
        <v>81</v>
      </c>
      <c r="CH4" s="37">
        <v>82</v>
      </c>
      <c r="CI4" s="37">
        <v>83</v>
      </c>
      <c r="CJ4" s="37">
        <v>84</v>
      </c>
      <c r="CK4" s="37">
        <v>85</v>
      </c>
      <c r="CL4" s="37">
        <v>86</v>
      </c>
      <c r="CM4" s="37">
        <v>87</v>
      </c>
      <c r="CN4" s="37">
        <v>88</v>
      </c>
      <c r="CO4" s="37">
        <v>89</v>
      </c>
      <c r="CP4" s="37">
        <v>90</v>
      </c>
      <c r="CQ4" s="37">
        <v>91</v>
      </c>
      <c r="CR4" s="37">
        <v>92</v>
      </c>
      <c r="CS4" s="37">
        <v>93</v>
      </c>
      <c r="CT4" s="37">
        <v>94</v>
      </c>
      <c r="CU4" s="37">
        <v>95</v>
      </c>
      <c r="CV4" s="37">
        <v>96</v>
      </c>
      <c r="CW4" s="37">
        <v>97</v>
      </c>
      <c r="CX4" s="37">
        <v>98</v>
      </c>
      <c r="CY4" s="37">
        <v>99</v>
      </c>
      <c r="CZ4" s="37">
        <v>100</v>
      </c>
      <c r="DA4" s="37">
        <v>101</v>
      </c>
      <c r="DB4" s="37">
        <v>102</v>
      </c>
      <c r="DC4" s="37">
        <v>103</v>
      </c>
      <c r="DD4" s="37">
        <v>104</v>
      </c>
      <c r="DE4" s="37">
        <v>105</v>
      </c>
      <c r="DF4" s="37">
        <v>106</v>
      </c>
      <c r="DG4" s="37">
        <v>107</v>
      </c>
      <c r="DH4" s="37">
        <v>108</v>
      </c>
      <c r="DI4" s="37">
        <v>109</v>
      </c>
      <c r="DJ4" s="37">
        <v>110</v>
      </c>
      <c r="DK4" s="37">
        <v>111</v>
      </c>
      <c r="DL4" s="37">
        <v>112</v>
      </c>
      <c r="DM4" s="37">
        <v>113</v>
      </c>
      <c r="DN4" s="37">
        <v>114</v>
      </c>
      <c r="DO4" s="37">
        <v>115</v>
      </c>
      <c r="DP4" s="37">
        <v>116</v>
      </c>
      <c r="DQ4" s="37">
        <v>117</v>
      </c>
      <c r="DR4" s="37">
        <v>118</v>
      </c>
      <c r="DS4" s="37">
        <v>119</v>
      </c>
      <c r="DT4" s="37">
        <v>120</v>
      </c>
      <c r="DU4" s="37">
        <v>121</v>
      </c>
      <c r="DV4" s="37">
        <v>122</v>
      </c>
      <c r="DW4" s="37">
        <v>123</v>
      </c>
      <c r="DX4" s="37">
        <v>124</v>
      </c>
      <c r="DY4" s="37">
        <v>125</v>
      </c>
      <c r="DZ4" s="37">
        <v>126</v>
      </c>
      <c r="EA4" s="37">
        <v>127</v>
      </c>
      <c r="EB4" s="37">
        <v>128</v>
      </c>
      <c r="EC4" s="37">
        <v>129</v>
      </c>
      <c r="ED4" s="37">
        <v>130</v>
      </c>
      <c r="EE4" s="37">
        <v>131</v>
      </c>
      <c r="EF4" s="37">
        <v>132</v>
      </c>
      <c r="EG4" s="37">
        <v>133</v>
      </c>
      <c r="EH4" s="37">
        <v>134</v>
      </c>
      <c r="EI4" s="37">
        <v>135</v>
      </c>
      <c r="EJ4" s="37">
        <v>136</v>
      </c>
      <c r="EK4" s="37">
        <v>137</v>
      </c>
      <c r="EL4" s="37">
        <v>138</v>
      </c>
      <c r="EM4" s="37">
        <v>139</v>
      </c>
      <c r="EN4" s="37">
        <v>140</v>
      </c>
      <c r="EO4" s="37">
        <v>141</v>
      </c>
      <c r="EP4" s="37">
        <v>142</v>
      </c>
      <c r="EQ4" s="37">
        <v>143</v>
      </c>
      <c r="ER4" s="37">
        <v>144</v>
      </c>
      <c r="ES4" s="37">
        <v>145</v>
      </c>
      <c r="ET4" s="37">
        <v>146</v>
      </c>
      <c r="EU4" s="37">
        <v>147</v>
      </c>
      <c r="EV4" s="37">
        <v>148</v>
      </c>
      <c r="EW4" s="37">
        <v>149</v>
      </c>
      <c r="EX4" s="37">
        <v>150</v>
      </c>
      <c r="EY4" s="37">
        <v>151</v>
      </c>
      <c r="EZ4" s="37">
        <v>152</v>
      </c>
      <c r="FA4" s="37">
        <v>153</v>
      </c>
      <c r="FB4" s="37">
        <v>154</v>
      </c>
      <c r="FC4" s="37">
        <v>155</v>
      </c>
      <c r="FD4" s="37">
        <v>156</v>
      </c>
      <c r="FE4" s="37">
        <v>157</v>
      </c>
      <c r="FF4" s="37">
        <v>158</v>
      </c>
      <c r="FG4" s="37">
        <v>159</v>
      </c>
      <c r="FH4" s="37">
        <v>160</v>
      </c>
      <c r="FI4" s="37">
        <v>161</v>
      </c>
      <c r="FJ4" s="37">
        <v>162</v>
      </c>
      <c r="FK4" s="37">
        <v>163</v>
      </c>
      <c r="FL4" s="37">
        <v>164</v>
      </c>
      <c r="FM4" s="37">
        <v>165</v>
      </c>
      <c r="FN4" s="37">
        <v>166</v>
      </c>
      <c r="FO4" s="37">
        <v>167</v>
      </c>
      <c r="FP4" s="37">
        <v>168</v>
      </c>
    </row>
    <row r="5" spans="1:172" x14ac:dyDescent="0.2">
      <c r="A5" s="35" t="s">
        <v>220</v>
      </c>
      <c r="D5" s="38">
        <f>DATE(Kirish!$B$6,Kirish!$B$7+D4,1)</f>
        <v>46296</v>
      </c>
      <c r="E5" s="38">
        <f>DATE(Kirish!$B$6,Kirish!$B$7+E4,1)</f>
        <v>46327</v>
      </c>
      <c r="F5" s="38">
        <f>DATE(Kirish!$B$6,Kirish!$B$7+F4,1)</f>
        <v>46357</v>
      </c>
      <c r="G5" s="38">
        <f>DATE(Kirish!$B$6,Kirish!$B$7+G4,1)</f>
        <v>46388</v>
      </c>
      <c r="H5" s="38">
        <f>DATE(Kirish!$B$6,Kirish!$B$7+H4,1)</f>
        <v>46419</v>
      </c>
      <c r="I5" s="38">
        <f>DATE(Kirish!$B$6,Kirish!$B$7+I4,1)</f>
        <v>46447</v>
      </c>
      <c r="J5" s="38">
        <f>DATE(Kirish!$B$6,Kirish!$B$7+J4,1)</f>
        <v>46478</v>
      </c>
      <c r="K5" s="38">
        <f>DATE(Kirish!$B$6,Kirish!$B$7+K4,1)</f>
        <v>46508</v>
      </c>
      <c r="L5" s="38">
        <f>DATE(Kirish!$B$6,Kirish!$B$7+L4,1)</f>
        <v>46539</v>
      </c>
      <c r="M5" s="38">
        <f>DATE(Kirish!$B$6,Kirish!$B$7+M4,1)</f>
        <v>46569</v>
      </c>
      <c r="N5" s="38">
        <f>DATE(Kirish!$B$6,Kirish!$B$7+N4,1)</f>
        <v>46600</v>
      </c>
      <c r="O5" s="38">
        <f>DATE(Kirish!$B$6,Kirish!$B$7+O4,1)</f>
        <v>46631</v>
      </c>
      <c r="P5" s="38">
        <f>DATE(Kirish!$B$6,Kirish!$B$7+P4,1)</f>
        <v>46661</v>
      </c>
      <c r="Q5" s="38">
        <f>DATE(Kirish!$B$6,Kirish!$B$7+Q4,1)</f>
        <v>46692</v>
      </c>
      <c r="R5" s="38">
        <f>DATE(Kirish!$B$6,Kirish!$B$7+R4,1)</f>
        <v>46722</v>
      </c>
      <c r="S5" s="38">
        <f>DATE(Kirish!$B$6,Kirish!$B$7+S4,1)</f>
        <v>46753</v>
      </c>
      <c r="T5" s="38">
        <f>DATE(Kirish!$B$6,Kirish!$B$7+T4,1)</f>
        <v>46784</v>
      </c>
      <c r="U5" s="38">
        <f>DATE(Kirish!$B$6,Kirish!$B$7+U4,1)</f>
        <v>46813</v>
      </c>
      <c r="V5" s="38">
        <f>DATE(Kirish!$B$6,Kirish!$B$7+V4,1)</f>
        <v>46844</v>
      </c>
      <c r="W5" s="38">
        <f>DATE(Kirish!$B$6,Kirish!$B$7+W4,1)</f>
        <v>46874</v>
      </c>
      <c r="X5" s="38">
        <f>DATE(Kirish!$B$6,Kirish!$B$7+X4,1)</f>
        <v>46905</v>
      </c>
      <c r="Y5" s="38">
        <f>DATE(Kirish!$B$6,Kirish!$B$7+Y4,1)</f>
        <v>46935</v>
      </c>
      <c r="Z5" s="38">
        <f>DATE(Kirish!$B$6,Kirish!$B$7+Z4,1)</f>
        <v>46966</v>
      </c>
      <c r="AA5" s="38">
        <f>DATE(Kirish!$B$6,Kirish!$B$7+AA4,1)</f>
        <v>46997</v>
      </c>
      <c r="AB5" s="38">
        <f>DATE(Kirish!$B$6,Kirish!$B$7+AB4,1)</f>
        <v>47027</v>
      </c>
      <c r="AC5" s="38">
        <f>DATE(Kirish!$B$6,Kirish!$B$7+AC4,1)</f>
        <v>47058</v>
      </c>
      <c r="AD5" s="38">
        <f>DATE(Kirish!$B$6,Kirish!$B$7+AD4,1)</f>
        <v>47088</v>
      </c>
      <c r="AE5" s="38">
        <f>DATE(Kirish!$B$6,Kirish!$B$7+AE4,1)</f>
        <v>47119</v>
      </c>
      <c r="AF5" s="38">
        <f>DATE(Kirish!$B$6,Kirish!$B$7+AF4,1)</f>
        <v>47150</v>
      </c>
      <c r="AG5" s="38">
        <f>DATE(Kirish!$B$6,Kirish!$B$7+AG4,1)</f>
        <v>47178</v>
      </c>
      <c r="AH5" s="38">
        <f>DATE(Kirish!$B$6,Kirish!$B$7+AH4,1)</f>
        <v>47209</v>
      </c>
      <c r="AI5" s="38">
        <f>DATE(Kirish!$B$6,Kirish!$B$7+AI4,1)</f>
        <v>47239</v>
      </c>
      <c r="AJ5" s="38">
        <f>DATE(Kirish!$B$6,Kirish!$B$7+AJ4,1)</f>
        <v>47270</v>
      </c>
      <c r="AK5" s="38">
        <f>DATE(Kirish!$B$6,Kirish!$B$7+AK4,1)</f>
        <v>47300</v>
      </c>
      <c r="AL5" s="38">
        <f>DATE(Kirish!$B$6,Kirish!$B$7+AL4,1)</f>
        <v>47331</v>
      </c>
      <c r="AM5" s="38">
        <f>DATE(Kirish!$B$6,Kirish!$B$7+AM4,1)</f>
        <v>47362</v>
      </c>
      <c r="AN5" s="38">
        <f>DATE(Kirish!$B$6,Kirish!$B$7+AN4,1)</f>
        <v>47392</v>
      </c>
      <c r="AO5" s="38">
        <f>DATE(Kirish!$B$6,Kirish!$B$7+AO4,1)</f>
        <v>47423</v>
      </c>
      <c r="AP5" s="38">
        <f>DATE(Kirish!$B$6,Kirish!$B$7+AP4,1)</f>
        <v>47453</v>
      </c>
      <c r="AQ5" s="38">
        <f>DATE(Kirish!$B$6,Kirish!$B$7+AQ4,1)</f>
        <v>47484</v>
      </c>
      <c r="AR5" s="38">
        <f>DATE(Kirish!$B$6,Kirish!$B$7+AR4,1)</f>
        <v>47515</v>
      </c>
      <c r="AS5" s="38">
        <f>DATE(Kirish!$B$6,Kirish!$B$7+AS4,1)</f>
        <v>47543</v>
      </c>
      <c r="AT5" s="38">
        <f>DATE(Kirish!$B$6,Kirish!$B$7+AT4,1)</f>
        <v>47574</v>
      </c>
      <c r="AU5" s="38">
        <f>DATE(Kirish!$B$6,Kirish!$B$7+AU4,1)</f>
        <v>47604</v>
      </c>
      <c r="AV5" s="38">
        <f>DATE(Kirish!$B$6,Kirish!$B$7+AV4,1)</f>
        <v>47635</v>
      </c>
      <c r="AW5" s="38">
        <f>DATE(Kirish!$B$6,Kirish!$B$7+AW4,1)</f>
        <v>47665</v>
      </c>
      <c r="AX5" s="38">
        <f>DATE(Kirish!$B$6,Kirish!$B$7+AX4,1)</f>
        <v>47696</v>
      </c>
      <c r="AY5" s="38">
        <f>DATE(Kirish!$B$6,Kirish!$B$7+AY4,1)</f>
        <v>47727</v>
      </c>
      <c r="AZ5" s="38">
        <f>DATE(Kirish!$B$6,Kirish!$B$7+AZ4,1)</f>
        <v>47757</v>
      </c>
      <c r="BA5" s="38">
        <f>DATE(Kirish!$B$6,Kirish!$B$7+BA4,1)</f>
        <v>47788</v>
      </c>
      <c r="BB5" s="38">
        <f>DATE(Kirish!$B$6,Kirish!$B$7+BB4,1)</f>
        <v>47818</v>
      </c>
      <c r="BC5" s="38">
        <f>DATE(Kirish!$B$6,Kirish!$B$7+BC4,1)</f>
        <v>47849</v>
      </c>
      <c r="BD5" s="38">
        <f>DATE(Kirish!$B$6,Kirish!$B$7+BD4,1)</f>
        <v>47880</v>
      </c>
      <c r="BE5" s="38">
        <f>DATE(Kirish!$B$6,Kirish!$B$7+BE4,1)</f>
        <v>47908</v>
      </c>
      <c r="BF5" s="38">
        <f>DATE(Kirish!$B$6,Kirish!$B$7+BF4,1)</f>
        <v>47939</v>
      </c>
      <c r="BG5" s="38">
        <f>DATE(Kirish!$B$6,Kirish!$B$7+BG4,1)</f>
        <v>47969</v>
      </c>
      <c r="BH5" s="38">
        <f>DATE(Kirish!$B$6,Kirish!$B$7+BH4,1)</f>
        <v>48000</v>
      </c>
      <c r="BI5" s="38">
        <f>DATE(Kirish!$B$6,Kirish!$B$7+BI4,1)</f>
        <v>48030</v>
      </c>
      <c r="BJ5" s="38">
        <f>DATE(Kirish!$B$6,Kirish!$B$7+BJ4,1)</f>
        <v>48061</v>
      </c>
      <c r="BK5" s="38">
        <f>DATE(Kirish!$B$6,Kirish!$B$7+BK4,1)</f>
        <v>48092</v>
      </c>
      <c r="BL5" s="38">
        <f>DATE(Kirish!$B$6,Kirish!$B$7+BL4,1)</f>
        <v>48122</v>
      </c>
      <c r="BM5" s="38">
        <f>DATE(Kirish!$B$6,Kirish!$B$7+BM4,1)</f>
        <v>48153</v>
      </c>
      <c r="BN5" s="38">
        <f>DATE(Kirish!$B$6,Kirish!$B$7+BN4,1)</f>
        <v>48183</v>
      </c>
      <c r="BO5" s="38">
        <f>DATE(Kirish!$B$6,Kirish!$B$7+BO4,1)</f>
        <v>48214</v>
      </c>
      <c r="BP5" s="38">
        <f>DATE(Kirish!$B$6,Kirish!$B$7+BP4,1)</f>
        <v>48245</v>
      </c>
      <c r="BQ5" s="38">
        <f>DATE(Kirish!$B$6,Kirish!$B$7+BQ4,1)</f>
        <v>48274</v>
      </c>
      <c r="BR5" s="38">
        <f>DATE(Kirish!$B$6,Kirish!$B$7+BR4,1)</f>
        <v>48305</v>
      </c>
      <c r="BS5" s="38">
        <f>DATE(Kirish!$B$6,Kirish!$B$7+BS4,1)</f>
        <v>48335</v>
      </c>
      <c r="BT5" s="38">
        <f>DATE(Kirish!$B$6,Kirish!$B$7+BT4,1)</f>
        <v>48366</v>
      </c>
      <c r="BU5" s="38">
        <f>DATE(Kirish!$B$6,Kirish!$B$7+BU4,1)</f>
        <v>48396</v>
      </c>
      <c r="BV5" s="38">
        <f>DATE(Kirish!$B$6,Kirish!$B$7+BV4,1)</f>
        <v>48427</v>
      </c>
      <c r="BW5" s="38">
        <f>DATE(Kirish!$B$6,Kirish!$B$7+BW4,1)</f>
        <v>48458</v>
      </c>
      <c r="BX5" s="38">
        <f>DATE(Kirish!$B$6,Kirish!$B$7+BX4,1)</f>
        <v>48488</v>
      </c>
      <c r="BY5" s="38">
        <f>DATE(Kirish!$B$6,Kirish!$B$7+BY4,1)</f>
        <v>48519</v>
      </c>
      <c r="BZ5" s="38">
        <f>DATE(Kirish!$B$6,Kirish!$B$7+BZ4,1)</f>
        <v>48549</v>
      </c>
      <c r="CA5" s="38">
        <f>DATE(Kirish!$B$6,Kirish!$B$7+CA4,1)</f>
        <v>48580</v>
      </c>
      <c r="CB5" s="38">
        <f>DATE(Kirish!$B$6,Kirish!$B$7+CB4,1)</f>
        <v>48611</v>
      </c>
      <c r="CC5" s="38">
        <f>DATE(Kirish!$B$6,Kirish!$B$7+CC4,1)</f>
        <v>48639</v>
      </c>
      <c r="CD5" s="38">
        <f>DATE(Kirish!$B$6,Kirish!$B$7+CD4,1)</f>
        <v>48670</v>
      </c>
      <c r="CE5" s="38">
        <f>DATE(Kirish!$B$6,Kirish!$B$7+CE4,1)</f>
        <v>48700</v>
      </c>
      <c r="CF5" s="38">
        <f>DATE(Kirish!$B$6,Kirish!$B$7+CF4,1)</f>
        <v>48731</v>
      </c>
      <c r="CG5" s="38">
        <f>DATE(Kirish!$B$6,Kirish!$B$7+CG4,1)</f>
        <v>48761</v>
      </c>
      <c r="CH5" s="38">
        <f>DATE(Kirish!$B$6,Kirish!$B$7+CH4,1)</f>
        <v>48792</v>
      </c>
      <c r="CI5" s="38">
        <f>DATE(Kirish!$B$6,Kirish!$B$7+CI4,1)</f>
        <v>48823</v>
      </c>
      <c r="CJ5" s="38">
        <f>DATE(Kirish!$B$6,Kirish!$B$7+CJ4,1)</f>
        <v>48853</v>
      </c>
      <c r="CK5" s="38">
        <f>DATE(Kirish!$B$6,Kirish!$B$7+CK4,1)</f>
        <v>48884</v>
      </c>
      <c r="CL5" s="38">
        <f>DATE(Kirish!$B$6,Kirish!$B$7+CL4,1)</f>
        <v>48914</v>
      </c>
      <c r="CM5" s="38">
        <f>DATE(Kirish!$B$6,Kirish!$B$7+CM4,1)</f>
        <v>48945</v>
      </c>
      <c r="CN5" s="38">
        <f>DATE(Kirish!$B$6,Kirish!$B$7+CN4,1)</f>
        <v>48976</v>
      </c>
      <c r="CO5" s="38">
        <f>DATE(Kirish!$B$6,Kirish!$B$7+CO4,1)</f>
        <v>49004</v>
      </c>
      <c r="CP5" s="38">
        <f>DATE(Kirish!$B$6,Kirish!$B$7+CP4,1)</f>
        <v>49035</v>
      </c>
      <c r="CQ5" s="38">
        <f>DATE(Kirish!$B$6,Kirish!$B$7+CQ4,1)</f>
        <v>49065</v>
      </c>
      <c r="CR5" s="38">
        <f>DATE(Kirish!$B$6,Kirish!$B$7+CR4,1)</f>
        <v>49096</v>
      </c>
      <c r="CS5" s="38">
        <f>DATE(Kirish!$B$6,Kirish!$B$7+CS4,1)</f>
        <v>49126</v>
      </c>
      <c r="CT5" s="38">
        <f>DATE(Kirish!$B$6,Kirish!$B$7+CT4,1)</f>
        <v>49157</v>
      </c>
      <c r="CU5" s="38">
        <f>DATE(Kirish!$B$6,Kirish!$B$7+CU4,1)</f>
        <v>49188</v>
      </c>
      <c r="CV5" s="38">
        <f>DATE(Kirish!$B$6,Kirish!$B$7+CV4,1)</f>
        <v>49218</v>
      </c>
      <c r="CW5" s="38">
        <f>DATE(Kirish!$B$6,Kirish!$B$7+CW4,1)</f>
        <v>49249</v>
      </c>
      <c r="CX5" s="38">
        <f>DATE(Kirish!$B$6,Kirish!$B$7+CX4,1)</f>
        <v>49279</v>
      </c>
      <c r="CY5" s="38">
        <f>DATE(Kirish!$B$6,Kirish!$B$7+CY4,1)</f>
        <v>49310</v>
      </c>
      <c r="CZ5" s="38">
        <f>DATE(Kirish!$B$6,Kirish!$B$7+CZ4,1)</f>
        <v>49341</v>
      </c>
      <c r="DA5" s="38">
        <f>DATE(Kirish!$B$6,Kirish!$B$7+DA4,1)</f>
        <v>49369</v>
      </c>
      <c r="DB5" s="38">
        <f>DATE(Kirish!$B$6,Kirish!$B$7+DB4,1)</f>
        <v>49400</v>
      </c>
      <c r="DC5" s="38">
        <f>DATE(Kirish!$B$6,Kirish!$B$7+DC4,1)</f>
        <v>49430</v>
      </c>
      <c r="DD5" s="38">
        <f>DATE(Kirish!$B$6,Kirish!$B$7+DD4,1)</f>
        <v>49461</v>
      </c>
      <c r="DE5" s="38">
        <f>DATE(Kirish!$B$6,Kirish!$B$7+DE4,1)</f>
        <v>49491</v>
      </c>
      <c r="DF5" s="38">
        <f>DATE(Kirish!$B$6,Kirish!$B$7+DF4,1)</f>
        <v>49522</v>
      </c>
      <c r="DG5" s="38">
        <f>DATE(Kirish!$B$6,Kirish!$B$7+DG4,1)</f>
        <v>49553</v>
      </c>
      <c r="DH5" s="38">
        <f>DATE(Kirish!$B$6,Kirish!$B$7+DH4,1)</f>
        <v>49583</v>
      </c>
      <c r="DI5" s="38">
        <f>DATE(Kirish!$B$6,Kirish!$B$7+DI4,1)</f>
        <v>49614</v>
      </c>
      <c r="DJ5" s="38">
        <f>DATE(Kirish!$B$6,Kirish!$B$7+DJ4,1)</f>
        <v>49644</v>
      </c>
      <c r="DK5" s="38">
        <f>DATE(Kirish!$B$6,Kirish!$B$7+DK4,1)</f>
        <v>49675</v>
      </c>
      <c r="DL5" s="38">
        <f>DATE(Kirish!$B$6,Kirish!$B$7+DL4,1)</f>
        <v>49706</v>
      </c>
      <c r="DM5" s="38">
        <f>DATE(Kirish!$B$6,Kirish!$B$7+DM4,1)</f>
        <v>49735</v>
      </c>
      <c r="DN5" s="38">
        <f>DATE(Kirish!$B$6,Kirish!$B$7+DN4,1)</f>
        <v>49766</v>
      </c>
      <c r="DO5" s="38">
        <f>DATE(Kirish!$B$6,Kirish!$B$7+DO4,1)</f>
        <v>49796</v>
      </c>
      <c r="DP5" s="38">
        <f>DATE(Kirish!$B$6,Kirish!$B$7+DP4,1)</f>
        <v>49827</v>
      </c>
      <c r="DQ5" s="38">
        <f>DATE(Kirish!$B$6,Kirish!$B$7+DQ4,1)</f>
        <v>49857</v>
      </c>
      <c r="DR5" s="38">
        <f>DATE(Kirish!$B$6,Kirish!$B$7+DR4,1)</f>
        <v>49888</v>
      </c>
      <c r="DS5" s="38">
        <f>DATE(Kirish!$B$6,Kirish!$B$7+DS4,1)</f>
        <v>49919</v>
      </c>
      <c r="DT5" s="38">
        <f>DATE(Kirish!$B$6,Kirish!$B$7+DT4,1)</f>
        <v>49949</v>
      </c>
      <c r="DU5" s="38">
        <f>DATE(Kirish!$B$6,Kirish!$B$7+DU4,1)</f>
        <v>49980</v>
      </c>
      <c r="DV5" s="38">
        <f>DATE(Kirish!$B$6,Kirish!$B$7+DV4,1)</f>
        <v>50010</v>
      </c>
      <c r="DW5" s="38">
        <f>DATE(Kirish!$B$6,Kirish!$B$7+DW4,1)</f>
        <v>50041</v>
      </c>
      <c r="DX5" s="38">
        <f>DATE(Kirish!$B$6,Kirish!$B$7+DX4,1)</f>
        <v>50072</v>
      </c>
      <c r="DY5" s="38">
        <f>DATE(Kirish!$B$6,Kirish!$B$7+DY4,1)</f>
        <v>50100</v>
      </c>
      <c r="DZ5" s="38">
        <f>DATE(Kirish!$B$6,Kirish!$B$7+DZ4,1)</f>
        <v>50131</v>
      </c>
      <c r="EA5" s="38">
        <f>DATE(Kirish!$B$6,Kirish!$B$7+EA4,1)</f>
        <v>50161</v>
      </c>
      <c r="EB5" s="38">
        <f>DATE(Kirish!$B$6,Kirish!$B$7+EB4,1)</f>
        <v>50192</v>
      </c>
      <c r="EC5" s="38">
        <f>DATE(Kirish!$B$6,Kirish!$B$7+EC4,1)</f>
        <v>50222</v>
      </c>
      <c r="ED5" s="38">
        <f>DATE(Kirish!$B$6,Kirish!$B$7+ED4,1)</f>
        <v>50253</v>
      </c>
      <c r="EE5" s="38">
        <f>DATE(Kirish!$B$6,Kirish!$B$7+EE4,1)</f>
        <v>50284</v>
      </c>
      <c r="EF5" s="38">
        <f>DATE(Kirish!$B$6,Kirish!$B$7+EF4,1)</f>
        <v>50314</v>
      </c>
      <c r="EG5" s="38">
        <f>DATE(Kirish!$B$6,Kirish!$B$7+EG4,1)</f>
        <v>50345</v>
      </c>
      <c r="EH5" s="38">
        <f>DATE(Kirish!$B$6,Kirish!$B$7+EH4,1)</f>
        <v>50375</v>
      </c>
      <c r="EI5" s="38">
        <f>DATE(Kirish!$B$6,Kirish!$B$7+EI4,1)</f>
        <v>50406</v>
      </c>
      <c r="EJ5" s="38">
        <f>DATE(Kirish!$B$6,Kirish!$B$7+EJ4,1)</f>
        <v>50437</v>
      </c>
      <c r="EK5" s="38">
        <f>DATE(Kirish!$B$6,Kirish!$B$7+EK4,1)</f>
        <v>50465</v>
      </c>
      <c r="EL5" s="38">
        <f>DATE(Kirish!$B$6,Kirish!$B$7+EL4,1)</f>
        <v>50496</v>
      </c>
      <c r="EM5" s="38">
        <f>DATE(Kirish!$B$6,Kirish!$B$7+EM4,1)</f>
        <v>50526</v>
      </c>
      <c r="EN5" s="38">
        <f>DATE(Kirish!$B$6,Kirish!$B$7+EN4,1)</f>
        <v>50557</v>
      </c>
      <c r="EO5" s="38">
        <f>DATE(Kirish!$B$6,Kirish!$B$7+EO4,1)</f>
        <v>50587</v>
      </c>
      <c r="EP5" s="38">
        <f>DATE(Kirish!$B$6,Kirish!$B$7+EP4,1)</f>
        <v>50618</v>
      </c>
      <c r="EQ5" s="38">
        <f>DATE(Kirish!$B$6,Kirish!$B$7+EQ4,1)</f>
        <v>50649</v>
      </c>
      <c r="ER5" s="38">
        <f>DATE(Kirish!$B$6,Kirish!$B$7+ER4,1)</f>
        <v>50679</v>
      </c>
      <c r="ES5" s="38">
        <f>DATE(Kirish!$B$6,Kirish!$B$7+ES4,1)</f>
        <v>50710</v>
      </c>
      <c r="ET5" s="38">
        <f>DATE(Kirish!$B$6,Kirish!$B$7+ET4,1)</f>
        <v>50740</v>
      </c>
      <c r="EU5" s="38">
        <f>DATE(Kirish!$B$6,Kirish!$B$7+EU4,1)</f>
        <v>50771</v>
      </c>
      <c r="EV5" s="38">
        <f>DATE(Kirish!$B$6,Kirish!$B$7+EV4,1)</f>
        <v>50802</v>
      </c>
      <c r="EW5" s="38">
        <f>DATE(Kirish!$B$6,Kirish!$B$7+EW4,1)</f>
        <v>50830</v>
      </c>
      <c r="EX5" s="38">
        <f>DATE(Kirish!$B$6,Kirish!$B$7+EX4,1)</f>
        <v>50861</v>
      </c>
      <c r="EY5" s="38">
        <f>DATE(Kirish!$B$6,Kirish!$B$7+EY4,1)</f>
        <v>50891</v>
      </c>
      <c r="EZ5" s="38">
        <f>DATE(Kirish!$B$6,Kirish!$B$7+EZ4,1)</f>
        <v>50922</v>
      </c>
      <c r="FA5" s="38">
        <f>DATE(Kirish!$B$6,Kirish!$B$7+FA4,1)</f>
        <v>50952</v>
      </c>
      <c r="FB5" s="38">
        <f>DATE(Kirish!$B$6,Kirish!$B$7+FB4,1)</f>
        <v>50983</v>
      </c>
      <c r="FC5" s="38">
        <f>DATE(Kirish!$B$6,Kirish!$B$7+FC4,1)</f>
        <v>51014</v>
      </c>
      <c r="FD5" s="38">
        <f>DATE(Kirish!$B$6,Kirish!$B$7+FD4,1)</f>
        <v>51044</v>
      </c>
      <c r="FE5" s="38">
        <f>DATE(Kirish!$B$6,Kirish!$B$7+FE4,1)</f>
        <v>51075</v>
      </c>
      <c r="FF5" s="38">
        <f>DATE(Kirish!$B$6,Kirish!$B$7+FF4,1)</f>
        <v>51105</v>
      </c>
      <c r="FG5" s="38">
        <f>DATE(Kirish!$B$6,Kirish!$B$7+FG4,1)</f>
        <v>51136</v>
      </c>
      <c r="FH5" s="38">
        <f>DATE(Kirish!$B$6,Kirish!$B$7+FH4,1)</f>
        <v>51167</v>
      </c>
      <c r="FI5" s="38">
        <f>DATE(Kirish!$B$6,Kirish!$B$7+FI4,1)</f>
        <v>51196</v>
      </c>
      <c r="FJ5" s="38">
        <f>DATE(Kirish!$B$6,Kirish!$B$7+FJ4,1)</f>
        <v>51227</v>
      </c>
      <c r="FK5" s="38">
        <f>DATE(Kirish!$B$6,Kirish!$B$7+FK4,1)</f>
        <v>51257</v>
      </c>
      <c r="FL5" s="38">
        <f>DATE(Kirish!$B$6,Kirish!$B$7+FL4,1)</f>
        <v>51288</v>
      </c>
      <c r="FM5" s="38">
        <f>DATE(Kirish!$B$6,Kirish!$B$7+FM4,1)</f>
        <v>51318</v>
      </c>
      <c r="FN5" s="38">
        <f>DATE(Kirish!$B$6,Kirish!$B$7+FN4,1)</f>
        <v>51349</v>
      </c>
      <c r="FO5" s="38">
        <f>DATE(Kirish!$B$6,Kirish!$B$7+FO4,1)</f>
        <v>51380</v>
      </c>
      <c r="FP5" s="38">
        <f>DATE(Kirish!$B$6,Kirish!$B$7+FP4,1)</f>
        <v>51410</v>
      </c>
    </row>
    <row r="6" spans="1:172" x14ac:dyDescent="0.2">
      <c r="A6" s="35" t="s">
        <v>221</v>
      </c>
      <c r="D6" s="39">
        <f t="shared" ref="D6:AI6" si="0">YEAR(D5)</f>
        <v>2026</v>
      </c>
      <c r="E6" s="39">
        <f t="shared" si="0"/>
        <v>2026</v>
      </c>
      <c r="F6" s="39">
        <f t="shared" si="0"/>
        <v>2026</v>
      </c>
      <c r="G6" s="39">
        <f t="shared" si="0"/>
        <v>2027</v>
      </c>
      <c r="H6" s="39">
        <f t="shared" si="0"/>
        <v>2027</v>
      </c>
      <c r="I6" s="39">
        <f t="shared" si="0"/>
        <v>2027</v>
      </c>
      <c r="J6" s="39">
        <f t="shared" si="0"/>
        <v>2027</v>
      </c>
      <c r="K6" s="39">
        <f t="shared" si="0"/>
        <v>2027</v>
      </c>
      <c r="L6" s="39">
        <f t="shared" si="0"/>
        <v>2027</v>
      </c>
      <c r="M6" s="39">
        <f t="shared" si="0"/>
        <v>2027</v>
      </c>
      <c r="N6" s="39">
        <f t="shared" si="0"/>
        <v>2027</v>
      </c>
      <c r="O6" s="39">
        <f t="shared" si="0"/>
        <v>2027</v>
      </c>
      <c r="P6" s="39">
        <f t="shared" si="0"/>
        <v>2027</v>
      </c>
      <c r="Q6" s="39">
        <f t="shared" si="0"/>
        <v>2027</v>
      </c>
      <c r="R6" s="39">
        <f t="shared" si="0"/>
        <v>2027</v>
      </c>
      <c r="S6" s="39">
        <f t="shared" si="0"/>
        <v>2028</v>
      </c>
      <c r="T6" s="39">
        <f t="shared" si="0"/>
        <v>2028</v>
      </c>
      <c r="U6" s="39">
        <f t="shared" si="0"/>
        <v>2028</v>
      </c>
      <c r="V6" s="39">
        <f t="shared" si="0"/>
        <v>2028</v>
      </c>
      <c r="W6" s="39">
        <f t="shared" si="0"/>
        <v>2028</v>
      </c>
      <c r="X6" s="39">
        <f t="shared" si="0"/>
        <v>2028</v>
      </c>
      <c r="Y6" s="39">
        <f t="shared" si="0"/>
        <v>2028</v>
      </c>
      <c r="Z6" s="39">
        <f t="shared" si="0"/>
        <v>2028</v>
      </c>
      <c r="AA6" s="39">
        <f t="shared" si="0"/>
        <v>2028</v>
      </c>
      <c r="AB6" s="39">
        <f t="shared" si="0"/>
        <v>2028</v>
      </c>
      <c r="AC6" s="39">
        <f t="shared" si="0"/>
        <v>2028</v>
      </c>
      <c r="AD6" s="39">
        <f t="shared" si="0"/>
        <v>2028</v>
      </c>
      <c r="AE6" s="39">
        <f t="shared" si="0"/>
        <v>2029</v>
      </c>
      <c r="AF6" s="39">
        <f t="shared" si="0"/>
        <v>2029</v>
      </c>
      <c r="AG6" s="39">
        <f t="shared" si="0"/>
        <v>2029</v>
      </c>
      <c r="AH6" s="39">
        <f t="shared" si="0"/>
        <v>2029</v>
      </c>
      <c r="AI6" s="39">
        <f t="shared" si="0"/>
        <v>2029</v>
      </c>
      <c r="AJ6" s="39">
        <f t="shared" ref="AJ6:BO6" si="1">YEAR(AJ5)</f>
        <v>2029</v>
      </c>
      <c r="AK6" s="39">
        <f t="shared" si="1"/>
        <v>2029</v>
      </c>
      <c r="AL6" s="39">
        <f t="shared" si="1"/>
        <v>2029</v>
      </c>
      <c r="AM6" s="39">
        <f t="shared" si="1"/>
        <v>2029</v>
      </c>
      <c r="AN6" s="39">
        <f t="shared" si="1"/>
        <v>2029</v>
      </c>
      <c r="AO6" s="39">
        <f t="shared" si="1"/>
        <v>2029</v>
      </c>
      <c r="AP6" s="39">
        <f t="shared" si="1"/>
        <v>2029</v>
      </c>
      <c r="AQ6" s="39">
        <f t="shared" si="1"/>
        <v>2030</v>
      </c>
      <c r="AR6" s="39">
        <f t="shared" si="1"/>
        <v>2030</v>
      </c>
      <c r="AS6" s="39">
        <f t="shared" si="1"/>
        <v>2030</v>
      </c>
      <c r="AT6" s="39">
        <f t="shared" si="1"/>
        <v>2030</v>
      </c>
      <c r="AU6" s="39">
        <f t="shared" si="1"/>
        <v>2030</v>
      </c>
      <c r="AV6" s="39">
        <f t="shared" si="1"/>
        <v>2030</v>
      </c>
      <c r="AW6" s="39">
        <f t="shared" si="1"/>
        <v>2030</v>
      </c>
      <c r="AX6" s="39">
        <f t="shared" si="1"/>
        <v>2030</v>
      </c>
      <c r="AY6" s="39">
        <f t="shared" si="1"/>
        <v>2030</v>
      </c>
      <c r="AZ6" s="39">
        <f t="shared" si="1"/>
        <v>2030</v>
      </c>
      <c r="BA6" s="39">
        <f t="shared" si="1"/>
        <v>2030</v>
      </c>
      <c r="BB6" s="39">
        <f t="shared" si="1"/>
        <v>2030</v>
      </c>
      <c r="BC6" s="39">
        <f t="shared" si="1"/>
        <v>2031</v>
      </c>
      <c r="BD6" s="39">
        <f t="shared" si="1"/>
        <v>2031</v>
      </c>
      <c r="BE6" s="39">
        <f t="shared" si="1"/>
        <v>2031</v>
      </c>
      <c r="BF6" s="39">
        <f t="shared" si="1"/>
        <v>2031</v>
      </c>
      <c r="BG6" s="39">
        <f t="shared" si="1"/>
        <v>2031</v>
      </c>
      <c r="BH6" s="39">
        <f t="shared" si="1"/>
        <v>2031</v>
      </c>
      <c r="BI6" s="39">
        <f t="shared" si="1"/>
        <v>2031</v>
      </c>
      <c r="BJ6" s="39">
        <f t="shared" si="1"/>
        <v>2031</v>
      </c>
      <c r="BK6" s="39">
        <f t="shared" si="1"/>
        <v>2031</v>
      </c>
      <c r="BL6" s="39">
        <f t="shared" si="1"/>
        <v>2031</v>
      </c>
      <c r="BM6" s="39">
        <f t="shared" si="1"/>
        <v>2031</v>
      </c>
      <c r="BN6" s="39">
        <f t="shared" si="1"/>
        <v>2031</v>
      </c>
      <c r="BO6" s="39">
        <f t="shared" si="1"/>
        <v>2032</v>
      </c>
      <c r="BP6" s="39">
        <f t="shared" ref="BP6:CU6" si="2">YEAR(BP5)</f>
        <v>2032</v>
      </c>
      <c r="BQ6" s="39">
        <f t="shared" si="2"/>
        <v>2032</v>
      </c>
      <c r="BR6" s="39">
        <f t="shared" si="2"/>
        <v>2032</v>
      </c>
      <c r="BS6" s="39">
        <f t="shared" si="2"/>
        <v>2032</v>
      </c>
      <c r="BT6" s="39">
        <f t="shared" si="2"/>
        <v>2032</v>
      </c>
      <c r="BU6" s="39">
        <f t="shared" si="2"/>
        <v>2032</v>
      </c>
      <c r="BV6" s="39">
        <f t="shared" si="2"/>
        <v>2032</v>
      </c>
      <c r="BW6" s="39">
        <f t="shared" si="2"/>
        <v>2032</v>
      </c>
      <c r="BX6" s="39">
        <f t="shared" si="2"/>
        <v>2032</v>
      </c>
      <c r="BY6" s="39">
        <f t="shared" si="2"/>
        <v>2032</v>
      </c>
      <c r="BZ6" s="39">
        <f t="shared" si="2"/>
        <v>2032</v>
      </c>
      <c r="CA6" s="39">
        <f t="shared" si="2"/>
        <v>2033</v>
      </c>
      <c r="CB6" s="39">
        <f t="shared" si="2"/>
        <v>2033</v>
      </c>
      <c r="CC6" s="39">
        <f t="shared" si="2"/>
        <v>2033</v>
      </c>
      <c r="CD6" s="39">
        <f t="shared" si="2"/>
        <v>2033</v>
      </c>
      <c r="CE6" s="39">
        <f t="shared" si="2"/>
        <v>2033</v>
      </c>
      <c r="CF6" s="39">
        <f t="shared" si="2"/>
        <v>2033</v>
      </c>
      <c r="CG6" s="39">
        <f t="shared" si="2"/>
        <v>2033</v>
      </c>
      <c r="CH6" s="39">
        <f t="shared" si="2"/>
        <v>2033</v>
      </c>
      <c r="CI6" s="39">
        <f t="shared" si="2"/>
        <v>2033</v>
      </c>
      <c r="CJ6" s="39">
        <f t="shared" si="2"/>
        <v>2033</v>
      </c>
      <c r="CK6" s="39">
        <f t="shared" si="2"/>
        <v>2033</v>
      </c>
      <c r="CL6" s="39">
        <f t="shared" si="2"/>
        <v>2033</v>
      </c>
      <c r="CM6" s="39">
        <f t="shared" si="2"/>
        <v>2034</v>
      </c>
      <c r="CN6" s="39">
        <f t="shared" si="2"/>
        <v>2034</v>
      </c>
      <c r="CO6" s="39">
        <f t="shared" si="2"/>
        <v>2034</v>
      </c>
      <c r="CP6" s="39">
        <f t="shared" si="2"/>
        <v>2034</v>
      </c>
      <c r="CQ6" s="39">
        <f t="shared" si="2"/>
        <v>2034</v>
      </c>
      <c r="CR6" s="39">
        <f t="shared" si="2"/>
        <v>2034</v>
      </c>
      <c r="CS6" s="39">
        <f t="shared" si="2"/>
        <v>2034</v>
      </c>
      <c r="CT6" s="39">
        <f t="shared" si="2"/>
        <v>2034</v>
      </c>
      <c r="CU6" s="39">
        <f t="shared" si="2"/>
        <v>2034</v>
      </c>
      <c r="CV6" s="39">
        <f t="shared" ref="CV6:EA6" si="3">YEAR(CV5)</f>
        <v>2034</v>
      </c>
      <c r="CW6" s="39">
        <f t="shared" si="3"/>
        <v>2034</v>
      </c>
      <c r="CX6" s="39">
        <f t="shared" si="3"/>
        <v>2034</v>
      </c>
      <c r="CY6" s="39">
        <f t="shared" si="3"/>
        <v>2035</v>
      </c>
      <c r="CZ6" s="39">
        <f t="shared" si="3"/>
        <v>2035</v>
      </c>
      <c r="DA6" s="39">
        <f t="shared" si="3"/>
        <v>2035</v>
      </c>
      <c r="DB6" s="39">
        <f t="shared" si="3"/>
        <v>2035</v>
      </c>
      <c r="DC6" s="39">
        <f t="shared" si="3"/>
        <v>2035</v>
      </c>
      <c r="DD6" s="39">
        <f t="shared" si="3"/>
        <v>2035</v>
      </c>
      <c r="DE6" s="39">
        <f t="shared" si="3"/>
        <v>2035</v>
      </c>
      <c r="DF6" s="39">
        <f t="shared" si="3"/>
        <v>2035</v>
      </c>
      <c r="DG6" s="39">
        <f t="shared" si="3"/>
        <v>2035</v>
      </c>
      <c r="DH6" s="39">
        <f t="shared" si="3"/>
        <v>2035</v>
      </c>
      <c r="DI6" s="39">
        <f t="shared" si="3"/>
        <v>2035</v>
      </c>
      <c r="DJ6" s="39">
        <f t="shared" si="3"/>
        <v>2035</v>
      </c>
      <c r="DK6" s="39">
        <f t="shared" si="3"/>
        <v>2036</v>
      </c>
      <c r="DL6" s="39">
        <f t="shared" si="3"/>
        <v>2036</v>
      </c>
      <c r="DM6" s="39">
        <f t="shared" si="3"/>
        <v>2036</v>
      </c>
      <c r="DN6" s="39">
        <f t="shared" si="3"/>
        <v>2036</v>
      </c>
      <c r="DO6" s="39">
        <f t="shared" si="3"/>
        <v>2036</v>
      </c>
      <c r="DP6" s="39">
        <f t="shared" si="3"/>
        <v>2036</v>
      </c>
      <c r="DQ6" s="39">
        <f t="shared" si="3"/>
        <v>2036</v>
      </c>
      <c r="DR6" s="39">
        <f t="shared" si="3"/>
        <v>2036</v>
      </c>
      <c r="DS6" s="39">
        <f t="shared" si="3"/>
        <v>2036</v>
      </c>
      <c r="DT6" s="39">
        <f t="shared" si="3"/>
        <v>2036</v>
      </c>
      <c r="DU6" s="39">
        <f t="shared" si="3"/>
        <v>2036</v>
      </c>
      <c r="DV6" s="39">
        <f t="shared" si="3"/>
        <v>2036</v>
      </c>
      <c r="DW6" s="39">
        <f t="shared" si="3"/>
        <v>2037</v>
      </c>
      <c r="DX6" s="39">
        <f t="shared" si="3"/>
        <v>2037</v>
      </c>
      <c r="DY6" s="39">
        <f t="shared" si="3"/>
        <v>2037</v>
      </c>
      <c r="DZ6" s="39">
        <f t="shared" si="3"/>
        <v>2037</v>
      </c>
      <c r="EA6" s="39">
        <f t="shared" si="3"/>
        <v>2037</v>
      </c>
      <c r="EB6" s="39">
        <f t="shared" ref="EB6:FG6" si="4">YEAR(EB5)</f>
        <v>2037</v>
      </c>
      <c r="EC6" s="39">
        <f t="shared" si="4"/>
        <v>2037</v>
      </c>
      <c r="ED6" s="39">
        <f t="shared" si="4"/>
        <v>2037</v>
      </c>
      <c r="EE6" s="39">
        <f t="shared" si="4"/>
        <v>2037</v>
      </c>
      <c r="EF6" s="39">
        <f t="shared" si="4"/>
        <v>2037</v>
      </c>
      <c r="EG6" s="39">
        <f t="shared" si="4"/>
        <v>2037</v>
      </c>
      <c r="EH6" s="39">
        <f t="shared" si="4"/>
        <v>2037</v>
      </c>
      <c r="EI6" s="39">
        <f t="shared" si="4"/>
        <v>2038</v>
      </c>
      <c r="EJ6" s="39">
        <f t="shared" si="4"/>
        <v>2038</v>
      </c>
      <c r="EK6" s="39">
        <f t="shared" si="4"/>
        <v>2038</v>
      </c>
      <c r="EL6" s="39">
        <f t="shared" si="4"/>
        <v>2038</v>
      </c>
      <c r="EM6" s="39">
        <f t="shared" si="4"/>
        <v>2038</v>
      </c>
      <c r="EN6" s="39">
        <f t="shared" si="4"/>
        <v>2038</v>
      </c>
      <c r="EO6" s="39">
        <f t="shared" si="4"/>
        <v>2038</v>
      </c>
      <c r="EP6" s="39">
        <f t="shared" si="4"/>
        <v>2038</v>
      </c>
      <c r="EQ6" s="39">
        <f t="shared" si="4"/>
        <v>2038</v>
      </c>
      <c r="ER6" s="39">
        <f t="shared" si="4"/>
        <v>2038</v>
      </c>
      <c r="ES6" s="39">
        <f t="shared" si="4"/>
        <v>2038</v>
      </c>
      <c r="ET6" s="39">
        <f t="shared" si="4"/>
        <v>2038</v>
      </c>
      <c r="EU6" s="39">
        <f t="shared" si="4"/>
        <v>2039</v>
      </c>
      <c r="EV6" s="39">
        <f t="shared" si="4"/>
        <v>2039</v>
      </c>
      <c r="EW6" s="39">
        <f t="shared" si="4"/>
        <v>2039</v>
      </c>
      <c r="EX6" s="39">
        <f t="shared" si="4"/>
        <v>2039</v>
      </c>
      <c r="EY6" s="39">
        <f t="shared" si="4"/>
        <v>2039</v>
      </c>
      <c r="EZ6" s="39">
        <f t="shared" si="4"/>
        <v>2039</v>
      </c>
      <c r="FA6" s="39">
        <f t="shared" si="4"/>
        <v>2039</v>
      </c>
      <c r="FB6" s="39">
        <f t="shared" si="4"/>
        <v>2039</v>
      </c>
      <c r="FC6" s="39">
        <f t="shared" si="4"/>
        <v>2039</v>
      </c>
      <c r="FD6" s="39">
        <f t="shared" si="4"/>
        <v>2039</v>
      </c>
      <c r="FE6" s="39">
        <f t="shared" si="4"/>
        <v>2039</v>
      </c>
      <c r="FF6" s="39">
        <f t="shared" si="4"/>
        <v>2039</v>
      </c>
      <c r="FG6" s="39">
        <f t="shared" si="4"/>
        <v>2040</v>
      </c>
      <c r="FH6" s="39">
        <f t="shared" ref="FH6:GM6" si="5">YEAR(FH5)</f>
        <v>2040</v>
      </c>
      <c r="FI6" s="39">
        <f t="shared" si="5"/>
        <v>2040</v>
      </c>
      <c r="FJ6" s="39">
        <f t="shared" si="5"/>
        <v>2040</v>
      </c>
      <c r="FK6" s="39">
        <f t="shared" si="5"/>
        <v>2040</v>
      </c>
      <c r="FL6" s="39">
        <f t="shared" si="5"/>
        <v>2040</v>
      </c>
      <c r="FM6" s="39">
        <f t="shared" si="5"/>
        <v>2040</v>
      </c>
      <c r="FN6" s="39">
        <f t="shared" si="5"/>
        <v>2040</v>
      </c>
      <c r="FO6" s="39">
        <f t="shared" si="5"/>
        <v>2040</v>
      </c>
      <c r="FP6" s="39">
        <f t="shared" si="5"/>
        <v>2040</v>
      </c>
    </row>
    <row r="8" spans="1:172" x14ac:dyDescent="0.2">
      <c r="A8" s="40" t="s">
        <v>222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</row>
    <row r="9" spans="1:172" x14ac:dyDescent="0.2">
      <c r="A9" s="42" t="s">
        <v>223</v>
      </c>
      <c r="D9" s="43">
        <f>IF(D$4&lt;=Parametrlar!$H$4,1+Kirish!$B$44*D$4/Parametrlar!$H$4,(1+Kirish!$B$44)*(1+Kirish!$B$45)^((D$4-Parametrlar!$H$4)/12))</f>
        <v>1</v>
      </c>
      <c r="E9" s="43">
        <f>IF(E$4&lt;=Parametrlar!$H$4,1+Kirish!$B$44*E$4/Parametrlar!$H$4,(1+Kirish!$B$44)*(1+Kirish!$B$45)^((E$4-Parametrlar!$H$4)/12))</f>
        <v>1.0037037037037038</v>
      </c>
      <c r="F9" s="43">
        <f>IF(F$4&lt;=Parametrlar!$H$4,1+Kirish!$B$44*F$4/Parametrlar!$H$4,(1+Kirish!$B$44)*(1+Kirish!$B$45)^((F$4-Parametrlar!$H$4)/12))</f>
        <v>1.0074074074074073</v>
      </c>
      <c r="G9" s="43">
        <f>IF(G$4&lt;=Parametrlar!$H$4,1+Kirish!$B$44*G$4/Parametrlar!$H$4,(1+Kirish!$B$44)*(1+Kirish!$B$45)^((G$4-Parametrlar!$H$4)/12))</f>
        <v>1.0111111111111111</v>
      </c>
      <c r="H9" s="43">
        <f>IF(H$4&lt;=Parametrlar!$H$4,1+Kirish!$B$44*H$4/Parametrlar!$H$4,(1+Kirish!$B$44)*(1+Kirish!$B$45)^((H$4-Parametrlar!$H$4)/12))</f>
        <v>1.0148148148148148</v>
      </c>
      <c r="I9" s="43">
        <f>IF(I$4&lt;=Parametrlar!$H$4,1+Kirish!$B$44*I$4/Parametrlar!$H$4,(1+Kirish!$B$44)*(1+Kirish!$B$45)^((I$4-Parametrlar!$H$4)/12))</f>
        <v>1.0185185185185186</v>
      </c>
      <c r="J9" s="43">
        <f>IF(J$4&lt;=Parametrlar!$H$4,1+Kirish!$B$44*J$4/Parametrlar!$H$4,(1+Kirish!$B$44)*(1+Kirish!$B$45)^((J$4-Parametrlar!$H$4)/12))</f>
        <v>1.0222222222222221</v>
      </c>
      <c r="K9" s="43">
        <f>IF(K$4&lt;=Parametrlar!$H$4,1+Kirish!$B$44*K$4/Parametrlar!$H$4,(1+Kirish!$B$44)*(1+Kirish!$B$45)^((K$4-Parametrlar!$H$4)/12))</f>
        <v>1.0259259259259259</v>
      </c>
      <c r="L9" s="43">
        <f>IF(L$4&lt;=Parametrlar!$H$4,1+Kirish!$B$44*L$4/Parametrlar!$H$4,(1+Kirish!$B$44)*(1+Kirish!$B$45)^((L$4-Parametrlar!$H$4)/12))</f>
        <v>1.0296296296296297</v>
      </c>
      <c r="M9" s="43">
        <f>IF(M$4&lt;=Parametrlar!$H$4,1+Kirish!$B$44*M$4/Parametrlar!$H$4,(1+Kirish!$B$44)*(1+Kirish!$B$45)^((M$4-Parametrlar!$H$4)/12))</f>
        <v>1.0333333333333334</v>
      </c>
      <c r="N9" s="43">
        <f>IF(N$4&lt;=Parametrlar!$H$4,1+Kirish!$B$44*N$4/Parametrlar!$H$4,(1+Kirish!$B$44)*(1+Kirish!$B$45)^((N$4-Parametrlar!$H$4)/12))</f>
        <v>1.037037037037037</v>
      </c>
      <c r="O9" s="43">
        <f>IF(O$4&lt;=Parametrlar!$H$4,1+Kirish!$B$44*O$4/Parametrlar!$H$4,(1+Kirish!$B$44)*(1+Kirish!$B$45)^((O$4-Parametrlar!$H$4)/12))</f>
        <v>1.0407407407407407</v>
      </c>
      <c r="P9" s="43">
        <f>IF(P$4&lt;=Parametrlar!$H$4,1+Kirish!$B$44*P$4/Parametrlar!$H$4,(1+Kirish!$B$44)*(1+Kirish!$B$45)^((P$4-Parametrlar!$H$4)/12))</f>
        <v>1.0444444444444445</v>
      </c>
      <c r="Q9" s="43">
        <f>IF(Q$4&lt;=Parametrlar!$H$4,1+Kirish!$B$44*Q$4/Parametrlar!$H$4,(1+Kirish!$B$44)*(1+Kirish!$B$45)^((Q$4-Parametrlar!$H$4)/12))</f>
        <v>1.0481481481481481</v>
      </c>
      <c r="R9" s="43">
        <f>IF(R$4&lt;=Parametrlar!$H$4,1+Kirish!$B$44*R$4/Parametrlar!$H$4,(1+Kirish!$B$44)*(1+Kirish!$B$45)^((R$4-Parametrlar!$H$4)/12))</f>
        <v>1.0518518518518518</v>
      </c>
      <c r="S9" s="43">
        <f>IF(S$4&lt;=Parametrlar!$H$4,1+Kirish!$B$44*S$4/Parametrlar!$H$4,(1+Kirish!$B$44)*(1+Kirish!$B$45)^((S$4-Parametrlar!$H$4)/12))</f>
        <v>1.0555555555555556</v>
      </c>
      <c r="T9" s="43">
        <f>IF(T$4&lt;=Parametrlar!$H$4,1+Kirish!$B$44*T$4/Parametrlar!$H$4,(1+Kirish!$B$44)*(1+Kirish!$B$45)^((T$4-Parametrlar!$H$4)/12))</f>
        <v>1.0592592592592593</v>
      </c>
      <c r="U9" s="43">
        <f>IF(U$4&lt;=Parametrlar!$H$4,1+Kirish!$B$44*U$4/Parametrlar!$H$4,(1+Kirish!$B$44)*(1+Kirish!$B$45)^((U$4-Parametrlar!$H$4)/12))</f>
        <v>1.0629629629629629</v>
      </c>
      <c r="V9" s="43">
        <f>IF(V$4&lt;=Parametrlar!$H$4,1+Kirish!$B$44*V$4/Parametrlar!$H$4,(1+Kirish!$B$44)*(1+Kirish!$B$45)^((V$4-Parametrlar!$H$4)/12))</f>
        <v>1.0666666666666667</v>
      </c>
      <c r="W9" s="43">
        <f>IF(W$4&lt;=Parametrlar!$H$4,1+Kirish!$B$44*W$4/Parametrlar!$H$4,(1+Kirish!$B$44)*(1+Kirish!$B$45)^((W$4-Parametrlar!$H$4)/12))</f>
        <v>1.0703703703703704</v>
      </c>
      <c r="X9" s="43">
        <f>IF(X$4&lt;=Parametrlar!$H$4,1+Kirish!$B$44*X$4/Parametrlar!$H$4,(1+Kirish!$B$44)*(1+Kirish!$B$45)^((X$4-Parametrlar!$H$4)/12))</f>
        <v>1.074074074074074</v>
      </c>
      <c r="Y9" s="43">
        <f>IF(Y$4&lt;=Parametrlar!$H$4,1+Kirish!$B$44*Y$4/Parametrlar!$H$4,(1+Kirish!$B$44)*(1+Kirish!$B$45)^((Y$4-Parametrlar!$H$4)/12))</f>
        <v>1.0777777777777777</v>
      </c>
      <c r="Z9" s="43">
        <f>IF(Z$4&lt;=Parametrlar!$H$4,1+Kirish!$B$44*Z$4/Parametrlar!$H$4,(1+Kirish!$B$44)*(1+Kirish!$B$45)^((Z$4-Parametrlar!$H$4)/12))</f>
        <v>1.0814814814814815</v>
      </c>
      <c r="AA9" s="43">
        <f>IF(AA$4&lt;=Parametrlar!$H$4,1+Kirish!$B$44*AA$4/Parametrlar!$H$4,(1+Kirish!$B$44)*(1+Kirish!$B$45)^((AA$4-Parametrlar!$H$4)/12))</f>
        <v>1.0851851851851853</v>
      </c>
      <c r="AB9" s="43">
        <f>IF(AB$4&lt;=Parametrlar!$H$4,1+Kirish!$B$44*AB$4/Parametrlar!$H$4,(1+Kirish!$B$44)*(1+Kirish!$B$45)^((AB$4-Parametrlar!$H$4)/12))</f>
        <v>1.088888888888889</v>
      </c>
      <c r="AC9" s="43">
        <f>IF(AC$4&lt;=Parametrlar!$H$4,1+Kirish!$B$44*AC$4/Parametrlar!$H$4,(1+Kirish!$B$44)*(1+Kirish!$B$45)^((AC$4-Parametrlar!$H$4)/12))</f>
        <v>1.0925925925925926</v>
      </c>
      <c r="AD9" s="43">
        <f>IF(AD$4&lt;=Parametrlar!$H$4,1+Kirish!$B$44*AD$4/Parametrlar!$H$4,(1+Kirish!$B$44)*(1+Kirish!$B$45)^((AD$4-Parametrlar!$H$4)/12))</f>
        <v>1.0962962962962963</v>
      </c>
      <c r="AE9" s="43">
        <f>IF(AE$4&lt;=Parametrlar!$H$4,1+Kirish!$B$44*AE$4/Parametrlar!$H$4,(1+Kirish!$B$44)*(1+Kirish!$B$45)^((AE$4-Parametrlar!$H$4)/12))</f>
        <v>1.1000000000000001</v>
      </c>
      <c r="AF9" s="43">
        <f>IF(AF$4&lt;=Parametrlar!$H$4,1+Kirish!$B$44*AF$4/Parametrlar!$H$4,(1+Kirish!$B$44)*(1+Kirish!$B$45)^((AF$4-Parametrlar!$H$4)/12))</f>
        <v>1.1000000000000001</v>
      </c>
      <c r="AG9" s="43">
        <f>IF(AG$4&lt;=Parametrlar!$H$4,1+Kirish!$B$44*AG$4/Parametrlar!$H$4,(1+Kirish!$B$44)*(1+Kirish!$B$45)^((AG$4-Parametrlar!$H$4)/12))</f>
        <v>1.1000000000000001</v>
      </c>
      <c r="AH9" s="43">
        <f>IF(AH$4&lt;=Parametrlar!$H$4,1+Kirish!$B$44*AH$4/Parametrlar!$H$4,(1+Kirish!$B$44)*(1+Kirish!$B$45)^((AH$4-Parametrlar!$H$4)/12))</f>
        <v>1.1000000000000001</v>
      </c>
      <c r="AI9" s="43">
        <f>IF(AI$4&lt;=Parametrlar!$H$4,1+Kirish!$B$44*AI$4/Parametrlar!$H$4,(1+Kirish!$B$44)*(1+Kirish!$B$45)^((AI$4-Parametrlar!$H$4)/12))</f>
        <v>1.1000000000000001</v>
      </c>
      <c r="AJ9" s="43">
        <f>IF(AJ$4&lt;=Parametrlar!$H$4,1+Kirish!$B$44*AJ$4/Parametrlar!$H$4,(1+Kirish!$B$44)*(1+Kirish!$B$45)^((AJ$4-Parametrlar!$H$4)/12))</f>
        <v>1.1000000000000001</v>
      </c>
      <c r="AK9" s="43">
        <f>IF(AK$4&lt;=Parametrlar!$H$4,1+Kirish!$B$44*AK$4/Parametrlar!$H$4,(1+Kirish!$B$44)*(1+Kirish!$B$45)^((AK$4-Parametrlar!$H$4)/12))</f>
        <v>1.1000000000000001</v>
      </c>
      <c r="AL9" s="43">
        <f>IF(AL$4&lt;=Parametrlar!$H$4,1+Kirish!$B$44*AL$4/Parametrlar!$H$4,(1+Kirish!$B$44)*(1+Kirish!$B$45)^((AL$4-Parametrlar!$H$4)/12))</f>
        <v>1.1000000000000001</v>
      </c>
      <c r="AM9" s="43">
        <f>IF(AM$4&lt;=Parametrlar!$H$4,1+Kirish!$B$44*AM$4/Parametrlar!$H$4,(1+Kirish!$B$44)*(1+Kirish!$B$45)^((AM$4-Parametrlar!$H$4)/12))</f>
        <v>1.1000000000000001</v>
      </c>
      <c r="AN9" s="43">
        <f>IF(AN$4&lt;=Parametrlar!$H$4,1+Kirish!$B$44*AN$4/Parametrlar!$H$4,(1+Kirish!$B$44)*(1+Kirish!$B$45)^((AN$4-Parametrlar!$H$4)/12))</f>
        <v>1.1000000000000001</v>
      </c>
      <c r="AO9" s="43">
        <f>IF(AO$4&lt;=Parametrlar!$H$4,1+Kirish!$B$44*AO$4/Parametrlar!$H$4,(1+Kirish!$B$44)*(1+Kirish!$B$45)^((AO$4-Parametrlar!$H$4)/12))</f>
        <v>1.1000000000000001</v>
      </c>
      <c r="AP9" s="43">
        <f>IF(AP$4&lt;=Parametrlar!$H$4,1+Kirish!$B$44*AP$4/Parametrlar!$H$4,(1+Kirish!$B$44)*(1+Kirish!$B$45)^((AP$4-Parametrlar!$H$4)/12))</f>
        <v>1.1000000000000001</v>
      </c>
      <c r="AQ9" s="43">
        <f>IF(AQ$4&lt;=Parametrlar!$H$4,1+Kirish!$B$44*AQ$4/Parametrlar!$H$4,(1+Kirish!$B$44)*(1+Kirish!$B$45)^((AQ$4-Parametrlar!$H$4)/12))</f>
        <v>1.1000000000000001</v>
      </c>
      <c r="AR9" s="43">
        <f>IF(AR$4&lt;=Parametrlar!$H$4,1+Kirish!$B$44*AR$4/Parametrlar!$H$4,(1+Kirish!$B$44)*(1+Kirish!$B$45)^((AR$4-Parametrlar!$H$4)/12))</f>
        <v>1.1000000000000001</v>
      </c>
      <c r="AS9" s="43">
        <f>IF(AS$4&lt;=Parametrlar!$H$4,1+Kirish!$B$44*AS$4/Parametrlar!$H$4,(1+Kirish!$B$44)*(1+Kirish!$B$45)^((AS$4-Parametrlar!$H$4)/12))</f>
        <v>1.1000000000000001</v>
      </c>
      <c r="AT9" s="43">
        <f>IF(AT$4&lt;=Parametrlar!$H$4,1+Kirish!$B$44*AT$4/Parametrlar!$H$4,(1+Kirish!$B$44)*(1+Kirish!$B$45)^((AT$4-Parametrlar!$H$4)/12))</f>
        <v>1.1000000000000001</v>
      </c>
      <c r="AU9" s="43">
        <f>IF(AU$4&lt;=Parametrlar!$H$4,1+Kirish!$B$44*AU$4/Parametrlar!$H$4,(1+Kirish!$B$44)*(1+Kirish!$B$45)^((AU$4-Parametrlar!$H$4)/12))</f>
        <v>1.1000000000000001</v>
      </c>
      <c r="AV9" s="43">
        <f>IF(AV$4&lt;=Parametrlar!$H$4,1+Kirish!$B$44*AV$4/Parametrlar!$H$4,(1+Kirish!$B$44)*(1+Kirish!$B$45)^((AV$4-Parametrlar!$H$4)/12))</f>
        <v>1.1000000000000001</v>
      </c>
      <c r="AW9" s="43">
        <f>IF(AW$4&lt;=Parametrlar!$H$4,1+Kirish!$B$44*AW$4/Parametrlar!$H$4,(1+Kirish!$B$44)*(1+Kirish!$B$45)^((AW$4-Parametrlar!$H$4)/12))</f>
        <v>1.1000000000000001</v>
      </c>
      <c r="AX9" s="43">
        <f>IF(AX$4&lt;=Parametrlar!$H$4,1+Kirish!$B$44*AX$4/Parametrlar!$H$4,(1+Kirish!$B$44)*(1+Kirish!$B$45)^((AX$4-Parametrlar!$H$4)/12))</f>
        <v>1.1000000000000001</v>
      </c>
      <c r="AY9" s="43">
        <f>IF(AY$4&lt;=Parametrlar!$H$4,1+Kirish!$B$44*AY$4/Parametrlar!$H$4,(1+Kirish!$B$44)*(1+Kirish!$B$45)^((AY$4-Parametrlar!$H$4)/12))</f>
        <v>1.1000000000000001</v>
      </c>
      <c r="AZ9" s="43">
        <f>IF(AZ$4&lt;=Parametrlar!$H$4,1+Kirish!$B$44*AZ$4/Parametrlar!$H$4,(1+Kirish!$B$44)*(1+Kirish!$B$45)^((AZ$4-Parametrlar!$H$4)/12))</f>
        <v>1.1000000000000001</v>
      </c>
      <c r="BA9" s="43">
        <f>IF(BA$4&lt;=Parametrlar!$H$4,1+Kirish!$B$44*BA$4/Parametrlar!$H$4,(1+Kirish!$B$44)*(1+Kirish!$B$45)^((BA$4-Parametrlar!$H$4)/12))</f>
        <v>1.1000000000000001</v>
      </c>
      <c r="BB9" s="43">
        <f>IF(BB$4&lt;=Parametrlar!$H$4,1+Kirish!$B$44*BB$4/Parametrlar!$H$4,(1+Kirish!$B$44)*(1+Kirish!$B$45)^((BB$4-Parametrlar!$H$4)/12))</f>
        <v>1.1000000000000001</v>
      </c>
      <c r="BC9" s="43">
        <f>IF(BC$4&lt;=Parametrlar!$H$4,1+Kirish!$B$44*BC$4/Parametrlar!$H$4,(1+Kirish!$B$44)*(1+Kirish!$B$45)^((BC$4-Parametrlar!$H$4)/12))</f>
        <v>1.1000000000000001</v>
      </c>
      <c r="BD9" s="43">
        <f>IF(BD$4&lt;=Parametrlar!$H$4,1+Kirish!$B$44*BD$4/Parametrlar!$H$4,(1+Kirish!$B$44)*(1+Kirish!$B$45)^((BD$4-Parametrlar!$H$4)/12))</f>
        <v>1.1000000000000001</v>
      </c>
      <c r="BE9" s="43">
        <f>IF(BE$4&lt;=Parametrlar!$H$4,1+Kirish!$B$44*BE$4/Parametrlar!$H$4,(1+Kirish!$B$44)*(1+Kirish!$B$45)^((BE$4-Parametrlar!$H$4)/12))</f>
        <v>1.1000000000000001</v>
      </c>
      <c r="BF9" s="43">
        <f>IF(BF$4&lt;=Parametrlar!$H$4,1+Kirish!$B$44*BF$4/Parametrlar!$H$4,(1+Kirish!$B$44)*(1+Kirish!$B$45)^((BF$4-Parametrlar!$H$4)/12))</f>
        <v>1.1000000000000001</v>
      </c>
      <c r="BG9" s="43">
        <f>IF(BG$4&lt;=Parametrlar!$H$4,1+Kirish!$B$44*BG$4/Parametrlar!$H$4,(1+Kirish!$B$44)*(1+Kirish!$B$45)^((BG$4-Parametrlar!$H$4)/12))</f>
        <v>1.1000000000000001</v>
      </c>
      <c r="BH9" s="43">
        <f>IF(BH$4&lt;=Parametrlar!$H$4,1+Kirish!$B$44*BH$4/Parametrlar!$H$4,(1+Kirish!$B$44)*(1+Kirish!$B$45)^((BH$4-Parametrlar!$H$4)/12))</f>
        <v>1.1000000000000001</v>
      </c>
      <c r="BI9" s="43">
        <f>IF(BI$4&lt;=Parametrlar!$H$4,1+Kirish!$B$44*BI$4/Parametrlar!$H$4,(1+Kirish!$B$44)*(1+Kirish!$B$45)^((BI$4-Parametrlar!$H$4)/12))</f>
        <v>1.1000000000000001</v>
      </c>
      <c r="BJ9" s="43">
        <f>IF(BJ$4&lt;=Parametrlar!$H$4,1+Kirish!$B$44*BJ$4/Parametrlar!$H$4,(1+Kirish!$B$44)*(1+Kirish!$B$45)^((BJ$4-Parametrlar!$H$4)/12))</f>
        <v>1.1000000000000001</v>
      </c>
      <c r="BK9" s="43">
        <f>IF(BK$4&lt;=Parametrlar!$H$4,1+Kirish!$B$44*BK$4/Parametrlar!$H$4,(1+Kirish!$B$44)*(1+Kirish!$B$45)^((BK$4-Parametrlar!$H$4)/12))</f>
        <v>1.1000000000000001</v>
      </c>
      <c r="BL9" s="43">
        <f>IF(BL$4&lt;=Parametrlar!$H$4,1+Kirish!$B$44*BL$4/Parametrlar!$H$4,(1+Kirish!$B$44)*(1+Kirish!$B$45)^((BL$4-Parametrlar!$H$4)/12))</f>
        <v>1.1000000000000001</v>
      </c>
      <c r="BM9" s="43">
        <f>IF(BM$4&lt;=Parametrlar!$H$4,1+Kirish!$B$44*BM$4/Parametrlar!$H$4,(1+Kirish!$B$44)*(1+Kirish!$B$45)^((BM$4-Parametrlar!$H$4)/12))</f>
        <v>1.1000000000000001</v>
      </c>
      <c r="BN9" s="43">
        <f>IF(BN$4&lt;=Parametrlar!$H$4,1+Kirish!$B$44*BN$4/Parametrlar!$H$4,(1+Kirish!$B$44)*(1+Kirish!$B$45)^((BN$4-Parametrlar!$H$4)/12))</f>
        <v>1.1000000000000001</v>
      </c>
      <c r="BO9" s="43">
        <f>IF(BO$4&lt;=Parametrlar!$H$4,1+Kirish!$B$44*BO$4/Parametrlar!$H$4,(1+Kirish!$B$44)*(1+Kirish!$B$45)^((BO$4-Parametrlar!$H$4)/12))</f>
        <v>1.1000000000000001</v>
      </c>
      <c r="BP9" s="43">
        <f>IF(BP$4&lt;=Parametrlar!$H$4,1+Kirish!$B$44*BP$4/Parametrlar!$H$4,(1+Kirish!$B$44)*(1+Kirish!$B$45)^((BP$4-Parametrlar!$H$4)/12))</f>
        <v>1.1000000000000001</v>
      </c>
      <c r="BQ9" s="43">
        <f>IF(BQ$4&lt;=Parametrlar!$H$4,1+Kirish!$B$44*BQ$4/Parametrlar!$H$4,(1+Kirish!$B$44)*(1+Kirish!$B$45)^((BQ$4-Parametrlar!$H$4)/12))</f>
        <v>1.1000000000000001</v>
      </c>
      <c r="BR9" s="43">
        <f>IF(BR$4&lt;=Parametrlar!$H$4,1+Kirish!$B$44*BR$4/Parametrlar!$H$4,(1+Kirish!$B$44)*(1+Kirish!$B$45)^((BR$4-Parametrlar!$H$4)/12))</f>
        <v>1.1000000000000001</v>
      </c>
      <c r="BS9" s="43">
        <f>IF(BS$4&lt;=Parametrlar!$H$4,1+Kirish!$B$44*BS$4/Parametrlar!$H$4,(1+Kirish!$B$44)*(1+Kirish!$B$45)^((BS$4-Parametrlar!$H$4)/12))</f>
        <v>1.1000000000000001</v>
      </c>
      <c r="BT9" s="43">
        <f>IF(BT$4&lt;=Parametrlar!$H$4,1+Kirish!$B$44*BT$4/Parametrlar!$H$4,(1+Kirish!$B$44)*(1+Kirish!$B$45)^((BT$4-Parametrlar!$H$4)/12))</f>
        <v>1.1000000000000001</v>
      </c>
      <c r="BU9" s="43">
        <f>IF(BU$4&lt;=Parametrlar!$H$4,1+Kirish!$B$44*BU$4/Parametrlar!$H$4,(1+Kirish!$B$44)*(1+Kirish!$B$45)^((BU$4-Parametrlar!$H$4)/12))</f>
        <v>1.1000000000000001</v>
      </c>
      <c r="BV9" s="43">
        <f>IF(BV$4&lt;=Parametrlar!$H$4,1+Kirish!$B$44*BV$4/Parametrlar!$H$4,(1+Kirish!$B$44)*(1+Kirish!$B$45)^((BV$4-Parametrlar!$H$4)/12))</f>
        <v>1.1000000000000001</v>
      </c>
      <c r="BW9" s="43">
        <f>IF(BW$4&lt;=Parametrlar!$H$4,1+Kirish!$B$44*BW$4/Parametrlar!$H$4,(1+Kirish!$B$44)*(1+Kirish!$B$45)^((BW$4-Parametrlar!$H$4)/12))</f>
        <v>1.1000000000000001</v>
      </c>
      <c r="BX9" s="43">
        <f>IF(BX$4&lt;=Parametrlar!$H$4,1+Kirish!$B$44*BX$4/Parametrlar!$H$4,(1+Kirish!$B$44)*(1+Kirish!$B$45)^((BX$4-Parametrlar!$H$4)/12))</f>
        <v>1.1000000000000001</v>
      </c>
      <c r="BY9" s="43">
        <f>IF(BY$4&lt;=Parametrlar!$H$4,1+Kirish!$B$44*BY$4/Parametrlar!$H$4,(1+Kirish!$B$44)*(1+Kirish!$B$45)^((BY$4-Parametrlar!$H$4)/12))</f>
        <v>1.1000000000000001</v>
      </c>
      <c r="BZ9" s="43">
        <f>IF(BZ$4&lt;=Parametrlar!$H$4,1+Kirish!$B$44*BZ$4/Parametrlar!$H$4,(1+Kirish!$B$44)*(1+Kirish!$B$45)^((BZ$4-Parametrlar!$H$4)/12))</f>
        <v>1.1000000000000001</v>
      </c>
      <c r="CA9" s="43">
        <f>IF(CA$4&lt;=Parametrlar!$H$4,1+Kirish!$B$44*CA$4/Parametrlar!$H$4,(1+Kirish!$B$44)*(1+Kirish!$B$45)^((CA$4-Parametrlar!$H$4)/12))</f>
        <v>1.1000000000000001</v>
      </c>
      <c r="CB9" s="43">
        <f>IF(CB$4&lt;=Parametrlar!$H$4,1+Kirish!$B$44*CB$4/Parametrlar!$H$4,(1+Kirish!$B$44)*(1+Kirish!$B$45)^((CB$4-Parametrlar!$H$4)/12))</f>
        <v>1.1000000000000001</v>
      </c>
      <c r="CC9" s="43">
        <f>IF(CC$4&lt;=Parametrlar!$H$4,1+Kirish!$B$44*CC$4/Parametrlar!$H$4,(1+Kirish!$B$44)*(1+Kirish!$B$45)^((CC$4-Parametrlar!$H$4)/12))</f>
        <v>1.1000000000000001</v>
      </c>
      <c r="CD9" s="43">
        <f>IF(CD$4&lt;=Parametrlar!$H$4,1+Kirish!$B$44*CD$4/Parametrlar!$H$4,(1+Kirish!$B$44)*(1+Kirish!$B$45)^((CD$4-Parametrlar!$H$4)/12))</f>
        <v>1.1000000000000001</v>
      </c>
      <c r="CE9" s="43">
        <f>IF(CE$4&lt;=Parametrlar!$H$4,1+Kirish!$B$44*CE$4/Parametrlar!$H$4,(1+Kirish!$B$44)*(1+Kirish!$B$45)^((CE$4-Parametrlar!$H$4)/12))</f>
        <v>1.1000000000000001</v>
      </c>
      <c r="CF9" s="43">
        <f>IF(CF$4&lt;=Parametrlar!$H$4,1+Kirish!$B$44*CF$4/Parametrlar!$H$4,(1+Kirish!$B$44)*(1+Kirish!$B$45)^((CF$4-Parametrlar!$H$4)/12))</f>
        <v>1.1000000000000001</v>
      </c>
      <c r="CG9" s="43">
        <f>IF(CG$4&lt;=Parametrlar!$H$4,1+Kirish!$B$44*CG$4/Parametrlar!$H$4,(1+Kirish!$B$44)*(1+Kirish!$B$45)^((CG$4-Parametrlar!$H$4)/12))</f>
        <v>1.1000000000000001</v>
      </c>
      <c r="CH9" s="43">
        <f>IF(CH$4&lt;=Parametrlar!$H$4,1+Kirish!$B$44*CH$4/Parametrlar!$H$4,(1+Kirish!$B$44)*(1+Kirish!$B$45)^((CH$4-Parametrlar!$H$4)/12))</f>
        <v>1.1000000000000001</v>
      </c>
      <c r="CI9" s="43">
        <f>IF(CI$4&lt;=Parametrlar!$H$4,1+Kirish!$B$44*CI$4/Parametrlar!$H$4,(1+Kirish!$B$44)*(1+Kirish!$B$45)^((CI$4-Parametrlar!$H$4)/12))</f>
        <v>1.1000000000000001</v>
      </c>
      <c r="CJ9" s="43">
        <f>IF(CJ$4&lt;=Parametrlar!$H$4,1+Kirish!$B$44*CJ$4/Parametrlar!$H$4,(1+Kirish!$B$44)*(1+Kirish!$B$45)^((CJ$4-Parametrlar!$H$4)/12))</f>
        <v>1.1000000000000001</v>
      </c>
      <c r="CK9" s="43">
        <f>IF(CK$4&lt;=Parametrlar!$H$4,1+Kirish!$B$44*CK$4/Parametrlar!$H$4,(1+Kirish!$B$44)*(1+Kirish!$B$45)^((CK$4-Parametrlar!$H$4)/12))</f>
        <v>1.1000000000000001</v>
      </c>
      <c r="CL9" s="43">
        <f>IF(CL$4&lt;=Parametrlar!$H$4,1+Kirish!$B$44*CL$4/Parametrlar!$H$4,(1+Kirish!$B$44)*(1+Kirish!$B$45)^((CL$4-Parametrlar!$H$4)/12))</f>
        <v>1.1000000000000001</v>
      </c>
      <c r="CM9" s="43">
        <f>IF(CM$4&lt;=Parametrlar!$H$4,1+Kirish!$B$44*CM$4/Parametrlar!$H$4,(1+Kirish!$B$44)*(1+Kirish!$B$45)^((CM$4-Parametrlar!$H$4)/12))</f>
        <v>1.1000000000000001</v>
      </c>
      <c r="CN9" s="43">
        <f>IF(CN$4&lt;=Parametrlar!$H$4,1+Kirish!$B$44*CN$4/Parametrlar!$H$4,(1+Kirish!$B$44)*(1+Kirish!$B$45)^((CN$4-Parametrlar!$H$4)/12))</f>
        <v>1.1000000000000001</v>
      </c>
      <c r="CO9" s="43">
        <f>IF(CO$4&lt;=Parametrlar!$H$4,1+Kirish!$B$44*CO$4/Parametrlar!$H$4,(1+Kirish!$B$44)*(1+Kirish!$B$45)^((CO$4-Parametrlar!$H$4)/12))</f>
        <v>1.1000000000000001</v>
      </c>
      <c r="CP9" s="43">
        <f>IF(CP$4&lt;=Parametrlar!$H$4,1+Kirish!$B$44*CP$4/Parametrlar!$H$4,(1+Kirish!$B$44)*(1+Kirish!$B$45)^((CP$4-Parametrlar!$H$4)/12))</f>
        <v>1.1000000000000001</v>
      </c>
      <c r="CQ9" s="43">
        <f>IF(CQ$4&lt;=Parametrlar!$H$4,1+Kirish!$B$44*CQ$4/Parametrlar!$H$4,(1+Kirish!$B$44)*(1+Kirish!$B$45)^((CQ$4-Parametrlar!$H$4)/12))</f>
        <v>1.1000000000000001</v>
      </c>
      <c r="CR9" s="43">
        <f>IF(CR$4&lt;=Parametrlar!$H$4,1+Kirish!$B$44*CR$4/Parametrlar!$H$4,(1+Kirish!$B$44)*(1+Kirish!$B$45)^((CR$4-Parametrlar!$H$4)/12))</f>
        <v>1.1000000000000001</v>
      </c>
      <c r="CS9" s="43">
        <f>IF(CS$4&lt;=Parametrlar!$H$4,1+Kirish!$B$44*CS$4/Parametrlar!$H$4,(1+Kirish!$B$44)*(1+Kirish!$B$45)^((CS$4-Parametrlar!$H$4)/12))</f>
        <v>1.1000000000000001</v>
      </c>
      <c r="CT9" s="43">
        <f>IF(CT$4&lt;=Parametrlar!$H$4,1+Kirish!$B$44*CT$4/Parametrlar!$H$4,(1+Kirish!$B$44)*(1+Kirish!$B$45)^((CT$4-Parametrlar!$H$4)/12))</f>
        <v>1.1000000000000001</v>
      </c>
      <c r="CU9" s="43">
        <f>IF(CU$4&lt;=Parametrlar!$H$4,1+Kirish!$B$44*CU$4/Parametrlar!$H$4,(1+Kirish!$B$44)*(1+Kirish!$B$45)^((CU$4-Parametrlar!$H$4)/12))</f>
        <v>1.1000000000000001</v>
      </c>
      <c r="CV9" s="43">
        <f>IF(CV$4&lt;=Parametrlar!$H$4,1+Kirish!$B$44*CV$4/Parametrlar!$H$4,(1+Kirish!$B$44)*(1+Kirish!$B$45)^((CV$4-Parametrlar!$H$4)/12))</f>
        <v>1.1000000000000001</v>
      </c>
      <c r="CW9" s="43">
        <f>IF(CW$4&lt;=Parametrlar!$H$4,1+Kirish!$B$44*CW$4/Parametrlar!$H$4,(1+Kirish!$B$44)*(1+Kirish!$B$45)^((CW$4-Parametrlar!$H$4)/12))</f>
        <v>1.1000000000000001</v>
      </c>
      <c r="CX9" s="43">
        <f>IF(CX$4&lt;=Parametrlar!$H$4,1+Kirish!$B$44*CX$4/Parametrlar!$H$4,(1+Kirish!$B$44)*(1+Kirish!$B$45)^((CX$4-Parametrlar!$H$4)/12))</f>
        <v>1.1000000000000001</v>
      </c>
      <c r="CY9" s="43">
        <f>IF(CY$4&lt;=Parametrlar!$H$4,1+Kirish!$B$44*CY$4/Parametrlar!$H$4,(1+Kirish!$B$44)*(1+Kirish!$B$45)^((CY$4-Parametrlar!$H$4)/12))</f>
        <v>1.1000000000000001</v>
      </c>
      <c r="CZ9" s="43">
        <f>IF(CZ$4&lt;=Parametrlar!$H$4,1+Kirish!$B$44*CZ$4/Parametrlar!$H$4,(1+Kirish!$B$44)*(1+Kirish!$B$45)^((CZ$4-Parametrlar!$H$4)/12))</f>
        <v>1.1000000000000001</v>
      </c>
      <c r="DA9" s="43">
        <f>IF(DA$4&lt;=Parametrlar!$H$4,1+Kirish!$B$44*DA$4/Parametrlar!$H$4,(1+Kirish!$B$44)*(1+Kirish!$B$45)^((DA$4-Parametrlar!$H$4)/12))</f>
        <v>1.1000000000000001</v>
      </c>
      <c r="DB9" s="43">
        <f>IF(DB$4&lt;=Parametrlar!$H$4,1+Kirish!$B$44*DB$4/Parametrlar!$H$4,(1+Kirish!$B$44)*(1+Kirish!$B$45)^((DB$4-Parametrlar!$H$4)/12))</f>
        <v>1.1000000000000001</v>
      </c>
      <c r="DC9" s="43">
        <f>IF(DC$4&lt;=Parametrlar!$H$4,1+Kirish!$B$44*DC$4/Parametrlar!$H$4,(1+Kirish!$B$44)*(1+Kirish!$B$45)^((DC$4-Parametrlar!$H$4)/12))</f>
        <v>1.1000000000000001</v>
      </c>
      <c r="DD9" s="43">
        <f>IF(DD$4&lt;=Parametrlar!$H$4,1+Kirish!$B$44*DD$4/Parametrlar!$H$4,(1+Kirish!$B$44)*(1+Kirish!$B$45)^((DD$4-Parametrlar!$H$4)/12))</f>
        <v>1.1000000000000001</v>
      </c>
      <c r="DE9" s="43">
        <f>IF(DE$4&lt;=Parametrlar!$H$4,1+Kirish!$B$44*DE$4/Parametrlar!$H$4,(1+Kirish!$B$44)*(1+Kirish!$B$45)^((DE$4-Parametrlar!$H$4)/12))</f>
        <v>1.1000000000000001</v>
      </c>
      <c r="DF9" s="43">
        <f>IF(DF$4&lt;=Parametrlar!$H$4,1+Kirish!$B$44*DF$4/Parametrlar!$H$4,(1+Kirish!$B$44)*(1+Kirish!$B$45)^((DF$4-Parametrlar!$H$4)/12))</f>
        <v>1.1000000000000001</v>
      </c>
      <c r="DG9" s="43">
        <f>IF(DG$4&lt;=Parametrlar!$H$4,1+Kirish!$B$44*DG$4/Parametrlar!$H$4,(1+Kirish!$B$44)*(1+Kirish!$B$45)^((DG$4-Parametrlar!$H$4)/12))</f>
        <v>1.1000000000000001</v>
      </c>
      <c r="DH9" s="43">
        <f>IF(DH$4&lt;=Parametrlar!$H$4,1+Kirish!$B$44*DH$4/Parametrlar!$H$4,(1+Kirish!$B$44)*(1+Kirish!$B$45)^((DH$4-Parametrlar!$H$4)/12))</f>
        <v>1.1000000000000001</v>
      </c>
      <c r="DI9" s="43">
        <f>IF(DI$4&lt;=Parametrlar!$H$4,1+Kirish!$B$44*DI$4/Parametrlar!$H$4,(1+Kirish!$B$44)*(1+Kirish!$B$45)^((DI$4-Parametrlar!$H$4)/12))</f>
        <v>1.1000000000000001</v>
      </c>
      <c r="DJ9" s="43">
        <f>IF(DJ$4&lt;=Parametrlar!$H$4,1+Kirish!$B$44*DJ$4/Parametrlar!$H$4,(1+Kirish!$B$44)*(1+Kirish!$B$45)^((DJ$4-Parametrlar!$H$4)/12))</f>
        <v>1.1000000000000001</v>
      </c>
      <c r="DK9" s="43">
        <f>IF(DK$4&lt;=Parametrlar!$H$4,1+Kirish!$B$44*DK$4/Parametrlar!$H$4,(1+Kirish!$B$44)*(1+Kirish!$B$45)^((DK$4-Parametrlar!$H$4)/12))</f>
        <v>1.1000000000000001</v>
      </c>
      <c r="DL9" s="43">
        <f>IF(DL$4&lt;=Parametrlar!$H$4,1+Kirish!$B$44*DL$4/Parametrlar!$H$4,(1+Kirish!$B$44)*(1+Kirish!$B$45)^((DL$4-Parametrlar!$H$4)/12))</f>
        <v>1.1000000000000001</v>
      </c>
      <c r="DM9" s="43">
        <f>IF(DM$4&lt;=Parametrlar!$H$4,1+Kirish!$B$44*DM$4/Parametrlar!$H$4,(1+Kirish!$B$44)*(1+Kirish!$B$45)^((DM$4-Parametrlar!$H$4)/12))</f>
        <v>1.1000000000000001</v>
      </c>
      <c r="DN9" s="43">
        <f>IF(DN$4&lt;=Parametrlar!$H$4,1+Kirish!$B$44*DN$4/Parametrlar!$H$4,(1+Kirish!$B$44)*(1+Kirish!$B$45)^((DN$4-Parametrlar!$H$4)/12))</f>
        <v>1.1000000000000001</v>
      </c>
      <c r="DO9" s="43">
        <f>IF(DO$4&lt;=Parametrlar!$H$4,1+Kirish!$B$44*DO$4/Parametrlar!$H$4,(1+Kirish!$B$44)*(1+Kirish!$B$45)^((DO$4-Parametrlar!$H$4)/12))</f>
        <v>1.1000000000000001</v>
      </c>
      <c r="DP9" s="43">
        <f>IF(DP$4&lt;=Parametrlar!$H$4,1+Kirish!$B$44*DP$4/Parametrlar!$H$4,(1+Kirish!$B$44)*(1+Kirish!$B$45)^((DP$4-Parametrlar!$H$4)/12))</f>
        <v>1.1000000000000001</v>
      </c>
      <c r="DQ9" s="43">
        <f>IF(DQ$4&lt;=Parametrlar!$H$4,1+Kirish!$B$44*DQ$4/Parametrlar!$H$4,(1+Kirish!$B$44)*(1+Kirish!$B$45)^((DQ$4-Parametrlar!$H$4)/12))</f>
        <v>1.1000000000000001</v>
      </c>
      <c r="DR9" s="43">
        <f>IF(DR$4&lt;=Parametrlar!$H$4,1+Kirish!$B$44*DR$4/Parametrlar!$H$4,(1+Kirish!$B$44)*(1+Kirish!$B$45)^((DR$4-Parametrlar!$H$4)/12))</f>
        <v>1.1000000000000001</v>
      </c>
      <c r="DS9" s="43">
        <f>IF(DS$4&lt;=Parametrlar!$H$4,1+Kirish!$B$44*DS$4/Parametrlar!$H$4,(1+Kirish!$B$44)*(1+Kirish!$B$45)^((DS$4-Parametrlar!$H$4)/12))</f>
        <v>1.1000000000000001</v>
      </c>
      <c r="DT9" s="43">
        <f>IF(DT$4&lt;=Parametrlar!$H$4,1+Kirish!$B$44*DT$4/Parametrlar!$H$4,(1+Kirish!$B$44)*(1+Kirish!$B$45)^((DT$4-Parametrlar!$H$4)/12))</f>
        <v>1.1000000000000001</v>
      </c>
      <c r="DU9" s="43">
        <f>IF(DU$4&lt;=Parametrlar!$H$4,1+Kirish!$B$44*DU$4/Parametrlar!$H$4,(1+Kirish!$B$44)*(1+Kirish!$B$45)^((DU$4-Parametrlar!$H$4)/12))</f>
        <v>1.1000000000000001</v>
      </c>
      <c r="DV9" s="43">
        <f>IF(DV$4&lt;=Parametrlar!$H$4,1+Kirish!$B$44*DV$4/Parametrlar!$H$4,(1+Kirish!$B$44)*(1+Kirish!$B$45)^((DV$4-Parametrlar!$H$4)/12))</f>
        <v>1.1000000000000001</v>
      </c>
      <c r="DW9" s="43">
        <f>IF(DW$4&lt;=Parametrlar!$H$4,1+Kirish!$B$44*DW$4/Parametrlar!$H$4,(1+Kirish!$B$44)*(1+Kirish!$B$45)^((DW$4-Parametrlar!$H$4)/12))</f>
        <v>1.1000000000000001</v>
      </c>
      <c r="DX9" s="43">
        <f>IF(DX$4&lt;=Parametrlar!$H$4,1+Kirish!$B$44*DX$4/Parametrlar!$H$4,(1+Kirish!$B$44)*(1+Kirish!$B$45)^((DX$4-Parametrlar!$H$4)/12))</f>
        <v>1.1000000000000001</v>
      </c>
      <c r="DY9" s="43">
        <f>IF(DY$4&lt;=Parametrlar!$H$4,1+Kirish!$B$44*DY$4/Parametrlar!$H$4,(1+Kirish!$B$44)*(1+Kirish!$B$45)^((DY$4-Parametrlar!$H$4)/12))</f>
        <v>1.1000000000000001</v>
      </c>
      <c r="DZ9" s="43">
        <f>IF(DZ$4&lt;=Parametrlar!$H$4,1+Kirish!$B$44*DZ$4/Parametrlar!$H$4,(1+Kirish!$B$44)*(1+Kirish!$B$45)^((DZ$4-Parametrlar!$H$4)/12))</f>
        <v>1.1000000000000001</v>
      </c>
      <c r="EA9" s="43">
        <f>IF(EA$4&lt;=Parametrlar!$H$4,1+Kirish!$B$44*EA$4/Parametrlar!$H$4,(1+Kirish!$B$44)*(1+Kirish!$B$45)^((EA$4-Parametrlar!$H$4)/12))</f>
        <v>1.1000000000000001</v>
      </c>
      <c r="EB9" s="43">
        <f>IF(EB$4&lt;=Parametrlar!$H$4,1+Kirish!$B$44*EB$4/Parametrlar!$H$4,(1+Kirish!$B$44)*(1+Kirish!$B$45)^((EB$4-Parametrlar!$H$4)/12))</f>
        <v>1.1000000000000001</v>
      </c>
      <c r="EC9" s="43">
        <f>IF(EC$4&lt;=Parametrlar!$H$4,1+Kirish!$B$44*EC$4/Parametrlar!$H$4,(1+Kirish!$B$44)*(1+Kirish!$B$45)^((EC$4-Parametrlar!$H$4)/12))</f>
        <v>1.1000000000000001</v>
      </c>
      <c r="ED9" s="43">
        <f>IF(ED$4&lt;=Parametrlar!$H$4,1+Kirish!$B$44*ED$4/Parametrlar!$H$4,(1+Kirish!$B$44)*(1+Kirish!$B$45)^((ED$4-Parametrlar!$H$4)/12))</f>
        <v>1.1000000000000001</v>
      </c>
      <c r="EE9" s="43">
        <f>IF(EE$4&lt;=Parametrlar!$H$4,1+Kirish!$B$44*EE$4/Parametrlar!$H$4,(1+Kirish!$B$44)*(1+Kirish!$B$45)^((EE$4-Parametrlar!$H$4)/12))</f>
        <v>1.1000000000000001</v>
      </c>
      <c r="EF9" s="43">
        <f>IF(EF$4&lt;=Parametrlar!$H$4,1+Kirish!$B$44*EF$4/Parametrlar!$H$4,(1+Kirish!$B$44)*(1+Kirish!$B$45)^((EF$4-Parametrlar!$H$4)/12))</f>
        <v>1.1000000000000001</v>
      </c>
      <c r="EG9" s="43">
        <f>IF(EG$4&lt;=Parametrlar!$H$4,1+Kirish!$B$44*EG$4/Parametrlar!$H$4,(1+Kirish!$B$44)*(1+Kirish!$B$45)^((EG$4-Parametrlar!$H$4)/12))</f>
        <v>1.1000000000000001</v>
      </c>
      <c r="EH9" s="43">
        <f>IF(EH$4&lt;=Parametrlar!$H$4,1+Kirish!$B$44*EH$4/Parametrlar!$H$4,(1+Kirish!$B$44)*(1+Kirish!$B$45)^((EH$4-Parametrlar!$H$4)/12))</f>
        <v>1.1000000000000001</v>
      </c>
      <c r="EI9" s="43">
        <f>IF(EI$4&lt;=Parametrlar!$H$4,1+Kirish!$B$44*EI$4/Parametrlar!$H$4,(1+Kirish!$B$44)*(1+Kirish!$B$45)^((EI$4-Parametrlar!$H$4)/12))</f>
        <v>1.1000000000000001</v>
      </c>
      <c r="EJ9" s="43">
        <f>IF(EJ$4&lt;=Parametrlar!$H$4,1+Kirish!$B$44*EJ$4/Parametrlar!$H$4,(1+Kirish!$B$44)*(1+Kirish!$B$45)^((EJ$4-Parametrlar!$H$4)/12))</f>
        <v>1.1000000000000001</v>
      </c>
      <c r="EK9" s="43">
        <f>IF(EK$4&lt;=Parametrlar!$H$4,1+Kirish!$B$44*EK$4/Parametrlar!$H$4,(1+Kirish!$B$44)*(1+Kirish!$B$45)^((EK$4-Parametrlar!$H$4)/12))</f>
        <v>1.1000000000000001</v>
      </c>
      <c r="EL9" s="43">
        <f>IF(EL$4&lt;=Parametrlar!$H$4,1+Kirish!$B$44*EL$4/Parametrlar!$H$4,(1+Kirish!$B$44)*(1+Kirish!$B$45)^((EL$4-Parametrlar!$H$4)/12))</f>
        <v>1.1000000000000001</v>
      </c>
      <c r="EM9" s="43">
        <f>IF(EM$4&lt;=Parametrlar!$H$4,1+Kirish!$B$44*EM$4/Parametrlar!$H$4,(1+Kirish!$B$44)*(1+Kirish!$B$45)^((EM$4-Parametrlar!$H$4)/12))</f>
        <v>1.1000000000000001</v>
      </c>
      <c r="EN9" s="43">
        <f>IF(EN$4&lt;=Parametrlar!$H$4,1+Kirish!$B$44*EN$4/Parametrlar!$H$4,(1+Kirish!$B$44)*(1+Kirish!$B$45)^((EN$4-Parametrlar!$H$4)/12))</f>
        <v>1.1000000000000001</v>
      </c>
      <c r="EO9" s="43">
        <f>IF(EO$4&lt;=Parametrlar!$H$4,1+Kirish!$B$44*EO$4/Parametrlar!$H$4,(1+Kirish!$B$44)*(1+Kirish!$B$45)^((EO$4-Parametrlar!$H$4)/12))</f>
        <v>1.1000000000000001</v>
      </c>
      <c r="EP9" s="43">
        <f>IF(EP$4&lt;=Parametrlar!$H$4,1+Kirish!$B$44*EP$4/Parametrlar!$H$4,(1+Kirish!$B$44)*(1+Kirish!$B$45)^((EP$4-Parametrlar!$H$4)/12))</f>
        <v>1.1000000000000001</v>
      </c>
      <c r="EQ9" s="43">
        <f>IF(EQ$4&lt;=Parametrlar!$H$4,1+Kirish!$B$44*EQ$4/Parametrlar!$H$4,(1+Kirish!$B$44)*(1+Kirish!$B$45)^((EQ$4-Parametrlar!$H$4)/12))</f>
        <v>1.1000000000000001</v>
      </c>
      <c r="ER9" s="43">
        <f>IF(ER$4&lt;=Parametrlar!$H$4,1+Kirish!$B$44*ER$4/Parametrlar!$H$4,(1+Kirish!$B$44)*(1+Kirish!$B$45)^((ER$4-Parametrlar!$H$4)/12))</f>
        <v>1.1000000000000001</v>
      </c>
      <c r="ES9" s="43">
        <f>IF(ES$4&lt;=Parametrlar!$H$4,1+Kirish!$B$44*ES$4/Parametrlar!$H$4,(1+Kirish!$B$44)*(1+Kirish!$B$45)^((ES$4-Parametrlar!$H$4)/12))</f>
        <v>1.1000000000000001</v>
      </c>
      <c r="ET9" s="43">
        <f>IF(ET$4&lt;=Parametrlar!$H$4,1+Kirish!$B$44*ET$4/Parametrlar!$H$4,(1+Kirish!$B$44)*(1+Kirish!$B$45)^((ET$4-Parametrlar!$H$4)/12))</f>
        <v>1.1000000000000001</v>
      </c>
      <c r="EU9" s="43">
        <f>IF(EU$4&lt;=Parametrlar!$H$4,1+Kirish!$B$44*EU$4/Parametrlar!$H$4,(1+Kirish!$B$44)*(1+Kirish!$B$45)^((EU$4-Parametrlar!$H$4)/12))</f>
        <v>1.1000000000000001</v>
      </c>
      <c r="EV9" s="43">
        <f>IF(EV$4&lt;=Parametrlar!$H$4,1+Kirish!$B$44*EV$4/Parametrlar!$H$4,(1+Kirish!$B$44)*(1+Kirish!$B$45)^((EV$4-Parametrlar!$H$4)/12))</f>
        <v>1.1000000000000001</v>
      </c>
      <c r="EW9" s="43">
        <f>IF(EW$4&lt;=Parametrlar!$H$4,1+Kirish!$B$44*EW$4/Parametrlar!$H$4,(1+Kirish!$B$44)*(1+Kirish!$B$45)^((EW$4-Parametrlar!$H$4)/12))</f>
        <v>1.1000000000000001</v>
      </c>
      <c r="EX9" s="43">
        <f>IF(EX$4&lt;=Parametrlar!$H$4,1+Kirish!$B$44*EX$4/Parametrlar!$H$4,(1+Kirish!$B$44)*(1+Kirish!$B$45)^((EX$4-Parametrlar!$H$4)/12))</f>
        <v>1.1000000000000001</v>
      </c>
      <c r="EY9" s="43">
        <f>IF(EY$4&lt;=Parametrlar!$H$4,1+Kirish!$B$44*EY$4/Parametrlar!$H$4,(1+Kirish!$B$44)*(1+Kirish!$B$45)^((EY$4-Parametrlar!$H$4)/12))</f>
        <v>1.1000000000000001</v>
      </c>
      <c r="EZ9" s="43">
        <f>IF(EZ$4&lt;=Parametrlar!$H$4,1+Kirish!$B$44*EZ$4/Parametrlar!$H$4,(1+Kirish!$B$44)*(1+Kirish!$B$45)^((EZ$4-Parametrlar!$H$4)/12))</f>
        <v>1.1000000000000001</v>
      </c>
      <c r="FA9" s="43">
        <f>IF(FA$4&lt;=Parametrlar!$H$4,1+Kirish!$B$44*FA$4/Parametrlar!$H$4,(1+Kirish!$B$44)*(1+Kirish!$B$45)^((FA$4-Parametrlar!$H$4)/12))</f>
        <v>1.1000000000000001</v>
      </c>
      <c r="FB9" s="43">
        <f>IF(FB$4&lt;=Parametrlar!$H$4,1+Kirish!$B$44*FB$4/Parametrlar!$H$4,(1+Kirish!$B$44)*(1+Kirish!$B$45)^((FB$4-Parametrlar!$H$4)/12))</f>
        <v>1.1000000000000001</v>
      </c>
      <c r="FC9" s="43">
        <f>IF(FC$4&lt;=Parametrlar!$H$4,1+Kirish!$B$44*FC$4/Parametrlar!$H$4,(1+Kirish!$B$44)*(1+Kirish!$B$45)^((FC$4-Parametrlar!$H$4)/12))</f>
        <v>1.1000000000000001</v>
      </c>
      <c r="FD9" s="43">
        <f>IF(FD$4&lt;=Parametrlar!$H$4,1+Kirish!$B$44*FD$4/Parametrlar!$H$4,(1+Kirish!$B$44)*(1+Kirish!$B$45)^((FD$4-Parametrlar!$H$4)/12))</f>
        <v>1.1000000000000001</v>
      </c>
      <c r="FE9" s="43">
        <f>IF(FE$4&lt;=Parametrlar!$H$4,1+Kirish!$B$44*FE$4/Parametrlar!$H$4,(1+Kirish!$B$44)*(1+Kirish!$B$45)^((FE$4-Parametrlar!$H$4)/12))</f>
        <v>1.1000000000000001</v>
      </c>
      <c r="FF9" s="43">
        <f>IF(FF$4&lt;=Parametrlar!$H$4,1+Kirish!$B$44*FF$4/Parametrlar!$H$4,(1+Kirish!$B$44)*(1+Kirish!$B$45)^((FF$4-Parametrlar!$H$4)/12))</f>
        <v>1.1000000000000001</v>
      </c>
      <c r="FG9" s="43">
        <f>IF(FG$4&lt;=Parametrlar!$H$4,1+Kirish!$B$44*FG$4/Parametrlar!$H$4,(1+Kirish!$B$44)*(1+Kirish!$B$45)^((FG$4-Parametrlar!$H$4)/12))</f>
        <v>1.1000000000000001</v>
      </c>
      <c r="FH9" s="43">
        <f>IF(FH$4&lt;=Parametrlar!$H$4,1+Kirish!$B$44*FH$4/Parametrlar!$H$4,(1+Kirish!$B$44)*(1+Kirish!$B$45)^((FH$4-Parametrlar!$H$4)/12))</f>
        <v>1.1000000000000001</v>
      </c>
      <c r="FI9" s="43">
        <f>IF(FI$4&lt;=Parametrlar!$H$4,1+Kirish!$B$44*FI$4/Parametrlar!$H$4,(1+Kirish!$B$44)*(1+Kirish!$B$45)^((FI$4-Parametrlar!$H$4)/12))</f>
        <v>1.1000000000000001</v>
      </c>
      <c r="FJ9" s="43">
        <f>IF(FJ$4&lt;=Parametrlar!$H$4,1+Kirish!$B$44*FJ$4/Parametrlar!$H$4,(1+Kirish!$B$44)*(1+Kirish!$B$45)^((FJ$4-Parametrlar!$H$4)/12))</f>
        <v>1.1000000000000001</v>
      </c>
      <c r="FK9" s="43">
        <f>IF(FK$4&lt;=Parametrlar!$H$4,1+Kirish!$B$44*FK$4/Parametrlar!$H$4,(1+Kirish!$B$44)*(1+Kirish!$B$45)^((FK$4-Parametrlar!$H$4)/12))</f>
        <v>1.1000000000000001</v>
      </c>
      <c r="FL9" s="43">
        <f>IF(FL$4&lt;=Parametrlar!$H$4,1+Kirish!$B$44*FL$4/Parametrlar!$H$4,(1+Kirish!$B$44)*(1+Kirish!$B$45)^((FL$4-Parametrlar!$H$4)/12))</f>
        <v>1.1000000000000001</v>
      </c>
      <c r="FM9" s="43">
        <f>IF(FM$4&lt;=Parametrlar!$H$4,1+Kirish!$B$44*FM$4/Parametrlar!$H$4,(1+Kirish!$B$44)*(1+Kirish!$B$45)^((FM$4-Parametrlar!$H$4)/12))</f>
        <v>1.1000000000000001</v>
      </c>
      <c r="FN9" s="43">
        <f>IF(FN$4&lt;=Parametrlar!$H$4,1+Kirish!$B$44*FN$4/Parametrlar!$H$4,(1+Kirish!$B$44)*(1+Kirish!$B$45)^((FN$4-Parametrlar!$H$4)/12))</f>
        <v>1.1000000000000001</v>
      </c>
      <c r="FO9" s="43">
        <f>IF(FO$4&lt;=Parametrlar!$H$4,1+Kirish!$B$44*FO$4/Parametrlar!$H$4,(1+Kirish!$B$44)*(1+Kirish!$B$45)^((FO$4-Parametrlar!$H$4)/12))</f>
        <v>1.1000000000000001</v>
      </c>
      <c r="FP9" s="43">
        <f>IF(FP$4&lt;=Parametrlar!$H$4,1+Kirish!$B$44*FP$4/Parametrlar!$H$4,(1+Kirish!$B$44)*(1+Kirish!$B$45)^((FP$4-Parametrlar!$H$4)/12))</f>
        <v>1.1000000000000001</v>
      </c>
    </row>
    <row r="10" spans="1:172" x14ac:dyDescent="0.2">
      <c r="A10" s="42" t="s">
        <v>224</v>
      </c>
      <c r="D10" s="44">
        <f>IF(AND(D$4&gt;=Parametrlar!$H$7,D$4&lt;Parametrlar!$H$7+Parametrlar!$H$5),1/Parametrlar!$H$5,0)</f>
        <v>0</v>
      </c>
      <c r="E10" s="44">
        <f>IF(AND(E$4&gt;=Parametrlar!$H$7,E$4&lt;Parametrlar!$H$7+Parametrlar!$H$5),1/Parametrlar!$H$5,0)</f>
        <v>3.3333333333333333E-2</v>
      </c>
      <c r="F10" s="44">
        <f>IF(AND(F$4&gt;=Parametrlar!$H$7,F$4&lt;Parametrlar!$H$7+Parametrlar!$H$5),1/Parametrlar!$H$5,0)</f>
        <v>3.3333333333333333E-2</v>
      </c>
      <c r="G10" s="44">
        <f>IF(AND(G$4&gt;=Parametrlar!$H$7,G$4&lt;Parametrlar!$H$7+Parametrlar!$H$5),1/Parametrlar!$H$5,0)</f>
        <v>3.3333333333333333E-2</v>
      </c>
      <c r="H10" s="44">
        <f>IF(AND(H$4&gt;=Parametrlar!$H$7,H$4&lt;Parametrlar!$H$7+Parametrlar!$H$5),1/Parametrlar!$H$5,0)</f>
        <v>3.3333333333333333E-2</v>
      </c>
      <c r="I10" s="44">
        <f>IF(AND(I$4&gt;=Parametrlar!$H$7,I$4&lt;Parametrlar!$H$7+Parametrlar!$H$5),1/Parametrlar!$H$5,0)</f>
        <v>3.3333333333333333E-2</v>
      </c>
      <c r="J10" s="44">
        <f>IF(AND(J$4&gt;=Parametrlar!$H$7,J$4&lt;Parametrlar!$H$7+Parametrlar!$H$5),1/Parametrlar!$H$5,0)</f>
        <v>3.3333333333333333E-2</v>
      </c>
      <c r="K10" s="44">
        <f>IF(AND(K$4&gt;=Parametrlar!$H$7,K$4&lt;Parametrlar!$H$7+Parametrlar!$H$5),1/Parametrlar!$H$5,0)</f>
        <v>3.3333333333333333E-2</v>
      </c>
      <c r="L10" s="44">
        <f>IF(AND(L$4&gt;=Parametrlar!$H$7,L$4&lt;Parametrlar!$H$7+Parametrlar!$H$5),1/Parametrlar!$H$5,0)</f>
        <v>3.3333333333333333E-2</v>
      </c>
      <c r="M10" s="44">
        <f>IF(AND(M$4&gt;=Parametrlar!$H$7,M$4&lt;Parametrlar!$H$7+Parametrlar!$H$5),1/Parametrlar!$H$5,0)</f>
        <v>3.3333333333333333E-2</v>
      </c>
      <c r="N10" s="44">
        <f>IF(AND(N$4&gt;=Parametrlar!$H$7,N$4&lt;Parametrlar!$H$7+Parametrlar!$H$5),1/Parametrlar!$H$5,0)</f>
        <v>3.3333333333333333E-2</v>
      </c>
      <c r="O10" s="44">
        <f>IF(AND(O$4&gt;=Parametrlar!$H$7,O$4&lt;Parametrlar!$H$7+Parametrlar!$H$5),1/Parametrlar!$H$5,0)</f>
        <v>3.3333333333333333E-2</v>
      </c>
      <c r="P10" s="44">
        <f>IF(AND(P$4&gt;=Parametrlar!$H$7,P$4&lt;Parametrlar!$H$7+Parametrlar!$H$5),1/Parametrlar!$H$5,0)</f>
        <v>3.3333333333333333E-2</v>
      </c>
      <c r="Q10" s="44">
        <f>IF(AND(Q$4&gt;=Parametrlar!$H$7,Q$4&lt;Parametrlar!$H$7+Parametrlar!$H$5),1/Parametrlar!$H$5,0)</f>
        <v>3.3333333333333333E-2</v>
      </c>
      <c r="R10" s="44">
        <f>IF(AND(R$4&gt;=Parametrlar!$H$7,R$4&lt;Parametrlar!$H$7+Parametrlar!$H$5),1/Parametrlar!$H$5,0)</f>
        <v>3.3333333333333333E-2</v>
      </c>
      <c r="S10" s="44">
        <f>IF(AND(S$4&gt;=Parametrlar!$H$7,S$4&lt;Parametrlar!$H$7+Parametrlar!$H$5),1/Parametrlar!$H$5,0)</f>
        <v>3.3333333333333333E-2</v>
      </c>
      <c r="T10" s="44">
        <f>IF(AND(T$4&gt;=Parametrlar!$H$7,T$4&lt;Parametrlar!$H$7+Parametrlar!$H$5),1/Parametrlar!$H$5,0)</f>
        <v>3.3333333333333333E-2</v>
      </c>
      <c r="U10" s="44">
        <f>IF(AND(U$4&gt;=Parametrlar!$H$7,U$4&lt;Parametrlar!$H$7+Parametrlar!$H$5),1/Parametrlar!$H$5,0)</f>
        <v>3.3333333333333333E-2</v>
      </c>
      <c r="V10" s="44">
        <f>IF(AND(V$4&gt;=Parametrlar!$H$7,V$4&lt;Parametrlar!$H$7+Parametrlar!$H$5),1/Parametrlar!$H$5,0)</f>
        <v>3.3333333333333333E-2</v>
      </c>
      <c r="W10" s="44">
        <f>IF(AND(W$4&gt;=Parametrlar!$H$7,W$4&lt;Parametrlar!$H$7+Parametrlar!$H$5),1/Parametrlar!$H$5,0)</f>
        <v>3.3333333333333333E-2</v>
      </c>
      <c r="X10" s="44">
        <f>IF(AND(X$4&gt;=Parametrlar!$H$7,X$4&lt;Parametrlar!$H$7+Parametrlar!$H$5),1/Parametrlar!$H$5,0)</f>
        <v>3.3333333333333333E-2</v>
      </c>
      <c r="Y10" s="44">
        <f>IF(AND(Y$4&gt;=Parametrlar!$H$7,Y$4&lt;Parametrlar!$H$7+Parametrlar!$H$5),1/Parametrlar!$H$5,0)</f>
        <v>3.3333333333333333E-2</v>
      </c>
      <c r="Z10" s="44">
        <f>IF(AND(Z$4&gt;=Parametrlar!$H$7,Z$4&lt;Parametrlar!$H$7+Parametrlar!$H$5),1/Parametrlar!$H$5,0)</f>
        <v>3.3333333333333333E-2</v>
      </c>
      <c r="AA10" s="44">
        <f>IF(AND(AA$4&gt;=Parametrlar!$H$7,AA$4&lt;Parametrlar!$H$7+Parametrlar!$H$5),1/Parametrlar!$H$5,0)</f>
        <v>3.3333333333333333E-2</v>
      </c>
      <c r="AB10" s="44">
        <f>IF(AND(AB$4&gt;=Parametrlar!$H$7,AB$4&lt;Parametrlar!$H$7+Parametrlar!$H$5),1/Parametrlar!$H$5,0)</f>
        <v>3.3333333333333333E-2</v>
      </c>
      <c r="AC10" s="44">
        <f>IF(AND(AC$4&gt;=Parametrlar!$H$7,AC$4&lt;Parametrlar!$H$7+Parametrlar!$H$5),1/Parametrlar!$H$5,0)</f>
        <v>3.3333333333333333E-2</v>
      </c>
      <c r="AD10" s="44">
        <f>IF(AND(AD$4&gt;=Parametrlar!$H$7,AD$4&lt;Parametrlar!$H$7+Parametrlar!$H$5),1/Parametrlar!$H$5,0)</f>
        <v>3.3333333333333333E-2</v>
      </c>
      <c r="AE10" s="44">
        <f>IF(AND(AE$4&gt;=Parametrlar!$H$7,AE$4&lt;Parametrlar!$H$7+Parametrlar!$H$5),1/Parametrlar!$H$5,0)</f>
        <v>3.3333333333333333E-2</v>
      </c>
      <c r="AF10" s="44">
        <f>IF(AND(AF$4&gt;=Parametrlar!$H$7,AF$4&lt;Parametrlar!$H$7+Parametrlar!$H$5),1/Parametrlar!$H$5,0)</f>
        <v>3.3333333333333333E-2</v>
      </c>
      <c r="AG10" s="44">
        <f>IF(AND(AG$4&gt;=Parametrlar!$H$7,AG$4&lt;Parametrlar!$H$7+Parametrlar!$H$5),1/Parametrlar!$H$5,0)</f>
        <v>3.3333333333333333E-2</v>
      </c>
      <c r="AH10" s="44">
        <f>IF(AND(AH$4&gt;=Parametrlar!$H$7,AH$4&lt;Parametrlar!$H$7+Parametrlar!$H$5),1/Parametrlar!$H$5,0)</f>
        <v>3.3333333333333333E-2</v>
      </c>
      <c r="AI10" s="44">
        <f>IF(AND(AI$4&gt;=Parametrlar!$H$7,AI$4&lt;Parametrlar!$H$7+Parametrlar!$H$5),1/Parametrlar!$H$5,0)</f>
        <v>0</v>
      </c>
      <c r="AJ10" s="44">
        <f>IF(AND(AJ$4&gt;=Parametrlar!$H$7,AJ$4&lt;Parametrlar!$H$7+Parametrlar!$H$5),1/Parametrlar!$H$5,0)</f>
        <v>0</v>
      </c>
      <c r="AK10" s="44">
        <f>IF(AND(AK$4&gt;=Parametrlar!$H$7,AK$4&lt;Parametrlar!$H$7+Parametrlar!$H$5),1/Parametrlar!$H$5,0)</f>
        <v>0</v>
      </c>
      <c r="AL10" s="44">
        <f>IF(AND(AL$4&gt;=Parametrlar!$H$7,AL$4&lt;Parametrlar!$H$7+Parametrlar!$H$5),1/Parametrlar!$H$5,0)</f>
        <v>0</v>
      </c>
      <c r="AM10" s="44">
        <f>IF(AND(AM$4&gt;=Parametrlar!$H$7,AM$4&lt;Parametrlar!$H$7+Parametrlar!$H$5),1/Parametrlar!$H$5,0)</f>
        <v>0</v>
      </c>
      <c r="AN10" s="44">
        <f>IF(AND(AN$4&gt;=Parametrlar!$H$7,AN$4&lt;Parametrlar!$H$7+Parametrlar!$H$5),1/Parametrlar!$H$5,0)</f>
        <v>0</v>
      </c>
      <c r="AO10" s="44">
        <f>IF(AND(AO$4&gt;=Parametrlar!$H$7,AO$4&lt;Parametrlar!$H$7+Parametrlar!$H$5),1/Parametrlar!$H$5,0)</f>
        <v>0</v>
      </c>
      <c r="AP10" s="44">
        <f>IF(AND(AP$4&gt;=Parametrlar!$H$7,AP$4&lt;Parametrlar!$H$7+Parametrlar!$H$5),1/Parametrlar!$H$5,0)</f>
        <v>0</v>
      </c>
      <c r="AQ10" s="44">
        <f>IF(AND(AQ$4&gt;=Parametrlar!$H$7,AQ$4&lt;Parametrlar!$H$7+Parametrlar!$H$5),1/Parametrlar!$H$5,0)</f>
        <v>0</v>
      </c>
      <c r="AR10" s="44">
        <f>IF(AND(AR$4&gt;=Parametrlar!$H$7,AR$4&lt;Parametrlar!$H$7+Parametrlar!$H$5),1/Parametrlar!$H$5,0)</f>
        <v>0</v>
      </c>
      <c r="AS10" s="44">
        <f>IF(AND(AS$4&gt;=Parametrlar!$H$7,AS$4&lt;Parametrlar!$H$7+Parametrlar!$H$5),1/Parametrlar!$H$5,0)</f>
        <v>0</v>
      </c>
      <c r="AT10" s="44">
        <f>IF(AND(AT$4&gt;=Parametrlar!$H$7,AT$4&lt;Parametrlar!$H$7+Parametrlar!$H$5),1/Parametrlar!$H$5,0)</f>
        <v>0</v>
      </c>
      <c r="AU10" s="44">
        <f>IF(AND(AU$4&gt;=Parametrlar!$H$7,AU$4&lt;Parametrlar!$H$7+Parametrlar!$H$5),1/Parametrlar!$H$5,0)</f>
        <v>0</v>
      </c>
      <c r="AV10" s="44">
        <f>IF(AND(AV$4&gt;=Parametrlar!$H$7,AV$4&lt;Parametrlar!$H$7+Parametrlar!$H$5),1/Parametrlar!$H$5,0)</f>
        <v>0</v>
      </c>
      <c r="AW10" s="44">
        <f>IF(AND(AW$4&gt;=Parametrlar!$H$7,AW$4&lt;Parametrlar!$H$7+Parametrlar!$H$5),1/Parametrlar!$H$5,0)</f>
        <v>0</v>
      </c>
      <c r="AX10" s="44">
        <f>IF(AND(AX$4&gt;=Parametrlar!$H$7,AX$4&lt;Parametrlar!$H$7+Parametrlar!$H$5),1/Parametrlar!$H$5,0)</f>
        <v>0</v>
      </c>
      <c r="AY10" s="44">
        <f>IF(AND(AY$4&gt;=Parametrlar!$H$7,AY$4&lt;Parametrlar!$H$7+Parametrlar!$H$5),1/Parametrlar!$H$5,0)</f>
        <v>0</v>
      </c>
      <c r="AZ10" s="44">
        <f>IF(AND(AZ$4&gt;=Parametrlar!$H$7,AZ$4&lt;Parametrlar!$H$7+Parametrlar!$H$5),1/Parametrlar!$H$5,0)</f>
        <v>0</v>
      </c>
      <c r="BA10" s="44">
        <f>IF(AND(BA$4&gt;=Parametrlar!$H$7,BA$4&lt;Parametrlar!$H$7+Parametrlar!$H$5),1/Parametrlar!$H$5,0)</f>
        <v>0</v>
      </c>
      <c r="BB10" s="44">
        <f>IF(AND(BB$4&gt;=Parametrlar!$H$7,BB$4&lt;Parametrlar!$H$7+Parametrlar!$H$5),1/Parametrlar!$H$5,0)</f>
        <v>0</v>
      </c>
      <c r="BC10" s="44">
        <f>IF(AND(BC$4&gt;=Parametrlar!$H$7,BC$4&lt;Parametrlar!$H$7+Parametrlar!$H$5),1/Parametrlar!$H$5,0)</f>
        <v>0</v>
      </c>
      <c r="BD10" s="44">
        <f>IF(AND(BD$4&gt;=Parametrlar!$H$7,BD$4&lt;Parametrlar!$H$7+Parametrlar!$H$5),1/Parametrlar!$H$5,0)</f>
        <v>0</v>
      </c>
      <c r="BE10" s="44">
        <f>IF(AND(BE$4&gt;=Parametrlar!$H$7,BE$4&lt;Parametrlar!$H$7+Parametrlar!$H$5),1/Parametrlar!$H$5,0)</f>
        <v>0</v>
      </c>
      <c r="BF10" s="44">
        <f>IF(AND(BF$4&gt;=Parametrlar!$H$7,BF$4&lt;Parametrlar!$H$7+Parametrlar!$H$5),1/Parametrlar!$H$5,0)</f>
        <v>0</v>
      </c>
      <c r="BG10" s="44">
        <f>IF(AND(BG$4&gt;=Parametrlar!$H$7,BG$4&lt;Parametrlar!$H$7+Parametrlar!$H$5),1/Parametrlar!$H$5,0)</f>
        <v>0</v>
      </c>
      <c r="BH10" s="44">
        <f>IF(AND(BH$4&gt;=Parametrlar!$H$7,BH$4&lt;Parametrlar!$H$7+Parametrlar!$H$5),1/Parametrlar!$H$5,0)</f>
        <v>0</v>
      </c>
      <c r="BI10" s="44">
        <f>IF(AND(BI$4&gt;=Parametrlar!$H$7,BI$4&lt;Parametrlar!$H$7+Parametrlar!$H$5),1/Parametrlar!$H$5,0)</f>
        <v>0</v>
      </c>
      <c r="BJ10" s="44">
        <f>IF(AND(BJ$4&gt;=Parametrlar!$H$7,BJ$4&lt;Parametrlar!$H$7+Parametrlar!$H$5),1/Parametrlar!$H$5,0)</f>
        <v>0</v>
      </c>
      <c r="BK10" s="44">
        <f>IF(AND(BK$4&gt;=Parametrlar!$H$7,BK$4&lt;Parametrlar!$H$7+Parametrlar!$H$5),1/Parametrlar!$H$5,0)</f>
        <v>0</v>
      </c>
      <c r="BL10" s="44">
        <f>IF(AND(BL$4&gt;=Parametrlar!$H$7,BL$4&lt;Parametrlar!$H$7+Parametrlar!$H$5),1/Parametrlar!$H$5,0)</f>
        <v>0</v>
      </c>
      <c r="BM10" s="44">
        <f>IF(AND(BM$4&gt;=Parametrlar!$H$7,BM$4&lt;Parametrlar!$H$7+Parametrlar!$H$5),1/Parametrlar!$H$5,0)</f>
        <v>0</v>
      </c>
      <c r="BN10" s="44">
        <f>IF(AND(BN$4&gt;=Parametrlar!$H$7,BN$4&lt;Parametrlar!$H$7+Parametrlar!$H$5),1/Parametrlar!$H$5,0)</f>
        <v>0</v>
      </c>
      <c r="BO10" s="44">
        <f>IF(AND(BO$4&gt;=Parametrlar!$H$7,BO$4&lt;Parametrlar!$H$7+Parametrlar!$H$5),1/Parametrlar!$H$5,0)</f>
        <v>0</v>
      </c>
      <c r="BP10" s="44">
        <f>IF(AND(BP$4&gt;=Parametrlar!$H$7,BP$4&lt;Parametrlar!$H$7+Parametrlar!$H$5),1/Parametrlar!$H$5,0)</f>
        <v>0</v>
      </c>
      <c r="BQ10" s="44">
        <f>IF(AND(BQ$4&gt;=Parametrlar!$H$7,BQ$4&lt;Parametrlar!$H$7+Parametrlar!$H$5),1/Parametrlar!$H$5,0)</f>
        <v>0</v>
      </c>
      <c r="BR10" s="44">
        <f>IF(AND(BR$4&gt;=Parametrlar!$H$7,BR$4&lt;Parametrlar!$H$7+Parametrlar!$H$5),1/Parametrlar!$H$5,0)</f>
        <v>0</v>
      </c>
      <c r="BS10" s="44">
        <f>IF(AND(BS$4&gt;=Parametrlar!$H$7,BS$4&lt;Parametrlar!$H$7+Parametrlar!$H$5),1/Parametrlar!$H$5,0)</f>
        <v>0</v>
      </c>
      <c r="BT10" s="44">
        <f>IF(AND(BT$4&gt;=Parametrlar!$H$7,BT$4&lt;Parametrlar!$H$7+Parametrlar!$H$5),1/Parametrlar!$H$5,0)</f>
        <v>0</v>
      </c>
      <c r="BU10" s="44">
        <f>IF(AND(BU$4&gt;=Parametrlar!$H$7,BU$4&lt;Parametrlar!$H$7+Parametrlar!$H$5),1/Parametrlar!$H$5,0)</f>
        <v>0</v>
      </c>
      <c r="BV10" s="44">
        <f>IF(AND(BV$4&gt;=Parametrlar!$H$7,BV$4&lt;Parametrlar!$H$7+Parametrlar!$H$5),1/Parametrlar!$H$5,0)</f>
        <v>0</v>
      </c>
      <c r="BW10" s="44">
        <f>IF(AND(BW$4&gt;=Parametrlar!$H$7,BW$4&lt;Parametrlar!$H$7+Parametrlar!$H$5),1/Parametrlar!$H$5,0)</f>
        <v>0</v>
      </c>
      <c r="BX10" s="44">
        <f>IF(AND(BX$4&gt;=Parametrlar!$H$7,BX$4&lt;Parametrlar!$H$7+Parametrlar!$H$5),1/Parametrlar!$H$5,0)</f>
        <v>0</v>
      </c>
      <c r="BY10" s="44">
        <f>IF(AND(BY$4&gt;=Parametrlar!$H$7,BY$4&lt;Parametrlar!$H$7+Parametrlar!$H$5),1/Parametrlar!$H$5,0)</f>
        <v>0</v>
      </c>
      <c r="BZ10" s="44">
        <f>IF(AND(BZ$4&gt;=Parametrlar!$H$7,BZ$4&lt;Parametrlar!$H$7+Parametrlar!$H$5),1/Parametrlar!$H$5,0)</f>
        <v>0</v>
      </c>
      <c r="CA10" s="44">
        <f>IF(AND(CA$4&gt;=Parametrlar!$H$7,CA$4&lt;Parametrlar!$H$7+Parametrlar!$H$5),1/Parametrlar!$H$5,0)</f>
        <v>0</v>
      </c>
      <c r="CB10" s="44">
        <f>IF(AND(CB$4&gt;=Parametrlar!$H$7,CB$4&lt;Parametrlar!$H$7+Parametrlar!$H$5),1/Parametrlar!$H$5,0)</f>
        <v>0</v>
      </c>
      <c r="CC10" s="44">
        <f>IF(AND(CC$4&gt;=Parametrlar!$H$7,CC$4&lt;Parametrlar!$H$7+Parametrlar!$H$5),1/Parametrlar!$H$5,0)</f>
        <v>0</v>
      </c>
      <c r="CD10" s="44">
        <f>IF(AND(CD$4&gt;=Parametrlar!$H$7,CD$4&lt;Parametrlar!$H$7+Parametrlar!$H$5),1/Parametrlar!$H$5,0)</f>
        <v>0</v>
      </c>
      <c r="CE10" s="44">
        <f>IF(AND(CE$4&gt;=Parametrlar!$H$7,CE$4&lt;Parametrlar!$H$7+Parametrlar!$H$5),1/Parametrlar!$H$5,0)</f>
        <v>0</v>
      </c>
      <c r="CF10" s="44">
        <f>IF(AND(CF$4&gt;=Parametrlar!$H$7,CF$4&lt;Parametrlar!$H$7+Parametrlar!$H$5),1/Parametrlar!$H$5,0)</f>
        <v>0</v>
      </c>
      <c r="CG10" s="44">
        <f>IF(AND(CG$4&gt;=Parametrlar!$H$7,CG$4&lt;Parametrlar!$H$7+Parametrlar!$H$5),1/Parametrlar!$H$5,0)</f>
        <v>0</v>
      </c>
      <c r="CH10" s="44">
        <f>IF(AND(CH$4&gt;=Parametrlar!$H$7,CH$4&lt;Parametrlar!$H$7+Parametrlar!$H$5),1/Parametrlar!$H$5,0)</f>
        <v>0</v>
      </c>
      <c r="CI10" s="44">
        <f>IF(AND(CI$4&gt;=Parametrlar!$H$7,CI$4&lt;Parametrlar!$H$7+Parametrlar!$H$5),1/Parametrlar!$H$5,0)</f>
        <v>0</v>
      </c>
      <c r="CJ10" s="44">
        <f>IF(AND(CJ$4&gt;=Parametrlar!$H$7,CJ$4&lt;Parametrlar!$H$7+Parametrlar!$H$5),1/Parametrlar!$H$5,0)</f>
        <v>0</v>
      </c>
      <c r="CK10" s="44">
        <f>IF(AND(CK$4&gt;=Parametrlar!$H$7,CK$4&lt;Parametrlar!$H$7+Parametrlar!$H$5),1/Parametrlar!$H$5,0)</f>
        <v>0</v>
      </c>
      <c r="CL10" s="44">
        <f>IF(AND(CL$4&gt;=Parametrlar!$H$7,CL$4&lt;Parametrlar!$H$7+Parametrlar!$H$5),1/Parametrlar!$H$5,0)</f>
        <v>0</v>
      </c>
      <c r="CM10" s="44">
        <f>IF(AND(CM$4&gt;=Parametrlar!$H$7,CM$4&lt;Parametrlar!$H$7+Parametrlar!$H$5),1/Parametrlar!$H$5,0)</f>
        <v>0</v>
      </c>
      <c r="CN10" s="44">
        <f>IF(AND(CN$4&gt;=Parametrlar!$H$7,CN$4&lt;Parametrlar!$H$7+Parametrlar!$H$5),1/Parametrlar!$H$5,0)</f>
        <v>0</v>
      </c>
      <c r="CO10" s="44">
        <f>IF(AND(CO$4&gt;=Parametrlar!$H$7,CO$4&lt;Parametrlar!$H$7+Parametrlar!$H$5),1/Parametrlar!$H$5,0)</f>
        <v>0</v>
      </c>
      <c r="CP10" s="44">
        <f>IF(AND(CP$4&gt;=Parametrlar!$H$7,CP$4&lt;Parametrlar!$H$7+Parametrlar!$H$5),1/Parametrlar!$H$5,0)</f>
        <v>0</v>
      </c>
      <c r="CQ10" s="44">
        <f>IF(AND(CQ$4&gt;=Parametrlar!$H$7,CQ$4&lt;Parametrlar!$H$7+Parametrlar!$H$5),1/Parametrlar!$H$5,0)</f>
        <v>0</v>
      </c>
      <c r="CR10" s="44">
        <f>IF(AND(CR$4&gt;=Parametrlar!$H$7,CR$4&lt;Parametrlar!$H$7+Parametrlar!$H$5),1/Parametrlar!$H$5,0)</f>
        <v>0</v>
      </c>
      <c r="CS10" s="44">
        <f>IF(AND(CS$4&gt;=Parametrlar!$H$7,CS$4&lt;Parametrlar!$H$7+Parametrlar!$H$5),1/Parametrlar!$H$5,0)</f>
        <v>0</v>
      </c>
      <c r="CT10" s="44">
        <f>IF(AND(CT$4&gt;=Parametrlar!$H$7,CT$4&lt;Parametrlar!$H$7+Parametrlar!$H$5),1/Parametrlar!$H$5,0)</f>
        <v>0</v>
      </c>
      <c r="CU10" s="44">
        <f>IF(AND(CU$4&gt;=Parametrlar!$H$7,CU$4&lt;Parametrlar!$H$7+Parametrlar!$H$5),1/Parametrlar!$H$5,0)</f>
        <v>0</v>
      </c>
      <c r="CV10" s="44">
        <f>IF(AND(CV$4&gt;=Parametrlar!$H$7,CV$4&lt;Parametrlar!$H$7+Parametrlar!$H$5),1/Parametrlar!$H$5,0)</f>
        <v>0</v>
      </c>
      <c r="CW10" s="44">
        <f>IF(AND(CW$4&gt;=Parametrlar!$H$7,CW$4&lt;Parametrlar!$H$7+Parametrlar!$H$5),1/Parametrlar!$H$5,0)</f>
        <v>0</v>
      </c>
      <c r="CX10" s="44">
        <f>IF(AND(CX$4&gt;=Parametrlar!$H$7,CX$4&lt;Parametrlar!$H$7+Parametrlar!$H$5),1/Parametrlar!$H$5,0)</f>
        <v>0</v>
      </c>
      <c r="CY10" s="44">
        <f>IF(AND(CY$4&gt;=Parametrlar!$H$7,CY$4&lt;Parametrlar!$H$7+Parametrlar!$H$5),1/Parametrlar!$H$5,0)</f>
        <v>0</v>
      </c>
      <c r="CZ10" s="44">
        <f>IF(AND(CZ$4&gt;=Parametrlar!$H$7,CZ$4&lt;Parametrlar!$H$7+Parametrlar!$H$5),1/Parametrlar!$H$5,0)</f>
        <v>0</v>
      </c>
      <c r="DA10" s="44">
        <f>IF(AND(DA$4&gt;=Parametrlar!$H$7,DA$4&lt;Parametrlar!$H$7+Parametrlar!$H$5),1/Parametrlar!$H$5,0)</f>
        <v>0</v>
      </c>
      <c r="DB10" s="44">
        <f>IF(AND(DB$4&gt;=Parametrlar!$H$7,DB$4&lt;Parametrlar!$H$7+Parametrlar!$H$5),1/Parametrlar!$H$5,0)</f>
        <v>0</v>
      </c>
      <c r="DC10" s="44">
        <f>IF(AND(DC$4&gt;=Parametrlar!$H$7,DC$4&lt;Parametrlar!$H$7+Parametrlar!$H$5),1/Parametrlar!$H$5,0)</f>
        <v>0</v>
      </c>
      <c r="DD10" s="44">
        <f>IF(AND(DD$4&gt;=Parametrlar!$H$7,DD$4&lt;Parametrlar!$H$7+Parametrlar!$H$5),1/Parametrlar!$H$5,0)</f>
        <v>0</v>
      </c>
      <c r="DE10" s="44">
        <f>IF(AND(DE$4&gt;=Parametrlar!$H$7,DE$4&lt;Parametrlar!$H$7+Parametrlar!$H$5),1/Parametrlar!$H$5,0)</f>
        <v>0</v>
      </c>
      <c r="DF10" s="44">
        <f>IF(AND(DF$4&gt;=Parametrlar!$H$7,DF$4&lt;Parametrlar!$H$7+Parametrlar!$H$5),1/Parametrlar!$H$5,0)</f>
        <v>0</v>
      </c>
      <c r="DG10" s="44">
        <f>IF(AND(DG$4&gt;=Parametrlar!$H$7,DG$4&lt;Parametrlar!$H$7+Parametrlar!$H$5),1/Parametrlar!$H$5,0)</f>
        <v>0</v>
      </c>
      <c r="DH10" s="44">
        <f>IF(AND(DH$4&gt;=Parametrlar!$H$7,DH$4&lt;Parametrlar!$H$7+Parametrlar!$H$5),1/Parametrlar!$H$5,0)</f>
        <v>0</v>
      </c>
      <c r="DI10" s="44">
        <f>IF(AND(DI$4&gt;=Parametrlar!$H$7,DI$4&lt;Parametrlar!$H$7+Parametrlar!$H$5),1/Parametrlar!$H$5,0)</f>
        <v>0</v>
      </c>
      <c r="DJ10" s="44">
        <f>IF(AND(DJ$4&gt;=Parametrlar!$H$7,DJ$4&lt;Parametrlar!$H$7+Parametrlar!$H$5),1/Parametrlar!$H$5,0)</f>
        <v>0</v>
      </c>
      <c r="DK10" s="44">
        <f>IF(AND(DK$4&gt;=Parametrlar!$H$7,DK$4&lt;Parametrlar!$H$7+Parametrlar!$H$5),1/Parametrlar!$H$5,0)</f>
        <v>0</v>
      </c>
      <c r="DL10" s="44">
        <f>IF(AND(DL$4&gt;=Parametrlar!$H$7,DL$4&lt;Parametrlar!$H$7+Parametrlar!$H$5),1/Parametrlar!$H$5,0)</f>
        <v>0</v>
      </c>
      <c r="DM10" s="44">
        <f>IF(AND(DM$4&gt;=Parametrlar!$H$7,DM$4&lt;Parametrlar!$H$7+Parametrlar!$H$5),1/Parametrlar!$H$5,0)</f>
        <v>0</v>
      </c>
      <c r="DN10" s="44">
        <f>IF(AND(DN$4&gt;=Parametrlar!$H$7,DN$4&lt;Parametrlar!$H$7+Parametrlar!$H$5),1/Parametrlar!$H$5,0)</f>
        <v>0</v>
      </c>
      <c r="DO10" s="44">
        <f>IF(AND(DO$4&gt;=Parametrlar!$H$7,DO$4&lt;Parametrlar!$H$7+Parametrlar!$H$5),1/Parametrlar!$H$5,0)</f>
        <v>0</v>
      </c>
      <c r="DP10" s="44">
        <f>IF(AND(DP$4&gt;=Parametrlar!$H$7,DP$4&lt;Parametrlar!$H$7+Parametrlar!$H$5),1/Parametrlar!$H$5,0)</f>
        <v>0</v>
      </c>
      <c r="DQ10" s="44">
        <f>IF(AND(DQ$4&gt;=Parametrlar!$H$7,DQ$4&lt;Parametrlar!$H$7+Parametrlar!$H$5),1/Parametrlar!$H$5,0)</f>
        <v>0</v>
      </c>
      <c r="DR10" s="44">
        <f>IF(AND(DR$4&gt;=Parametrlar!$H$7,DR$4&lt;Parametrlar!$H$7+Parametrlar!$H$5),1/Parametrlar!$H$5,0)</f>
        <v>0</v>
      </c>
      <c r="DS10" s="44">
        <f>IF(AND(DS$4&gt;=Parametrlar!$H$7,DS$4&lt;Parametrlar!$H$7+Parametrlar!$H$5),1/Parametrlar!$H$5,0)</f>
        <v>0</v>
      </c>
      <c r="DT10" s="44">
        <f>IF(AND(DT$4&gt;=Parametrlar!$H$7,DT$4&lt;Parametrlar!$H$7+Parametrlar!$H$5),1/Parametrlar!$H$5,0)</f>
        <v>0</v>
      </c>
      <c r="DU10" s="44">
        <f>IF(AND(DU$4&gt;=Parametrlar!$H$7,DU$4&lt;Parametrlar!$H$7+Parametrlar!$H$5),1/Parametrlar!$H$5,0)</f>
        <v>0</v>
      </c>
      <c r="DV10" s="44">
        <f>IF(AND(DV$4&gt;=Parametrlar!$H$7,DV$4&lt;Parametrlar!$H$7+Parametrlar!$H$5),1/Parametrlar!$H$5,0)</f>
        <v>0</v>
      </c>
      <c r="DW10" s="44">
        <f>IF(AND(DW$4&gt;=Parametrlar!$H$7,DW$4&lt;Parametrlar!$H$7+Parametrlar!$H$5),1/Parametrlar!$H$5,0)</f>
        <v>0</v>
      </c>
      <c r="DX10" s="44">
        <f>IF(AND(DX$4&gt;=Parametrlar!$H$7,DX$4&lt;Parametrlar!$H$7+Parametrlar!$H$5),1/Parametrlar!$H$5,0)</f>
        <v>0</v>
      </c>
      <c r="DY10" s="44">
        <f>IF(AND(DY$4&gt;=Parametrlar!$H$7,DY$4&lt;Parametrlar!$H$7+Parametrlar!$H$5),1/Parametrlar!$H$5,0)</f>
        <v>0</v>
      </c>
      <c r="DZ10" s="44">
        <f>IF(AND(DZ$4&gt;=Parametrlar!$H$7,DZ$4&lt;Parametrlar!$H$7+Parametrlar!$H$5),1/Parametrlar!$H$5,0)</f>
        <v>0</v>
      </c>
      <c r="EA10" s="44">
        <f>IF(AND(EA$4&gt;=Parametrlar!$H$7,EA$4&lt;Parametrlar!$H$7+Parametrlar!$H$5),1/Parametrlar!$H$5,0)</f>
        <v>0</v>
      </c>
      <c r="EB10" s="44">
        <f>IF(AND(EB$4&gt;=Parametrlar!$H$7,EB$4&lt;Parametrlar!$H$7+Parametrlar!$H$5),1/Parametrlar!$H$5,0)</f>
        <v>0</v>
      </c>
      <c r="EC10" s="44">
        <f>IF(AND(EC$4&gt;=Parametrlar!$H$7,EC$4&lt;Parametrlar!$H$7+Parametrlar!$H$5),1/Parametrlar!$H$5,0)</f>
        <v>0</v>
      </c>
      <c r="ED10" s="44">
        <f>IF(AND(ED$4&gt;=Parametrlar!$H$7,ED$4&lt;Parametrlar!$H$7+Parametrlar!$H$5),1/Parametrlar!$H$5,0)</f>
        <v>0</v>
      </c>
      <c r="EE10" s="44">
        <f>IF(AND(EE$4&gt;=Parametrlar!$H$7,EE$4&lt;Parametrlar!$H$7+Parametrlar!$H$5),1/Parametrlar!$H$5,0)</f>
        <v>0</v>
      </c>
      <c r="EF10" s="44">
        <f>IF(AND(EF$4&gt;=Parametrlar!$H$7,EF$4&lt;Parametrlar!$H$7+Parametrlar!$H$5),1/Parametrlar!$H$5,0)</f>
        <v>0</v>
      </c>
      <c r="EG10" s="44">
        <f>IF(AND(EG$4&gt;=Parametrlar!$H$7,EG$4&lt;Parametrlar!$H$7+Parametrlar!$H$5),1/Parametrlar!$H$5,0)</f>
        <v>0</v>
      </c>
      <c r="EH10" s="44">
        <f>IF(AND(EH$4&gt;=Parametrlar!$H$7,EH$4&lt;Parametrlar!$H$7+Parametrlar!$H$5),1/Parametrlar!$H$5,0)</f>
        <v>0</v>
      </c>
      <c r="EI10" s="44">
        <f>IF(AND(EI$4&gt;=Parametrlar!$H$7,EI$4&lt;Parametrlar!$H$7+Parametrlar!$H$5),1/Parametrlar!$H$5,0)</f>
        <v>0</v>
      </c>
      <c r="EJ10" s="44">
        <f>IF(AND(EJ$4&gt;=Parametrlar!$H$7,EJ$4&lt;Parametrlar!$H$7+Parametrlar!$H$5),1/Parametrlar!$H$5,0)</f>
        <v>0</v>
      </c>
      <c r="EK10" s="44">
        <f>IF(AND(EK$4&gt;=Parametrlar!$H$7,EK$4&lt;Parametrlar!$H$7+Parametrlar!$H$5),1/Parametrlar!$H$5,0)</f>
        <v>0</v>
      </c>
      <c r="EL10" s="44">
        <f>IF(AND(EL$4&gt;=Parametrlar!$H$7,EL$4&lt;Parametrlar!$H$7+Parametrlar!$H$5),1/Parametrlar!$H$5,0)</f>
        <v>0</v>
      </c>
      <c r="EM10" s="44">
        <f>IF(AND(EM$4&gt;=Parametrlar!$H$7,EM$4&lt;Parametrlar!$H$7+Parametrlar!$H$5),1/Parametrlar!$H$5,0)</f>
        <v>0</v>
      </c>
      <c r="EN10" s="44">
        <f>IF(AND(EN$4&gt;=Parametrlar!$H$7,EN$4&lt;Parametrlar!$H$7+Parametrlar!$H$5),1/Parametrlar!$H$5,0)</f>
        <v>0</v>
      </c>
      <c r="EO10" s="44">
        <f>IF(AND(EO$4&gt;=Parametrlar!$H$7,EO$4&lt;Parametrlar!$H$7+Parametrlar!$H$5),1/Parametrlar!$H$5,0)</f>
        <v>0</v>
      </c>
      <c r="EP10" s="44">
        <f>IF(AND(EP$4&gt;=Parametrlar!$H$7,EP$4&lt;Parametrlar!$H$7+Parametrlar!$H$5),1/Parametrlar!$H$5,0)</f>
        <v>0</v>
      </c>
      <c r="EQ10" s="44">
        <f>IF(AND(EQ$4&gt;=Parametrlar!$H$7,EQ$4&lt;Parametrlar!$H$7+Parametrlar!$H$5),1/Parametrlar!$H$5,0)</f>
        <v>0</v>
      </c>
      <c r="ER10" s="44">
        <f>IF(AND(ER$4&gt;=Parametrlar!$H$7,ER$4&lt;Parametrlar!$H$7+Parametrlar!$H$5),1/Parametrlar!$H$5,0)</f>
        <v>0</v>
      </c>
      <c r="ES10" s="44">
        <f>IF(AND(ES$4&gt;=Parametrlar!$H$7,ES$4&lt;Parametrlar!$H$7+Parametrlar!$H$5),1/Parametrlar!$H$5,0)</f>
        <v>0</v>
      </c>
      <c r="ET10" s="44">
        <f>IF(AND(ET$4&gt;=Parametrlar!$H$7,ET$4&lt;Parametrlar!$H$7+Parametrlar!$H$5),1/Parametrlar!$H$5,0)</f>
        <v>0</v>
      </c>
      <c r="EU10" s="44">
        <f>IF(AND(EU$4&gt;=Parametrlar!$H$7,EU$4&lt;Parametrlar!$H$7+Parametrlar!$H$5),1/Parametrlar!$H$5,0)</f>
        <v>0</v>
      </c>
      <c r="EV10" s="44">
        <f>IF(AND(EV$4&gt;=Parametrlar!$H$7,EV$4&lt;Parametrlar!$H$7+Parametrlar!$H$5),1/Parametrlar!$H$5,0)</f>
        <v>0</v>
      </c>
      <c r="EW10" s="44">
        <f>IF(AND(EW$4&gt;=Parametrlar!$H$7,EW$4&lt;Parametrlar!$H$7+Parametrlar!$H$5),1/Parametrlar!$H$5,0)</f>
        <v>0</v>
      </c>
      <c r="EX10" s="44">
        <f>IF(AND(EX$4&gt;=Parametrlar!$H$7,EX$4&lt;Parametrlar!$H$7+Parametrlar!$H$5),1/Parametrlar!$H$5,0)</f>
        <v>0</v>
      </c>
      <c r="EY10" s="44">
        <f>IF(AND(EY$4&gt;=Parametrlar!$H$7,EY$4&lt;Parametrlar!$H$7+Parametrlar!$H$5),1/Parametrlar!$H$5,0)</f>
        <v>0</v>
      </c>
      <c r="EZ10" s="44">
        <f>IF(AND(EZ$4&gt;=Parametrlar!$H$7,EZ$4&lt;Parametrlar!$H$7+Parametrlar!$H$5),1/Parametrlar!$H$5,0)</f>
        <v>0</v>
      </c>
      <c r="FA10" s="44">
        <f>IF(AND(FA$4&gt;=Parametrlar!$H$7,FA$4&lt;Parametrlar!$H$7+Parametrlar!$H$5),1/Parametrlar!$H$5,0)</f>
        <v>0</v>
      </c>
      <c r="FB10" s="44">
        <f>IF(AND(FB$4&gt;=Parametrlar!$H$7,FB$4&lt;Parametrlar!$H$7+Parametrlar!$H$5),1/Parametrlar!$H$5,0)</f>
        <v>0</v>
      </c>
      <c r="FC10" s="44">
        <f>IF(AND(FC$4&gt;=Parametrlar!$H$7,FC$4&lt;Parametrlar!$H$7+Parametrlar!$H$5),1/Parametrlar!$H$5,0)</f>
        <v>0</v>
      </c>
      <c r="FD10" s="44">
        <f>IF(AND(FD$4&gt;=Parametrlar!$H$7,FD$4&lt;Parametrlar!$H$7+Parametrlar!$H$5),1/Parametrlar!$H$5,0)</f>
        <v>0</v>
      </c>
      <c r="FE10" s="44">
        <f>IF(AND(FE$4&gt;=Parametrlar!$H$7,FE$4&lt;Parametrlar!$H$7+Parametrlar!$H$5),1/Parametrlar!$H$5,0)</f>
        <v>0</v>
      </c>
      <c r="FF10" s="44">
        <f>IF(AND(FF$4&gt;=Parametrlar!$H$7,FF$4&lt;Parametrlar!$H$7+Parametrlar!$H$5),1/Parametrlar!$H$5,0)</f>
        <v>0</v>
      </c>
      <c r="FG10" s="44">
        <f>IF(AND(FG$4&gt;=Parametrlar!$H$7,FG$4&lt;Parametrlar!$H$7+Parametrlar!$H$5),1/Parametrlar!$H$5,0)</f>
        <v>0</v>
      </c>
      <c r="FH10" s="44">
        <f>IF(AND(FH$4&gt;=Parametrlar!$H$7,FH$4&lt;Parametrlar!$H$7+Parametrlar!$H$5),1/Parametrlar!$H$5,0)</f>
        <v>0</v>
      </c>
      <c r="FI10" s="44">
        <f>IF(AND(FI$4&gt;=Parametrlar!$H$7,FI$4&lt;Parametrlar!$H$7+Parametrlar!$H$5),1/Parametrlar!$H$5,0)</f>
        <v>0</v>
      </c>
      <c r="FJ10" s="44">
        <f>IF(AND(FJ$4&gt;=Parametrlar!$H$7,FJ$4&lt;Parametrlar!$H$7+Parametrlar!$H$5),1/Parametrlar!$H$5,0)</f>
        <v>0</v>
      </c>
      <c r="FK10" s="44">
        <f>IF(AND(FK$4&gt;=Parametrlar!$H$7,FK$4&lt;Parametrlar!$H$7+Parametrlar!$H$5),1/Parametrlar!$H$5,0)</f>
        <v>0</v>
      </c>
      <c r="FL10" s="44">
        <f>IF(AND(FL$4&gt;=Parametrlar!$H$7,FL$4&lt;Parametrlar!$H$7+Parametrlar!$H$5),1/Parametrlar!$H$5,0)</f>
        <v>0</v>
      </c>
      <c r="FM10" s="44">
        <f>IF(AND(FM$4&gt;=Parametrlar!$H$7,FM$4&lt;Parametrlar!$H$7+Parametrlar!$H$5),1/Parametrlar!$H$5,0)</f>
        <v>0</v>
      </c>
      <c r="FN10" s="44">
        <f>IF(AND(FN$4&gt;=Parametrlar!$H$7,FN$4&lt;Parametrlar!$H$7+Parametrlar!$H$5),1/Parametrlar!$H$5,0)</f>
        <v>0</v>
      </c>
      <c r="FO10" s="44">
        <f>IF(AND(FO$4&gt;=Parametrlar!$H$7,FO$4&lt;Parametrlar!$H$7+Parametrlar!$H$5),1/Parametrlar!$H$5,0)</f>
        <v>0</v>
      </c>
      <c r="FP10" s="44">
        <f>IF(AND(FP$4&gt;=Parametrlar!$H$7,FP$4&lt;Parametrlar!$H$7+Parametrlar!$H$5),1/Parametrlar!$H$5,0)</f>
        <v>0</v>
      </c>
    </row>
    <row r="11" spans="1:172" x14ac:dyDescent="0.2">
      <c r="A11" s="42" t="s">
        <v>225</v>
      </c>
      <c r="C11" s="45">
        <f>SUM(D11:FP11)</f>
        <v>2856413.410714285</v>
      </c>
      <c r="D11" s="46">
        <f>D10*Parametrlar!$H$15*D9</f>
        <v>0</v>
      </c>
      <c r="E11" s="46">
        <f>E10*Parametrlar!$H$15*E9</f>
        <v>90441.41071428571</v>
      </c>
      <c r="F11" s="46">
        <f>F10*Parametrlar!$H$15*F9</f>
        <v>90775.142857142841</v>
      </c>
      <c r="G11" s="46">
        <f>G10*Parametrlar!$H$15*G9</f>
        <v>91108.874999999985</v>
      </c>
      <c r="H11" s="46">
        <f>H10*Parametrlar!$H$15*H9</f>
        <v>91442.607142857145</v>
      </c>
      <c r="I11" s="46">
        <f>I10*Parametrlar!$H$15*I9</f>
        <v>91776.33928571429</v>
      </c>
      <c r="J11" s="46">
        <f>J10*Parametrlar!$H$15*J9</f>
        <v>92110.07142857142</v>
      </c>
      <c r="K11" s="46">
        <f>K10*Parametrlar!$H$15*K9</f>
        <v>92443.803571428565</v>
      </c>
      <c r="L11" s="46">
        <f>L10*Parametrlar!$H$15*L9</f>
        <v>92777.53571428571</v>
      </c>
      <c r="M11" s="46">
        <f>M10*Parametrlar!$H$15*M9</f>
        <v>93111.267857142855</v>
      </c>
      <c r="N11" s="46">
        <f>N10*Parametrlar!$H$15*N9</f>
        <v>93444.999999999985</v>
      </c>
      <c r="O11" s="46">
        <f>O10*Parametrlar!$H$15*O9</f>
        <v>93778.73214285713</v>
      </c>
      <c r="P11" s="46">
        <f>P10*Parametrlar!$H$15*P9</f>
        <v>94112.46428571429</v>
      </c>
      <c r="Q11" s="46">
        <f>Q10*Parametrlar!$H$15*Q9</f>
        <v>94446.19642857142</v>
      </c>
      <c r="R11" s="46">
        <f>R10*Parametrlar!$H$15*R9</f>
        <v>94779.928571428565</v>
      </c>
      <c r="S11" s="46">
        <f>S10*Parametrlar!$H$15*S9</f>
        <v>95113.66071428571</v>
      </c>
      <c r="T11" s="46">
        <f>T10*Parametrlar!$H$15*T9</f>
        <v>95447.392857142855</v>
      </c>
      <c r="U11" s="46">
        <f>U10*Parametrlar!$H$15*U9</f>
        <v>95781.124999999985</v>
      </c>
      <c r="V11" s="46">
        <f>V10*Parametrlar!$H$15*V9</f>
        <v>96114.85714285713</v>
      </c>
      <c r="W11" s="46">
        <f>W10*Parametrlar!$H$15*W9</f>
        <v>96448.58928571429</v>
      </c>
      <c r="X11" s="46">
        <f>X10*Parametrlar!$H$15*X9</f>
        <v>96782.321428571406</v>
      </c>
      <c r="Y11" s="46">
        <f>Y10*Parametrlar!$H$15*Y9</f>
        <v>97116.053571428565</v>
      </c>
      <c r="Z11" s="46">
        <f>Z10*Parametrlar!$H$15*Z9</f>
        <v>97449.78571428571</v>
      </c>
      <c r="AA11" s="46">
        <f>AA10*Parametrlar!$H$15*AA9</f>
        <v>97783.517857142855</v>
      </c>
      <c r="AB11" s="46">
        <f>AB10*Parametrlar!$H$15*AB9</f>
        <v>98117.25</v>
      </c>
      <c r="AC11" s="46">
        <f>AC10*Parametrlar!$H$15*AC9</f>
        <v>98450.98214285713</v>
      </c>
      <c r="AD11" s="46">
        <f>AD10*Parametrlar!$H$15*AD9</f>
        <v>98784.714285714275</v>
      </c>
      <c r="AE11" s="46">
        <f>AE10*Parametrlar!$H$15*AE9</f>
        <v>99118.446428571435</v>
      </c>
      <c r="AF11" s="46">
        <f>AF10*Parametrlar!$H$15*AF9</f>
        <v>99118.446428571435</v>
      </c>
      <c r="AG11" s="46">
        <f>AG10*Parametrlar!$H$15*AG9</f>
        <v>99118.446428571435</v>
      </c>
      <c r="AH11" s="46">
        <f>AH10*Parametrlar!$H$15*AH9</f>
        <v>99118.446428571435</v>
      </c>
      <c r="AI11" s="46">
        <f>AI10*Parametrlar!$H$15*AI9</f>
        <v>0</v>
      </c>
      <c r="AJ11" s="46">
        <f>AJ10*Parametrlar!$H$15*AJ9</f>
        <v>0</v>
      </c>
      <c r="AK11" s="46">
        <f>AK10*Parametrlar!$H$15*AK9</f>
        <v>0</v>
      </c>
      <c r="AL11" s="46">
        <f>AL10*Parametrlar!$H$15*AL9</f>
        <v>0</v>
      </c>
      <c r="AM11" s="46">
        <f>AM10*Parametrlar!$H$15*AM9</f>
        <v>0</v>
      </c>
      <c r="AN11" s="46">
        <f>AN10*Parametrlar!$H$15*AN9</f>
        <v>0</v>
      </c>
      <c r="AO11" s="46">
        <f>AO10*Parametrlar!$H$15*AO9</f>
        <v>0</v>
      </c>
      <c r="AP11" s="46">
        <f>AP10*Parametrlar!$H$15*AP9</f>
        <v>0</v>
      </c>
      <c r="AQ11" s="46">
        <f>AQ10*Parametrlar!$H$15*AQ9</f>
        <v>0</v>
      </c>
      <c r="AR11" s="46">
        <f>AR10*Parametrlar!$H$15*AR9</f>
        <v>0</v>
      </c>
      <c r="AS11" s="46">
        <f>AS10*Parametrlar!$H$15*AS9</f>
        <v>0</v>
      </c>
      <c r="AT11" s="46">
        <f>AT10*Parametrlar!$H$15*AT9</f>
        <v>0</v>
      </c>
      <c r="AU11" s="46">
        <f>AU10*Parametrlar!$H$15*AU9</f>
        <v>0</v>
      </c>
      <c r="AV11" s="46">
        <f>AV10*Parametrlar!$H$15*AV9</f>
        <v>0</v>
      </c>
      <c r="AW11" s="46">
        <f>AW10*Parametrlar!$H$15*AW9</f>
        <v>0</v>
      </c>
      <c r="AX11" s="46">
        <f>AX10*Parametrlar!$H$15*AX9</f>
        <v>0</v>
      </c>
      <c r="AY11" s="46">
        <f>AY10*Parametrlar!$H$15*AY9</f>
        <v>0</v>
      </c>
      <c r="AZ11" s="46">
        <f>AZ10*Parametrlar!$H$15*AZ9</f>
        <v>0</v>
      </c>
      <c r="BA11" s="46">
        <f>BA10*Parametrlar!$H$15*BA9</f>
        <v>0</v>
      </c>
      <c r="BB11" s="46">
        <f>BB10*Parametrlar!$H$15*BB9</f>
        <v>0</v>
      </c>
      <c r="BC11" s="46">
        <f>BC10*Parametrlar!$H$15*BC9</f>
        <v>0</v>
      </c>
      <c r="BD11" s="46">
        <f>BD10*Parametrlar!$H$15*BD9</f>
        <v>0</v>
      </c>
      <c r="BE11" s="46">
        <f>BE10*Parametrlar!$H$15*BE9</f>
        <v>0</v>
      </c>
      <c r="BF11" s="46">
        <f>BF10*Parametrlar!$H$15*BF9</f>
        <v>0</v>
      </c>
      <c r="BG11" s="46">
        <f>BG10*Parametrlar!$H$15*BG9</f>
        <v>0</v>
      </c>
      <c r="BH11" s="46">
        <f>BH10*Parametrlar!$H$15*BH9</f>
        <v>0</v>
      </c>
      <c r="BI11" s="46">
        <f>BI10*Parametrlar!$H$15*BI9</f>
        <v>0</v>
      </c>
      <c r="BJ11" s="46">
        <f>BJ10*Parametrlar!$H$15*BJ9</f>
        <v>0</v>
      </c>
      <c r="BK11" s="46">
        <f>BK10*Parametrlar!$H$15*BK9</f>
        <v>0</v>
      </c>
      <c r="BL11" s="46">
        <f>BL10*Parametrlar!$H$15*BL9</f>
        <v>0</v>
      </c>
      <c r="BM11" s="46">
        <f>BM10*Parametrlar!$H$15*BM9</f>
        <v>0</v>
      </c>
      <c r="BN11" s="46">
        <f>BN10*Parametrlar!$H$15*BN9</f>
        <v>0</v>
      </c>
      <c r="BO11" s="46">
        <f>BO10*Parametrlar!$H$15*BO9</f>
        <v>0</v>
      </c>
      <c r="BP11" s="46">
        <f>BP10*Parametrlar!$H$15*BP9</f>
        <v>0</v>
      </c>
      <c r="BQ11" s="46">
        <f>BQ10*Parametrlar!$H$15*BQ9</f>
        <v>0</v>
      </c>
      <c r="BR11" s="46">
        <f>BR10*Parametrlar!$H$15*BR9</f>
        <v>0</v>
      </c>
      <c r="BS11" s="46">
        <f>BS10*Parametrlar!$H$15*BS9</f>
        <v>0</v>
      </c>
      <c r="BT11" s="46">
        <f>BT10*Parametrlar!$H$15*BT9</f>
        <v>0</v>
      </c>
      <c r="BU11" s="46">
        <f>BU10*Parametrlar!$H$15*BU9</f>
        <v>0</v>
      </c>
      <c r="BV11" s="46">
        <f>BV10*Parametrlar!$H$15*BV9</f>
        <v>0</v>
      </c>
      <c r="BW11" s="46">
        <f>BW10*Parametrlar!$H$15*BW9</f>
        <v>0</v>
      </c>
      <c r="BX11" s="46">
        <f>BX10*Parametrlar!$H$15*BX9</f>
        <v>0</v>
      </c>
      <c r="BY11" s="46">
        <f>BY10*Parametrlar!$H$15*BY9</f>
        <v>0</v>
      </c>
      <c r="BZ11" s="46">
        <f>BZ10*Parametrlar!$H$15*BZ9</f>
        <v>0</v>
      </c>
      <c r="CA11" s="46">
        <f>CA10*Parametrlar!$H$15*CA9</f>
        <v>0</v>
      </c>
      <c r="CB11" s="46">
        <f>CB10*Parametrlar!$H$15*CB9</f>
        <v>0</v>
      </c>
      <c r="CC11" s="46">
        <f>CC10*Parametrlar!$H$15*CC9</f>
        <v>0</v>
      </c>
      <c r="CD11" s="46">
        <f>CD10*Parametrlar!$H$15*CD9</f>
        <v>0</v>
      </c>
      <c r="CE11" s="46">
        <f>CE10*Parametrlar!$H$15*CE9</f>
        <v>0</v>
      </c>
      <c r="CF11" s="46">
        <f>CF10*Parametrlar!$H$15*CF9</f>
        <v>0</v>
      </c>
      <c r="CG11" s="46">
        <f>CG10*Parametrlar!$H$15*CG9</f>
        <v>0</v>
      </c>
      <c r="CH11" s="46">
        <f>CH10*Parametrlar!$H$15*CH9</f>
        <v>0</v>
      </c>
      <c r="CI11" s="46">
        <f>CI10*Parametrlar!$H$15*CI9</f>
        <v>0</v>
      </c>
      <c r="CJ11" s="46">
        <f>CJ10*Parametrlar!$H$15*CJ9</f>
        <v>0</v>
      </c>
      <c r="CK11" s="46">
        <f>CK10*Parametrlar!$H$15*CK9</f>
        <v>0</v>
      </c>
      <c r="CL11" s="46">
        <f>CL10*Parametrlar!$H$15*CL9</f>
        <v>0</v>
      </c>
      <c r="CM11" s="46">
        <f>CM10*Parametrlar!$H$15*CM9</f>
        <v>0</v>
      </c>
      <c r="CN11" s="46">
        <f>CN10*Parametrlar!$H$15*CN9</f>
        <v>0</v>
      </c>
      <c r="CO11" s="46">
        <f>CO10*Parametrlar!$H$15*CO9</f>
        <v>0</v>
      </c>
      <c r="CP11" s="46">
        <f>CP10*Parametrlar!$H$15*CP9</f>
        <v>0</v>
      </c>
      <c r="CQ11" s="46">
        <f>CQ10*Parametrlar!$H$15*CQ9</f>
        <v>0</v>
      </c>
      <c r="CR11" s="46">
        <f>CR10*Parametrlar!$H$15*CR9</f>
        <v>0</v>
      </c>
      <c r="CS11" s="46">
        <f>CS10*Parametrlar!$H$15*CS9</f>
        <v>0</v>
      </c>
      <c r="CT11" s="46">
        <f>CT10*Parametrlar!$H$15*CT9</f>
        <v>0</v>
      </c>
      <c r="CU11" s="46">
        <f>CU10*Parametrlar!$H$15*CU9</f>
        <v>0</v>
      </c>
      <c r="CV11" s="46">
        <f>CV10*Parametrlar!$H$15*CV9</f>
        <v>0</v>
      </c>
      <c r="CW11" s="46">
        <f>CW10*Parametrlar!$H$15*CW9</f>
        <v>0</v>
      </c>
      <c r="CX11" s="46">
        <f>CX10*Parametrlar!$H$15*CX9</f>
        <v>0</v>
      </c>
      <c r="CY11" s="46">
        <f>CY10*Parametrlar!$H$15*CY9</f>
        <v>0</v>
      </c>
      <c r="CZ11" s="46">
        <f>CZ10*Parametrlar!$H$15*CZ9</f>
        <v>0</v>
      </c>
      <c r="DA11" s="46">
        <f>DA10*Parametrlar!$H$15*DA9</f>
        <v>0</v>
      </c>
      <c r="DB11" s="46">
        <f>DB10*Parametrlar!$H$15*DB9</f>
        <v>0</v>
      </c>
      <c r="DC11" s="46">
        <f>DC10*Parametrlar!$H$15*DC9</f>
        <v>0</v>
      </c>
      <c r="DD11" s="46">
        <f>DD10*Parametrlar!$H$15*DD9</f>
        <v>0</v>
      </c>
      <c r="DE11" s="46">
        <f>DE10*Parametrlar!$H$15*DE9</f>
        <v>0</v>
      </c>
      <c r="DF11" s="46">
        <f>DF10*Parametrlar!$H$15*DF9</f>
        <v>0</v>
      </c>
      <c r="DG11" s="46">
        <f>DG10*Parametrlar!$H$15*DG9</f>
        <v>0</v>
      </c>
      <c r="DH11" s="46">
        <f>DH10*Parametrlar!$H$15*DH9</f>
        <v>0</v>
      </c>
      <c r="DI11" s="46">
        <f>DI10*Parametrlar!$H$15*DI9</f>
        <v>0</v>
      </c>
      <c r="DJ11" s="46">
        <f>DJ10*Parametrlar!$H$15*DJ9</f>
        <v>0</v>
      </c>
      <c r="DK11" s="46">
        <f>DK10*Parametrlar!$H$15*DK9</f>
        <v>0</v>
      </c>
      <c r="DL11" s="46">
        <f>DL10*Parametrlar!$H$15*DL9</f>
        <v>0</v>
      </c>
      <c r="DM11" s="46">
        <f>DM10*Parametrlar!$H$15*DM9</f>
        <v>0</v>
      </c>
      <c r="DN11" s="46">
        <f>DN10*Parametrlar!$H$15*DN9</f>
        <v>0</v>
      </c>
      <c r="DO11" s="46">
        <f>DO10*Parametrlar!$H$15*DO9</f>
        <v>0</v>
      </c>
      <c r="DP11" s="46">
        <f>DP10*Parametrlar!$H$15*DP9</f>
        <v>0</v>
      </c>
      <c r="DQ11" s="46">
        <f>DQ10*Parametrlar!$H$15*DQ9</f>
        <v>0</v>
      </c>
      <c r="DR11" s="46">
        <f>DR10*Parametrlar!$H$15*DR9</f>
        <v>0</v>
      </c>
      <c r="DS11" s="46">
        <f>DS10*Parametrlar!$H$15*DS9</f>
        <v>0</v>
      </c>
      <c r="DT11" s="46">
        <f>DT10*Parametrlar!$H$15*DT9</f>
        <v>0</v>
      </c>
      <c r="DU11" s="46">
        <f>DU10*Parametrlar!$H$15*DU9</f>
        <v>0</v>
      </c>
      <c r="DV11" s="46">
        <f>DV10*Parametrlar!$H$15*DV9</f>
        <v>0</v>
      </c>
      <c r="DW11" s="46">
        <f>DW10*Parametrlar!$H$15*DW9</f>
        <v>0</v>
      </c>
      <c r="DX11" s="46">
        <f>DX10*Parametrlar!$H$15*DX9</f>
        <v>0</v>
      </c>
      <c r="DY11" s="46">
        <f>DY10*Parametrlar!$H$15*DY9</f>
        <v>0</v>
      </c>
      <c r="DZ11" s="46">
        <f>DZ10*Parametrlar!$H$15*DZ9</f>
        <v>0</v>
      </c>
      <c r="EA11" s="46">
        <f>EA10*Parametrlar!$H$15*EA9</f>
        <v>0</v>
      </c>
      <c r="EB11" s="46">
        <f>EB10*Parametrlar!$H$15*EB9</f>
        <v>0</v>
      </c>
      <c r="EC11" s="46">
        <f>EC10*Parametrlar!$H$15*EC9</f>
        <v>0</v>
      </c>
      <c r="ED11" s="46">
        <f>ED10*Parametrlar!$H$15*ED9</f>
        <v>0</v>
      </c>
      <c r="EE11" s="46">
        <f>EE10*Parametrlar!$H$15*EE9</f>
        <v>0</v>
      </c>
      <c r="EF11" s="46">
        <f>EF10*Parametrlar!$H$15*EF9</f>
        <v>0</v>
      </c>
      <c r="EG11" s="46">
        <f>EG10*Parametrlar!$H$15*EG9</f>
        <v>0</v>
      </c>
      <c r="EH11" s="46">
        <f>EH10*Parametrlar!$H$15*EH9</f>
        <v>0</v>
      </c>
      <c r="EI11" s="46">
        <f>EI10*Parametrlar!$H$15*EI9</f>
        <v>0</v>
      </c>
      <c r="EJ11" s="46">
        <f>EJ10*Parametrlar!$H$15*EJ9</f>
        <v>0</v>
      </c>
      <c r="EK11" s="46">
        <f>EK10*Parametrlar!$H$15*EK9</f>
        <v>0</v>
      </c>
      <c r="EL11" s="46">
        <f>EL10*Parametrlar!$H$15*EL9</f>
        <v>0</v>
      </c>
      <c r="EM11" s="46">
        <f>EM10*Parametrlar!$H$15*EM9</f>
        <v>0</v>
      </c>
      <c r="EN11" s="46">
        <f>EN10*Parametrlar!$H$15*EN9</f>
        <v>0</v>
      </c>
      <c r="EO11" s="46">
        <f>EO10*Parametrlar!$H$15*EO9</f>
        <v>0</v>
      </c>
      <c r="EP11" s="46">
        <f>EP10*Parametrlar!$H$15*EP9</f>
        <v>0</v>
      </c>
      <c r="EQ11" s="46">
        <f>EQ10*Parametrlar!$H$15*EQ9</f>
        <v>0</v>
      </c>
      <c r="ER11" s="46">
        <f>ER10*Parametrlar!$H$15*ER9</f>
        <v>0</v>
      </c>
      <c r="ES11" s="46">
        <f>ES10*Parametrlar!$H$15*ES9</f>
        <v>0</v>
      </c>
      <c r="ET11" s="46">
        <f>ET10*Parametrlar!$H$15*ET9</f>
        <v>0</v>
      </c>
      <c r="EU11" s="46">
        <f>EU10*Parametrlar!$H$15*EU9</f>
        <v>0</v>
      </c>
      <c r="EV11" s="46">
        <f>EV10*Parametrlar!$H$15*EV9</f>
        <v>0</v>
      </c>
      <c r="EW11" s="46">
        <f>EW10*Parametrlar!$H$15*EW9</f>
        <v>0</v>
      </c>
      <c r="EX11" s="46">
        <f>EX10*Parametrlar!$H$15*EX9</f>
        <v>0</v>
      </c>
      <c r="EY11" s="46">
        <f>EY10*Parametrlar!$H$15*EY9</f>
        <v>0</v>
      </c>
      <c r="EZ11" s="46">
        <f>EZ10*Parametrlar!$H$15*EZ9</f>
        <v>0</v>
      </c>
      <c r="FA11" s="46">
        <f>FA10*Parametrlar!$H$15*FA9</f>
        <v>0</v>
      </c>
      <c r="FB11" s="46">
        <f>FB10*Parametrlar!$H$15*FB9</f>
        <v>0</v>
      </c>
      <c r="FC11" s="46">
        <f>FC10*Parametrlar!$H$15*FC9</f>
        <v>0</v>
      </c>
      <c r="FD11" s="46">
        <f>FD10*Parametrlar!$H$15*FD9</f>
        <v>0</v>
      </c>
      <c r="FE11" s="46">
        <f>FE10*Parametrlar!$H$15*FE9</f>
        <v>0</v>
      </c>
      <c r="FF11" s="46">
        <f>FF10*Parametrlar!$H$15*FF9</f>
        <v>0</v>
      </c>
      <c r="FG11" s="46">
        <f>FG10*Parametrlar!$H$15*FG9</f>
        <v>0</v>
      </c>
      <c r="FH11" s="46">
        <f>FH10*Parametrlar!$H$15*FH9</f>
        <v>0</v>
      </c>
      <c r="FI11" s="46">
        <f>FI10*Parametrlar!$H$15*FI9</f>
        <v>0</v>
      </c>
      <c r="FJ11" s="46">
        <f>FJ10*Parametrlar!$H$15*FJ9</f>
        <v>0</v>
      </c>
      <c r="FK11" s="46">
        <f>FK10*Parametrlar!$H$15*FK9</f>
        <v>0</v>
      </c>
      <c r="FL11" s="46">
        <f>FL10*Parametrlar!$H$15*FL9</f>
        <v>0</v>
      </c>
      <c r="FM11" s="46">
        <f>FM10*Parametrlar!$H$15*FM9</f>
        <v>0</v>
      </c>
      <c r="FN11" s="46">
        <f>FN10*Parametrlar!$H$15*FN9</f>
        <v>0</v>
      </c>
      <c r="FO11" s="46">
        <f>FO10*Parametrlar!$H$15*FO9</f>
        <v>0</v>
      </c>
      <c r="FP11" s="46">
        <f>FP10*Parametrlar!$H$15*FP9</f>
        <v>0</v>
      </c>
    </row>
    <row r="12" spans="1:172" x14ac:dyDescent="0.2">
      <c r="A12" s="42" t="s">
        <v>226</v>
      </c>
      <c r="D12" s="46">
        <f>D11</f>
        <v>0</v>
      </c>
      <c r="E12" s="46">
        <f t="shared" ref="E12:AJ12" si="6">D12+E11</f>
        <v>90441.41071428571</v>
      </c>
      <c r="F12" s="46">
        <f t="shared" si="6"/>
        <v>181216.55357142855</v>
      </c>
      <c r="G12" s="46">
        <f t="shared" si="6"/>
        <v>272325.42857142852</v>
      </c>
      <c r="H12" s="46">
        <f t="shared" si="6"/>
        <v>363768.03571428568</v>
      </c>
      <c r="I12" s="46">
        <f t="shared" si="6"/>
        <v>455544.375</v>
      </c>
      <c r="J12" s="46">
        <f t="shared" si="6"/>
        <v>547654.44642857136</v>
      </c>
      <c r="K12" s="46">
        <f t="shared" si="6"/>
        <v>640098.24999999988</v>
      </c>
      <c r="L12" s="46">
        <f t="shared" si="6"/>
        <v>732875.78571428556</v>
      </c>
      <c r="M12" s="46">
        <f t="shared" si="6"/>
        <v>825987.05357142841</v>
      </c>
      <c r="N12" s="46">
        <f t="shared" si="6"/>
        <v>919432.05357142841</v>
      </c>
      <c r="O12" s="46">
        <f t="shared" si="6"/>
        <v>1013210.7857142856</v>
      </c>
      <c r="P12" s="46">
        <f t="shared" si="6"/>
        <v>1107323.2499999998</v>
      </c>
      <c r="Q12" s="46">
        <f t="shared" si="6"/>
        <v>1201769.4464285711</v>
      </c>
      <c r="R12" s="46">
        <f t="shared" si="6"/>
        <v>1296549.3749999998</v>
      </c>
      <c r="S12" s="46">
        <f t="shared" si="6"/>
        <v>1391663.0357142854</v>
      </c>
      <c r="T12" s="46">
        <f t="shared" si="6"/>
        <v>1487110.4285714284</v>
      </c>
      <c r="U12" s="46">
        <f t="shared" si="6"/>
        <v>1582891.5535714284</v>
      </c>
      <c r="V12" s="46">
        <f t="shared" si="6"/>
        <v>1679006.4107142854</v>
      </c>
      <c r="W12" s="46">
        <f t="shared" si="6"/>
        <v>1775454.9999999998</v>
      </c>
      <c r="X12" s="46">
        <f t="shared" si="6"/>
        <v>1872237.3214285711</v>
      </c>
      <c r="Y12" s="46">
        <f t="shared" si="6"/>
        <v>1969353.3749999998</v>
      </c>
      <c r="Z12" s="46">
        <f t="shared" si="6"/>
        <v>2066803.1607142854</v>
      </c>
      <c r="AA12" s="46">
        <f t="shared" si="6"/>
        <v>2164586.6785714282</v>
      </c>
      <c r="AB12" s="46">
        <f t="shared" si="6"/>
        <v>2262703.9285714282</v>
      </c>
      <c r="AC12" s="46">
        <f t="shared" si="6"/>
        <v>2361154.9107142854</v>
      </c>
      <c r="AD12" s="46">
        <f t="shared" si="6"/>
        <v>2459939.6249999995</v>
      </c>
      <c r="AE12" s="46">
        <f t="shared" si="6"/>
        <v>2559058.0714285709</v>
      </c>
      <c r="AF12" s="46">
        <f t="shared" si="6"/>
        <v>2658176.5178571423</v>
      </c>
      <c r="AG12" s="46">
        <f t="shared" si="6"/>
        <v>2757294.9642857136</v>
      </c>
      <c r="AH12" s="46">
        <f t="shared" si="6"/>
        <v>2856413.410714285</v>
      </c>
      <c r="AI12" s="46">
        <f t="shared" si="6"/>
        <v>2856413.410714285</v>
      </c>
      <c r="AJ12" s="46">
        <f t="shared" si="6"/>
        <v>2856413.410714285</v>
      </c>
      <c r="AK12" s="46">
        <f t="shared" ref="AK12:BP12" si="7">AJ12+AK11</f>
        <v>2856413.410714285</v>
      </c>
      <c r="AL12" s="46">
        <f t="shared" si="7"/>
        <v>2856413.410714285</v>
      </c>
      <c r="AM12" s="46">
        <f t="shared" si="7"/>
        <v>2856413.410714285</v>
      </c>
      <c r="AN12" s="46">
        <f t="shared" si="7"/>
        <v>2856413.410714285</v>
      </c>
      <c r="AO12" s="46">
        <f t="shared" si="7"/>
        <v>2856413.410714285</v>
      </c>
      <c r="AP12" s="46">
        <f t="shared" si="7"/>
        <v>2856413.410714285</v>
      </c>
      <c r="AQ12" s="46">
        <f t="shared" si="7"/>
        <v>2856413.410714285</v>
      </c>
      <c r="AR12" s="46">
        <f t="shared" si="7"/>
        <v>2856413.410714285</v>
      </c>
      <c r="AS12" s="46">
        <f t="shared" si="7"/>
        <v>2856413.410714285</v>
      </c>
      <c r="AT12" s="46">
        <f t="shared" si="7"/>
        <v>2856413.410714285</v>
      </c>
      <c r="AU12" s="46">
        <f t="shared" si="7"/>
        <v>2856413.410714285</v>
      </c>
      <c r="AV12" s="46">
        <f t="shared" si="7"/>
        <v>2856413.410714285</v>
      </c>
      <c r="AW12" s="46">
        <f t="shared" si="7"/>
        <v>2856413.410714285</v>
      </c>
      <c r="AX12" s="46">
        <f t="shared" si="7"/>
        <v>2856413.410714285</v>
      </c>
      <c r="AY12" s="46">
        <f t="shared" si="7"/>
        <v>2856413.410714285</v>
      </c>
      <c r="AZ12" s="46">
        <f t="shared" si="7"/>
        <v>2856413.410714285</v>
      </c>
      <c r="BA12" s="46">
        <f t="shared" si="7"/>
        <v>2856413.410714285</v>
      </c>
      <c r="BB12" s="46">
        <f t="shared" si="7"/>
        <v>2856413.410714285</v>
      </c>
      <c r="BC12" s="46">
        <f t="shared" si="7"/>
        <v>2856413.410714285</v>
      </c>
      <c r="BD12" s="46">
        <f t="shared" si="7"/>
        <v>2856413.410714285</v>
      </c>
      <c r="BE12" s="46">
        <f t="shared" si="7"/>
        <v>2856413.410714285</v>
      </c>
      <c r="BF12" s="46">
        <f t="shared" si="7"/>
        <v>2856413.410714285</v>
      </c>
      <c r="BG12" s="46">
        <f t="shared" si="7"/>
        <v>2856413.410714285</v>
      </c>
      <c r="BH12" s="46">
        <f t="shared" si="7"/>
        <v>2856413.410714285</v>
      </c>
      <c r="BI12" s="46">
        <f t="shared" si="7"/>
        <v>2856413.410714285</v>
      </c>
      <c r="BJ12" s="46">
        <f t="shared" si="7"/>
        <v>2856413.410714285</v>
      </c>
      <c r="BK12" s="46">
        <f t="shared" si="7"/>
        <v>2856413.410714285</v>
      </c>
      <c r="BL12" s="46">
        <f t="shared" si="7"/>
        <v>2856413.410714285</v>
      </c>
      <c r="BM12" s="46">
        <f t="shared" si="7"/>
        <v>2856413.410714285</v>
      </c>
      <c r="BN12" s="46">
        <f t="shared" si="7"/>
        <v>2856413.410714285</v>
      </c>
      <c r="BO12" s="46">
        <f t="shared" si="7"/>
        <v>2856413.410714285</v>
      </c>
      <c r="BP12" s="46">
        <f t="shared" si="7"/>
        <v>2856413.410714285</v>
      </c>
      <c r="BQ12" s="46">
        <f t="shared" ref="BQ12:CV12" si="8">BP12+BQ11</f>
        <v>2856413.410714285</v>
      </c>
      <c r="BR12" s="46">
        <f t="shared" si="8"/>
        <v>2856413.410714285</v>
      </c>
      <c r="BS12" s="46">
        <f t="shared" si="8"/>
        <v>2856413.410714285</v>
      </c>
      <c r="BT12" s="46">
        <f t="shared" si="8"/>
        <v>2856413.410714285</v>
      </c>
      <c r="BU12" s="46">
        <f t="shared" si="8"/>
        <v>2856413.410714285</v>
      </c>
      <c r="BV12" s="46">
        <f t="shared" si="8"/>
        <v>2856413.410714285</v>
      </c>
      <c r="BW12" s="46">
        <f t="shared" si="8"/>
        <v>2856413.410714285</v>
      </c>
      <c r="BX12" s="46">
        <f t="shared" si="8"/>
        <v>2856413.410714285</v>
      </c>
      <c r="BY12" s="46">
        <f t="shared" si="8"/>
        <v>2856413.410714285</v>
      </c>
      <c r="BZ12" s="46">
        <f t="shared" si="8"/>
        <v>2856413.410714285</v>
      </c>
      <c r="CA12" s="46">
        <f t="shared" si="8"/>
        <v>2856413.410714285</v>
      </c>
      <c r="CB12" s="46">
        <f t="shared" si="8"/>
        <v>2856413.410714285</v>
      </c>
      <c r="CC12" s="46">
        <f t="shared" si="8"/>
        <v>2856413.410714285</v>
      </c>
      <c r="CD12" s="46">
        <f t="shared" si="8"/>
        <v>2856413.410714285</v>
      </c>
      <c r="CE12" s="46">
        <f t="shared" si="8"/>
        <v>2856413.410714285</v>
      </c>
      <c r="CF12" s="46">
        <f t="shared" si="8"/>
        <v>2856413.410714285</v>
      </c>
      <c r="CG12" s="46">
        <f t="shared" si="8"/>
        <v>2856413.410714285</v>
      </c>
      <c r="CH12" s="46">
        <f t="shared" si="8"/>
        <v>2856413.410714285</v>
      </c>
      <c r="CI12" s="46">
        <f t="shared" si="8"/>
        <v>2856413.410714285</v>
      </c>
      <c r="CJ12" s="46">
        <f t="shared" si="8"/>
        <v>2856413.410714285</v>
      </c>
      <c r="CK12" s="46">
        <f t="shared" si="8"/>
        <v>2856413.410714285</v>
      </c>
      <c r="CL12" s="46">
        <f t="shared" si="8"/>
        <v>2856413.410714285</v>
      </c>
      <c r="CM12" s="46">
        <f t="shared" si="8"/>
        <v>2856413.410714285</v>
      </c>
      <c r="CN12" s="46">
        <f t="shared" si="8"/>
        <v>2856413.410714285</v>
      </c>
      <c r="CO12" s="46">
        <f t="shared" si="8"/>
        <v>2856413.410714285</v>
      </c>
      <c r="CP12" s="46">
        <f t="shared" si="8"/>
        <v>2856413.410714285</v>
      </c>
      <c r="CQ12" s="46">
        <f t="shared" si="8"/>
        <v>2856413.410714285</v>
      </c>
      <c r="CR12" s="46">
        <f t="shared" si="8"/>
        <v>2856413.410714285</v>
      </c>
      <c r="CS12" s="46">
        <f t="shared" si="8"/>
        <v>2856413.410714285</v>
      </c>
      <c r="CT12" s="46">
        <f t="shared" si="8"/>
        <v>2856413.410714285</v>
      </c>
      <c r="CU12" s="46">
        <f t="shared" si="8"/>
        <v>2856413.410714285</v>
      </c>
      <c r="CV12" s="46">
        <f t="shared" si="8"/>
        <v>2856413.410714285</v>
      </c>
      <c r="CW12" s="46">
        <f t="shared" ref="CW12:EB12" si="9">CV12+CW11</f>
        <v>2856413.410714285</v>
      </c>
      <c r="CX12" s="46">
        <f t="shared" si="9"/>
        <v>2856413.410714285</v>
      </c>
      <c r="CY12" s="46">
        <f t="shared" si="9"/>
        <v>2856413.410714285</v>
      </c>
      <c r="CZ12" s="46">
        <f t="shared" si="9"/>
        <v>2856413.410714285</v>
      </c>
      <c r="DA12" s="46">
        <f t="shared" si="9"/>
        <v>2856413.410714285</v>
      </c>
      <c r="DB12" s="46">
        <f t="shared" si="9"/>
        <v>2856413.410714285</v>
      </c>
      <c r="DC12" s="46">
        <f t="shared" si="9"/>
        <v>2856413.410714285</v>
      </c>
      <c r="DD12" s="46">
        <f t="shared" si="9"/>
        <v>2856413.410714285</v>
      </c>
      <c r="DE12" s="46">
        <f t="shared" si="9"/>
        <v>2856413.410714285</v>
      </c>
      <c r="DF12" s="46">
        <f t="shared" si="9"/>
        <v>2856413.410714285</v>
      </c>
      <c r="DG12" s="46">
        <f t="shared" si="9"/>
        <v>2856413.410714285</v>
      </c>
      <c r="DH12" s="46">
        <f t="shared" si="9"/>
        <v>2856413.410714285</v>
      </c>
      <c r="DI12" s="46">
        <f t="shared" si="9"/>
        <v>2856413.410714285</v>
      </c>
      <c r="DJ12" s="46">
        <f t="shared" si="9"/>
        <v>2856413.410714285</v>
      </c>
      <c r="DK12" s="46">
        <f t="shared" si="9"/>
        <v>2856413.410714285</v>
      </c>
      <c r="DL12" s="46">
        <f t="shared" si="9"/>
        <v>2856413.410714285</v>
      </c>
      <c r="DM12" s="46">
        <f t="shared" si="9"/>
        <v>2856413.410714285</v>
      </c>
      <c r="DN12" s="46">
        <f t="shared" si="9"/>
        <v>2856413.410714285</v>
      </c>
      <c r="DO12" s="46">
        <f t="shared" si="9"/>
        <v>2856413.410714285</v>
      </c>
      <c r="DP12" s="46">
        <f t="shared" si="9"/>
        <v>2856413.410714285</v>
      </c>
      <c r="DQ12" s="46">
        <f t="shared" si="9"/>
        <v>2856413.410714285</v>
      </c>
      <c r="DR12" s="46">
        <f t="shared" si="9"/>
        <v>2856413.410714285</v>
      </c>
      <c r="DS12" s="46">
        <f t="shared" si="9"/>
        <v>2856413.410714285</v>
      </c>
      <c r="DT12" s="46">
        <f t="shared" si="9"/>
        <v>2856413.410714285</v>
      </c>
      <c r="DU12" s="46">
        <f t="shared" si="9"/>
        <v>2856413.410714285</v>
      </c>
      <c r="DV12" s="46">
        <f t="shared" si="9"/>
        <v>2856413.410714285</v>
      </c>
      <c r="DW12" s="46">
        <f t="shared" si="9"/>
        <v>2856413.410714285</v>
      </c>
      <c r="DX12" s="46">
        <f t="shared" si="9"/>
        <v>2856413.410714285</v>
      </c>
      <c r="DY12" s="46">
        <f t="shared" si="9"/>
        <v>2856413.410714285</v>
      </c>
      <c r="DZ12" s="46">
        <f t="shared" si="9"/>
        <v>2856413.410714285</v>
      </c>
      <c r="EA12" s="46">
        <f t="shared" si="9"/>
        <v>2856413.410714285</v>
      </c>
      <c r="EB12" s="46">
        <f t="shared" si="9"/>
        <v>2856413.410714285</v>
      </c>
      <c r="EC12" s="46">
        <f t="shared" ref="EC12:FH12" si="10">EB12+EC11</f>
        <v>2856413.410714285</v>
      </c>
      <c r="ED12" s="46">
        <f t="shared" si="10"/>
        <v>2856413.410714285</v>
      </c>
      <c r="EE12" s="46">
        <f t="shared" si="10"/>
        <v>2856413.410714285</v>
      </c>
      <c r="EF12" s="46">
        <f t="shared" si="10"/>
        <v>2856413.410714285</v>
      </c>
      <c r="EG12" s="46">
        <f t="shared" si="10"/>
        <v>2856413.410714285</v>
      </c>
      <c r="EH12" s="46">
        <f t="shared" si="10"/>
        <v>2856413.410714285</v>
      </c>
      <c r="EI12" s="46">
        <f t="shared" si="10"/>
        <v>2856413.410714285</v>
      </c>
      <c r="EJ12" s="46">
        <f t="shared" si="10"/>
        <v>2856413.410714285</v>
      </c>
      <c r="EK12" s="46">
        <f t="shared" si="10"/>
        <v>2856413.410714285</v>
      </c>
      <c r="EL12" s="46">
        <f t="shared" si="10"/>
        <v>2856413.410714285</v>
      </c>
      <c r="EM12" s="46">
        <f t="shared" si="10"/>
        <v>2856413.410714285</v>
      </c>
      <c r="EN12" s="46">
        <f t="shared" si="10"/>
        <v>2856413.410714285</v>
      </c>
      <c r="EO12" s="46">
        <f t="shared" si="10"/>
        <v>2856413.410714285</v>
      </c>
      <c r="EP12" s="46">
        <f t="shared" si="10"/>
        <v>2856413.410714285</v>
      </c>
      <c r="EQ12" s="46">
        <f t="shared" si="10"/>
        <v>2856413.410714285</v>
      </c>
      <c r="ER12" s="46">
        <f t="shared" si="10"/>
        <v>2856413.410714285</v>
      </c>
      <c r="ES12" s="46">
        <f t="shared" si="10"/>
        <v>2856413.410714285</v>
      </c>
      <c r="ET12" s="46">
        <f t="shared" si="10"/>
        <v>2856413.410714285</v>
      </c>
      <c r="EU12" s="46">
        <f t="shared" si="10"/>
        <v>2856413.410714285</v>
      </c>
      <c r="EV12" s="46">
        <f t="shared" si="10"/>
        <v>2856413.410714285</v>
      </c>
      <c r="EW12" s="46">
        <f t="shared" si="10"/>
        <v>2856413.410714285</v>
      </c>
      <c r="EX12" s="46">
        <f t="shared" si="10"/>
        <v>2856413.410714285</v>
      </c>
      <c r="EY12" s="46">
        <f t="shared" si="10"/>
        <v>2856413.410714285</v>
      </c>
      <c r="EZ12" s="46">
        <f t="shared" si="10"/>
        <v>2856413.410714285</v>
      </c>
      <c r="FA12" s="46">
        <f t="shared" si="10"/>
        <v>2856413.410714285</v>
      </c>
      <c r="FB12" s="46">
        <f t="shared" si="10"/>
        <v>2856413.410714285</v>
      </c>
      <c r="FC12" s="46">
        <f t="shared" si="10"/>
        <v>2856413.410714285</v>
      </c>
      <c r="FD12" s="46">
        <f t="shared" si="10"/>
        <v>2856413.410714285</v>
      </c>
      <c r="FE12" s="46">
        <f t="shared" si="10"/>
        <v>2856413.410714285</v>
      </c>
      <c r="FF12" s="46">
        <f t="shared" si="10"/>
        <v>2856413.410714285</v>
      </c>
      <c r="FG12" s="46">
        <f t="shared" si="10"/>
        <v>2856413.410714285</v>
      </c>
      <c r="FH12" s="46">
        <f t="shared" si="10"/>
        <v>2856413.410714285</v>
      </c>
      <c r="FI12" s="46">
        <f t="shared" ref="FI12:GN12" si="11">FH12+FI11</f>
        <v>2856413.410714285</v>
      </c>
      <c r="FJ12" s="46">
        <f t="shared" si="11"/>
        <v>2856413.410714285</v>
      </c>
      <c r="FK12" s="46">
        <f t="shared" si="11"/>
        <v>2856413.410714285</v>
      </c>
      <c r="FL12" s="46">
        <f t="shared" si="11"/>
        <v>2856413.410714285</v>
      </c>
      <c r="FM12" s="46">
        <f t="shared" si="11"/>
        <v>2856413.410714285</v>
      </c>
      <c r="FN12" s="46">
        <f t="shared" si="11"/>
        <v>2856413.410714285</v>
      </c>
      <c r="FO12" s="46">
        <f t="shared" si="11"/>
        <v>2856413.410714285</v>
      </c>
      <c r="FP12" s="46">
        <f t="shared" si="11"/>
        <v>2856413.410714285</v>
      </c>
    </row>
    <row r="13" spans="1:172" x14ac:dyDescent="0.2">
      <c r="A13" s="35" t="s">
        <v>227</v>
      </c>
      <c r="C13" s="45">
        <f t="shared" ref="C13:C19" si="12">SUM(D13:FP13)</f>
        <v>2856413.4107142845</v>
      </c>
      <c r="D13" s="46">
        <f>Parametrlar!$H$9*D11</f>
        <v>0</v>
      </c>
      <c r="E13" s="46">
        <f>Parametrlar!$H$9*E11+IF(Parametrlar!$H$6&gt;0,(1-Parametrlar!$H$9)/MAX(1,Parametrlar!$H$6)*(D12-IF(E$4-1-Parametrlar!$H$6&gt;=0,INDEX($D$12:$FP$12,1,E$4-Parametrlar!$H$6),0)),0)</f>
        <v>45220.705357142855</v>
      </c>
      <c r="F13" s="46">
        <f>Parametrlar!$H$9*F11+IF(Parametrlar!$H$6&gt;0,(1-Parametrlar!$H$9)/MAX(1,Parametrlar!$H$6)*(E12-IF(F$4-1-Parametrlar!$H$6&gt;=0,INDEX($D$12:$FP$12,1,F$4-Parametrlar!$H$6),0)),0)</f>
        <v>56692.74776785713</v>
      </c>
      <c r="G13" s="46">
        <f>Parametrlar!$H$9*G11+IF(Parametrlar!$H$6&gt;0,(1-Parametrlar!$H$9)/MAX(1,Parametrlar!$H$6)*(F12-IF(G$4-1-Parametrlar!$H$6&gt;=0,INDEX($D$12:$FP$12,1,G$4-Parametrlar!$H$6),0)),0)</f>
        <v>68206.506696428565</v>
      </c>
      <c r="H13" s="46">
        <f>Parametrlar!$H$9*H11+IF(Parametrlar!$H$6&gt;0,(1-Parametrlar!$H$9)/MAX(1,Parametrlar!$H$6)*(G12-IF(H$4-1-Parametrlar!$H$6&gt;=0,INDEX($D$12:$FP$12,1,H$4-Parametrlar!$H$6),0)),0)</f>
        <v>79761.98214285713</v>
      </c>
      <c r="I13" s="46">
        <f>Parametrlar!$H$9*I11+IF(Parametrlar!$H$6&gt;0,(1-Parametrlar!$H$9)/MAX(1,Parametrlar!$H$6)*(H12-IF(I$4-1-Parametrlar!$H$6&gt;=0,INDEX($D$12:$FP$12,1,I$4-Parametrlar!$H$6),0)),0)</f>
        <v>91359.174107142855</v>
      </c>
      <c r="J13" s="46">
        <f>Parametrlar!$H$9*J11+IF(Parametrlar!$H$6&gt;0,(1-Parametrlar!$H$9)/MAX(1,Parametrlar!$H$6)*(I12-IF(J$4-1-Parametrlar!$H$6&gt;=0,INDEX($D$12:$FP$12,1,J$4-Parametrlar!$H$6),0)),0)</f>
        <v>91692.90625</v>
      </c>
      <c r="K13" s="46">
        <f>Parametrlar!$H$9*K11+IF(Parametrlar!$H$6&gt;0,(1-Parametrlar!$H$9)/MAX(1,Parametrlar!$H$6)*(J12-IF(K$4-1-Parametrlar!$H$6&gt;=0,INDEX($D$12:$FP$12,1,K$4-Parametrlar!$H$6),0)),0)</f>
        <v>92026.63839285713</v>
      </c>
      <c r="L13" s="46">
        <f>Parametrlar!$H$9*L11+IF(Parametrlar!$H$6&gt;0,(1-Parametrlar!$H$9)/MAX(1,Parametrlar!$H$6)*(K12-IF(L$4-1-Parametrlar!$H$6&gt;=0,INDEX($D$12:$FP$12,1,L$4-Parametrlar!$H$6),0)),0)</f>
        <v>92360.370535714275</v>
      </c>
      <c r="M13" s="46">
        <f>Parametrlar!$H$9*M11+IF(Parametrlar!$H$6&gt;0,(1-Parametrlar!$H$9)/MAX(1,Parametrlar!$H$6)*(L12-IF(M$4-1-Parametrlar!$H$6&gt;=0,INDEX($D$12:$FP$12,1,M$4-Parametrlar!$H$6),0)),0)</f>
        <v>92694.10267857142</v>
      </c>
      <c r="N13" s="46">
        <f>Parametrlar!$H$9*N11+IF(Parametrlar!$H$6&gt;0,(1-Parametrlar!$H$9)/MAX(1,Parametrlar!$H$6)*(M12-IF(N$4-1-Parametrlar!$H$6&gt;=0,INDEX($D$12:$FP$12,1,N$4-Parametrlar!$H$6),0)),0)</f>
        <v>93027.834821428551</v>
      </c>
      <c r="O13" s="46">
        <f>Parametrlar!$H$9*O11+IF(Parametrlar!$H$6&gt;0,(1-Parametrlar!$H$9)/MAX(1,Parametrlar!$H$6)*(N12-IF(O$4-1-Parametrlar!$H$6&gt;=0,INDEX($D$12:$FP$12,1,O$4-Parametrlar!$H$6),0)),0)</f>
        <v>93361.566964285696</v>
      </c>
      <c r="P13" s="46">
        <f>Parametrlar!$H$9*P11+IF(Parametrlar!$H$6&gt;0,(1-Parametrlar!$H$9)/MAX(1,Parametrlar!$H$6)*(O12-IF(P$4-1-Parametrlar!$H$6&gt;=0,INDEX($D$12:$FP$12,1,P$4-Parametrlar!$H$6),0)),0)</f>
        <v>93695.299107142855</v>
      </c>
      <c r="Q13" s="46">
        <f>Parametrlar!$H$9*Q11+IF(Parametrlar!$H$6&gt;0,(1-Parametrlar!$H$9)/MAX(1,Parametrlar!$H$6)*(P12-IF(Q$4-1-Parametrlar!$H$6&gt;=0,INDEX($D$12:$FP$12,1,Q$4-Parametrlar!$H$6),0)),0)</f>
        <v>94029.031249999985</v>
      </c>
      <c r="R13" s="46">
        <f>Parametrlar!$H$9*R11+IF(Parametrlar!$H$6&gt;0,(1-Parametrlar!$H$9)/MAX(1,Parametrlar!$H$6)*(Q12-IF(R$4-1-Parametrlar!$H$6&gt;=0,INDEX($D$12:$FP$12,1,R$4-Parametrlar!$H$6),0)),0)</f>
        <v>94362.76339285713</v>
      </c>
      <c r="S13" s="46">
        <f>Parametrlar!$H$9*S11+IF(Parametrlar!$H$6&gt;0,(1-Parametrlar!$H$9)/MAX(1,Parametrlar!$H$6)*(R12-IF(S$4-1-Parametrlar!$H$6&gt;=0,INDEX($D$12:$FP$12,1,S$4-Parametrlar!$H$6),0)),0)</f>
        <v>94696.495535714275</v>
      </c>
      <c r="T13" s="46">
        <f>Parametrlar!$H$9*T11+IF(Parametrlar!$H$6&gt;0,(1-Parametrlar!$H$9)/MAX(1,Parametrlar!$H$6)*(S12-IF(T$4-1-Parametrlar!$H$6&gt;=0,INDEX($D$12:$FP$12,1,T$4-Parametrlar!$H$6),0)),0)</f>
        <v>95030.22767857142</v>
      </c>
      <c r="U13" s="46">
        <f>Parametrlar!$H$9*U11+IF(Parametrlar!$H$6&gt;0,(1-Parametrlar!$H$9)/MAX(1,Parametrlar!$H$6)*(T12-IF(U$4-1-Parametrlar!$H$6&gt;=0,INDEX($D$12:$FP$12,1,U$4-Parametrlar!$H$6),0)),0)</f>
        <v>95363.95982142858</v>
      </c>
      <c r="V13" s="46">
        <f>Parametrlar!$H$9*V11+IF(Parametrlar!$H$6&gt;0,(1-Parametrlar!$H$9)/MAX(1,Parametrlar!$H$6)*(U12-IF(V$4-1-Parametrlar!$H$6&gt;=0,INDEX($D$12:$FP$12,1,V$4-Parametrlar!$H$6),0)),0)</f>
        <v>95697.691964285725</v>
      </c>
      <c r="W13" s="46">
        <f>Parametrlar!$H$9*W11+IF(Parametrlar!$H$6&gt;0,(1-Parametrlar!$H$9)/MAX(1,Parametrlar!$H$6)*(V12-IF(W$4-1-Parametrlar!$H$6&gt;=0,INDEX($D$12:$FP$12,1,W$4-Parametrlar!$H$6),0)),0)</f>
        <v>96031.424107142855</v>
      </c>
      <c r="X13" s="46">
        <f>Parametrlar!$H$9*X11+IF(Parametrlar!$H$6&gt;0,(1-Parametrlar!$H$9)/MAX(1,Parametrlar!$H$6)*(W12-IF(X$4-1-Parametrlar!$H$6&gt;=0,INDEX($D$12:$FP$12,1,X$4-Parametrlar!$H$6),0)),0)</f>
        <v>96365.15625</v>
      </c>
      <c r="Y13" s="46">
        <f>Parametrlar!$H$9*Y11+IF(Parametrlar!$H$6&gt;0,(1-Parametrlar!$H$9)/MAX(1,Parametrlar!$H$6)*(X12-IF(Y$4-1-Parametrlar!$H$6&gt;=0,INDEX($D$12:$FP$12,1,Y$4-Parametrlar!$H$6),0)),0)</f>
        <v>96698.88839285713</v>
      </c>
      <c r="Z13" s="46">
        <f>Parametrlar!$H$9*Z11+IF(Parametrlar!$H$6&gt;0,(1-Parametrlar!$H$9)/MAX(1,Parametrlar!$H$6)*(Y12-IF(Z$4-1-Parametrlar!$H$6&gt;=0,INDEX($D$12:$FP$12,1,Z$4-Parametrlar!$H$6),0)),0)</f>
        <v>97032.620535714275</v>
      </c>
      <c r="AA13" s="46">
        <f>Parametrlar!$H$9*AA11+IF(Parametrlar!$H$6&gt;0,(1-Parametrlar!$H$9)/MAX(1,Parametrlar!$H$6)*(Z12-IF(AA$4-1-Parametrlar!$H$6&gt;=0,INDEX($D$12:$FP$12,1,AA$4-Parametrlar!$H$6),0)),0)</f>
        <v>97366.35267857142</v>
      </c>
      <c r="AB13" s="46">
        <f>Parametrlar!$H$9*AB11+IF(Parametrlar!$H$6&gt;0,(1-Parametrlar!$H$9)/MAX(1,Parametrlar!$H$6)*(AA12-IF(AB$4-1-Parametrlar!$H$6&gt;=0,INDEX($D$12:$FP$12,1,AB$4-Parametrlar!$H$6),0)),0)</f>
        <v>97700.084821428551</v>
      </c>
      <c r="AC13" s="46">
        <f>Parametrlar!$H$9*AC11+IF(Parametrlar!$H$6&gt;0,(1-Parametrlar!$H$9)/MAX(1,Parametrlar!$H$6)*(AB12-IF(AC$4-1-Parametrlar!$H$6&gt;=0,INDEX($D$12:$FP$12,1,AC$4-Parametrlar!$H$6),0)),0)</f>
        <v>98033.816964285696</v>
      </c>
      <c r="AD13" s="46">
        <f>Parametrlar!$H$9*AD11+IF(Parametrlar!$H$6&gt;0,(1-Parametrlar!$H$9)/MAX(1,Parametrlar!$H$6)*(AC12-IF(AD$4-1-Parametrlar!$H$6&gt;=0,INDEX($D$12:$FP$12,1,AD$4-Parametrlar!$H$6),0)),0)</f>
        <v>98367.549107142841</v>
      </c>
      <c r="AE13" s="46">
        <f>Parametrlar!$H$9*AE11+IF(Parametrlar!$H$6&gt;0,(1-Parametrlar!$H$9)/MAX(1,Parametrlar!$H$6)*(AD12-IF(AE$4-1-Parametrlar!$H$6&gt;=0,INDEX($D$12:$FP$12,1,AE$4-Parametrlar!$H$6),0)),0)</f>
        <v>98701.281249999971</v>
      </c>
      <c r="AF13" s="46">
        <f>Parametrlar!$H$9*AF11+IF(Parametrlar!$H$6&gt;0,(1-Parametrlar!$H$9)/MAX(1,Parametrlar!$H$6)*(AE12-IF(AF$4-1-Parametrlar!$H$6&gt;=0,INDEX($D$12:$FP$12,1,AF$4-Parametrlar!$H$6),0)),0)</f>
        <v>98868.147321428551</v>
      </c>
      <c r="AG13" s="46">
        <f>Parametrlar!$H$9*AG11+IF(Parametrlar!$H$6&gt;0,(1-Parametrlar!$H$9)/MAX(1,Parametrlar!$H$6)*(AF12-IF(AG$4-1-Parametrlar!$H$6&gt;=0,INDEX($D$12:$FP$12,1,AG$4-Parametrlar!$H$6),0)),0)</f>
        <v>98993.296874999971</v>
      </c>
      <c r="AH13" s="46">
        <f>Parametrlar!$H$9*AH11+IF(Parametrlar!$H$6&gt;0,(1-Parametrlar!$H$9)/MAX(1,Parametrlar!$H$6)*(AG12-IF(AH$4-1-Parametrlar!$H$6&gt;=0,INDEX($D$12:$FP$12,1,AH$4-Parametrlar!$H$6),0)),0)</f>
        <v>99076.729910714232</v>
      </c>
      <c r="AI13" s="46">
        <f>Parametrlar!$H$9*AI11+IF(Parametrlar!$H$6&gt;0,(1-Parametrlar!$H$9)/MAX(1,Parametrlar!$H$6)*(AH12-IF(AI$4-1-Parametrlar!$H$6&gt;=0,INDEX($D$12:$FP$12,1,AI$4-Parametrlar!$H$6),0)),0)</f>
        <v>49559.223214285681</v>
      </c>
      <c r="AJ13" s="46">
        <f>Parametrlar!$H$9*AJ11+IF(Parametrlar!$H$6&gt;0,(1-Parametrlar!$H$9)/MAX(1,Parametrlar!$H$6)*(AI12-IF(AJ$4-1-Parametrlar!$H$6&gt;=0,INDEX($D$12:$FP$12,1,AJ$4-Parametrlar!$H$6),0)),0)</f>
        <v>37169.417410714261</v>
      </c>
      <c r="AK13" s="46">
        <f>Parametrlar!$H$9*AK11+IF(Parametrlar!$H$6&gt;0,(1-Parametrlar!$H$9)/MAX(1,Parametrlar!$H$6)*(AJ12-IF(AK$4-1-Parametrlar!$H$6&gt;=0,INDEX($D$12:$FP$12,1,AK$4-Parametrlar!$H$6),0)),0)</f>
        <v>24779.611607142841</v>
      </c>
      <c r="AL13" s="46">
        <f>Parametrlar!$H$9*AL11+IF(Parametrlar!$H$6&gt;0,(1-Parametrlar!$H$9)/MAX(1,Parametrlar!$H$6)*(AK12-IF(AL$4-1-Parametrlar!$H$6&gt;=0,INDEX($D$12:$FP$12,1,AL$4-Parametrlar!$H$6),0)),0)</f>
        <v>12389.80580357142</v>
      </c>
      <c r="AM13" s="46">
        <f>Parametrlar!$H$9*AM11+IF(Parametrlar!$H$6&gt;0,(1-Parametrlar!$H$9)/MAX(1,Parametrlar!$H$6)*(AL12-IF(AM$4-1-Parametrlar!$H$6&gt;=0,INDEX($D$12:$FP$12,1,AM$4-Parametrlar!$H$6),0)),0)</f>
        <v>0</v>
      </c>
      <c r="AN13" s="46">
        <f>Parametrlar!$H$9*AN11+IF(Parametrlar!$H$6&gt;0,(1-Parametrlar!$H$9)/MAX(1,Parametrlar!$H$6)*(AM12-IF(AN$4-1-Parametrlar!$H$6&gt;=0,INDEX($D$12:$FP$12,1,AN$4-Parametrlar!$H$6),0)),0)</f>
        <v>0</v>
      </c>
      <c r="AO13" s="46">
        <f>Parametrlar!$H$9*AO11+IF(Parametrlar!$H$6&gt;0,(1-Parametrlar!$H$9)/MAX(1,Parametrlar!$H$6)*(AN12-IF(AO$4-1-Parametrlar!$H$6&gt;=0,INDEX($D$12:$FP$12,1,AO$4-Parametrlar!$H$6),0)),0)</f>
        <v>0</v>
      </c>
      <c r="AP13" s="46">
        <f>Parametrlar!$H$9*AP11+IF(Parametrlar!$H$6&gt;0,(1-Parametrlar!$H$9)/MAX(1,Parametrlar!$H$6)*(AO12-IF(AP$4-1-Parametrlar!$H$6&gt;=0,INDEX($D$12:$FP$12,1,AP$4-Parametrlar!$H$6),0)),0)</f>
        <v>0</v>
      </c>
      <c r="AQ13" s="46">
        <f>Parametrlar!$H$9*AQ11+IF(Parametrlar!$H$6&gt;0,(1-Parametrlar!$H$9)/MAX(1,Parametrlar!$H$6)*(AP12-IF(AQ$4-1-Parametrlar!$H$6&gt;=0,INDEX($D$12:$FP$12,1,AQ$4-Parametrlar!$H$6),0)),0)</f>
        <v>0</v>
      </c>
      <c r="AR13" s="46">
        <f>Parametrlar!$H$9*AR11+IF(Parametrlar!$H$6&gt;0,(1-Parametrlar!$H$9)/MAX(1,Parametrlar!$H$6)*(AQ12-IF(AR$4-1-Parametrlar!$H$6&gt;=0,INDEX($D$12:$FP$12,1,AR$4-Parametrlar!$H$6),0)),0)</f>
        <v>0</v>
      </c>
      <c r="AS13" s="46">
        <f>Parametrlar!$H$9*AS11+IF(Parametrlar!$H$6&gt;0,(1-Parametrlar!$H$9)/MAX(1,Parametrlar!$H$6)*(AR12-IF(AS$4-1-Parametrlar!$H$6&gt;=0,INDEX($D$12:$FP$12,1,AS$4-Parametrlar!$H$6),0)),0)</f>
        <v>0</v>
      </c>
      <c r="AT13" s="46">
        <f>Parametrlar!$H$9*AT11+IF(Parametrlar!$H$6&gt;0,(1-Parametrlar!$H$9)/MAX(1,Parametrlar!$H$6)*(AS12-IF(AT$4-1-Parametrlar!$H$6&gt;=0,INDEX($D$12:$FP$12,1,AT$4-Parametrlar!$H$6),0)),0)</f>
        <v>0</v>
      </c>
      <c r="AU13" s="46">
        <f>Parametrlar!$H$9*AU11+IF(Parametrlar!$H$6&gt;0,(1-Parametrlar!$H$9)/MAX(1,Parametrlar!$H$6)*(AT12-IF(AU$4-1-Parametrlar!$H$6&gt;=0,INDEX($D$12:$FP$12,1,AU$4-Parametrlar!$H$6),0)),0)</f>
        <v>0</v>
      </c>
      <c r="AV13" s="46">
        <f>Parametrlar!$H$9*AV11+IF(Parametrlar!$H$6&gt;0,(1-Parametrlar!$H$9)/MAX(1,Parametrlar!$H$6)*(AU12-IF(AV$4-1-Parametrlar!$H$6&gt;=0,INDEX($D$12:$FP$12,1,AV$4-Parametrlar!$H$6),0)),0)</f>
        <v>0</v>
      </c>
      <c r="AW13" s="46">
        <f>Parametrlar!$H$9*AW11+IF(Parametrlar!$H$6&gt;0,(1-Parametrlar!$H$9)/MAX(1,Parametrlar!$H$6)*(AV12-IF(AW$4-1-Parametrlar!$H$6&gt;=0,INDEX($D$12:$FP$12,1,AW$4-Parametrlar!$H$6),0)),0)</f>
        <v>0</v>
      </c>
      <c r="AX13" s="46">
        <f>Parametrlar!$H$9*AX11+IF(Parametrlar!$H$6&gt;0,(1-Parametrlar!$H$9)/MAX(1,Parametrlar!$H$6)*(AW12-IF(AX$4-1-Parametrlar!$H$6&gt;=0,INDEX($D$12:$FP$12,1,AX$4-Parametrlar!$H$6),0)),0)</f>
        <v>0</v>
      </c>
      <c r="AY13" s="46">
        <f>Parametrlar!$H$9*AY11+IF(Parametrlar!$H$6&gt;0,(1-Parametrlar!$H$9)/MAX(1,Parametrlar!$H$6)*(AX12-IF(AY$4-1-Parametrlar!$H$6&gt;=0,INDEX($D$12:$FP$12,1,AY$4-Parametrlar!$H$6),0)),0)</f>
        <v>0</v>
      </c>
      <c r="AZ13" s="46">
        <f>Parametrlar!$H$9*AZ11+IF(Parametrlar!$H$6&gt;0,(1-Parametrlar!$H$9)/MAX(1,Parametrlar!$H$6)*(AY12-IF(AZ$4-1-Parametrlar!$H$6&gt;=0,INDEX($D$12:$FP$12,1,AZ$4-Parametrlar!$H$6),0)),0)</f>
        <v>0</v>
      </c>
      <c r="BA13" s="46">
        <f>Parametrlar!$H$9*BA11+IF(Parametrlar!$H$6&gt;0,(1-Parametrlar!$H$9)/MAX(1,Parametrlar!$H$6)*(AZ12-IF(BA$4-1-Parametrlar!$H$6&gt;=0,INDEX($D$12:$FP$12,1,BA$4-Parametrlar!$H$6),0)),0)</f>
        <v>0</v>
      </c>
      <c r="BB13" s="46">
        <f>Parametrlar!$H$9*BB11+IF(Parametrlar!$H$6&gt;0,(1-Parametrlar!$H$9)/MAX(1,Parametrlar!$H$6)*(BA12-IF(BB$4-1-Parametrlar!$H$6&gt;=0,INDEX($D$12:$FP$12,1,BB$4-Parametrlar!$H$6),0)),0)</f>
        <v>0</v>
      </c>
      <c r="BC13" s="46">
        <f>Parametrlar!$H$9*BC11+IF(Parametrlar!$H$6&gt;0,(1-Parametrlar!$H$9)/MAX(1,Parametrlar!$H$6)*(BB12-IF(BC$4-1-Parametrlar!$H$6&gt;=0,INDEX($D$12:$FP$12,1,BC$4-Parametrlar!$H$6),0)),0)</f>
        <v>0</v>
      </c>
      <c r="BD13" s="46">
        <f>Parametrlar!$H$9*BD11+IF(Parametrlar!$H$6&gt;0,(1-Parametrlar!$H$9)/MAX(1,Parametrlar!$H$6)*(BC12-IF(BD$4-1-Parametrlar!$H$6&gt;=0,INDEX($D$12:$FP$12,1,BD$4-Parametrlar!$H$6),0)),0)</f>
        <v>0</v>
      </c>
      <c r="BE13" s="46">
        <f>Parametrlar!$H$9*BE11+IF(Parametrlar!$H$6&gt;0,(1-Parametrlar!$H$9)/MAX(1,Parametrlar!$H$6)*(BD12-IF(BE$4-1-Parametrlar!$H$6&gt;=0,INDEX($D$12:$FP$12,1,BE$4-Parametrlar!$H$6),0)),0)</f>
        <v>0</v>
      </c>
      <c r="BF13" s="46">
        <f>Parametrlar!$H$9*BF11+IF(Parametrlar!$H$6&gt;0,(1-Parametrlar!$H$9)/MAX(1,Parametrlar!$H$6)*(BE12-IF(BF$4-1-Parametrlar!$H$6&gt;=0,INDEX($D$12:$FP$12,1,BF$4-Parametrlar!$H$6),0)),0)</f>
        <v>0</v>
      </c>
      <c r="BG13" s="46">
        <f>Parametrlar!$H$9*BG11+IF(Parametrlar!$H$6&gt;0,(1-Parametrlar!$H$9)/MAX(1,Parametrlar!$H$6)*(BF12-IF(BG$4-1-Parametrlar!$H$6&gt;=0,INDEX($D$12:$FP$12,1,BG$4-Parametrlar!$H$6),0)),0)</f>
        <v>0</v>
      </c>
      <c r="BH13" s="46">
        <f>Parametrlar!$H$9*BH11+IF(Parametrlar!$H$6&gt;0,(1-Parametrlar!$H$9)/MAX(1,Parametrlar!$H$6)*(BG12-IF(BH$4-1-Parametrlar!$H$6&gt;=0,INDEX($D$12:$FP$12,1,BH$4-Parametrlar!$H$6),0)),0)</f>
        <v>0</v>
      </c>
      <c r="BI13" s="46">
        <f>Parametrlar!$H$9*BI11+IF(Parametrlar!$H$6&gt;0,(1-Parametrlar!$H$9)/MAX(1,Parametrlar!$H$6)*(BH12-IF(BI$4-1-Parametrlar!$H$6&gt;=0,INDEX($D$12:$FP$12,1,BI$4-Parametrlar!$H$6),0)),0)</f>
        <v>0</v>
      </c>
      <c r="BJ13" s="46">
        <f>Parametrlar!$H$9*BJ11+IF(Parametrlar!$H$6&gt;0,(1-Parametrlar!$H$9)/MAX(1,Parametrlar!$H$6)*(BI12-IF(BJ$4-1-Parametrlar!$H$6&gt;=0,INDEX($D$12:$FP$12,1,BJ$4-Parametrlar!$H$6),0)),0)</f>
        <v>0</v>
      </c>
      <c r="BK13" s="46">
        <f>Parametrlar!$H$9*BK11+IF(Parametrlar!$H$6&gt;0,(1-Parametrlar!$H$9)/MAX(1,Parametrlar!$H$6)*(BJ12-IF(BK$4-1-Parametrlar!$H$6&gt;=0,INDEX($D$12:$FP$12,1,BK$4-Parametrlar!$H$6),0)),0)</f>
        <v>0</v>
      </c>
      <c r="BL13" s="46">
        <f>Parametrlar!$H$9*BL11+IF(Parametrlar!$H$6&gt;0,(1-Parametrlar!$H$9)/MAX(1,Parametrlar!$H$6)*(BK12-IF(BL$4-1-Parametrlar!$H$6&gt;=0,INDEX($D$12:$FP$12,1,BL$4-Parametrlar!$H$6),0)),0)</f>
        <v>0</v>
      </c>
      <c r="BM13" s="46">
        <f>Parametrlar!$H$9*BM11+IF(Parametrlar!$H$6&gt;0,(1-Parametrlar!$H$9)/MAX(1,Parametrlar!$H$6)*(BL12-IF(BM$4-1-Parametrlar!$H$6&gt;=0,INDEX($D$12:$FP$12,1,BM$4-Parametrlar!$H$6),0)),0)</f>
        <v>0</v>
      </c>
      <c r="BN13" s="46">
        <f>Parametrlar!$H$9*BN11+IF(Parametrlar!$H$6&gt;0,(1-Parametrlar!$H$9)/MAX(1,Parametrlar!$H$6)*(BM12-IF(BN$4-1-Parametrlar!$H$6&gt;=0,INDEX($D$12:$FP$12,1,BN$4-Parametrlar!$H$6),0)),0)</f>
        <v>0</v>
      </c>
      <c r="BO13" s="46">
        <f>Parametrlar!$H$9*BO11+IF(Parametrlar!$H$6&gt;0,(1-Parametrlar!$H$9)/MAX(1,Parametrlar!$H$6)*(BN12-IF(BO$4-1-Parametrlar!$H$6&gt;=0,INDEX($D$12:$FP$12,1,BO$4-Parametrlar!$H$6),0)),0)</f>
        <v>0</v>
      </c>
      <c r="BP13" s="46">
        <f>Parametrlar!$H$9*BP11+IF(Parametrlar!$H$6&gt;0,(1-Parametrlar!$H$9)/MAX(1,Parametrlar!$H$6)*(BO12-IF(BP$4-1-Parametrlar!$H$6&gt;=0,INDEX($D$12:$FP$12,1,BP$4-Parametrlar!$H$6),0)),0)</f>
        <v>0</v>
      </c>
      <c r="BQ13" s="46">
        <f>Parametrlar!$H$9*BQ11+IF(Parametrlar!$H$6&gt;0,(1-Parametrlar!$H$9)/MAX(1,Parametrlar!$H$6)*(BP12-IF(BQ$4-1-Parametrlar!$H$6&gt;=0,INDEX($D$12:$FP$12,1,BQ$4-Parametrlar!$H$6),0)),0)</f>
        <v>0</v>
      </c>
      <c r="BR13" s="46">
        <f>Parametrlar!$H$9*BR11+IF(Parametrlar!$H$6&gt;0,(1-Parametrlar!$H$9)/MAX(1,Parametrlar!$H$6)*(BQ12-IF(BR$4-1-Parametrlar!$H$6&gt;=0,INDEX($D$12:$FP$12,1,BR$4-Parametrlar!$H$6),0)),0)</f>
        <v>0</v>
      </c>
      <c r="BS13" s="46">
        <f>Parametrlar!$H$9*BS11+IF(Parametrlar!$H$6&gt;0,(1-Parametrlar!$H$9)/MAX(1,Parametrlar!$H$6)*(BR12-IF(BS$4-1-Parametrlar!$H$6&gt;=0,INDEX($D$12:$FP$12,1,BS$4-Parametrlar!$H$6),0)),0)</f>
        <v>0</v>
      </c>
      <c r="BT13" s="46">
        <f>Parametrlar!$H$9*BT11+IF(Parametrlar!$H$6&gt;0,(1-Parametrlar!$H$9)/MAX(1,Parametrlar!$H$6)*(BS12-IF(BT$4-1-Parametrlar!$H$6&gt;=0,INDEX($D$12:$FP$12,1,BT$4-Parametrlar!$H$6),0)),0)</f>
        <v>0</v>
      </c>
      <c r="BU13" s="46">
        <f>Parametrlar!$H$9*BU11+IF(Parametrlar!$H$6&gt;0,(1-Parametrlar!$H$9)/MAX(1,Parametrlar!$H$6)*(BT12-IF(BU$4-1-Parametrlar!$H$6&gt;=0,INDEX($D$12:$FP$12,1,BU$4-Parametrlar!$H$6),0)),0)</f>
        <v>0</v>
      </c>
      <c r="BV13" s="46">
        <f>Parametrlar!$H$9*BV11+IF(Parametrlar!$H$6&gt;0,(1-Parametrlar!$H$9)/MAX(1,Parametrlar!$H$6)*(BU12-IF(BV$4-1-Parametrlar!$H$6&gt;=0,INDEX($D$12:$FP$12,1,BV$4-Parametrlar!$H$6),0)),0)</f>
        <v>0</v>
      </c>
      <c r="BW13" s="46">
        <f>Parametrlar!$H$9*BW11+IF(Parametrlar!$H$6&gt;0,(1-Parametrlar!$H$9)/MAX(1,Parametrlar!$H$6)*(BV12-IF(BW$4-1-Parametrlar!$H$6&gt;=0,INDEX($D$12:$FP$12,1,BW$4-Parametrlar!$H$6),0)),0)</f>
        <v>0</v>
      </c>
      <c r="BX13" s="46">
        <f>Parametrlar!$H$9*BX11+IF(Parametrlar!$H$6&gt;0,(1-Parametrlar!$H$9)/MAX(1,Parametrlar!$H$6)*(BW12-IF(BX$4-1-Parametrlar!$H$6&gt;=0,INDEX($D$12:$FP$12,1,BX$4-Parametrlar!$H$6),0)),0)</f>
        <v>0</v>
      </c>
      <c r="BY13" s="46">
        <f>Parametrlar!$H$9*BY11+IF(Parametrlar!$H$6&gt;0,(1-Parametrlar!$H$9)/MAX(1,Parametrlar!$H$6)*(BX12-IF(BY$4-1-Parametrlar!$H$6&gt;=0,INDEX($D$12:$FP$12,1,BY$4-Parametrlar!$H$6),0)),0)</f>
        <v>0</v>
      </c>
      <c r="BZ13" s="46">
        <f>Parametrlar!$H$9*BZ11+IF(Parametrlar!$H$6&gt;0,(1-Parametrlar!$H$9)/MAX(1,Parametrlar!$H$6)*(BY12-IF(BZ$4-1-Parametrlar!$H$6&gt;=0,INDEX($D$12:$FP$12,1,BZ$4-Parametrlar!$H$6),0)),0)</f>
        <v>0</v>
      </c>
      <c r="CA13" s="46">
        <f>Parametrlar!$H$9*CA11+IF(Parametrlar!$H$6&gt;0,(1-Parametrlar!$H$9)/MAX(1,Parametrlar!$H$6)*(BZ12-IF(CA$4-1-Parametrlar!$H$6&gt;=0,INDEX($D$12:$FP$12,1,CA$4-Parametrlar!$H$6),0)),0)</f>
        <v>0</v>
      </c>
      <c r="CB13" s="46">
        <f>Parametrlar!$H$9*CB11+IF(Parametrlar!$H$6&gt;0,(1-Parametrlar!$H$9)/MAX(1,Parametrlar!$H$6)*(CA12-IF(CB$4-1-Parametrlar!$H$6&gt;=0,INDEX($D$12:$FP$12,1,CB$4-Parametrlar!$H$6),0)),0)</f>
        <v>0</v>
      </c>
      <c r="CC13" s="46">
        <f>Parametrlar!$H$9*CC11+IF(Parametrlar!$H$6&gt;0,(1-Parametrlar!$H$9)/MAX(1,Parametrlar!$H$6)*(CB12-IF(CC$4-1-Parametrlar!$H$6&gt;=0,INDEX($D$12:$FP$12,1,CC$4-Parametrlar!$H$6),0)),0)</f>
        <v>0</v>
      </c>
      <c r="CD13" s="46">
        <f>Parametrlar!$H$9*CD11+IF(Parametrlar!$H$6&gt;0,(1-Parametrlar!$H$9)/MAX(1,Parametrlar!$H$6)*(CC12-IF(CD$4-1-Parametrlar!$H$6&gt;=0,INDEX($D$12:$FP$12,1,CD$4-Parametrlar!$H$6),0)),0)</f>
        <v>0</v>
      </c>
      <c r="CE13" s="46">
        <f>Parametrlar!$H$9*CE11+IF(Parametrlar!$H$6&gt;0,(1-Parametrlar!$H$9)/MAX(1,Parametrlar!$H$6)*(CD12-IF(CE$4-1-Parametrlar!$H$6&gt;=0,INDEX($D$12:$FP$12,1,CE$4-Parametrlar!$H$6),0)),0)</f>
        <v>0</v>
      </c>
      <c r="CF13" s="46">
        <f>Parametrlar!$H$9*CF11+IF(Parametrlar!$H$6&gt;0,(1-Parametrlar!$H$9)/MAX(1,Parametrlar!$H$6)*(CE12-IF(CF$4-1-Parametrlar!$H$6&gt;=0,INDEX($D$12:$FP$12,1,CF$4-Parametrlar!$H$6),0)),0)</f>
        <v>0</v>
      </c>
      <c r="CG13" s="46">
        <f>Parametrlar!$H$9*CG11+IF(Parametrlar!$H$6&gt;0,(1-Parametrlar!$H$9)/MAX(1,Parametrlar!$H$6)*(CF12-IF(CG$4-1-Parametrlar!$H$6&gt;=0,INDEX($D$12:$FP$12,1,CG$4-Parametrlar!$H$6),0)),0)</f>
        <v>0</v>
      </c>
      <c r="CH13" s="46">
        <f>Parametrlar!$H$9*CH11+IF(Parametrlar!$H$6&gt;0,(1-Parametrlar!$H$9)/MAX(1,Parametrlar!$H$6)*(CG12-IF(CH$4-1-Parametrlar!$H$6&gt;=0,INDEX($D$12:$FP$12,1,CH$4-Parametrlar!$H$6),0)),0)</f>
        <v>0</v>
      </c>
      <c r="CI13" s="46">
        <f>Parametrlar!$H$9*CI11+IF(Parametrlar!$H$6&gt;0,(1-Parametrlar!$H$9)/MAX(1,Parametrlar!$H$6)*(CH12-IF(CI$4-1-Parametrlar!$H$6&gt;=0,INDEX($D$12:$FP$12,1,CI$4-Parametrlar!$H$6),0)),0)</f>
        <v>0</v>
      </c>
      <c r="CJ13" s="46">
        <f>Parametrlar!$H$9*CJ11+IF(Parametrlar!$H$6&gt;0,(1-Parametrlar!$H$9)/MAX(1,Parametrlar!$H$6)*(CI12-IF(CJ$4-1-Parametrlar!$H$6&gt;=0,INDEX($D$12:$FP$12,1,CJ$4-Parametrlar!$H$6),0)),0)</f>
        <v>0</v>
      </c>
      <c r="CK13" s="46">
        <f>Parametrlar!$H$9*CK11+IF(Parametrlar!$H$6&gt;0,(1-Parametrlar!$H$9)/MAX(1,Parametrlar!$H$6)*(CJ12-IF(CK$4-1-Parametrlar!$H$6&gt;=0,INDEX($D$12:$FP$12,1,CK$4-Parametrlar!$H$6),0)),0)</f>
        <v>0</v>
      </c>
      <c r="CL13" s="46">
        <f>Parametrlar!$H$9*CL11+IF(Parametrlar!$H$6&gt;0,(1-Parametrlar!$H$9)/MAX(1,Parametrlar!$H$6)*(CK12-IF(CL$4-1-Parametrlar!$H$6&gt;=0,INDEX($D$12:$FP$12,1,CL$4-Parametrlar!$H$6),0)),0)</f>
        <v>0</v>
      </c>
      <c r="CM13" s="46">
        <f>Parametrlar!$H$9*CM11+IF(Parametrlar!$H$6&gt;0,(1-Parametrlar!$H$9)/MAX(1,Parametrlar!$H$6)*(CL12-IF(CM$4-1-Parametrlar!$H$6&gt;=0,INDEX($D$12:$FP$12,1,CM$4-Parametrlar!$H$6),0)),0)</f>
        <v>0</v>
      </c>
      <c r="CN13" s="46">
        <f>Parametrlar!$H$9*CN11+IF(Parametrlar!$H$6&gt;0,(1-Parametrlar!$H$9)/MAX(1,Parametrlar!$H$6)*(CM12-IF(CN$4-1-Parametrlar!$H$6&gt;=0,INDEX($D$12:$FP$12,1,CN$4-Parametrlar!$H$6),0)),0)</f>
        <v>0</v>
      </c>
      <c r="CO13" s="46">
        <f>Parametrlar!$H$9*CO11+IF(Parametrlar!$H$6&gt;0,(1-Parametrlar!$H$9)/MAX(1,Parametrlar!$H$6)*(CN12-IF(CO$4-1-Parametrlar!$H$6&gt;=0,INDEX($D$12:$FP$12,1,CO$4-Parametrlar!$H$6),0)),0)</f>
        <v>0</v>
      </c>
      <c r="CP13" s="46">
        <f>Parametrlar!$H$9*CP11+IF(Parametrlar!$H$6&gt;0,(1-Parametrlar!$H$9)/MAX(1,Parametrlar!$H$6)*(CO12-IF(CP$4-1-Parametrlar!$H$6&gt;=0,INDEX($D$12:$FP$12,1,CP$4-Parametrlar!$H$6),0)),0)</f>
        <v>0</v>
      </c>
      <c r="CQ13" s="46">
        <f>Parametrlar!$H$9*CQ11+IF(Parametrlar!$H$6&gt;0,(1-Parametrlar!$H$9)/MAX(1,Parametrlar!$H$6)*(CP12-IF(CQ$4-1-Parametrlar!$H$6&gt;=0,INDEX($D$12:$FP$12,1,CQ$4-Parametrlar!$H$6),0)),0)</f>
        <v>0</v>
      </c>
      <c r="CR13" s="46">
        <f>Parametrlar!$H$9*CR11+IF(Parametrlar!$H$6&gt;0,(1-Parametrlar!$H$9)/MAX(1,Parametrlar!$H$6)*(CQ12-IF(CR$4-1-Parametrlar!$H$6&gt;=0,INDEX($D$12:$FP$12,1,CR$4-Parametrlar!$H$6),0)),0)</f>
        <v>0</v>
      </c>
      <c r="CS13" s="46">
        <f>Parametrlar!$H$9*CS11+IF(Parametrlar!$H$6&gt;0,(1-Parametrlar!$H$9)/MAX(1,Parametrlar!$H$6)*(CR12-IF(CS$4-1-Parametrlar!$H$6&gt;=0,INDEX($D$12:$FP$12,1,CS$4-Parametrlar!$H$6),0)),0)</f>
        <v>0</v>
      </c>
      <c r="CT13" s="46">
        <f>Parametrlar!$H$9*CT11+IF(Parametrlar!$H$6&gt;0,(1-Parametrlar!$H$9)/MAX(1,Parametrlar!$H$6)*(CS12-IF(CT$4-1-Parametrlar!$H$6&gt;=0,INDEX($D$12:$FP$12,1,CT$4-Parametrlar!$H$6),0)),0)</f>
        <v>0</v>
      </c>
      <c r="CU13" s="46">
        <f>Parametrlar!$H$9*CU11+IF(Parametrlar!$H$6&gt;0,(1-Parametrlar!$H$9)/MAX(1,Parametrlar!$H$6)*(CT12-IF(CU$4-1-Parametrlar!$H$6&gt;=0,INDEX($D$12:$FP$12,1,CU$4-Parametrlar!$H$6),0)),0)</f>
        <v>0</v>
      </c>
      <c r="CV13" s="46">
        <f>Parametrlar!$H$9*CV11+IF(Parametrlar!$H$6&gt;0,(1-Parametrlar!$H$9)/MAX(1,Parametrlar!$H$6)*(CU12-IF(CV$4-1-Parametrlar!$H$6&gt;=0,INDEX($D$12:$FP$12,1,CV$4-Parametrlar!$H$6),0)),0)</f>
        <v>0</v>
      </c>
      <c r="CW13" s="46">
        <f>Parametrlar!$H$9*CW11+IF(Parametrlar!$H$6&gt;0,(1-Parametrlar!$H$9)/MAX(1,Parametrlar!$H$6)*(CV12-IF(CW$4-1-Parametrlar!$H$6&gt;=0,INDEX($D$12:$FP$12,1,CW$4-Parametrlar!$H$6),0)),0)</f>
        <v>0</v>
      </c>
      <c r="CX13" s="46">
        <f>Parametrlar!$H$9*CX11+IF(Parametrlar!$H$6&gt;0,(1-Parametrlar!$H$9)/MAX(1,Parametrlar!$H$6)*(CW12-IF(CX$4-1-Parametrlar!$H$6&gt;=0,INDEX($D$12:$FP$12,1,CX$4-Parametrlar!$H$6),0)),0)</f>
        <v>0</v>
      </c>
      <c r="CY13" s="46">
        <f>Parametrlar!$H$9*CY11+IF(Parametrlar!$H$6&gt;0,(1-Parametrlar!$H$9)/MAX(1,Parametrlar!$H$6)*(CX12-IF(CY$4-1-Parametrlar!$H$6&gt;=0,INDEX($D$12:$FP$12,1,CY$4-Parametrlar!$H$6),0)),0)</f>
        <v>0</v>
      </c>
      <c r="CZ13" s="46">
        <f>Parametrlar!$H$9*CZ11+IF(Parametrlar!$H$6&gt;0,(1-Parametrlar!$H$9)/MAX(1,Parametrlar!$H$6)*(CY12-IF(CZ$4-1-Parametrlar!$H$6&gt;=0,INDEX($D$12:$FP$12,1,CZ$4-Parametrlar!$H$6),0)),0)</f>
        <v>0</v>
      </c>
      <c r="DA13" s="46">
        <f>Parametrlar!$H$9*DA11+IF(Parametrlar!$H$6&gt;0,(1-Parametrlar!$H$9)/MAX(1,Parametrlar!$H$6)*(CZ12-IF(DA$4-1-Parametrlar!$H$6&gt;=0,INDEX($D$12:$FP$12,1,DA$4-Parametrlar!$H$6),0)),0)</f>
        <v>0</v>
      </c>
      <c r="DB13" s="46">
        <f>Parametrlar!$H$9*DB11+IF(Parametrlar!$H$6&gt;0,(1-Parametrlar!$H$9)/MAX(1,Parametrlar!$H$6)*(DA12-IF(DB$4-1-Parametrlar!$H$6&gt;=0,INDEX($D$12:$FP$12,1,DB$4-Parametrlar!$H$6),0)),0)</f>
        <v>0</v>
      </c>
      <c r="DC13" s="46">
        <f>Parametrlar!$H$9*DC11+IF(Parametrlar!$H$6&gt;0,(1-Parametrlar!$H$9)/MAX(1,Parametrlar!$H$6)*(DB12-IF(DC$4-1-Parametrlar!$H$6&gt;=0,INDEX($D$12:$FP$12,1,DC$4-Parametrlar!$H$6),0)),0)</f>
        <v>0</v>
      </c>
      <c r="DD13" s="46">
        <f>Parametrlar!$H$9*DD11+IF(Parametrlar!$H$6&gt;0,(1-Parametrlar!$H$9)/MAX(1,Parametrlar!$H$6)*(DC12-IF(DD$4-1-Parametrlar!$H$6&gt;=0,INDEX($D$12:$FP$12,1,DD$4-Parametrlar!$H$6),0)),0)</f>
        <v>0</v>
      </c>
      <c r="DE13" s="46">
        <f>Parametrlar!$H$9*DE11+IF(Parametrlar!$H$6&gt;0,(1-Parametrlar!$H$9)/MAX(1,Parametrlar!$H$6)*(DD12-IF(DE$4-1-Parametrlar!$H$6&gt;=0,INDEX($D$12:$FP$12,1,DE$4-Parametrlar!$H$6),0)),0)</f>
        <v>0</v>
      </c>
      <c r="DF13" s="46">
        <f>Parametrlar!$H$9*DF11+IF(Parametrlar!$H$6&gt;0,(1-Parametrlar!$H$9)/MAX(1,Parametrlar!$H$6)*(DE12-IF(DF$4-1-Parametrlar!$H$6&gt;=0,INDEX($D$12:$FP$12,1,DF$4-Parametrlar!$H$6),0)),0)</f>
        <v>0</v>
      </c>
      <c r="DG13" s="46">
        <f>Parametrlar!$H$9*DG11+IF(Parametrlar!$H$6&gt;0,(1-Parametrlar!$H$9)/MAX(1,Parametrlar!$H$6)*(DF12-IF(DG$4-1-Parametrlar!$H$6&gt;=0,INDEX($D$12:$FP$12,1,DG$4-Parametrlar!$H$6),0)),0)</f>
        <v>0</v>
      </c>
      <c r="DH13" s="46">
        <f>Parametrlar!$H$9*DH11+IF(Parametrlar!$H$6&gt;0,(1-Parametrlar!$H$9)/MAX(1,Parametrlar!$H$6)*(DG12-IF(DH$4-1-Parametrlar!$H$6&gt;=0,INDEX($D$12:$FP$12,1,DH$4-Parametrlar!$H$6),0)),0)</f>
        <v>0</v>
      </c>
      <c r="DI13" s="46">
        <f>Parametrlar!$H$9*DI11+IF(Parametrlar!$H$6&gt;0,(1-Parametrlar!$H$9)/MAX(1,Parametrlar!$H$6)*(DH12-IF(DI$4-1-Parametrlar!$H$6&gt;=0,INDEX($D$12:$FP$12,1,DI$4-Parametrlar!$H$6),0)),0)</f>
        <v>0</v>
      </c>
      <c r="DJ13" s="46">
        <f>Parametrlar!$H$9*DJ11+IF(Parametrlar!$H$6&gt;0,(1-Parametrlar!$H$9)/MAX(1,Parametrlar!$H$6)*(DI12-IF(DJ$4-1-Parametrlar!$H$6&gt;=0,INDEX($D$12:$FP$12,1,DJ$4-Parametrlar!$H$6),0)),0)</f>
        <v>0</v>
      </c>
      <c r="DK13" s="46">
        <f>Parametrlar!$H$9*DK11+IF(Parametrlar!$H$6&gt;0,(1-Parametrlar!$H$9)/MAX(1,Parametrlar!$H$6)*(DJ12-IF(DK$4-1-Parametrlar!$H$6&gt;=0,INDEX($D$12:$FP$12,1,DK$4-Parametrlar!$H$6),0)),0)</f>
        <v>0</v>
      </c>
      <c r="DL13" s="46">
        <f>Parametrlar!$H$9*DL11+IF(Parametrlar!$H$6&gt;0,(1-Parametrlar!$H$9)/MAX(1,Parametrlar!$H$6)*(DK12-IF(DL$4-1-Parametrlar!$H$6&gt;=0,INDEX($D$12:$FP$12,1,DL$4-Parametrlar!$H$6),0)),0)</f>
        <v>0</v>
      </c>
      <c r="DM13" s="46">
        <f>Parametrlar!$H$9*DM11+IF(Parametrlar!$H$6&gt;0,(1-Parametrlar!$H$9)/MAX(1,Parametrlar!$H$6)*(DL12-IF(DM$4-1-Parametrlar!$H$6&gt;=0,INDEX($D$12:$FP$12,1,DM$4-Parametrlar!$H$6),0)),0)</f>
        <v>0</v>
      </c>
      <c r="DN13" s="46">
        <f>Parametrlar!$H$9*DN11+IF(Parametrlar!$H$6&gt;0,(1-Parametrlar!$H$9)/MAX(1,Parametrlar!$H$6)*(DM12-IF(DN$4-1-Parametrlar!$H$6&gt;=0,INDEX($D$12:$FP$12,1,DN$4-Parametrlar!$H$6),0)),0)</f>
        <v>0</v>
      </c>
      <c r="DO13" s="46">
        <f>Parametrlar!$H$9*DO11+IF(Parametrlar!$H$6&gt;0,(1-Parametrlar!$H$9)/MAX(1,Parametrlar!$H$6)*(DN12-IF(DO$4-1-Parametrlar!$H$6&gt;=0,INDEX($D$12:$FP$12,1,DO$4-Parametrlar!$H$6),0)),0)</f>
        <v>0</v>
      </c>
      <c r="DP13" s="46">
        <f>Parametrlar!$H$9*DP11+IF(Parametrlar!$H$6&gt;0,(1-Parametrlar!$H$9)/MAX(1,Parametrlar!$H$6)*(DO12-IF(DP$4-1-Parametrlar!$H$6&gt;=0,INDEX($D$12:$FP$12,1,DP$4-Parametrlar!$H$6),0)),0)</f>
        <v>0</v>
      </c>
      <c r="DQ13" s="46">
        <f>Parametrlar!$H$9*DQ11+IF(Parametrlar!$H$6&gt;0,(1-Parametrlar!$H$9)/MAX(1,Parametrlar!$H$6)*(DP12-IF(DQ$4-1-Parametrlar!$H$6&gt;=0,INDEX($D$12:$FP$12,1,DQ$4-Parametrlar!$H$6),0)),0)</f>
        <v>0</v>
      </c>
      <c r="DR13" s="46">
        <f>Parametrlar!$H$9*DR11+IF(Parametrlar!$H$6&gt;0,(1-Parametrlar!$H$9)/MAX(1,Parametrlar!$H$6)*(DQ12-IF(DR$4-1-Parametrlar!$H$6&gt;=0,INDEX($D$12:$FP$12,1,DR$4-Parametrlar!$H$6),0)),0)</f>
        <v>0</v>
      </c>
      <c r="DS13" s="46">
        <f>Parametrlar!$H$9*DS11+IF(Parametrlar!$H$6&gt;0,(1-Parametrlar!$H$9)/MAX(1,Parametrlar!$H$6)*(DR12-IF(DS$4-1-Parametrlar!$H$6&gt;=0,INDEX($D$12:$FP$12,1,DS$4-Parametrlar!$H$6),0)),0)</f>
        <v>0</v>
      </c>
      <c r="DT13" s="46">
        <f>Parametrlar!$H$9*DT11+IF(Parametrlar!$H$6&gt;0,(1-Parametrlar!$H$9)/MAX(1,Parametrlar!$H$6)*(DS12-IF(DT$4-1-Parametrlar!$H$6&gt;=0,INDEX($D$12:$FP$12,1,DT$4-Parametrlar!$H$6),0)),0)</f>
        <v>0</v>
      </c>
      <c r="DU13" s="46">
        <f>Parametrlar!$H$9*DU11+IF(Parametrlar!$H$6&gt;0,(1-Parametrlar!$H$9)/MAX(1,Parametrlar!$H$6)*(DT12-IF(DU$4-1-Parametrlar!$H$6&gt;=0,INDEX($D$12:$FP$12,1,DU$4-Parametrlar!$H$6),0)),0)</f>
        <v>0</v>
      </c>
      <c r="DV13" s="46">
        <f>Parametrlar!$H$9*DV11+IF(Parametrlar!$H$6&gt;0,(1-Parametrlar!$H$9)/MAX(1,Parametrlar!$H$6)*(DU12-IF(DV$4-1-Parametrlar!$H$6&gt;=0,INDEX($D$12:$FP$12,1,DV$4-Parametrlar!$H$6),0)),0)</f>
        <v>0</v>
      </c>
      <c r="DW13" s="46">
        <f>Parametrlar!$H$9*DW11+IF(Parametrlar!$H$6&gt;0,(1-Parametrlar!$H$9)/MAX(1,Parametrlar!$H$6)*(DV12-IF(DW$4-1-Parametrlar!$H$6&gt;=0,INDEX($D$12:$FP$12,1,DW$4-Parametrlar!$H$6),0)),0)</f>
        <v>0</v>
      </c>
      <c r="DX13" s="46">
        <f>Parametrlar!$H$9*DX11+IF(Parametrlar!$H$6&gt;0,(1-Parametrlar!$H$9)/MAX(1,Parametrlar!$H$6)*(DW12-IF(DX$4-1-Parametrlar!$H$6&gt;=0,INDEX($D$12:$FP$12,1,DX$4-Parametrlar!$H$6),0)),0)</f>
        <v>0</v>
      </c>
      <c r="DY13" s="46">
        <f>Parametrlar!$H$9*DY11+IF(Parametrlar!$H$6&gt;0,(1-Parametrlar!$H$9)/MAX(1,Parametrlar!$H$6)*(DX12-IF(DY$4-1-Parametrlar!$H$6&gt;=0,INDEX($D$12:$FP$12,1,DY$4-Parametrlar!$H$6),0)),0)</f>
        <v>0</v>
      </c>
      <c r="DZ13" s="46">
        <f>Parametrlar!$H$9*DZ11+IF(Parametrlar!$H$6&gt;0,(1-Parametrlar!$H$9)/MAX(1,Parametrlar!$H$6)*(DY12-IF(DZ$4-1-Parametrlar!$H$6&gt;=0,INDEX($D$12:$FP$12,1,DZ$4-Parametrlar!$H$6),0)),0)</f>
        <v>0</v>
      </c>
      <c r="EA13" s="46">
        <f>Parametrlar!$H$9*EA11+IF(Parametrlar!$H$6&gt;0,(1-Parametrlar!$H$9)/MAX(1,Parametrlar!$H$6)*(DZ12-IF(EA$4-1-Parametrlar!$H$6&gt;=0,INDEX($D$12:$FP$12,1,EA$4-Parametrlar!$H$6),0)),0)</f>
        <v>0</v>
      </c>
      <c r="EB13" s="46">
        <f>Parametrlar!$H$9*EB11+IF(Parametrlar!$H$6&gt;0,(1-Parametrlar!$H$9)/MAX(1,Parametrlar!$H$6)*(EA12-IF(EB$4-1-Parametrlar!$H$6&gt;=0,INDEX($D$12:$FP$12,1,EB$4-Parametrlar!$H$6),0)),0)</f>
        <v>0</v>
      </c>
      <c r="EC13" s="46">
        <f>Parametrlar!$H$9*EC11+IF(Parametrlar!$H$6&gt;0,(1-Parametrlar!$H$9)/MAX(1,Parametrlar!$H$6)*(EB12-IF(EC$4-1-Parametrlar!$H$6&gt;=0,INDEX($D$12:$FP$12,1,EC$4-Parametrlar!$H$6),0)),0)</f>
        <v>0</v>
      </c>
      <c r="ED13" s="46">
        <f>Parametrlar!$H$9*ED11+IF(Parametrlar!$H$6&gt;0,(1-Parametrlar!$H$9)/MAX(1,Parametrlar!$H$6)*(EC12-IF(ED$4-1-Parametrlar!$H$6&gt;=0,INDEX($D$12:$FP$12,1,ED$4-Parametrlar!$H$6),0)),0)</f>
        <v>0</v>
      </c>
      <c r="EE13" s="46">
        <f>Parametrlar!$H$9*EE11+IF(Parametrlar!$H$6&gt;0,(1-Parametrlar!$H$9)/MAX(1,Parametrlar!$H$6)*(ED12-IF(EE$4-1-Parametrlar!$H$6&gt;=0,INDEX($D$12:$FP$12,1,EE$4-Parametrlar!$H$6),0)),0)</f>
        <v>0</v>
      </c>
      <c r="EF13" s="46">
        <f>Parametrlar!$H$9*EF11+IF(Parametrlar!$H$6&gt;0,(1-Parametrlar!$H$9)/MAX(1,Parametrlar!$H$6)*(EE12-IF(EF$4-1-Parametrlar!$H$6&gt;=0,INDEX($D$12:$FP$12,1,EF$4-Parametrlar!$H$6),0)),0)</f>
        <v>0</v>
      </c>
      <c r="EG13" s="46">
        <f>Parametrlar!$H$9*EG11+IF(Parametrlar!$H$6&gt;0,(1-Parametrlar!$H$9)/MAX(1,Parametrlar!$H$6)*(EF12-IF(EG$4-1-Parametrlar!$H$6&gt;=0,INDEX($D$12:$FP$12,1,EG$4-Parametrlar!$H$6),0)),0)</f>
        <v>0</v>
      </c>
      <c r="EH13" s="46">
        <f>Parametrlar!$H$9*EH11+IF(Parametrlar!$H$6&gt;0,(1-Parametrlar!$H$9)/MAX(1,Parametrlar!$H$6)*(EG12-IF(EH$4-1-Parametrlar!$H$6&gt;=0,INDEX($D$12:$FP$12,1,EH$4-Parametrlar!$H$6),0)),0)</f>
        <v>0</v>
      </c>
      <c r="EI13" s="46">
        <f>Parametrlar!$H$9*EI11+IF(Parametrlar!$H$6&gt;0,(1-Parametrlar!$H$9)/MAX(1,Parametrlar!$H$6)*(EH12-IF(EI$4-1-Parametrlar!$H$6&gt;=0,INDEX($D$12:$FP$12,1,EI$4-Parametrlar!$H$6),0)),0)</f>
        <v>0</v>
      </c>
      <c r="EJ13" s="46">
        <f>Parametrlar!$H$9*EJ11+IF(Parametrlar!$H$6&gt;0,(1-Parametrlar!$H$9)/MAX(1,Parametrlar!$H$6)*(EI12-IF(EJ$4-1-Parametrlar!$H$6&gt;=0,INDEX($D$12:$FP$12,1,EJ$4-Parametrlar!$H$6),0)),0)</f>
        <v>0</v>
      </c>
      <c r="EK13" s="46">
        <f>Parametrlar!$H$9*EK11+IF(Parametrlar!$H$6&gt;0,(1-Parametrlar!$H$9)/MAX(1,Parametrlar!$H$6)*(EJ12-IF(EK$4-1-Parametrlar!$H$6&gt;=0,INDEX($D$12:$FP$12,1,EK$4-Parametrlar!$H$6),0)),0)</f>
        <v>0</v>
      </c>
      <c r="EL13" s="46">
        <f>Parametrlar!$H$9*EL11+IF(Parametrlar!$H$6&gt;0,(1-Parametrlar!$H$9)/MAX(1,Parametrlar!$H$6)*(EK12-IF(EL$4-1-Parametrlar!$H$6&gt;=0,INDEX($D$12:$FP$12,1,EL$4-Parametrlar!$H$6),0)),0)</f>
        <v>0</v>
      </c>
      <c r="EM13" s="46">
        <f>Parametrlar!$H$9*EM11+IF(Parametrlar!$H$6&gt;0,(1-Parametrlar!$H$9)/MAX(1,Parametrlar!$H$6)*(EL12-IF(EM$4-1-Parametrlar!$H$6&gt;=0,INDEX($D$12:$FP$12,1,EM$4-Parametrlar!$H$6),0)),0)</f>
        <v>0</v>
      </c>
      <c r="EN13" s="46">
        <f>Parametrlar!$H$9*EN11+IF(Parametrlar!$H$6&gt;0,(1-Parametrlar!$H$9)/MAX(1,Parametrlar!$H$6)*(EM12-IF(EN$4-1-Parametrlar!$H$6&gt;=0,INDEX($D$12:$FP$12,1,EN$4-Parametrlar!$H$6),0)),0)</f>
        <v>0</v>
      </c>
      <c r="EO13" s="46">
        <f>Parametrlar!$H$9*EO11+IF(Parametrlar!$H$6&gt;0,(1-Parametrlar!$H$9)/MAX(1,Parametrlar!$H$6)*(EN12-IF(EO$4-1-Parametrlar!$H$6&gt;=0,INDEX($D$12:$FP$12,1,EO$4-Parametrlar!$H$6),0)),0)</f>
        <v>0</v>
      </c>
      <c r="EP13" s="46">
        <f>Parametrlar!$H$9*EP11+IF(Parametrlar!$H$6&gt;0,(1-Parametrlar!$H$9)/MAX(1,Parametrlar!$H$6)*(EO12-IF(EP$4-1-Parametrlar!$H$6&gt;=0,INDEX($D$12:$FP$12,1,EP$4-Parametrlar!$H$6),0)),0)</f>
        <v>0</v>
      </c>
      <c r="EQ13" s="46">
        <f>Parametrlar!$H$9*EQ11+IF(Parametrlar!$H$6&gt;0,(1-Parametrlar!$H$9)/MAX(1,Parametrlar!$H$6)*(EP12-IF(EQ$4-1-Parametrlar!$H$6&gt;=0,INDEX($D$12:$FP$12,1,EQ$4-Parametrlar!$H$6),0)),0)</f>
        <v>0</v>
      </c>
      <c r="ER13" s="46">
        <f>Parametrlar!$H$9*ER11+IF(Parametrlar!$H$6&gt;0,(1-Parametrlar!$H$9)/MAX(1,Parametrlar!$H$6)*(EQ12-IF(ER$4-1-Parametrlar!$H$6&gt;=0,INDEX($D$12:$FP$12,1,ER$4-Parametrlar!$H$6),0)),0)</f>
        <v>0</v>
      </c>
      <c r="ES13" s="46">
        <f>Parametrlar!$H$9*ES11+IF(Parametrlar!$H$6&gt;0,(1-Parametrlar!$H$9)/MAX(1,Parametrlar!$H$6)*(ER12-IF(ES$4-1-Parametrlar!$H$6&gt;=0,INDEX($D$12:$FP$12,1,ES$4-Parametrlar!$H$6),0)),0)</f>
        <v>0</v>
      </c>
      <c r="ET13" s="46">
        <f>Parametrlar!$H$9*ET11+IF(Parametrlar!$H$6&gt;0,(1-Parametrlar!$H$9)/MAX(1,Parametrlar!$H$6)*(ES12-IF(ET$4-1-Parametrlar!$H$6&gt;=0,INDEX($D$12:$FP$12,1,ET$4-Parametrlar!$H$6),0)),0)</f>
        <v>0</v>
      </c>
      <c r="EU13" s="46">
        <f>Parametrlar!$H$9*EU11+IF(Parametrlar!$H$6&gt;0,(1-Parametrlar!$H$9)/MAX(1,Parametrlar!$H$6)*(ET12-IF(EU$4-1-Parametrlar!$H$6&gt;=0,INDEX($D$12:$FP$12,1,EU$4-Parametrlar!$H$6),0)),0)</f>
        <v>0</v>
      </c>
      <c r="EV13" s="46">
        <f>Parametrlar!$H$9*EV11+IF(Parametrlar!$H$6&gt;0,(1-Parametrlar!$H$9)/MAX(1,Parametrlar!$H$6)*(EU12-IF(EV$4-1-Parametrlar!$H$6&gt;=0,INDEX($D$12:$FP$12,1,EV$4-Parametrlar!$H$6),0)),0)</f>
        <v>0</v>
      </c>
      <c r="EW13" s="46">
        <f>Parametrlar!$H$9*EW11+IF(Parametrlar!$H$6&gt;0,(1-Parametrlar!$H$9)/MAX(1,Parametrlar!$H$6)*(EV12-IF(EW$4-1-Parametrlar!$H$6&gt;=0,INDEX($D$12:$FP$12,1,EW$4-Parametrlar!$H$6),0)),0)</f>
        <v>0</v>
      </c>
      <c r="EX13" s="46">
        <f>Parametrlar!$H$9*EX11+IF(Parametrlar!$H$6&gt;0,(1-Parametrlar!$H$9)/MAX(1,Parametrlar!$H$6)*(EW12-IF(EX$4-1-Parametrlar!$H$6&gt;=0,INDEX($D$12:$FP$12,1,EX$4-Parametrlar!$H$6),0)),0)</f>
        <v>0</v>
      </c>
      <c r="EY13" s="46">
        <f>Parametrlar!$H$9*EY11+IF(Parametrlar!$H$6&gt;0,(1-Parametrlar!$H$9)/MAX(1,Parametrlar!$H$6)*(EX12-IF(EY$4-1-Parametrlar!$H$6&gt;=0,INDEX($D$12:$FP$12,1,EY$4-Parametrlar!$H$6),0)),0)</f>
        <v>0</v>
      </c>
      <c r="EZ13" s="46">
        <f>Parametrlar!$H$9*EZ11+IF(Parametrlar!$H$6&gt;0,(1-Parametrlar!$H$9)/MAX(1,Parametrlar!$H$6)*(EY12-IF(EZ$4-1-Parametrlar!$H$6&gt;=0,INDEX($D$12:$FP$12,1,EZ$4-Parametrlar!$H$6),0)),0)</f>
        <v>0</v>
      </c>
      <c r="FA13" s="46">
        <f>Parametrlar!$H$9*FA11+IF(Parametrlar!$H$6&gt;0,(1-Parametrlar!$H$9)/MAX(1,Parametrlar!$H$6)*(EZ12-IF(FA$4-1-Parametrlar!$H$6&gt;=0,INDEX($D$12:$FP$12,1,FA$4-Parametrlar!$H$6),0)),0)</f>
        <v>0</v>
      </c>
      <c r="FB13" s="46">
        <f>Parametrlar!$H$9*FB11+IF(Parametrlar!$H$6&gt;0,(1-Parametrlar!$H$9)/MAX(1,Parametrlar!$H$6)*(FA12-IF(FB$4-1-Parametrlar!$H$6&gt;=0,INDEX($D$12:$FP$12,1,FB$4-Parametrlar!$H$6),0)),0)</f>
        <v>0</v>
      </c>
      <c r="FC13" s="46">
        <f>Parametrlar!$H$9*FC11+IF(Parametrlar!$H$6&gt;0,(1-Parametrlar!$H$9)/MAX(1,Parametrlar!$H$6)*(FB12-IF(FC$4-1-Parametrlar!$H$6&gt;=0,INDEX($D$12:$FP$12,1,FC$4-Parametrlar!$H$6),0)),0)</f>
        <v>0</v>
      </c>
      <c r="FD13" s="46">
        <f>Parametrlar!$H$9*FD11+IF(Parametrlar!$H$6&gt;0,(1-Parametrlar!$H$9)/MAX(1,Parametrlar!$H$6)*(FC12-IF(FD$4-1-Parametrlar!$H$6&gt;=0,INDEX($D$12:$FP$12,1,FD$4-Parametrlar!$H$6),0)),0)</f>
        <v>0</v>
      </c>
      <c r="FE13" s="46">
        <f>Parametrlar!$H$9*FE11+IF(Parametrlar!$H$6&gt;0,(1-Parametrlar!$H$9)/MAX(1,Parametrlar!$H$6)*(FD12-IF(FE$4-1-Parametrlar!$H$6&gt;=0,INDEX($D$12:$FP$12,1,FE$4-Parametrlar!$H$6),0)),0)</f>
        <v>0</v>
      </c>
      <c r="FF13" s="46">
        <f>Parametrlar!$H$9*FF11+IF(Parametrlar!$H$6&gt;0,(1-Parametrlar!$H$9)/MAX(1,Parametrlar!$H$6)*(FE12-IF(FF$4-1-Parametrlar!$H$6&gt;=0,INDEX($D$12:$FP$12,1,FF$4-Parametrlar!$H$6),0)),0)</f>
        <v>0</v>
      </c>
      <c r="FG13" s="46">
        <f>Parametrlar!$H$9*FG11+IF(Parametrlar!$H$6&gt;0,(1-Parametrlar!$H$9)/MAX(1,Parametrlar!$H$6)*(FF12-IF(FG$4-1-Parametrlar!$H$6&gt;=0,INDEX($D$12:$FP$12,1,FG$4-Parametrlar!$H$6),0)),0)</f>
        <v>0</v>
      </c>
      <c r="FH13" s="46">
        <f>Parametrlar!$H$9*FH11+IF(Parametrlar!$H$6&gt;0,(1-Parametrlar!$H$9)/MAX(1,Parametrlar!$H$6)*(FG12-IF(FH$4-1-Parametrlar!$H$6&gt;=0,INDEX($D$12:$FP$12,1,FH$4-Parametrlar!$H$6),0)),0)</f>
        <v>0</v>
      </c>
      <c r="FI13" s="46">
        <f>Parametrlar!$H$9*FI11+IF(Parametrlar!$H$6&gt;0,(1-Parametrlar!$H$9)/MAX(1,Parametrlar!$H$6)*(FH12-IF(FI$4-1-Parametrlar!$H$6&gt;=0,INDEX($D$12:$FP$12,1,FI$4-Parametrlar!$H$6),0)),0)</f>
        <v>0</v>
      </c>
      <c r="FJ13" s="46">
        <f>Parametrlar!$H$9*FJ11+IF(Parametrlar!$H$6&gt;0,(1-Parametrlar!$H$9)/MAX(1,Parametrlar!$H$6)*(FI12-IF(FJ$4-1-Parametrlar!$H$6&gt;=0,INDEX($D$12:$FP$12,1,FJ$4-Parametrlar!$H$6),0)),0)</f>
        <v>0</v>
      </c>
      <c r="FK13" s="46">
        <f>Parametrlar!$H$9*FK11+IF(Parametrlar!$H$6&gt;0,(1-Parametrlar!$H$9)/MAX(1,Parametrlar!$H$6)*(FJ12-IF(FK$4-1-Parametrlar!$H$6&gt;=0,INDEX($D$12:$FP$12,1,FK$4-Parametrlar!$H$6),0)),0)</f>
        <v>0</v>
      </c>
      <c r="FL13" s="46">
        <f>Parametrlar!$H$9*FL11+IF(Parametrlar!$H$6&gt;0,(1-Parametrlar!$H$9)/MAX(1,Parametrlar!$H$6)*(FK12-IF(FL$4-1-Parametrlar!$H$6&gt;=0,INDEX($D$12:$FP$12,1,FL$4-Parametrlar!$H$6),0)),0)</f>
        <v>0</v>
      </c>
      <c r="FM13" s="46">
        <f>Parametrlar!$H$9*FM11+IF(Parametrlar!$H$6&gt;0,(1-Parametrlar!$H$9)/MAX(1,Parametrlar!$H$6)*(FL12-IF(FM$4-1-Parametrlar!$H$6&gt;=0,INDEX($D$12:$FP$12,1,FM$4-Parametrlar!$H$6),0)),0)</f>
        <v>0</v>
      </c>
      <c r="FN13" s="46">
        <f>Parametrlar!$H$9*FN11+IF(Parametrlar!$H$6&gt;0,(1-Parametrlar!$H$9)/MAX(1,Parametrlar!$H$6)*(FM12-IF(FN$4-1-Parametrlar!$H$6&gt;=0,INDEX($D$12:$FP$12,1,FN$4-Parametrlar!$H$6),0)),0)</f>
        <v>0</v>
      </c>
      <c r="FO13" s="46">
        <f>Parametrlar!$H$9*FO11+IF(Parametrlar!$H$6&gt;0,(1-Parametrlar!$H$9)/MAX(1,Parametrlar!$H$6)*(FN12-IF(FO$4-1-Parametrlar!$H$6&gt;=0,INDEX($D$12:$FP$12,1,FO$4-Parametrlar!$H$6),0)),0)</f>
        <v>0</v>
      </c>
      <c r="FP13" s="46">
        <f>Parametrlar!$H$9*FP11+IF(Parametrlar!$H$6&gt;0,(1-Parametrlar!$H$9)/MAX(1,Parametrlar!$H$6)*(FO12-IF(FP$4-1-Parametrlar!$H$6&gt;=0,INDEX($D$12:$FP$12,1,FP$4-Parametrlar!$H$6),0)),0)</f>
        <v>0</v>
      </c>
    </row>
    <row r="14" spans="1:172" x14ac:dyDescent="0.2">
      <c r="A14" s="42" t="s">
        <v>228</v>
      </c>
      <c r="C14" s="45">
        <f t="shared" si="12"/>
        <v>99974.469375000015</v>
      </c>
      <c r="D14" s="46">
        <f>D11*(Kirish!$B$17+Kirish!$B$18)</f>
        <v>0</v>
      </c>
      <c r="E14" s="46">
        <f>E11*(Kirish!$B$17+Kirish!$B$18)</f>
        <v>3165.4493750000001</v>
      </c>
      <c r="F14" s="46">
        <f>F11*(Kirish!$B$17+Kirish!$B$18)</f>
        <v>3177.1299999999997</v>
      </c>
      <c r="G14" s="46">
        <f>G11*(Kirish!$B$17+Kirish!$B$18)</f>
        <v>3188.8106249999996</v>
      </c>
      <c r="H14" s="46">
        <f>H11*(Kirish!$B$17+Kirish!$B$18)</f>
        <v>3200.4912500000005</v>
      </c>
      <c r="I14" s="46">
        <f>I11*(Kirish!$B$17+Kirish!$B$18)</f>
        <v>3212.1718750000005</v>
      </c>
      <c r="J14" s="46">
        <f>J11*(Kirish!$B$17+Kirish!$B$18)</f>
        <v>3223.8525</v>
      </c>
      <c r="K14" s="46">
        <f>K11*(Kirish!$B$17+Kirish!$B$18)</f>
        <v>3235.5331249999999</v>
      </c>
      <c r="L14" s="46">
        <f>L11*(Kirish!$B$17+Kirish!$B$18)</f>
        <v>3247.2137500000003</v>
      </c>
      <c r="M14" s="46">
        <f>M11*(Kirish!$B$17+Kirish!$B$18)</f>
        <v>3258.8943750000003</v>
      </c>
      <c r="N14" s="46">
        <f>N11*(Kirish!$B$17+Kirish!$B$18)</f>
        <v>3270.5749999999998</v>
      </c>
      <c r="O14" s="46">
        <f>O11*(Kirish!$B$17+Kirish!$B$18)</f>
        <v>3282.2556249999998</v>
      </c>
      <c r="P14" s="46">
        <f>P11*(Kirish!$B$17+Kirish!$B$18)</f>
        <v>3293.9362500000007</v>
      </c>
      <c r="Q14" s="46">
        <f>Q11*(Kirish!$B$17+Kirish!$B$18)</f>
        <v>3305.6168750000002</v>
      </c>
      <c r="R14" s="46">
        <f>R11*(Kirish!$B$17+Kirish!$B$18)</f>
        <v>3317.2975000000001</v>
      </c>
      <c r="S14" s="46">
        <f>S11*(Kirish!$B$17+Kirish!$B$18)</f>
        <v>3328.9781250000001</v>
      </c>
      <c r="T14" s="46">
        <f>T11*(Kirish!$B$17+Kirish!$B$18)</f>
        <v>3340.6587500000001</v>
      </c>
      <c r="U14" s="46">
        <f>U11*(Kirish!$B$17+Kirish!$B$18)</f>
        <v>3352.339375</v>
      </c>
      <c r="V14" s="46">
        <f>V11*(Kirish!$B$17+Kirish!$B$18)</f>
        <v>3364.02</v>
      </c>
      <c r="W14" s="46">
        <f>W11*(Kirish!$B$17+Kirish!$B$18)</f>
        <v>3375.7006250000004</v>
      </c>
      <c r="X14" s="46">
        <f>X11*(Kirish!$B$17+Kirish!$B$18)</f>
        <v>3387.3812499999995</v>
      </c>
      <c r="Y14" s="46">
        <f>Y11*(Kirish!$B$17+Kirish!$B$18)</f>
        <v>3399.0618750000003</v>
      </c>
      <c r="Z14" s="46">
        <f>Z11*(Kirish!$B$17+Kirish!$B$18)</f>
        <v>3410.7425000000003</v>
      </c>
      <c r="AA14" s="46">
        <f>AA11*(Kirish!$B$17+Kirish!$B$18)</f>
        <v>3422.4231250000003</v>
      </c>
      <c r="AB14" s="46">
        <f>AB11*(Kirish!$B$17+Kirish!$B$18)</f>
        <v>3434.1037500000002</v>
      </c>
      <c r="AC14" s="46">
        <f>AC11*(Kirish!$B$17+Kirish!$B$18)</f>
        <v>3445.7843749999997</v>
      </c>
      <c r="AD14" s="46">
        <f>AD11*(Kirish!$B$17+Kirish!$B$18)</f>
        <v>3457.4650000000001</v>
      </c>
      <c r="AE14" s="46">
        <f>AE11*(Kirish!$B$17+Kirish!$B$18)</f>
        <v>3469.1456250000006</v>
      </c>
      <c r="AF14" s="46">
        <f>AF11*(Kirish!$B$17+Kirish!$B$18)</f>
        <v>3469.1456250000006</v>
      </c>
      <c r="AG14" s="46">
        <f>AG11*(Kirish!$B$17+Kirish!$B$18)</f>
        <v>3469.1456250000006</v>
      </c>
      <c r="AH14" s="46">
        <f>AH11*(Kirish!$B$17+Kirish!$B$18)</f>
        <v>3469.1456250000006</v>
      </c>
      <c r="AI14" s="46">
        <f>AI11*(Kirish!$B$17+Kirish!$B$18)</f>
        <v>0</v>
      </c>
      <c r="AJ14" s="46">
        <f>AJ11*(Kirish!$B$17+Kirish!$B$18)</f>
        <v>0</v>
      </c>
      <c r="AK14" s="46">
        <f>AK11*(Kirish!$B$17+Kirish!$B$18)</f>
        <v>0</v>
      </c>
      <c r="AL14" s="46">
        <f>AL11*(Kirish!$B$17+Kirish!$B$18)</f>
        <v>0</v>
      </c>
      <c r="AM14" s="46">
        <f>AM11*(Kirish!$B$17+Kirish!$B$18)</f>
        <v>0</v>
      </c>
      <c r="AN14" s="46">
        <f>AN11*(Kirish!$B$17+Kirish!$B$18)</f>
        <v>0</v>
      </c>
      <c r="AO14" s="46">
        <f>AO11*(Kirish!$B$17+Kirish!$B$18)</f>
        <v>0</v>
      </c>
      <c r="AP14" s="46">
        <f>AP11*(Kirish!$B$17+Kirish!$B$18)</f>
        <v>0</v>
      </c>
      <c r="AQ14" s="46">
        <f>AQ11*(Kirish!$B$17+Kirish!$B$18)</f>
        <v>0</v>
      </c>
      <c r="AR14" s="46">
        <f>AR11*(Kirish!$B$17+Kirish!$B$18)</f>
        <v>0</v>
      </c>
      <c r="AS14" s="46">
        <f>AS11*(Kirish!$B$17+Kirish!$B$18)</f>
        <v>0</v>
      </c>
      <c r="AT14" s="46">
        <f>AT11*(Kirish!$B$17+Kirish!$B$18)</f>
        <v>0</v>
      </c>
      <c r="AU14" s="46">
        <f>AU11*(Kirish!$B$17+Kirish!$B$18)</f>
        <v>0</v>
      </c>
      <c r="AV14" s="46">
        <f>AV11*(Kirish!$B$17+Kirish!$B$18)</f>
        <v>0</v>
      </c>
      <c r="AW14" s="46">
        <f>AW11*(Kirish!$B$17+Kirish!$B$18)</f>
        <v>0</v>
      </c>
      <c r="AX14" s="46">
        <f>AX11*(Kirish!$B$17+Kirish!$B$18)</f>
        <v>0</v>
      </c>
      <c r="AY14" s="46">
        <f>AY11*(Kirish!$B$17+Kirish!$B$18)</f>
        <v>0</v>
      </c>
      <c r="AZ14" s="46">
        <f>AZ11*(Kirish!$B$17+Kirish!$B$18)</f>
        <v>0</v>
      </c>
      <c r="BA14" s="46">
        <f>BA11*(Kirish!$B$17+Kirish!$B$18)</f>
        <v>0</v>
      </c>
      <c r="BB14" s="46">
        <f>BB11*(Kirish!$B$17+Kirish!$B$18)</f>
        <v>0</v>
      </c>
      <c r="BC14" s="46">
        <f>BC11*(Kirish!$B$17+Kirish!$B$18)</f>
        <v>0</v>
      </c>
      <c r="BD14" s="46">
        <f>BD11*(Kirish!$B$17+Kirish!$B$18)</f>
        <v>0</v>
      </c>
      <c r="BE14" s="46">
        <f>BE11*(Kirish!$B$17+Kirish!$B$18)</f>
        <v>0</v>
      </c>
      <c r="BF14" s="46">
        <f>BF11*(Kirish!$B$17+Kirish!$B$18)</f>
        <v>0</v>
      </c>
      <c r="BG14" s="46">
        <f>BG11*(Kirish!$B$17+Kirish!$B$18)</f>
        <v>0</v>
      </c>
      <c r="BH14" s="46">
        <f>BH11*(Kirish!$B$17+Kirish!$B$18)</f>
        <v>0</v>
      </c>
      <c r="BI14" s="46">
        <f>BI11*(Kirish!$B$17+Kirish!$B$18)</f>
        <v>0</v>
      </c>
      <c r="BJ14" s="46">
        <f>BJ11*(Kirish!$B$17+Kirish!$B$18)</f>
        <v>0</v>
      </c>
      <c r="BK14" s="46">
        <f>BK11*(Kirish!$B$17+Kirish!$B$18)</f>
        <v>0</v>
      </c>
      <c r="BL14" s="46">
        <f>BL11*(Kirish!$B$17+Kirish!$B$18)</f>
        <v>0</v>
      </c>
      <c r="BM14" s="46">
        <f>BM11*(Kirish!$B$17+Kirish!$B$18)</f>
        <v>0</v>
      </c>
      <c r="BN14" s="46">
        <f>BN11*(Kirish!$B$17+Kirish!$B$18)</f>
        <v>0</v>
      </c>
      <c r="BO14" s="46">
        <f>BO11*(Kirish!$B$17+Kirish!$B$18)</f>
        <v>0</v>
      </c>
      <c r="BP14" s="46">
        <f>BP11*(Kirish!$B$17+Kirish!$B$18)</f>
        <v>0</v>
      </c>
      <c r="BQ14" s="46">
        <f>BQ11*(Kirish!$B$17+Kirish!$B$18)</f>
        <v>0</v>
      </c>
      <c r="BR14" s="46">
        <f>BR11*(Kirish!$B$17+Kirish!$B$18)</f>
        <v>0</v>
      </c>
      <c r="BS14" s="46">
        <f>BS11*(Kirish!$B$17+Kirish!$B$18)</f>
        <v>0</v>
      </c>
      <c r="BT14" s="46">
        <f>BT11*(Kirish!$B$17+Kirish!$B$18)</f>
        <v>0</v>
      </c>
      <c r="BU14" s="46">
        <f>BU11*(Kirish!$B$17+Kirish!$B$18)</f>
        <v>0</v>
      </c>
      <c r="BV14" s="46">
        <f>BV11*(Kirish!$B$17+Kirish!$B$18)</f>
        <v>0</v>
      </c>
      <c r="BW14" s="46">
        <f>BW11*(Kirish!$B$17+Kirish!$B$18)</f>
        <v>0</v>
      </c>
      <c r="BX14" s="46">
        <f>BX11*(Kirish!$B$17+Kirish!$B$18)</f>
        <v>0</v>
      </c>
      <c r="BY14" s="46">
        <f>BY11*(Kirish!$B$17+Kirish!$B$18)</f>
        <v>0</v>
      </c>
      <c r="BZ14" s="46">
        <f>BZ11*(Kirish!$B$17+Kirish!$B$18)</f>
        <v>0</v>
      </c>
      <c r="CA14" s="46">
        <f>CA11*(Kirish!$B$17+Kirish!$B$18)</f>
        <v>0</v>
      </c>
      <c r="CB14" s="46">
        <f>CB11*(Kirish!$B$17+Kirish!$B$18)</f>
        <v>0</v>
      </c>
      <c r="CC14" s="46">
        <f>CC11*(Kirish!$B$17+Kirish!$B$18)</f>
        <v>0</v>
      </c>
      <c r="CD14" s="46">
        <f>CD11*(Kirish!$B$17+Kirish!$B$18)</f>
        <v>0</v>
      </c>
      <c r="CE14" s="46">
        <f>CE11*(Kirish!$B$17+Kirish!$B$18)</f>
        <v>0</v>
      </c>
      <c r="CF14" s="46">
        <f>CF11*(Kirish!$B$17+Kirish!$B$18)</f>
        <v>0</v>
      </c>
      <c r="CG14" s="46">
        <f>CG11*(Kirish!$B$17+Kirish!$B$18)</f>
        <v>0</v>
      </c>
      <c r="CH14" s="46">
        <f>CH11*(Kirish!$B$17+Kirish!$B$18)</f>
        <v>0</v>
      </c>
      <c r="CI14" s="46">
        <f>CI11*(Kirish!$B$17+Kirish!$B$18)</f>
        <v>0</v>
      </c>
      <c r="CJ14" s="46">
        <f>CJ11*(Kirish!$B$17+Kirish!$B$18)</f>
        <v>0</v>
      </c>
      <c r="CK14" s="46">
        <f>CK11*(Kirish!$B$17+Kirish!$B$18)</f>
        <v>0</v>
      </c>
      <c r="CL14" s="46">
        <f>CL11*(Kirish!$B$17+Kirish!$B$18)</f>
        <v>0</v>
      </c>
      <c r="CM14" s="46">
        <f>CM11*(Kirish!$B$17+Kirish!$B$18)</f>
        <v>0</v>
      </c>
      <c r="CN14" s="46">
        <f>CN11*(Kirish!$B$17+Kirish!$B$18)</f>
        <v>0</v>
      </c>
      <c r="CO14" s="46">
        <f>CO11*(Kirish!$B$17+Kirish!$B$18)</f>
        <v>0</v>
      </c>
      <c r="CP14" s="46">
        <f>CP11*(Kirish!$B$17+Kirish!$B$18)</f>
        <v>0</v>
      </c>
      <c r="CQ14" s="46">
        <f>CQ11*(Kirish!$B$17+Kirish!$B$18)</f>
        <v>0</v>
      </c>
      <c r="CR14" s="46">
        <f>CR11*(Kirish!$B$17+Kirish!$B$18)</f>
        <v>0</v>
      </c>
      <c r="CS14" s="46">
        <f>CS11*(Kirish!$B$17+Kirish!$B$18)</f>
        <v>0</v>
      </c>
      <c r="CT14" s="46">
        <f>CT11*(Kirish!$B$17+Kirish!$B$18)</f>
        <v>0</v>
      </c>
      <c r="CU14" s="46">
        <f>CU11*(Kirish!$B$17+Kirish!$B$18)</f>
        <v>0</v>
      </c>
      <c r="CV14" s="46">
        <f>CV11*(Kirish!$B$17+Kirish!$B$18)</f>
        <v>0</v>
      </c>
      <c r="CW14" s="46">
        <f>CW11*(Kirish!$B$17+Kirish!$B$18)</f>
        <v>0</v>
      </c>
      <c r="CX14" s="46">
        <f>CX11*(Kirish!$B$17+Kirish!$B$18)</f>
        <v>0</v>
      </c>
      <c r="CY14" s="46">
        <f>CY11*(Kirish!$B$17+Kirish!$B$18)</f>
        <v>0</v>
      </c>
      <c r="CZ14" s="46">
        <f>CZ11*(Kirish!$B$17+Kirish!$B$18)</f>
        <v>0</v>
      </c>
      <c r="DA14" s="46">
        <f>DA11*(Kirish!$B$17+Kirish!$B$18)</f>
        <v>0</v>
      </c>
      <c r="DB14" s="46">
        <f>DB11*(Kirish!$B$17+Kirish!$B$18)</f>
        <v>0</v>
      </c>
      <c r="DC14" s="46">
        <f>DC11*(Kirish!$B$17+Kirish!$B$18)</f>
        <v>0</v>
      </c>
      <c r="DD14" s="46">
        <f>DD11*(Kirish!$B$17+Kirish!$B$18)</f>
        <v>0</v>
      </c>
      <c r="DE14" s="46">
        <f>DE11*(Kirish!$B$17+Kirish!$B$18)</f>
        <v>0</v>
      </c>
      <c r="DF14" s="46">
        <f>DF11*(Kirish!$B$17+Kirish!$B$18)</f>
        <v>0</v>
      </c>
      <c r="DG14" s="46">
        <f>DG11*(Kirish!$B$17+Kirish!$B$18)</f>
        <v>0</v>
      </c>
      <c r="DH14" s="46">
        <f>DH11*(Kirish!$B$17+Kirish!$B$18)</f>
        <v>0</v>
      </c>
      <c r="DI14" s="46">
        <f>DI11*(Kirish!$B$17+Kirish!$B$18)</f>
        <v>0</v>
      </c>
      <c r="DJ14" s="46">
        <f>DJ11*(Kirish!$B$17+Kirish!$B$18)</f>
        <v>0</v>
      </c>
      <c r="DK14" s="46">
        <f>DK11*(Kirish!$B$17+Kirish!$B$18)</f>
        <v>0</v>
      </c>
      <c r="DL14" s="46">
        <f>DL11*(Kirish!$B$17+Kirish!$B$18)</f>
        <v>0</v>
      </c>
      <c r="DM14" s="46">
        <f>DM11*(Kirish!$B$17+Kirish!$B$18)</f>
        <v>0</v>
      </c>
      <c r="DN14" s="46">
        <f>DN11*(Kirish!$B$17+Kirish!$B$18)</f>
        <v>0</v>
      </c>
      <c r="DO14" s="46">
        <f>DO11*(Kirish!$B$17+Kirish!$B$18)</f>
        <v>0</v>
      </c>
      <c r="DP14" s="46">
        <f>DP11*(Kirish!$B$17+Kirish!$B$18)</f>
        <v>0</v>
      </c>
      <c r="DQ14" s="46">
        <f>DQ11*(Kirish!$B$17+Kirish!$B$18)</f>
        <v>0</v>
      </c>
      <c r="DR14" s="46">
        <f>DR11*(Kirish!$B$17+Kirish!$B$18)</f>
        <v>0</v>
      </c>
      <c r="DS14" s="46">
        <f>DS11*(Kirish!$B$17+Kirish!$B$18)</f>
        <v>0</v>
      </c>
      <c r="DT14" s="46">
        <f>DT11*(Kirish!$B$17+Kirish!$B$18)</f>
        <v>0</v>
      </c>
      <c r="DU14" s="46">
        <f>DU11*(Kirish!$B$17+Kirish!$B$18)</f>
        <v>0</v>
      </c>
      <c r="DV14" s="46">
        <f>DV11*(Kirish!$B$17+Kirish!$B$18)</f>
        <v>0</v>
      </c>
      <c r="DW14" s="46">
        <f>DW11*(Kirish!$B$17+Kirish!$B$18)</f>
        <v>0</v>
      </c>
      <c r="DX14" s="46">
        <f>DX11*(Kirish!$B$17+Kirish!$B$18)</f>
        <v>0</v>
      </c>
      <c r="DY14" s="46">
        <f>DY11*(Kirish!$B$17+Kirish!$B$18)</f>
        <v>0</v>
      </c>
      <c r="DZ14" s="46">
        <f>DZ11*(Kirish!$B$17+Kirish!$B$18)</f>
        <v>0</v>
      </c>
      <c r="EA14" s="46">
        <f>EA11*(Kirish!$B$17+Kirish!$B$18)</f>
        <v>0</v>
      </c>
      <c r="EB14" s="46">
        <f>EB11*(Kirish!$B$17+Kirish!$B$18)</f>
        <v>0</v>
      </c>
      <c r="EC14" s="46">
        <f>EC11*(Kirish!$B$17+Kirish!$B$18)</f>
        <v>0</v>
      </c>
      <c r="ED14" s="46">
        <f>ED11*(Kirish!$B$17+Kirish!$B$18)</f>
        <v>0</v>
      </c>
      <c r="EE14" s="46">
        <f>EE11*(Kirish!$B$17+Kirish!$B$18)</f>
        <v>0</v>
      </c>
      <c r="EF14" s="46">
        <f>EF11*(Kirish!$B$17+Kirish!$B$18)</f>
        <v>0</v>
      </c>
      <c r="EG14" s="46">
        <f>EG11*(Kirish!$B$17+Kirish!$B$18)</f>
        <v>0</v>
      </c>
      <c r="EH14" s="46">
        <f>EH11*(Kirish!$B$17+Kirish!$B$18)</f>
        <v>0</v>
      </c>
      <c r="EI14" s="46">
        <f>EI11*(Kirish!$B$17+Kirish!$B$18)</f>
        <v>0</v>
      </c>
      <c r="EJ14" s="46">
        <f>EJ11*(Kirish!$B$17+Kirish!$B$18)</f>
        <v>0</v>
      </c>
      <c r="EK14" s="46">
        <f>EK11*(Kirish!$B$17+Kirish!$B$18)</f>
        <v>0</v>
      </c>
      <c r="EL14" s="46">
        <f>EL11*(Kirish!$B$17+Kirish!$B$18)</f>
        <v>0</v>
      </c>
      <c r="EM14" s="46">
        <f>EM11*(Kirish!$B$17+Kirish!$B$18)</f>
        <v>0</v>
      </c>
      <c r="EN14" s="46">
        <f>EN11*(Kirish!$B$17+Kirish!$B$18)</f>
        <v>0</v>
      </c>
      <c r="EO14" s="46">
        <f>EO11*(Kirish!$B$17+Kirish!$B$18)</f>
        <v>0</v>
      </c>
      <c r="EP14" s="46">
        <f>EP11*(Kirish!$B$17+Kirish!$B$18)</f>
        <v>0</v>
      </c>
      <c r="EQ14" s="46">
        <f>EQ11*(Kirish!$B$17+Kirish!$B$18)</f>
        <v>0</v>
      </c>
      <c r="ER14" s="46">
        <f>ER11*(Kirish!$B$17+Kirish!$B$18)</f>
        <v>0</v>
      </c>
      <c r="ES14" s="46">
        <f>ES11*(Kirish!$B$17+Kirish!$B$18)</f>
        <v>0</v>
      </c>
      <c r="ET14" s="46">
        <f>ET11*(Kirish!$B$17+Kirish!$B$18)</f>
        <v>0</v>
      </c>
      <c r="EU14" s="46">
        <f>EU11*(Kirish!$B$17+Kirish!$B$18)</f>
        <v>0</v>
      </c>
      <c r="EV14" s="46">
        <f>EV11*(Kirish!$B$17+Kirish!$B$18)</f>
        <v>0</v>
      </c>
      <c r="EW14" s="46">
        <f>EW11*(Kirish!$B$17+Kirish!$B$18)</f>
        <v>0</v>
      </c>
      <c r="EX14" s="46">
        <f>EX11*(Kirish!$B$17+Kirish!$B$18)</f>
        <v>0</v>
      </c>
      <c r="EY14" s="46">
        <f>EY11*(Kirish!$B$17+Kirish!$B$18)</f>
        <v>0</v>
      </c>
      <c r="EZ14" s="46">
        <f>EZ11*(Kirish!$B$17+Kirish!$B$18)</f>
        <v>0</v>
      </c>
      <c r="FA14" s="46">
        <f>FA11*(Kirish!$B$17+Kirish!$B$18)</f>
        <v>0</v>
      </c>
      <c r="FB14" s="46">
        <f>FB11*(Kirish!$B$17+Kirish!$B$18)</f>
        <v>0</v>
      </c>
      <c r="FC14" s="46">
        <f>FC11*(Kirish!$B$17+Kirish!$B$18)</f>
        <v>0</v>
      </c>
      <c r="FD14" s="46">
        <f>FD11*(Kirish!$B$17+Kirish!$B$18)</f>
        <v>0</v>
      </c>
      <c r="FE14" s="46">
        <f>FE11*(Kirish!$B$17+Kirish!$B$18)</f>
        <v>0</v>
      </c>
      <c r="FF14" s="46">
        <f>FF11*(Kirish!$B$17+Kirish!$B$18)</f>
        <v>0</v>
      </c>
      <c r="FG14" s="46">
        <f>FG11*(Kirish!$B$17+Kirish!$B$18)</f>
        <v>0</v>
      </c>
      <c r="FH14" s="46">
        <f>FH11*(Kirish!$B$17+Kirish!$B$18)</f>
        <v>0</v>
      </c>
      <c r="FI14" s="46">
        <f>FI11*(Kirish!$B$17+Kirish!$B$18)</f>
        <v>0</v>
      </c>
      <c r="FJ14" s="46">
        <f>FJ11*(Kirish!$B$17+Kirish!$B$18)</f>
        <v>0</v>
      </c>
      <c r="FK14" s="46">
        <f>FK11*(Kirish!$B$17+Kirish!$B$18)</f>
        <v>0</v>
      </c>
      <c r="FL14" s="46">
        <f>FL11*(Kirish!$B$17+Kirish!$B$18)</f>
        <v>0</v>
      </c>
      <c r="FM14" s="46">
        <f>FM11*(Kirish!$B$17+Kirish!$B$18)</f>
        <v>0</v>
      </c>
      <c r="FN14" s="46">
        <f>FN11*(Kirish!$B$17+Kirish!$B$18)</f>
        <v>0</v>
      </c>
      <c r="FO14" s="46">
        <f>FO11*(Kirish!$B$17+Kirish!$B$18)</f>
        <v>0</v>
      </c>
      <c r="FP14" s="46">
        <f>FP11*(Kirish!$B$17+Kirish!$B$18)</f>
        <v>0</v>
      </c>
    </row>
    <row r="15" spans="1:172" x14ac:dyDescent="0.2">
      <c r="A15" s="42" t="s">
        <v>229</v>
      </c>
      <c r="C15" s="45">
        <f t="shared" si="12"/>
        <v>0</v>
      </c>
      <c r="D15" s="46">
        <f>MAX(0,Parametrlar!$H$26)*D13*Kirish!$B$28</f>
        <v>0</v>
      </c>
      <c r="E15" s="46">
        <f>MAX(0,Parametrlar!$H$26)*E13*Kirish!$B$28</f>
        <v>0</v>
      </c>
      <c r="F15" s="46">
        <f>MAX(0,Parametrlar!$H$26)*F13*Kirish!$B$28</f>
        <v>0</v>
      </c>
      <c r="G15" s="46">
        <f>MAX(0,Parametrlar!$H$26)*G13*Kirish!$B$28</f>
        <v>0</v>
      </c>
      <c r="H15" s="46">
        <f>MAX(0,Parametrlar!$H$26)*H13*Kirish!$B$28</f>
        <v>0</v>
      </c>
      <c r="I15" s="46">
        <f>MAX(0,Parametrlar!$H$26)*I13*Kirish!$B$28</f>
        <v>0</v>
      </c>
      <c r="J15" s="46">
        <f>MAX(0,Parametrlar!$H$26)*J13*Kirish!$B$28</f>
        <v>0</v>
      </c>
      <c r="K15" s="46">
        <f>MAX(0,Parametrlar!$H$26)*K13*Kirish!$B$28</f>
        <v>0</v>
      </c>
      <c r="L15" s="46">
        <f>MAX(0,Parametrlar!$H$26)*L13*Kirish!$B$28</f>
        <v>0</v>
      </c>
      <c r="M15" s="46">
        <f>MAX(0,Parametrlar!$H$26)*M13*Kirish!$B$28</f>
        <v>0</v>
      </c>
      <c r="N15" s="46">
        <f>MAX(0,Parametrlar!$H$26)*N13*Kirish!$B$28</f>
        <v>0</v>
      </c>
      <c r="O15" s="46">
        <f>MAX(0,Parametrlar!$H$26)*O13*Kirish!$B$28</f>
        <v>0</v>
      </c>
      <c r="P15" s="46">
        <f>MAX(0,Parametrlar!$H$26)*P13*Kirish!$B$28</f>
        <v>0</v>
      </c>
      <c r="Q15" s="46">
        <f>MAX(0,Parametrlar!$H$26)*Q13*Kirish!$B$28</f>
        <v>0</v>
      </c>
      <c r="R15" s="46">
        <f>MAX(0,Parametrlar!$H$26)*R13*Kirish!$B$28</f>
        <v>0</v>
      </c>
      <c r="S15" s="46">
        <f>MAX(0,Parametrlar!$H$26)*S13*Kirish!$B$28</f>
        <v>0</v>
      </c>
      <c r="T15" s="46">
        <f>MAX(0,Parametrlar!$H$26)*T13*Kirish!$B$28</f>
        <v>0</v>
      </c>
      <c r="U15" s="46">
        <f>MAX(0,Parametrlar!$H$26)*U13*Kirish!$B$28</f>
        <v>0</v>
      </c>
      <c r="V15" s="46">
        <f>MAX(0,Parametrlar!$H$26)*V13*Kirish!$B$28</f>
        <v>0</v>
      </c>
      <c r="W15" s="46">
        <f>MAX(0,Parametrlar!$H$26)*W13*Kirish!$B$28</f>
        <v>0</v>
      </c>
      <c r="X15" s="46">
        <f>MAX(0,Parametrlar!$H$26)*X13*Kirish!$B$28</f>
        <v>0</v>
      </c>
      <c r="Y15" s="46">
        <f>MAX(0,Parametrlar!$H$26)*Y13*Kirish!$B$28</f>
        <v>0</v>
      </c>
      <c r="Z15" s="46">
        <f>MAX(0,Parametrlar!$H$26)*Z13*Kirish!$B$28</f>
        <v>0</v>
      </c>
      <c r="AA15" s="46">
        <f>MAX(0,Parametrlar!$H$26)*AA13*Kirish!$B$28</f>
        <v>0</v>
      </c>
      <c r="AB15" s="46">
        <f>MAX(0,Parametrlar!$H$26)*AB13*Kirish!$B$28</f>
        <v>0</v>
      </c>
      <c r="AC15" s="46">
        <f>MAX(0,Parametrlar!$H$26)*AC13*Kirish!$B$28</f>
        <v>0</v>
      </c>
      <c r="AD15" s="46">
        <f>MAX(0,Parametrlar!$H$26)*AD13*Kirish!$B$28</f>
        <v>0</v>
      </c>
      <c r="AE15" s="46">
        <f>MAX(0,Parametrlar!$H$26)*AE13*Kirish!$B$28</f>
        <v>0</v>
      </c>
      <c r="AF15" s="46">
        <f>MAX(0,Parametrlar!$H$26)*AF13*Kirish!$B$28</f>
        <v>0</v>
      </c>
      <c r="AG15" s="46">
        <f>MAX(0,Parametrlar!$H$26)*AG13*Kirish!$B$28</f>
        <v>0</v>
      </c>
      <c r="AH15" s="46">
        <f>MAX(0,Parametrlar!$H$26)*AH13*Kirish!$B$28</f>
        <v>0</v>
      </c>
      <c r="AI15" s="46">
        <f>MAX(0,Parametrlar!$H$26)*AI13*Kirish!$B$28</f>
        <v>0</v>
      </c>
      <c r="AJ15" s="46">
        <f>MAX(0,Parametrlar!$H$26)*AJ13*Kirish!$B$28</f>
        <v>0</v>
      </c>
      <c r="AK15" s="46">
        <f>MAX(0,Parametrlar!$H$26)*AK13*Kirish!$B$28</f>
        <v>0</v>
      </c>
      <c r="AL15" s="46">
        <f>MAX(0,Parametrlar!$H$26)*AL13*Kirish!$B$28</f>
        <v>0</v>
      </c>
      <c r="AM15" s="46">
        <f>MAX(0,Parametrlar!$H$26)*AM13*Kirish!$B$28</f>
        <v>0</v>
      </c>
      <c r="AN15" s="46">
        <f>MAX(0,Parametrlar!$H$26)*AN13*Kirish!$B$28</f>
        <v>0</v>
      </c>
      <c r="AO15" s="46">
        <f>MAX(0,Parametrlar!$H$26)*AO13*Kirish!$B$28</f>
        <v>0</v>
      </c>
      <c r="AP15" s="46">
        <f>MAX(0,Parametrlar!$H$26)*AP13*Kirish!$B$28</f>
        <v>0</v>
      </c>
      <c r="AQ15" s="46">
        <f>MAX(0,Parametrlar!$H$26)*AQ13*Kirish!$B$28</f>
        <v>0</v>
      </c>
      <c r="AR15" s="46">
        <f>MAX(0,Parametrlar!$H$26)*AR13*Kirish!$B$28</f>
        <v>0</v>
      </c>
      <c r="AS15" s="46">
        <f>MAX(0,Parametrlar!$H$26)*AS13*Kirish!$B$28</f>
        <v>0</v>
      </c>
      <c r="AT15" s="46">
        <f>MAX(0,Parametrlar!$H$26)*AT13*Kirish!$B$28</f>
        <v>0</v>
      </c>
      <c r="AU15" s="46">
        <f>MAX(0,Parametrlar!$H$26)*AU13*Kirish!$B$28</f>
        <v>0</v>
      </c>
      <c r="AV15" s="46">
        <f>MAX(0,Parametrlar!$H$26)*AV13*Kirish!$B$28</f>
        <v>0</v>
      </c>
      <c r="AW15" s="46">
        <f>MAX(0,Parametrlar!$H$26)*AW13*Kirish!$B$28</f>
        <v>0</v>
      </c>
      <c r="AX15" s="46">
        <f>MAX(0,Parametrlar!$H$26)*AX13*Kirish!$B$28</f>
        <v>0</v>
      </c>
      <c r="AY15" s="46">
        <f>MAX(0,Parametrlar!$H$26)*AY13*Kirish!$B$28</f>
        <v>0</v>
      </c>
      <c r="AZ15" s="46">
        <f>MAX(0,Parametrlar!$H$26)*AZ13*Kirish!$B$28</f>
        <v>0</v>
      </c>
      <c r="BA15" s="46">
        <f>MAX(0,Parametrlar!$H$26)*BA13*Kirish!$B$28</f>
        <v>0</v>
      </c>
      <c r="BB15" s="46">
        <f>MAX(0,Parametrlar!$H$26)*BB13*Kirish!$B$28</f>
        <v>0</v>
      </c>
      <c r="BC15" s="46">
        <f>MAX(0,Parametrlar!$H$26)*BC13*Kirish!$B$28</f>
        <v>0</v>
      </c>
      <c r="BD15" s="46">
        <f>MAX(0,Parametrlar!$H$26)*BD13*Kirish!$B$28</f>
        <v>0</v>
      </c>
      <c r="BE15" s="46">
        <f>MAX(0,Parametrlar!$H$26)*BE13*Kirish!$B$28</f>
        <v>0</v>
      </c>
      <c r="BF15" s="46">
        <f>MAX(0,Parametrlar!$H$26)*BF13*Kirish!$B$28</f>
        <v>0</v>
      </c>
      <c r="BG15" s="46">
        <f>MAX(0,Parametrlar!$H$26)*BG13*Kirish!$B$28</f>
        <v>0</v>
      </c>
      <c r="BH15" s="46">
        <f>MAX(0,Parametrlar!$H$26)*BH13*Kirish!$B$28</f>
        <v>0</v>
      </c>
      <c r="BI15" s="46">
        <f>MAX(0,Parametrlar!$H$26)*BI13*Kirish!$B$28</f>
        <v>0</v>
      </c>
      <c r="BJ15" s="46">
        <f>MAX(0,Parametrlar!$H$26)*BJ13*Kirish!$B$28</f>
        <v>0</v>
      </c>
      <c r="BK15" s="46">
        <f>MAX(0,Parametrlar!$H$26)*BK13*Kirish!$B$28</f>
        <v>0</v>
      </c>
      <c r="BL15" s="46">
        <f>MAX(0,Parametrlar!$H$26)*BL13*Kirish!$B$28</f>
        <v>0</v>
      </c>
      <c r="BM15" s="46">
        <f>MAX(0,Parametrlar!$H$26)*BM13*Kirish!$B$28</f>
        <v>0</v>
      </c>
      <c r="BN15" s="46">
        <f>MAX(0,Parametrlar!$H$26)*BN13*Kirish!$B$28</f>
        <v>0</v>
      </c>
      <c r="BO15" s="46">
        <f>MAX(0,Parametrlar!$H$26)*BO13*Kirish!$B$28</f>
        <v>0</v>
      </c>
      <c r="BP15" s="46">
        <f>MAX(0,Parametrlar!$H$26)*BP13*Kirish!$B$28</f>
        <v>0</v>
      </c>
      <c r="BQ15" s="46">
        <f>MAX(0,Parametrlar!$H$26)*BQ13*Kirish!$B$28</f>
        <v>0</v>
      </c>
      <c r="BR15" s="46">
        <f>MAX(0,Parametrlar!$H$26)*BR13*Kirish!$B$28</f>
        <v>0</v>
      </c>
      <c r="BS15" s="46">
        <f>MAX(0,Parametrlar!$H$26)*BS13*Kirish!$B$28</f>
        <v>0</v>
      </c>
      <c r="BT15" s="46">
        <f>MAX(0,Parametrlar!$H$26)*BT13*Kirish!$B$28</f>
        <v>0</v>
      </c>
      <c r="BU15" s="46">
        <f>MAX(0,Parametrlar!$H$26)*BU13*Kirish!$B$28</f>
        <v>0</v>
      </c>
      <c r="BV15" s="46">
        <f>MAX(0,Parametrlar!$H$26)*BV13*Kirish!$B$28</f>
        <v>0</v>
      </c>
      <c r="BW15" s="46">
        <f>MAX(0,Parametrlar!$H$26)*BW13*Kirish!$B$28</f>
        <v>0</v>
      </c>
      <c r="BX15" s="46">
        <f>MAX(0,Parametrlar!$H$26)*BX13*Kirish!$B$28</f>
        <v>0</v>
      </c>
      <c r="BY15" s="46">
        <f>MAX(0,Parametrlar!$H$26)*BY13*Kirish!$B$28</f>
        <v>0</v>
      </c>
      <c r="BZ15" s="46">
        <f>MAX(0,Parametrlar!$H$26)*BZ13*Kirish!$B$28</f>
        <v>0</v>
      </c>
      <c r="CA15" s="46">
        <f>MAX(0,Parametrlar!$H$26)*CA13*Kirish!$B$28</f>
        <v>0</v>
      </c>
      <c r="CB15" s="46">
        <f>MAX(0,Parametrlar!$H$26)*CB13*Kirish!$B$28</f>
        <v>0</v>
      </c>
      <c r="CC15" s="46">
        <f>MAX(0,Parametrlar!$H$26)*CC13*Kirish!$B$28</f>
        <v>0</v>
      </c>
      <c r="CD15" s="46">
        <f>MAX(0,Parametrlar!$H$26)*CD13*Kirish!$B$28</f>
        <v>0</v>
      </c>
      <c r="CE15" s="46">
        <f>MAX(0,Parametrlar!$H$26)*CE13*Kirish!$B$28</f>
        <v>0</v>
      </c>
      <c r="CF15" s="46">
        <f>MAX(0,Parametrlar!$H$26)*CF13*Kirish!$B$28</f>
        <v>0</v>
      </c>
      <c r="CG15" s="46">
        <f>MAX(0,Parametrlar!$H$26)*CG13*Kirish!$B$28</f>
        <v>0</v>
      </c>
      <c r="CH15" s="46">
        <f>MAX(0,Parametrlar!$H$26)*CH13*Kirish!$B$28</f>
        <v>0</v>
      </c>
      <c r="CI15" s="46">
        <f>MAX(0,Parametrlar!$H$26)*CI13*Kirish!$B$28</f>
        <v>0</v>
      </c>
      <c r="CJ15" s="46">
        <f>MAX(0,Parametrlar!$H$26)*CJ13*Kirish!$B$28</f>
        <v>0</v>
      </c>
      <c r="CK15" s="46">
        <f>MAX(0,Parametrlar!$H$26)*CK13*Kirish!$B$28</f>
        <v>0</v>
      </c>
      <c r="CL15" s="46">
        <f>MAX(0,Parametrlar!$H$26)*CL13*Kirish!$B$28</f>
        <v>0</v>
      </c>
      <c r="CM15" s="46">
        <f>MAX(0,Parametrlar!$H$26)*CM13*Kirish!$B$28</f>
        <v>0</v>
      </c>
      <c r="CN15" s="46">
        <f>MAX(0,Parametrlar!$H$26)*CN13*Kirish!$B$28</f>
        <v>0</v>
      </c>
      <c r="CO15" s="46">
        <f>MAX(0,Parametrlar!$H$26)*CO13*Kirish!$B$28</f>
        <v>0</v>
      </c>
      <c r="CP15" s="46">
        <f>MAX(0,Parametrlar!$H$26)*CP13*Kirish!$B$28</f>
        <v>0</v>
      </c>
      <c r="CQ15" s="46">
        <f>MAX(0,Parametrlar!$H$26)*CQ13*Kirish!$B$28</f>
        <v>0</v>
      </c>
      <c r="CR15" s="46">
        <f>MAX(0,Parametrlar!$H$26)*CR13*Kirish!$B$28</f>
        <v>0</v>
      </c>
      <c r="CS15" s="46">
        <f>MAX(0,Parametrlar!$H$26)*CS13*Kirish!$B$28</f>
        <v>0</v>
      </c>
      <c r="CT15" s="46">
        <f>MAX(0,Parametrlar!$H$26)*CT13*Kirish!$B$28</f>
        <v>0</v>
      </c>
      <c r="CU15" s="46">
        <f>MAX(0,Parametrlar!$H$26)*CU13*Kirish!$B$28</f>
        <v>0</v>
      </c>
      <c r="CV15" s="46">
        <f>MAX(0,Parametrlar!$H$26)*CV13*Kirish!$B$28</f>
        <v>0</v>
      </c>
      <c r="CW15" s="46">
        <f>MAX(0,Parametrlar!$H$26)*CW13*Kirish!$B$28</f>
        <v>0</v>
      </c>
      <c r="CX15" s="46">
        <f>MAX(0,Parametrlar!$H$26)*CX13*Kirish!$B$28</f>
        <v>0</v>
      </c>
      <c r="CY15" s="46">
        <f>MAX(0,Parametrlar!$H$26)*CY13*Kirish!$B$28</f>
        <v>0</v>
      </c>
      <c r="CZ15" s="46">
        <f>MAX(0,Parametrlar!$H$26)*CZ13*Kirish!$B$28</f>
        <v>0</v>
      </c>
      <c r="DA15" s="46">
        <f>MAX(0,Parametrlar!$H$26)*DA13*Kirish!$B$28</f>
        <v>0</v>
      </c>
      <c r="DB15" s="46">
        <f>MAX(0,Parametrlar!$H$26)*DB13*Kirish!$B$28</f>
        <v>0</v>
      </c>
      <c r="DC15" s="46">
        <f>MAX(0,Parametrlar!$H$26)*DC13*Kirish!$B$28</f>
        <v>0</v>
      </c>
      <c r="DD15" s="46">
        <f>MAX(0,Parametrlar!$H$26)*DD13*Kirish!$B$28</f>
        <v>0</v>
      </c>
      <c r="DE15" s="46">
        <f>MAX(0,Parametrlar!$H$26)*DE13*Kirish!$B$28</f>
        <v>0</v>
      </c>
      <c r="DF15" s="46">
        <f>MAX(0,Parametrlar!$H$26)*DF13*Kirish!$B$28</f>
        <v>0</v>
      </c>
      <c r="DG15" s="46">
        <f>MAX(0,Parametrlar!$H$26)*DG13*Kirish!$B$28</f>
        <v>0</v>
      </c>
      <c r="DH15" s="46">
        <f>MAX(0,Parametrlar!$H$26)*DH13*Kirish!$B$28</f>
        <v>0</v>
      </c>
      <c r="DI15" s="46">
        <f>MAX(0,Parametrlar!$H$26)*DI13*Kirish!$B$28</f>
        <v>0</v>
      </c>
      <c r="DJ15" s="46">
        <f>MAX(0,Parametrlar!$H$26)*DJ13*Kirish!$B$28</f>
        <v>0</v>
      </c>
      <c r="DK15" s="46">
        <f>MAX(0,Parametrlar!$H$26)*DK13*Kirish!$B$28</f>
        <v>0</v>
      </c>
      <c r="DL15" s="46">
        <f>MAX(0,Parametrlar!$H$26)*DL13*Kirish!$B$28</f>
        <v>0</v>
      </c>
      <c r="DM15" s="46">
        <f>MAX(0,Parametrlar!$H$26)*DM13*Kirish!$B$28</f>
        <v>0</v>
      </c>
      <c r="DN15" s="46">
        <f>MAX(0,Parametrlar!$H$26)*DN13*Kirish!$B$28</f>
        <v>0</v>
      </c>
      <c r="DO15" s="46">
        <f>MAX(0,Parametrlar!$H$26)*DO13*Kirish!$B$28</f>
        <v>0</v>
      </c>
      <c r="DP15" s="46">
        <f>MAX(0,Parametrlar!$H$26)*DP13*Kirish!$B$28</f>
        <v>0</v>
      </c>
      <c r="DQ15" s="46">
        <f>MAX(0,Parametrlar!$H$26)*DQ13*Kirish!$B$28</f>
        <v>0</v>
      </c>
      <c r="DR15" s="46">
        <f>MAX(0,Parametrlar!$H$26)*DR13*Kirish!$B$28</f>
        <v>0</v>
      </c>
      <c r="DS15" s="46">
        <f>MAX(0,Parametrlar!$H$26)*DS13*Kirish!$B$28</f>
        <v>0</v>
      </c>
      <c r="DT15" s="46">
        <f>MAX(0,Parametrlar!$H$26)*DT13*Kirish!$B$28</f>
        <v>0</v>
      </c>
      <c r="DU15" s="46">
        <f>MAX(0,Parametrlar!$H$26)*DU13*Kirish!$B$28</f>
        <v>0</v>
      </c>
      <c r="DV15" s="46">
        <f>MAX(0,Parametrlar!$H$26)*DV13*Kirish!$B$28</f>
        <v>0</v>
      </c>
      <c r="DW15" s="46">
        <f>MAX(0,Parametrlar!$H$26)*DW13*Kirish!$B$28</f>
        <v>0</v>
      </c>
      <c r="DX15" s="46">
        <f>MAX(0,Parametrlar!$H$26)*DX13*Kirish!$B$28</f>
        <v>0</v>
      </c>
      <c r="DY15" s="46">
        <f>MAX(0,Parametrlar!$H$26)*DY13*Kirish!$B$28</f>
        <v>0</v>
      </c>
      <c r="DZ15" s="46">
        <f>MAX(0,Parametrlar!$H$26)*DZ13*Kirish!$B$28</f>
        <v>0</v>
      </c>
      <c r="EA15" s="46">
        <f>MAX(0,Parametrlar!$H$26)*EA13*Kirish!$B$28</f>
        <v>0</v>
      </c>
      <c r="EB15" s="46">
        <f>MAX(0,Parametrlar!$H$26)*EB13*Kirish!$B$28</f>
        <v>0</v>
      </c>
      <c r="EC15" s="46">
        <f>MAX(0,Parametrlar!$H$26)*EC13*Kirish!$B$28</f>
        <v>0</v>
      </c>
      <c r="ED15" s="46">
        <f>MAX(0,Parametrlar!$H$26)*ED13*Kirish!$B$28</f>
        <v>0</v>
      </c>
      <c r="EE15" s="46">
        <f>MAX(0,Parametrlar!$H$26)*EE13*Kirish!$B$28</f>
        <v>0</v>
      </c>
      <c r="EF15" s="46">
        <f>MAX(0,Parametrlar!$H$26)*EF13*Kirish!$B$28</f>
        <v>0</v>
      </c>
      <c r="EG15" s="46">
        <f>MAX(0,Parametrlar!$H$26)*EG13*Kirish!$B$28</f>
        <v>0</v>
      </c>
      <c r="EH15" s="46">
        <f>MAX(0,Parametrlar!$H$26)*EH13*Kirish!$B$28</f>
        <v>0</v>
      </c>
      <c r="EI15" s="46">
        <f>MAX(0,Parametrlar!$H$26)*EI13*Kirish!$B$28</f>
        <v>0</v>
      </c>
      <c r="EJ15" s="46">
        <f>MAX(0,Parametrlar!$H$26)*EJ13*Kirish!$B$28</f>
        <v>0</v>
      </c>
      <c r="EK15" s="46">
        <f>MAX(0,Parametrlar!$H$26)*EK13*Kirish!$B$28</f>
        <v>0</v>
      </c>
      <c r="EL15" s="46">
        <f>MAX(0,Parametrlar!$H$26)*EL13*Kirish!$B$28</f>
        <v>0</v>
      </c>
      <c r="EM15" s="46">
        <f>MAX(0,Parametrlar!$H$26)*EM13*Kirish!$B$28</f>
        <v>0</v>
      </c>
      <c r="EN15" s="46">
        <f>MAX(0,Parametrlar!$H$26)*EN13*Kirish!$B$28</f>
        <v>0</v>
      </c>
      <c r="EO15" s="46">
        <f>MAX(0,Parametrlar!$H$26)*EO13*Kirish!$B$28</f>
        <v>0</v>
      </c>
      <c r="EP15" s="46">
        <f>MAX(0,Parametrlar!$H$26)*EP13*Kirish!$B$28</f>
        <v>0</v>
      </c>
      <c r="EQ15" s="46">
        <f>MAX(0,Parametrlar!$H$26)*EQ13*Kirish!$B$28</f>
        <v>0</v>
      </c>
      <c r="ER15" s="46">
        <f>MAX(0,Parametrlar!$H$26)*ER13*Kirish!$B$28</f>
        <v>0</v>
      </c>
      <c r="ES15" s="46">
        <f>MAX(0,Parametrlar!$H$26)*ES13*Kirish!$B$28</f>
        <v>0</v>
      </c>
      <c r="ET15" s="46">
        <f>MAX(0,Parametrlar!$H$26)*ET13*Kirish!$B$28</f>
        <v>0</v>
      </c>
      <c r="EU15" s="46">
        <f>MAX(0,Parametrlar!$H$26)*EU13*Kirish!$B$28</f>
        <v>0</v>
      </c>
      <c r="EV15" s="46">
        <f>MAX(0,Parametrlar!$H$26)*EV13*Kirish!$B$28</f>
        <v>0</v>
      </c>
      <c r="EW15" s="46">
        <f>MAX(0,Parametrlar!$H$26)*EW13*Kirish!$B$28</f>
        <v>0</v>
      </c>
      <c r="EX15" s="46">
        <f>MAX(0,Parametrlar!$H$26)*EX13*Kirish!$B$28</f>
        <v>0</v>
      </c>
      <c r="EY15" s="46">
        <f>MAX(0,Parametrlar!$H$26)*EY13*Kirish!$B$28</f>
        <v>0</v>
      </c>
      <c r="EZ15" s="46">
        <f>MAX(0,Parametrlar!$H$26)*EZ13*Kirish!$B$28</f>
        <v>0</v>
      </c>
      <c r="FA15" s="46">
        <f>MAX(0,Parametrlar!$H$26)*FA13*Kirish!$B$28</f>
        <v>0</v>
      </c>
      <c r="FB15" s="46">
        <f>MAX(0,Parametrlar!$H$26)*FB13*Kirish!$B$28</f>
        <v>0</v>
      </c>
      <c r="FC15" s="46">
        <f>MAX(0,Parametrlar!$H$26)*FC13*Kirish!$B$28</f>
        <v>0</v>
      </c>
      <c r="FD15" s="46">
        <f>MAX(0,Parametrlar!$H$26)*FD13*Kirish!$B$28</f>
        <v>0</v>
      </c>
      <c r="FE15" s="46">
        <f>MAX(0,Parametrlar!$H$26)*FE13*Kirish!$B$28</f>
        <v>0</v>
      </c>
      <c r="FF15" s="46">
        <f>MAX(0,Parametrlar!$H$26)*FF13*Kirish!$B$28</f>
        <v>0</v>
      </c>
      <c r="FG15" s="46">
        <f>MAX(0,Parametrlar!$H$26)*FG13*Kirish!$B$28</f>
        <v>0</v>
      </c>
      <c r="FH15" s="46">
        <f>MAX(0,Parametrlar!$H$26)*FH13*Kirish!$B$28</f>
        <v>0</v>
      </c>
      <c r="FI15" s="46">
        <f>MAX(0,Parametrlar!$H$26)*FI13*Kirish!$B$28</f>
        <v>0</v>
      </c>
      <c r="FJ15" s="46">
        <f>MAX(0,Parametrlar!$H$26)*FJ13*Kirish!$B$28</f>
        <v>0</v>
      </c>
      <c r="FK15" s="46">
        <f>MAX(0,Parametrlar!$H$26)*FK13*Kirish!$B$28</f>
        <v>0</v>
      </c>
      <c r="FL15" s="46">
        <f>MAX(0,Parametrlar!$H$26)*FL13*Kirish!$B$28</f>
        <v>0</v>
      </c>
      <c r="FM15" s="46">
        <f>MAX(0,Parametrlar!$H$26)*FM13*Kirish!$B$28</f>
        <v>0</v>
      </c>
      <c r="FN15" s="46">
        <f>MAX(0,Parametrlar!$H$26)*FN13*Kirish!$B$28</f>
        <v>0</v>
      </c>
      <c r="FO15" s="46">
        <f>MAX(0,Parametrlar!$H$26)*FO13*Kirish!$B$28</f>
        <v>0</v>
      </c>
      <c r="FP15" s="46">
        <f>MAX(0,Parametrlar!$H$26)*FP13*Kirish!$B$28</f>
        <v>0</v>
      </c>
    </row>
    <row r="16" spans="1:172" x14ac:dyDescent="0.2">
      <c r="A16" s="42" t="s">
        <v>230</v>
      </c>
      <c r="C16" s="45">
        <f t="shared" si="12"/>
        <v>3877603.0193263902</v>
      </c>
      <c r="D16" s="46">
        <f>IF(AND(D$4&gt;=1,D$4&lt;=Parametrlar!$H$4),Parametrlar!$H$17/Parametrlar!$H$4*(1+Kirish!$B$38)^((D$4-1)/12),0)</f>
        <v>0</v>
      </c>
      <c r="E16" s="46">
        <f>IF(AND(E$4&gt;=1,E$4&lt;=Parametrlar!$H$4),Parametrlar!$H$17/Parametrlar!$H$4*(1+Kirish!$B$38)^((E$4-1)/12),0)</f>
        <v>137596.08592592593</v>
      </c>
      <c r="F16" s="46">
        <f>IF(AND(F$4&gt;=1,F$4&lt;=Parametrlar!$H$4),Parametrlar!$H$17/Parametrlar!$H$4*(1+Kirish!$B$38)^((F$4-1)/12),0)</f>
        <v>138046.53970629649</v>
      </c>
      <c r="G16" s="46">
        <f>IF(AND(G$4&gt;=1,G$4&lt;=Parametrlar!$H$4),Parametrlar!$H$17/Parametrlar!$H$4*(1+Kirish!$B$38)^((G$4-1)/12),0)</f>
        <v>138498.46815512789</v>
      </c>
      <c r="H16" s="46">
        <f>IF(AND(H$4&gt;=1,H$4&lt;=Parametrlar!$H$4),Parametrlar!$H$17/Parametrlar!$H$4*(1+Kirish!$B$38)^((H$4-1)/12),0)</f>
        <v>138951.87610010093</v>
      </c>
      <c r="I16" s="46">
        <f>IF(AND(I$4&gt;=1,I$4&lt;=Parametrlar!$H$4),Parametrlar!$H$17/Parametrlar!$H$4*(1+Kirish!$B$38)^((I$4-1)/12),0)</f>
        <v>139406.76838470099</v>
      </c>
      <c r="J16" s="46">
        <f>IF(AND(J$4&gt;=1,J$4&lt;=Parametrlar!$H$4),Parametrlar!$H$17/Parametrlar!$H$4*(1+Kirish!$B$38)^((J$4-1)/12),0)</f>
        <v>139863.14986826977</v>
      </c>
      <c r="K16" s="46">
        <f>IF(AND(K$4&gt;=1,K$4&lt;=Parametrlar!$H$4),Parametrlar!$H$17/Parametrlar!$H$4*(1+Kirish!$B$38)^((K$4-1)/12),0)</f>
        <v>140321.0254260572</v>
      </c>
      <c r="L16" s="46">
        <f>IF(AND(L$4&gt;=1,L$4&lt;=Parametrlar!$H$4),Parametrlar!$H$17/Parametrlar!$H$4*(1+Kirish!$B$38)^((L$4-1)/12),0)</f>
        <v>140780.39994927339</v>
      </c>
      <c r="M16" s="46">
        <f>IF(AND(M$4&gt;=1,M$4&lt;=Parametrlar!$H$4),Parametrlar!$H$17/Parametrlar!$H$4*(1+Kirish!$B$38)^((M$4-1)/12),0)</f>
        <v>141241.27834514118</v>
      </c>
      <c r="N16" s="46">
        <f>IF(AND(N$4&gt;=1,N$4&lt;=Parametrlar!$H$4),Parametrlar!$H$17/Parametrlar!$H$4*(1+Kirish!$B$38)^((N$4-1)/12),0)</f>
        <v>141703.66553694831</v>
      </c>
      <c r="O16" s="46">
        <f>IF(AND(O$4&gt;=1,O$4&lt;=Parametrlar!$H$4),Parametrlar!$H$17/Parametrlar!$H$4*(1+Kirish!$B$38)^((O$4-1)/12),0)</f>
        <v>142167.56646410003</v>
      </c>
      <c r="P16" s="46">
        <f>IF(AND(P$4&gt;=1,P$4&lt;=Parametrlar!$H$4),Parametrlar!$H$17/Parametrlar!$H$4*(1+Kirish!$B$38)^((P$4-1)/12),0)</f>
        <v>142632.98608217196</v>
      </c>
      <c r="Q16" s="46">
        <f>IF(AND(Q$4&gt;=1,Q$4&lt;=Parametrlar!$H$4),Parametrlar!$H$17/Parametrlar!$H$4*(1+Kirish!$B$38)^((Q$4-1)/12),0)</f>
        <v>143099.92936296298</v>
      </c>
      <c r="R16" s="46">
        <f>IF(AND(R$4&gt;=1,R$4&lt;=Parametrlar!$H$4),Parametrlar!$H$17/Parametrlar!$H$4*(1+Kirish!$B$38)^((R$4-1)/12),0)</f>
        <v>143568.40129454836</v>
      </c>
      <c r="S16" s="46">
        <f>IF(AND(S$4&gt;=1,S$4&lt;=Parametrlar!$H$4),Parametrlar!$H$17/Parametrlar!$H$4*(1+Kirish!$B$38)^((S$4-1)/12),0)</f>
        <v>144038.40688133301</v>
      </c>
      <c r="T16" s="46">
        <f>IF(AND(T$4&gt;=1,T$4&lt;=Parametrlar!$H$4),Parametrlar!$H$17/Parametrlar!$H$4*(1+Kirish!$B$38)^((T$4-1)/12),0)</f>
        <v>144509.95114410497</v>
      </c>
      <c r="U16" s="46">
        <f>IF(AND(U$4&gt;=1,U$4&lt;=Parametrlar!$H$4),Parametrlar!$H$17/Parametrlar!$H$4*(1+Kirish!$B$38)^((U$4-1)/12),0)</f>
        <v>144983.03912008906</v>
      </c>
      <c r="V16" s="46">
        <f>IF(AND(V$4&gt;=1,V$4&lt;=Parametrlar!$H$4),Parametrlar!$H$17/Parametrlar!$H$4*(1+Kirish!$B$38)^((V$4-1)/12),0)</f>
        <v>145457.67586300059</v>
      </c>
      <c r="W16" s="46">
        <f>IF(AND(W$4&gt;=1,W$4&lt;=Parametrlar!$H$4),Parametrlar!$H$17/Parametrlar!$H$4*(1+Kirish!$B$38)^((W$4-1)/12),0)</f>
        <v>145933.86644309948</v>
      </c>
      <c r="X16" s="46">
        <f>IF(AND(X$4&gt;=1,X$4&lt;=Parametrlar!$H$4),Parametrlar!$H$17/Parametrlar!$H$4*(1+Kirish!$B$38)^((X$4-1)/12),0)</f>
        <v>146411.61594724431</v>
      </c>
      <c r="Y16" s="46">
        <f>IF(AND(Y$4&gt;=1,Y$4&lt;=Parametrlar!$H$4),Parametrlar!$H$17/Parametrlar!$H$4*(1+Kirish!$B$38)^((Y$4-1)/12),0)</f>
        <v>146890.92947894684</v>
      </c>
      <c r="Z16" s="46">
        <f>IF(AND(Z$4&gt;=1,Z$4&lt;=Parametrlar!$H$4),Parametrlar!$H$17/Parametrlar!$H$4*(1+Kirish!$B$38)^((Z$4-1)/12),0)</f>
        <v>147371.81215842624</v>
      </c>
      <c r="AA16" s="46">
        <f>IF(AND(AA$4&gt;=1,AA$4&lt;=Parametrlar!$H$4),Parametrlar!$H$17/Parametrlar!$H$4*(1+Kirish!$B$38)^((AA$4-1)/12),0)</f>
        <v>147854.26912266403</v>
      </c>
      <c r="AB16" s="46">
        <f>IF(AND(AB$4&gt;=1,AB$4&lt;=Parametrlar!$H$4),Parametrlar!$H$17/Parametrlar!$H$4*(1+Kirish!$B$38)^((AB$4-1)/12),0)</f>
        <v>148338.30552545885</v>
      </c>
      <c r="AC16" s="46">
        <f>IF(AND(AC$4&gt;=1,AC$4&lt;=Parametrlar!$H$4),Parametrlar!$H$17/Parametrlar!$H$4*(1+Kirish!$B$38)^((AC$4-1)/12),0)</f>
        <v>148823.92653748151</v>
      </c>
      <c r="AD16" s="46">
        <f>IF(AND(AD$4&gt;=1,AD$4&lt;=Parametrlar!$H$4),Parametrlar!$H$17/Parametrlar!$H$4*(1+Kirish!$B$38)^((AD$4-1)/12),0)</f>
        <v>149311.13734633027</v>
      </c>
      <c r="AE16" s="46">
        <f>IF(AND(AE$4&gt;=1,AE$4&lt;=Parametrlar!$H$4),Parametrlar!$H$17/Parametrlar!$H$4*(1+Kirish!$B$38)^((AE$4-1)/12),0)</f>
        <v>149799.94315658632</v>
      </c>
      <c r="AF16" s="46">
        <f>IF(AND(AF$4&gt;=1,AF$4&lt;=Parametrlar!$H$4),Parametrlar!$H$17/Parametrlar!$H$4*(1+Kirish!$B$38)^((AF$4-1)/12),0)</f>
        <v>0</v>
      </c>
      <c r="AG16" s="46">
        <f>IF(AND(AG$4&gt;=1,AG$4&lt;=Parametrlar!$H$4),Parametrlar!$H$17/Parametrlar!$H$4*(1+Kirish!$B$38)^((AG$4-1)/12),0)</f>
        <v>0</v>
      </c>
      <c r="AH16" s="46">
        <f>IF(AND(AH$4&gt;=1,AH$4&lt;=Parametrlar!$H$4),Parametrlar!$H$17/Parametrlar!$H$4*(1+Kirish!$B$38)^((AH$4-1)/12),0)</f>
        <v>0</v>
      </c>
      <c r="AI16" s="46">
        <f>IF(AND(AI$4&gt;=1,AI$4&lt;=Parametrlar!$H$4),Parametrlar!$H$17/Parametrlar!$H$4*(1+Kirish!$B$38)^((AI$4-1)/12),0)</f>
        <v>0</v>
      </c>
      <c r="AJ16" s="46">
        <f>IF(AND(AJ$4&gt;=1,AJ$4&lt;=Parametrlar!$H$4),Parametrlar!$H$17/Parametrlar!$H$4*(1+Kirish!$B$38)^((AJ$4-1)/12),0)</f>
        <v>0</v>
      </c>
      <c r="AK16" s="46">
        <f>IF(AND(AK$4&gt;=1,AK$4&lt;=Parametrlar!$H$4),Parametrlar!$H$17/Parametrlar!$H$4*(1+Kirish!$B$38)^((AK$4-1)/12),0)</f>
        <v>0</v>
      </c>
      <c r="AL16" s="46">
        <f>IF(AND(AL$4&gt;=1,AL$4&lt;=Parametrlar!$H$4),Parametrlar!$H$17/Parametrlar!$H$4*(1+Kirish!$B$38)^((AL$4-1)/12),0)</f>
        <v>0</v>
      </c>
      <c r="AM16" s="46">
        <f>IF(AND(AM$4&gt;=1,AM$4&lt;=Parametrlar!$H$4),Parametrlar!$H$17/Parametrlar!$H$4*(1+Kirish!$B$38)^((AM$4-1)/12),0)</f>
        <v>0</v>
      </c>
      <c r="AN16" s="46">
        <f>IF(AND(AN$4&gt;=1,AN$4&lt;=Parametrlar!$H$4),Parametrlar!$H$17/Parametrlar!$H$4*(1+Kirish!$B$38)^((AN$4-1)/12),0)</f>
        <v>0</v>
      </c>
      <c r="AO16" s="46">
        <f>IF(AND(AO$4&gt;=1,AO$4&lt;=Parametrlar!$H$4),Parametrlar!$H$17/Parametrlar!$H$4*(1+Kirish!$B$38)^((AO$4-1)/12),0)</f>
        <v>0</v>
      </c>
      <c r="AP16" s="46">
        <f>IF(AND(AP$4&gt;=1,AP$4&lt;=Parametrlar!$H$4),Parametrlar!$H$17/Parametrlar!$H$4*(1+Kirish!$B$38)^((AP$4-1)/12),0)</f>
        <v>0</v>
      </c>
      <c r="AQ16" s="46">
        <f>IF(AND(AQ$4&gt;=1,AQ$4&lt;=Parametrlar!$H$4),Parametrlar!$H$17/Parametrlar!$H$4*(1+Kirish!$B$38)^((AQ$4-1)/12),0)</f>
        <v>0</v>
      </c>
      <c r="AR16" s="46">
        <f>IF(AND(AR$4&gt;=1,AR$4&lt;=Parametrlar!$H$4),Parametrlar!$H$17/Parametrlar!$H$4*(1+Kirish!$B$38)^((AR$4-1)/12),0)</f>
        <v>0</v>
      </c>
      <c r="AS16" s="46">
        <f>IF(AND(AS$4&gt;=1,AS$4&lt;=Parametrlar!$H$4),Parametrlar!$H$17/Parametrlar!$H$4*(1+Kirish!$B$38)^((AS$4-1)/12),0)</f>
        <v>0</v>
      </c>
      <c r="AT16" s="46">
        <f>IF(AND(AT$4&gt;=1,AT$4&lt;=Parametrlar!$H$4),Parametrlar!$H$17/Parametrlar!$H$4*(1+Kirish!$B$38)^((AT$4-1)/12),0)</f>
        <v>0</v>
      </c>
      <c r="AU16" s="46">
        <f>IF(AND(AU$4&gt;=1,AU$4&lt;=Parametrlar!$H$4),Parametrlar!$H$17/Parametrlar!$H$4*(1+Kirish!$B$38)^((AU$4-1)/12),0)</f>
        <v>0</v>
      </c>
      <c r="AV16" s="46">
        <f>IF(AND(AV$4&gt;=1,AV$4&lt;=Parametrlar!$H$4),Parametrlar!$H$17/Parametrlar!$H$4*(1+Kirish!$B$38)^((AV$4-1)/12),0)</f>
        <v>0</v>
      </c>
      <c r="AW16" s="46">
        <f>IF(AND(AW$4&gt;=1,AW$4&lt;=Parametrlar!$H$4),Parametrlar!$H$17/Parametrlar!$H$4*(1+Kirish!$B$38)^((AW$4-1)/12),0)</f>
        <v>0</v>
      </c>
      <c r="AX16" s="46">
        <f>IF(AND(AX$4&gt;=1,AX$4&lt;=Parametrlar!$H$4),Parametrlar!$H$17/Parametrlar!$H$4*(1+Kirish!$B$38)^((AX$4-1)/12),0)</f>
        <v>0</v>
      </c>
      <c r="AY16" s="46">
        <f>IF(AND(AY$4&gt;=1,AY$4&lt;=Parametrlar!$H$4),Parametrlar!$H$17/Parametrlar!$H$4*(1+Kirish!$B$38)^((AY$4-1)/12),0)</f>
        <v>0</v>
      </c>
      <c r="AZ16" s="46">
        <f>IF(AND(AZ$4&gt;=1,AZ$4&lt;=Parametrlar!$H$4),Parametrlar!$H$17/Parametrlar!$H$4*(1+Kirish!$B$38)^((AZ$4-1)/12),0)</f>
        <v>0</v>
      </c>
      <c r="BA16" s="46">
        <f>IF(AND(BA$4&gt;=1,BA$4&lt;=Parametrlar!$H$4),Parametrlar!$H$17/Parametrlar!$H$4*(1+Kirish!$B$38)^((BA$4-1)/12),0)</f>
        <v>0</v>
      </c>
      <c r="BB16" s="46">
        <f>IF(AND(BB$4&gt;=1,BB$4&lt;=Parametrlar!$H$4),Parametrlar!$H$17/Parametrlar!$H$4*(1+Kirish!$B$38)^((BB$4-1)/12),0)</f>
        <v>0</v>
      </c>
      <c r="BC16" s="46">
        <f>IF(AND(BC$4&gt;=1,BC$4&lt;=Parametrlar!$H$4),Parametrlar!$H$17/Parametrlar!$H$4*(1+Kirish!$B$38)^((BC$4-1)/12),0)</f>
        <v>0</v>
      </c>
      <c r="BD16" s="46">
        <f>IF(AND(BD$4&gt;=1,BD$4&lt;=Parametrlar!$H$4),Parametrlar!$H$17/Parametrlar!$H$4*(1+Kirish!$B$38)^((BD$4-1)/12),0)</f>
        <v>0</v>
      </c>
      <c r="BE16" s="46">
        <f>IF(AND(BE$4&gt;=1,BE$4&lt;=Parametrlar!$H$4),Parametrlar!$H$17/Parametrlar!$H$4*(1+Kirish!$B$38)^((BE$4-1)/12),0)</f>
        <v>0</v>
      </c>
      <c r="BF16" s="46">
        <f>IF(AND(BF$4&gt;=1,BF$4&lt;=Parametrlar!$H$4),Parametrlar!$H$17/Parametrlar!$H$4*(1+Kirish!$B$38)^((BF$4-1)/12),0)</f>
        <v>0</v>
      </c>
      <c r="BG16" s="46">
        <f>IF(AND(BG$4&gt;=1,BG$4&lt;=Parametrlar!$H$4),Parametrlar!$H$17/Parametrlar!$H$4*(1+Kirish!$B$38)^((BG$4-1)/12),0)</f>
        <v>0</v>
      </c>
      <c r="BH16" s="46">
        <f>IF(AND(BH$4&gt;=1,BH$4&lt;=Parametrlar!$H$4),Parametrlar!$H$17/Parametrlar!$H$4*(1+Kirish!$B$38)^((BH$4-1)/12),0)</f>
        <v>0</v>
      </c>
      <c r="BI16" s="46">
        <f>IF(AND(BI$4&gt;=1,BI$4&lt;=Parametrlar!$H$4),Parametrlar!$H$17/Parametrlar!$H$4*(1+Kirish!$B$38)^((BI$4-1)/12),0)</f>
        <v>0</v>
      </c>
      <c r="BJ16" s="46">
        <f>IF(AND(BJ$4&gt;=1,BJ$4&lt;=Parametrlar!$H$4),Parametrlar!$H$17/Parametrlar!$H$4*(1+Kirish!$B$38)^((BJ$4-1)/12),0)</f>
        <v>0</v>
      </c>
      <c r="BK16" s="46">
        <f>IF(AND(BK$4&gt;=1,BK$4&lt;=Parametrlar!$H$4),Parametrlar!$H$17/Parametrlar!$H$4*(1+Kirish!$B$38)^((BK$4-1)/12),0)</f>
        <v>0</v>
      </c>
      <c r="BL16" s="46">
        <f>IF(AND(BL$4&gt;=1,BL$4&lt;=Parametrlar!$H$4),Parametrlar!$H$17/Parametrlar!$H$4*(1+Kirish!$B$38)^((BL$4-1)/12),0)</f>
        <v>0</v>
      </c>
      <c r="BM16" s="46">
        <f>IF(AND(BM$4&gt;=1,BM$4&lt;=Parametrlar!$H$4),Parametrlar!$H$17/Parametrlar!$H$4*(1+Kirish!$B$38)^((BM$4-1)/12),0)</f>
        <v>0</v>
      </c>
      <c r="BN16" s="46">
        <f>IF(AND(BN$4&gt;=1,BN$4&lt;=Parametrlar!$H$4),Parametrlar!$H$17/Parametrlar!$H$4*(1+Kirish!$B$38)^((BN$4-1)/12),0)</f>
        <v>0</v>
      </c>
      <c r="BO16" s="46">
        <f>IF(AND(BO$4&gt;=1,BO$4&lt;=Parametrlar!$H$4),Parametrlar!$H$17/Parametrlar!$H$4*(1+Kirish!$B$38)^((BO$4-1)/12),0)</f>
        <v>0</v>
      </c>
      <c r="BP16" s="46">
        <f>IF(AND(BP$4&gt;=1,BP$4&lt;=Parametrlar!$H$4),Parametrlar!$H$17/Parametrlar!$H$4*(1+Kirish!$B$38)^((BP$4-1)/12),0)</f>
        <v>0</v>
      </c>
      <c r="BQ16" s="46">
        <f>IF(AND(BQ$4&gt;=1,BQ$4&lt;=Parametrlar!$H$4),Parametrlar!$H$17/Parametrlar!$H$4*(1+Kirish!$B$38)^((BQ$4-1)/12),0)</f>
        <v>0</v>
      </c>
      <c r="BR16" s="46">
        <f>IF(AND(BR$4&gt;=1,BR$4&lt;=Parametrlar!$H$4),Parametrlar!$H$17/Parametrlar!$H$4*(1+Kirish!$B$38)^((BR$4-1)/12),0)</f>
        <v>0</v>
      </c>
      <c r="BS16" s="46">
        <f>IF(AND(BS$4&gt;=1,BS$4&lt;=Parametrlar!$H$4),Parametrlar!$H$17/Parametrlar!$H$4*(1+Kirish!$B$38)^((BS$4-1)/12),0)</f>
        <v>0</v>
      </c>
      <c r="BT16" s="46">
        <f>IF(AND(BT$4&gt;=1,BT$4&lt;=Parametrlar!$H$4),Parametrlar!$H$17/Parametrlar!$H$4*(1+Kirish!$B$38)^((BT$4-1)/12),0)</f>
        <v>0</v>
      </c>
      <c r="BU16" s="46">
        <f>IF(AND(BU$4&gt;=1,BU$4&lt;=Parametrlar!$H$4),Parametrlar!$H$17/Parametrlar!$H$4*(1+Kirish!$B$38)^((BU$4-1)/12),0)</f>
        <v>0</v>
      </c>
      <c r="BV16" s="46">
        <f>IF(AND(BV$4&gt;=1,BV$4&lt;=Parametrlar!$H$4),Parametrlar!$H$17/Parametrlar!$H$4*(1+Kirish!$B$38)^((BV$4-1)/12),0)</f>
        <v>0</v>
      </c>
      <c r="BW16" s="46">
        <f>IF(AND(BW$4&gt;=1,BW$4&lt;=Parametrlar!$H$4),Parametrlar!$H$17/Parametrlar!$H$4*(1+Kirish!$B$38)^((BW$4-1)/12),0)</f>
        <v>0</v>
      </c>
      <c r="BX16" s="46">
        <f>IF(AND(BX$4&gt;=1,BX$4&lt;=Parametrlar!$H$4),Parametrlar!$H$17/Parametrlar!$H$4*(1+Kirish!$B$38)^((BX$4-1)/12),0)</f>
        <v>0</v>
      </c>
      <c r="BY16" s="46">
        <f>IF(AND(BY$4&gt;=1,BY$4&lt;=Parametrlar!$H$4),Parametrlar!$H$17/Parametrlar!$H$4*(1+Kirish!$B$38)^((BY$4-1)/12),0)</f>
        <v>0</v>
      </c>
      <c r="BZ16" s="46">
        <f>IF(AND(BZ$4&gt;=1,BZ$4&lt;=Parametrlar!$H$4),Parametrlar!$H$17/Parametrlar!$H$4*(1+Kirish!$B$38)^((BZ$4-1)/12),0)</f>
        <v>0</v>
      </c>
      <c r="CA16" s="46">
        <f>IF(AND(CA$4&gt;=1,CA$4&lt;=Parametrlar!$H$4),Parametrlar!$H$17/Parametrlar!$H$4*(1+Kirish!$B$38)^((CA$4-1)/12),0)</f>
        <v>0</v>
      </c>
      <c r="CB16" s="46">
        <f>IF(AND(CB$4&gt;=1,CB$4&lt;=Parametrlar!$H$4),Parametrlar!$H$17/Parametrlar!$H$4*(1+Kirish!$B$38)^((CB$4-1)/12),0)</f>
        <v>0</v>
      </c>
      <c r="CC16" s="46">
        <f>IF(AND(CC$4&gt;=1,CC$4&lt;=Parametrlar!$H$4),Parametrlar!$H$17/Parametrlar!$H$4*(1+Kirish!$B$38)^((CC$4-1)/12),0)</f>
        <v>0</v>
      </c>
      <c r="CD16" s="46">
        <f>IF(AND(CD$4&gt;=1,CD$4&lt;=Parametrlar!$H$4),Parametrlar!$H$17/Parametrlar!$H$4*(1+Kirish!$B$38)^((CD$4-1)/12),0)</f>
        <v>0</v>
      </c>
      <c r="CE16" s="46">
        <f>IF(AND(CE$4&gt;=1,CE$4&lt;=Parametrlar!$H$4),Parametrlar!$H$17/Parametrlar!$H$4*(1+Kirish!$B$38)^((CE$4-1)/12),0)</f>
        <v>0</v>
      </c>
      <c r="CF16" s="46">
        <f>IF(AND(CF$4&gt;=1,CF$4&lt;=Parametrlar!$H$4),Parametrlar!$H$17/Parametrlar!$H$4*(1+Kirish!$B$38)^((CF$4-1)/12),0)</f>
        <v>0</v>
      </c>
      <c r="CG16" s="46">
        <f>IF(AND(CG$4&gt;=1,CG$4&lt;=Parametrlar!$H$4),Parametrlar!$H$17/Parametrlar!$H$4*(1+Kirish!$B$38)^((CG$4-1)/12),0)</f>
        <v>0</v>
      </c>
      <c r="CH16" s="46">
        <f>IF(AND(CH$4&gt;=1,CH$4&lt;=Parametrlar!$H$4),Parametrlar!$H$17/Parametrlar!$H$4*(1+Kirish!$B$38)^((CH$4-1)/12),0)</f>
        <v>0</v>
      </c>
      <c r="CI16" s="46">
        <f>IF(AND(CI$4&gt;=1,CI$4&lt;=Parametrlar!$H$4),Parametrlar!$H$17/Parametrlar!$H$4*(1+Kirish!$B$38)^((CI$4-1)/12),0)</f>
        <v>0</v>
      </c>
      <c r="CJ16" s="46">
        <f>IF(AND(CJ$4&gt;=1,CJ$4&lt;=Parametrlar!$H$4),Parametrlar!$H$17/Parametrlar!$H$4*(1+Kirish!$B$38)^((CJ$4-1)/12),0)</f>
        <v>0</v>
      </c>
      <c r="CK16" s="46">
        <f>IF(AND(CK$4&gt;=1,CK$4&lt;=Parametrlar!$H$4),Parametrlar!$H$17/Parametrlar!$H$4*(1+Kirish!$B$38)^((CK$4-1)/12),0)</f>
        <v>0</v>
      </c>
      <c r="CL16" s="46">
        <f>IF(AND(CL$4&gt;=1,CL$4&lt;=Parametrlar!$H$4),Parametrlar!$H$17/Parametrlar!$H$4*(1+Kirish!$B$38)^((CL$4-1)/12),0)</f>
        <v>0</v>
      </c>
      <c r="CM16" s="46">
        <f>IF(AND(CM$4&gt;=1,CM$4&lt;=Parametrlar!$H$4),Parametrlar!$H$17/Parametrlar!$H$4*(1+Kirish!$B$38)^((CM$4-1)/12),0)</f>
        <v>0</v>
      </c>
      <c r="CN16" s="46">
        <f>IF(AND(CN$4&gt;=1,CN$4&lt;=Parametrlar!$H$4),Parametrlar!$H$17/Parametrlar!$H$4*(1+Kirish!$B$38)^((CN$4-1)/12),0)</f>
        <v>0</v>
      </c>
      <c r="CO16" s="46">
        <f>IF(AND(CO$4&gt;=1,CO$4&lt;=Parametrlar!$H$4),Parametrlar!$H$17/Parametrlar!$H$4*(1+Kirish!$B$38)^((CO$4-1)/12),0)</f>
        <v>0</v>
      </c>
      <c r="CP16" s="46">
        <f>IF(AND(CP$4&gt;=1,CP$4&lt;=Parametrlar!$H$4),Parametrlar!$H$17/Parametrlar!$H$4*(1+Kirish!$B$38)^((CP$4-1)/12),0)</f>
        <v>0</v>
      </c>
      <c r="CQ16" s="46">
        <f>IF(AND(CQ$4&gt;=1,CQ$4&lt;=Parametrlar!$H$4),Parametrlar!$H$17/Parametrlar!$H$4*(1+Kirish!$B$38)^((CQ$4-1)/12),0)</f>
        <v>0</v>
      </c>
      <c r="CR16" s="46">
        <f>IF(AND(CR$4&gt;=1,CR$4&lt;=Parametrlar!$H$4),Parametrlar!$H$17/Parametrlar!$H$4*(1+Kirish!$B$38)^((CR$4-1)/12),0)</f>
        <v>0</v>
      </c>
      <c r="CS16" s="46">
        <f>IF(AND(CS$4&gt;=1,CS$4&lt;=Parametrlar!$H$4),Parametrlar!$H$17/Parametrlar!$H$4*(1+Kirish!$B$38)^((CS$4-1)/12),0)</f>
        <v>0</v>
      </c>
      <c r="CT16" s="46">
        <f>IF(AND(CT$4&gt;=1,CT$4&lt;=Parametrlar!$H$4),Parametrlar!$H$17/Parametrlar!$H$4*(1+Kirish!$B$38)^((CT$4-1)/12),0)</f>
        <v>0</v>
      </c>
      <c r="CU16" s="46">
        <f>IF(AND(CU$4&gt;=1,CU$4&lt;=Parametrlar!$H$4),Parametrlar!$H$17/Parametrlar!$H$4*(1+Kirish!$B$38)^((CU$4-1)/12),0)</f>
        <v>0</v>
      </c>
      <c r="CV16" s="46">
        <f>IF(AND(CV$4&gt;=1,CV$4&lt;=Parametrlar!$H$4),Parametrlar!$H$17/Parametrlar!$H$4*(1+Kirish!$B$38)^((CV$4-1)/12),0)</f>
        <v>0</v>
      </c>
      <c r="CW16" s="46">
        <f>IF(AND(CW$4&gt;=1,CW$4&lt;=Parametrlar!$H$4),Parametrlar!$H$17/Parametrlar!$H$4*(1+Kirish!$B$38)^((CW$4-1)/12),0)</f>
        <v>0</v>
      </c>
      <c r="CX16" s="46">
        <f>IF(AND(CX$4&gt;=1,CX$4&lt;=Parametrlar!$H$4),Parametrlar!$H$17/Parametrlar!$H$4*(1+Kirish!$B$38)^((CX$4-1)/12),0)</f>
        <v>0</v>
      </c>
      <c r="CY16" s="46">
        <f>IF(AND(CY$4&gt;=1,CY$4&lt;=Parametrlar!$H$4),Parametrlar!$H$17/Parametrlar!$H$4*(1+Kirish!$B$38)^((CY$4-1)/12),0)</f>
        <v>0</v>
      </c>
      <c r="CZ16" s="46">
        <f>IF(AND(CZ$4&gt;=1,CZ$4&lt;=Parametrlar!$H$4),Parametrlar!$H$17/Parametrlar!$H$4*(1+Kirish!$B$38)^((CZ$4-1)/12),0)</f>
        <v>0</v>
      </c>
      <c r="DA16" s="46">
        <f>IF(AND(DA$4&gt;=1,DA$4&lt;=Parametrlar!$H$4),Parametrlar!$H$17/Parametrlar!$H$4*(1+Kirish!$B$38)^((DA$4-1)/12),0)</f>
        <v>0</v>
      </c>
      <c r="DB16" s="46">
        <f>IF(AND(DB$4&gt;=1,DB$4&lt;=Parametrlar!$H$4),Parametrlar!$H$17/Parametrlar!$H$4*(1+Kirish!$B$38)^((DB$4-1)/12),0)</f>
        <v>0</v>
      </c>
      <c r="DC16" s="46">
        <f>IF(AND(DC$4&gt;=1,DC$4&lt;=Parametrlar!$H$4),Parametrlar!$H$17/Parametrlar!$H$4*(1+Kirish!$B$38)^((DC$4-1)/12),0)</f>
        <v>0</v>
      </c>
      <c r="DD16" s="46">
        <f>IF(AND(DD$4&gt;=1,DD$4&lt;=Parametrlar!$H$4),Parametrlar!$H$17/Parametrlar!$H$4*(1+Kirish!$B$38)^((DD$4-1)/12),0)</f>
        <v>0</v>
      </c>
      <c r="DE16" s="46">
        <f>IF(AND(DE$4&gt;=1,DE$4&lt;=Parametrlar!$H$4),Parametrlar!$H$17/Parametrlar!$H$4*(1+Kirish!$B$38)^((DE$4-1)/12),0)</f>
        <v>0</v>
      </c>
      <c r="DF16" s="46">
        <f>IF(AND(DF$4&gt;=1,DF$4&lt;=Parametrlar!$H$4),Parametrlar!$H$17/Parametrlar!$H$4*(1+Kirish!$B$38)^((DF$4-1)/12),0)</f>
        <v>0</v>
      </c>
      <c r="DG16" s="46">
        <f>IF(AND(DG$4&gt;=1,DG$4&lt;=Parametrlar!$H$4),Parametrlar!$H$17/Parametrlar!$H$4*(1+Kirish!$B$38)^((DG$4-1)/12),0)</f>
        <v>0</v>
      </c>
      <c r="DH16" s="46">
        <f>IF(AND(DH$4&gt;=1,DH$4&lt;=Parametrlar!$H$4),Parametrlar!$H$17/Parametrlar!$H$4*(1+Kirish!$B$38)^((DH$4-1)/12),0)</f>
        <v>0</v>
      </c>
      <c r="DI16" s="46">
        <f>IF(AND(DI$4&gt;=1,DI$4&lt;=Parametrlar!$H$4),Parametrlar!$H$17/Parametrlar!$H$4*(1+Kirish!$B$38)^((DI$4-1)/12),0)</f>
        <v>0</v>
      </c>
      <c r="DJ16" s="46">
        <f>IF(AND(DJ$4&gt;=1,DJ$4&lt;=Parametrlar!$H$4),Parametrlar!$H$17/Parametrlar!$H$4*(1+Kirish!$B$38)^((DJ$4-1)/12),0)</f>
        <v>0</v>
      </c>
      <c r="DK16" s="46">
        <f>IF(AND(DK$4&gt;=1,DK$4&lt;=Parametrlar!$H$4),Parametrlar!$H$17/Parametrlar!$H$4*(1+Kirish!$B$38)^((DK$4-1)/12),0)</f>
        <v>0</v>
      </c>
      <c r="DL16" s="46">
        <f>IF(AND(DL$4&gt;=1,DL$4&lt;=Parametrlar!$H$4),Parametrlar!$H$17/Parametrlar!$H$4*(1+Kirish!$B$38)^((DL$4-1)/12),0)</f>
        <v>0</v>
      </c>
      <c r="DM16" s="46">
        <f>IF(AND(DM$4&gt;=1,DM$4&lt;=Parametrlar!$H$4),Parametrlar!$H$17/Parametrlar!$H$4*(1+Kirish!$B$38)^((DM$4-1)/12),0)</f>
        <v>0</v>
      </c>
      <c r="DN16" s="46">
        <f>IF(AND(DN$4&gt;=1,DN$4&lt;=Parametrlar!$H$4),Parametrlar!$H$17/Parametrlar!$H$4*(1+Kirish!$B$38)^((DN$4-1)/12),0)</f>
        <v>0</v>
      </c>
      <c r="DO16" s="46">
        <f>IF(AND(DO$4&gt;=1,DO$4&lt;=Parametrlar!$H$4),Parametrlar!$H$17/Parametrlar!$H$4*(1+Kirish!$B$38)^((DO$4-1)/12),0)</f>
        <v>0</v>
      </c>
      <c r="DP16" s="46">
        <f>IF(AND(DP$4&gt;=1,DP$4&lt;=Parametrlar!$H$4),Parametrlar!$H$17/Parametrlar!$H$4*(1+Kirish!$B$38)^((DP$4-1)/12),0)</f>
        <v>0</v>
      </c>
      <c r="DQ16" s="46">
        <f>IF(AND(DQ$4&gt;=1,DQ$4&lt;=Parametrlar!$H$4),Parametrlar!$H$17/Parametrlar!$H$4*(1+Kirish!$B$38)^((DQ$4-1)/12),0)</f>
        <v>0</v>
      </c>
      <c r="DR16" s="46">
        <f>IF(AND(DR$4&gt;=1,DR$4&lt;=Parametrlar!$H$4),Parametrlar!$H$17/Parametrlar!$H$4*(1+Kirish!$B$38)^((DR$4-1)/12),0)</f>
        <v>0</v>
      </c>
      <c r="DS16" s="46">
        <f>IF(AND(DS$4&gt;=1,DS$4&lt;=Parametrlar!$H$4),Parametrlar!$H$17/Parametrlar!$H$4*(1+Kirish!$B$38)^((DS$4-1)/12),0)</f>
        <v>0</v>
      </c>
      <c r="DT16" s="46">
        <f>IF(AND(DT$4&gt;=1,DT$4&lt;=Parametrlar!$H$4),Parametrlar!$H$17/Parametrlar!$H$4*(1+Kirish!$B$38)^((DT$4-1)/12),0)</f>
        <v>0</v>
      </c>
      <c r="DU16" s="46">
        <f>IF(AND(DU$4&gt;=1,DU$4&lt;=Parametrlar!$H$4),Parametrlar!$H$17/Parametrlar!$H$4*(1+Kirish!$B$38)^((DU$4-1)/12),0)</f>
        <v>0</v>
      </c>
      <c r="DV16" s="46">
        <f>IF(AND(DV$4&gt;=1,DV$4&lt;=Parametrlar!$H$4),Parametrlar!$H$17/Parametrlar!$H$4*(1+Kirish!$B$38)^((DV$4-1)/12),0)</f>
        <v>0</v>
      </c>
      <c r="DW16" s="46">
        <f>IF(AND(DW$4&gt;=1,DW$4&lt;=Parametrlar!$H$4),Parametrlar!$H$17/Parametrlar!$H$4*(1+Kirish!$B$38)^((DW$4-1)/12),0)</f>
        <v>0</v>
      </c>
      <c r="DX16" s="46">
        <f>IF(AND(DX$4&gt;=1,DX$4&lt;=Parametrlar!$H$4),Parametrlar!$H$17/Parametrlar!$H$4*(1+Kirish!$B$38)^((DX$4-1)/12),0)</f>
        <v>0</v>
      </c>
      <c r="DY16" s="46">
        <f>IF(AND(DY$4&gt;=1,DY$4&lt;=Parametrlar!$H$4),Parametrlar!$H$17/Parametrlar!$H$4*(1+Kirish!$B$38)^((DY$4-1)/12),0)</f>
        <v>0</v>
      </c>
      <c r="DZ16" s="46">
        <f>IF(AND(DZ$4&gt;=1,DZ$4&lt;=Parametrlar!$H$4),Parametrlar!$H$17/Parametrlar!$H$4*(1+Kirish!$B$38)^((DZ$4-1)/12),0)</f>
        <v>0</v>
      </c>
      <c r="EA16" s="46">
        <f>IF(AND(EA$4&gt;=1,EA$4&lt;=Parametrlar!$H$4),Parametrlar!$H$17/Parametrlar!$H$4*(1+Kirish!$B$38)^((EA$4-1)/12),0)</f>
        <v>0</v>
      </c>
      <c r="EB16" s="46">
        <f>IF(AND(EB$4&gt;=1,EB$4&lt;=Parametrlar!$H$4),Parametrlar!$H$17/Parametrlar!$H$4*(1+Kirish!$B$38)^((EB$4-1)/12),0)</f>
        <v>0</v>
      </c>
      <c r="EC16" s="46">
        <f>IF(AND(EC$4&gt;=1,EC$4&lt;=Parametrlar!$H$4),Parametrlar!$H$17/Parametrlar!$H$4*(1+Kirish!$B$38)^((EC$4-1)/12),0)</f>
        <v>0</v>
      </c>
      <c r="ED16" s="46">
        <f>IF(AND(ED$4&gt;=1,ED$4&lt;=Parametrlar!$H$4),Parametrlar!$H$17/Parametrlar!$H$4*(1+Kirish!$B$38)^((ED$4-1)/12),0)</f>
        <v>0</v>
      </c>
      <c r="EE16" s="46">
        <f>IF(AND(EE$4&gt;=1,EE$4&lt;=Parametrlar!$H$4),Parametrlar!$H$17/Parametrlar!$H$4*(1+Kirish!$B$38)^((EE$4-1)/12),0)</f>
        <v>0</v>
      </c>
      <c r="EF16" s="46">
        <f>IF(AND(EF$4&gt;=1,EF$4&lt;=Parametrlar!$H$4),Parametrlar!$H$17/Parametrlar!$H$4*(1+Kirish!$B$38)^((EF$4-1)/12),0)</f>
        <v>0</v>
      </c>
      <c r="EG16" s="46">
        <f>IF(AND(EG$4&gt;=1,EG$4&lt;=Parametrlar!$H$4),Parametrlar!$H$17/Parametrlar!$H$4*(1+Kirish!$B$38)^((EG$4-1)/12),0)</f>
        <v>0</v>
      </c>
      <c r="EH16" s="46">
        <f>IF(AND(EH$4&gt;=1,EH$4&lt;=Parametrlar!$H$4),Parametrlar!$H$17/Parametrlar!$H$4*(1+Kirish!$B$38)^((EH$4-1)/12),0)</f>
        <v>0</v>
      </c>
      <c r="EI16" s="46">
        <f>IF(AND(EI$4&gt;=1,EI$4&lt;=Parametrlar!$H$4),Parametrlar!$H$17/Parametrlar!$H$4*(1+Kirish!$B$38)^((EI$4-1)/12),0)</f>
        <v>0</v>
      </c>
      <c r="EJ16" s="46">
        <f>IF(AND(EJ$4&gt;=1,EJ$4&lt;=Parametrlar!$H$4),Parametrlar!$H$17/Parametrlar!$H$4*(1+Kirish!$B$38)^((EJ$4-1)/12),0)</f>
        <v>0</v>
      </c>
      <c r="EK16" s="46">
        <f>IF(AND(EK$4&gt;=1,EK$4&lt;=Parametrlar!$H$4),Parametrlar!$H$17/Parametrlar!$H$4*(1+Kirish!$B$38)^((EK$4-1)/12),0)</f>
        <v>0</v>
      </c>
      <c r="EL16" s="46">
        <f>IF(AND(EL$4&gt;=1,EL$4&lt;=Parametrlar!$H$4),Parametrlar!$H$17/Parametrlar!$H$4*(1+Kirish!$B$38)^((EL$4-1)/12),0)</f>
        <v>0</v>
      </c>
      <c r="EM16" s="46">
        <f>IF(AND(EM$4&gt;=1,EM$4&lt;=Parametrlar!$H$4),Parametrlar!$H$17/Parametrlar!$H$4*(1+Kirish!$B$38)^((EM$4-1)/12),0)</f>
        <v>0</v>
      </c>
      <c r="EN16" s="46">
        <f>IF(AND(EN$4&gt;=1,EN$4&lt;=Parametrlar!$H$4),Parametrlar!$H$17/Parametrlar!$H$4*(1+Kirish!$B$38)^((EN$4-1)/12),0)</f>
        <v>0</v>
      </c>
      <c r="EO16" s="46">
        <f>IF(AND(EO$4&gt;=1,EO$4&lt;=Parametrlar!$H$4),Parametrlar!$H$17/Parametrlar!$H$4*(1+Kirish!$B$38)^((EO$4-1)/12),0)</f>
        <v>0</v>
      </c>
      <c r="EP16" s="46">
        <f>IF(AND(EP$4&gt;=1,EP$4&lt;=Parametrlar!$H$4),Parametrlar!$H$17/Parametrlar!$H$4*(1+Kirish!$B$38)^((EP$4-1)/12),0)</f>
        <v>0</v>
      </c>
      <c r="EQ16" s="46">
        <f>IF(AND(EQ$4&gt;=1,EQ$4&lt;=Parametrlar!$H$4),Parametrlar!$H$17/Parametrlar!$H$4*(1+Kirish!$B$38)^((EQ$4-1)/12),0)</f>
        <v>0</v>
      </c>
      <c r="ER16" s="46">
        <f>IF(AND(ER$4&gt;=1,ER$4&lt;=Parametrlar!$H$4),Parametrlar!$H$17/Parametrlar!$H$4*(1+Kirish!$B$38)^((ER$4-1)/12),0)</f>
        <v>0</v>
      </c>
      <c r="ES16" s="46">
        <f>IF(AND(ES$4&gt;=1,ES$4&lt;=Parametrlar!$H$4),Parametrlar!$H$17/Parametrlar!$H$4*(1+Kirish!$B$38)^((ES$4-1)/12),0)</f>
        <v>0</v>
      </c>
      <c r="ET16" s="46">
        <f>IF(AND(ET$4&gt;=1,ET$4&lt;=Parametrlar!$H$4),Parametrlar!$H$17/Parametrlar!$H$4*(1+Kirish!$B$38)^((ET$4-1)/12),0)</f>
        <v>0</v>
      </c>
      <c r="EU16" s="46">
        <f>IF(AND(EU$4&gt;=1,EU$4&lt;=Parametrlar!$H$4),Parametrlar!$H$17/Parametrlar!$H$4*(1+Kirish!$B$38)^((EU$4-1)/12),0)</f>
        <v>0</v>
      </c>
      <c r="EV16" s="46">
        <f>IF(AND(EV$4&gt;=1,EV$4&lt;=Parametrlar!$H$4),Parametrlar!$H$17/Parametrlar!$H$4*(1+Kirish!$B$38)^((EV$4-1)/12),0)</f>
        <v>0</v>
      </c>
      <c r="EW16" s="46">
        <f>IF(AND(EW$4&gt;=1,EW$4&lt;=Parametrlar!$H$4),Parametrlar!$H$17/Parametrlar!$H$4*(1+Kirish!$B$38)^((EW$4-1)/12),0)</f>
        <v>0</v>
      </c>
      <c r="EX16" s="46">
        <f>IF(AND(EX$4&gt;=1,EX$4&lt;=Parametrlar!$H$4),Parametrlar!$H$17/Parametrlar!$H$4*(1+Kirish!$B$38)^((EX$4-1)/12),0)</f>
        <v>0</v>
      </c>
      <c r="EY16" s="46">
        <f>IF(AND(EY$4&gt;=1,EY$4&lt;=Parametrlar!$H$4),Parametrlar!$H$17/Parametrlar!$H$4*(1+Kirish!$B$38)^((EY$4-1)/12),0)</f>
        <v>0</v>
      </c>
      <c r="EZ16" s="46">
        <f>IF(AND(EZ$4&gt;=1,EZ$4&lt;=Parametrlar!$H$4),Parametrlar!$H$17/Parametrlar!$H$4*(1+Kirish!$B$38)^((EZ$4-1)/12),0)</f>
        <v>0</v>
      </c>
      <c r="FA16" s="46">
        <f>IF(AND(FA$4&gt;=1,FA$4&lt;=Parametrlar!$H$4),Parametrlar!$H$17/Parametrlar!$H$4*(1+Kirish!$B$38)^((FA$4-1)/12),0)</f>
        <v>0</v>
      </c>
      <c r="FB16" s="46">
        <f>IF(AND(FB$4&gt;=1,FB$4&lt;=Parametrlar!$H$4),Parametrlar!$H$17/Parametrlar!$H$4*(1+Kirish!$B$38)^((FB$4-1)/12),0)</f>
        <v>0</v>
      </c>
      <c r="FC16" s="46">
        <f>IF(AND(FC$4&gt;=1,FC$4&lt;=Parametrlar!$H$4),Parametrlar!$H$17/Parametrlar!$H$4*(1+Kirish!$B$38)^((FC$4-1)/12),0)</f>
        <v>0</v>
      </c>
      <c r="FD16" s="46">
        <f>IF(AND(FD$4&gt;=1,FD$4&lt;=Parametrlar!$H$4),Parametrlar!$H$17/Parametrlar!$H$4*(1+Kirish!$B$38)^((FD$4-1)/12),0)</f>
        <v>0</v>
      </c>
      <c r="FE16" s="46">
        <f>IF(AND(FE$4&gt;=1,FE$4&lt;=Parametrlar!$H$4),Parametrlar!$H$17/Parametrlar!$H$4*(1+Kirish!$B$38)^((FE$4-1)/12),0)</f>
        <v>0</v>
      </c>
      <c r="FF16" s="46">
        <f>IF(AND(FF$4&gt;=1,FF$4&lt;=Parametrlar!$H$4),Parametrlar!$H$17/Parametrlar!$H$4*(1+Kirish!$B$38)^((FF$4-1)/12),0)</f>
        <v>0</v>
      </c>
      <c r="FG16" s="46">
        <f>IF(AND(FG$4&gt;=1,FG$4&lt;=Parametrlar!$H$4),Parametrlar!$H$17/Parametrlar!$H$4*(1+Kirish!$B$38)^((FG$4-1)/12),0)</f>
        <v>0</v>
      </c>
      <c r="FH16" s="46">
        <f>IF(AND(FH$4&gt;=1,FH$4&lt;=Parametrlar!$H$4),Parametrlar!$H$17/Parametrlar!$H$4*(1+Kirish!$B$38)^((FH$4-1)/12),0)</f>
        <v>0</v>
      </c>
      <c r="FI16" s="46">
        <f>IF(AND(FI$4&gt;=1,FI$4&lt;=Parametrlar!$H$4),Parametrlar!$H$17/Parametrlar!$H$4*(1+Kirish!$B$38)^((FI$4-1)/12),0)</f>
        <v>0</v>
      </c>
      <c r="FJ16" s="46">
        <f>IF(AND(FJ$4&gt;=1,FJ$4&lt;=Parametrlar!$H$4),Parametrlar!$H$17/Parametrlar!$H$4*(1+Kirish!$B$38)^((FJ$4-1)/12),0)</f>
        <v>0</v>
      </c>
      <c r="FK16" s="46">
        <f>IF(AND(FK$4&gt;=1,FK$4&lt;=Parametrlar!$H$4),Parametrlar!$H$17/Parametrlar!$H$4*(1+Kirish!$B$38)^((FK$4-1)/12),0)</f>
        <v>0</v>
      </c>
      <c r="FL16" s="46">
        <f>IF(AND(FL$4&gt;=1,FL$4&lt;=Parametrlar!$H$4),Parametrlar!$H$17/Parametrlar!$H$4*(1+Kirish!$B$38)^((FL$4-1)/12),0)</f>
        <v>0</v>
      </c>
      <c r="FM16" s="46">
        <f>IF(AND(FM$4&gt;=1,FM$4&lt;=Parametrlar!$H$4),Parametrlar!$H$17/Parametrlar!$H$4*(1+Kirish!$B$38)^((FM$4-1)/12),0)</f>
        <v>0</v>
      </c>
      <c r="FN16" s="46">
        <f>IF(AND(FN$4&gt;=1,FN$4&lt;=Parametrlar!$H$4),Parametrlar!$H$17/Parametrlar!$H$4*(1+Kirish!$B$38)^((FN$4-1)/12),0)</f>
        <v>0</v>
      </c>
      <c r="FO16" s="46">
        <f>IF(AND(FO$4&gt;=1,FO$4&lt;=Parametrlar!$H$4),Parametrlar!$H$17/Parametrlar!$H$4*(1+Kirish!$B$38)^((FO$4-1)/12),0)</f>
        <v>0</v>
      </c>
      <c r="FP16" s="46">
        <f>IF(AND(FP$4&gt;=1,FP$4&lt;=Parametrlar!$H$4),Parametrlar!$H$17/Parametrlar!$H$4*(1+Kirish!$B$38)^((FP$4-1)/12),0)</f>
        <v>0</v>
      </c>
    </row>
    <row r="17" spans="1:172" x14ac:dyDescent="0.2">
      <c r="A17" s="42" t="s">
        <v>231</v>
      </c>
      <c r="C17" s="45">
        <f t="shared" si="12"/>
        <v>41839.90756819817</v>
      </c>
      <c r="D17" s="46">
        <f>0</f>
        <v>0</v>
      </c>
      <c r="E17" s="46">
        <f>IF(AND(E$4&gt;=1,E$4&lt;=Parametrlar!$H$4),Kirish!$B$26/12*IF(E$4&gt;Kirish!$B$30,2,1)+IF(E$4&gt;Kirish!$B$30,Kirish!$B$31*SUM($D16:D16)/12,0),0)</f>
        <v>500</v>
      </c>
      <c r="F17" s="46">
        <f>IF(AND(F$4&gt;=1,F$4&lt;=Parametrlar!$H$4),Kirish!$B$26/12*IF(F$4&gt;Kirish!$B$30,2,1)+IF(F$4&gt;Kirish!$B$30,Kirish!$B$31*SUM($D16:E16)/12,0),0)</f>
        <v>500</v>
      </c>
      <c r="G17" s="46">
        <f>IF(AND(G$4&gt;=1,G$4&lt;=Parametrlar!$H$4),Kirish!$B$26/12*IF(G$4&gt;Kirish!$B$30,2,1)+IF(G$4&gt;Kirish!$B$30,Kirish!$B$31*SUM($D16:F16)/12,0),0)</f>
        <v>500</v>
      </c>
      <c r="H17" s="46">
        <f>IF(AND(H$4&gt;=1,H$4&lt;=Parametrlar!$H$4),Kirish!$B$26/12*IF(H$4&gt;Kirish!$B$30,2,1)+IF(H$4&gt;Kirish!$B$30,Kirish!$B$31*SUM($D16:G16)/12,0),0)</f>
        <v>500</v>
      </c>
      <c r="I17" s="46">
        <f>IF(AND(I$4&gt;=1,I$4&lt;=Parametrlar!$H$4),Kirish!$B$26/12*IF(I$4&gt;Kirish!$B$30,2,1)+IF(I$4&gt;Kirish!$B$30,Kirish!$B$31*SUM($D16:H16)/12,0),0)</f>
        <v>500</v>
      </c>
      <c r="J17" s="46">
        <f>IF(AND(J$4&gt;=1,J$4&lt;=Parametrlar!$H$4),Kirish!$B$26/12*IF(J$4&gt;Kirish!$B$30,2,1)+IF(J$4&gt;Kirish!$B$30,Kirish!$B$31*SUM($D16:I16)/12,0),0)</f>
        <v>500</v>
      </c>
      <c r="K17" s="46">
        <f>IF(AND(K$4&gt;=1,K$4&lt;=Parametrlar!$H$4),Kirish!$B$26/12*IF(K$4&gt;Kirish!$B$30,2,1)+IF(K$4&gt;Kirish!$B$30,Kirish!$B$31*SUM($D16:J16)/12,0),0)</f>
        <v>500</v>
      </c>
      <c r="L17" s="46">
        <f>IF(AND(L$4&gt;=1,L$4&lt;=Parametrlar!$H$4),Kirish!$B$26/12*IF(L$4&gt;Kirish!$B$30,2,1)+IF(L$4&gt;Kirish!$B$30,Kirish!$B$31*SUM($D16:K16)/12,0),0)</f>
        <v>500</v>
      </c>
      <c r="M17" s="46">
        <f>IF(AND(M$4&gt;=1,M$4&lt;=Parametrlar!$H$4),Kirish!$B$26/12*IF(M$4&gt;Kirish!$B$30,2,1)+IF(M$4&gt;Kirish!$B$30,Kirish!$B$31*SUM($D16:L16)/12,0),0)</f>
        <v>500</v>
      </c>
      <c r="N17" s="46">
        <f>IF(AND(N$4&gt;=1,N$4&lt;=Parametrlar!$H$4),Kirish!$B$26/12*IF(N$4&gt;Kirish!$B$30,2,1)+IF(N$4&gt;Kirish!$B$30,Kirish!$B$31*SUM($D16:M16)/12,0),0)</f>
        <v>500</v>
      </c>
      <c r="O17" s="46">
        <f>IF(AND(O$4&gt;=1,O$4&lt;=Parametrlar!$H$4),Kirish!$B$26/12*IF(O$4&gt;Kirish!$B$30,2,1)+IF(O$4&gt;Kirish!$B$30,Kirish!$B$31*SUM($D16:N16)/12,0),0)</f>
        <v>500</v>
      </c>
      <c r="P17" s="46">
        <f>IF(AND(P$4&gt;=1,P$4&lt;=Parametrlar!$H$4),Kirish!$B$26/12*IF(P$4&gt;Kirish!$B$30,2,1)+IF(P$4&gt;Kirish!$B$30,Kirish!$B$31*SUM($D16:O16)/12,0),0)</f>
        <v>500</v>
      </c>
      <c r="Q17" s="46">
        <f>IF(AND(Q$4&gt;=1,Q$4&lt;=Parametrlar!$H$4),Kirish!$B$26/12*IF(Q$4&gt;Kirish!$B$30,2,1)+IF(Q$4&gt;Kirish!$B$30,Kirish!$B$31*SUM($D16:P16)/12,0),0)</f>
        <v>500</v>
      </c>
      <c r="R17" s="46">
        <f>IF(AND(R$4&gt;=1,R$4&lt;=Parametrlar!$H$4),Kirish!$B$26/12*IF(R$4&gt;Kirish!$B$30,2,1)+IF(R$4&gt;Kirish!$B$30,Kirish!$B$31*SUM($D16:Q16)/12,0),0)</f>
        <v>500</v>
      </c>
      <c r="S17" s="46">
        <f>IF(AND(S$4&gt;=1,S$4&lt;=Parametrlar!$H$4),Kirish!$B$26/12*IF(S$4&gt;Kirish!$B$30,2,1)+IF(S$4&gt;Kirish!$B$30,Kirish!$B$31*SUM($D16:R16)/12,0),0)</f>
        <v>500</v>
      </c>
      <c r="T17" s="46">
        <f>IF(AND(T$4&gt;=1,T$4&lt;=Parametrlar!$H$4),Kirish!$B$26/12*IF(T$4&gt;Kirish!$B$30,2,1)+IF(T$4&gt;Kirish!$B$30,Kirish!$B$31*SUM($D16:S16)/12,0),0)</f>
        <v>500</v>
      </c>
      <c r="U17" s="46">
        <f>IF(AND(U$4&gt;=1,U$4&lt;=Parametrlar!$H$4),Kirish!$B$26/12*IF(U$4&gt;Kirish!$B$30,2,1)+IF(U$4&gt;Kirish!$B$30,Kirish!$B$31*SUM($D16:T16)/12,0),0)</f>
        <v>500</v>
      </c>
      <c r="V17" s="46">
        <f>IF(AND(V$4&gt;=1,V$4&lt;=Parametrlar!$H$4),Kirish!$B$26/12*IF(V$4&gt;Kirish!$B$30,2,1)+IF(V$4&gt;Kirish!$B$30,Kirish!$B$31*SUM($D16:U16)/12,0),0)</f>
        <v>500</v>
      </c>
      <c r="W17" s="46">
        <f>IF(AND(W$4&gt;=1,W$4&lt;=Parametrlar!$H$4),Kirish!$B$26/12*IF(W$4&gt;Kirish!$B$30,2,1)+IF(W$4&gt;Kirish!$B$30,Kirish!$B$31*SUM($D16:V16)/12,0),0)</f>
        <v>500</v>
      </c>
      <c r="X17" s="46">
        <f>IF(AND(X$4&gt;=1,X$4&lt;=Parametrlar!$H$4),Kirish!$B$26/12*IF(X$4&gt;Kirish!$B$30,2,1)+IF(X$4&gt;Kirish!$B$30,Kirish!$B$31*SUM($D16:W16)/12,0),0)</f>
        <v>500</v>
      </c>
      <c r="Y17" s="46">
        <f>IF(AND(Y$4&gt;=1,Y$4&lt;=Parametrlar!$H$4),Kirish!$B$26/12*IF(Y$4&gt;Kirish!$B$30,2,1)+IF(Y$4&gt;Kirish!$B$30,Kirish!$B$31*SUM($D16:X16)/12,0),0)</f>
        <v>500</v>
      </c>
      <c r="Z17" s="46">
        <f>IF(AND(Z$4&gt;=1,Z$4&lt;=Parametrlar!$H$4),Kirish!$B$26/12*IF(Z$4&gt;Kirish!$B$30,2,1)+IF(Z$4&gt;Kirish!$B$30,Kirish!$B$31*SUM($D16:Y16)/12,0),0)</f>
        <v>500</v>
      </c>
      <c r="AA17" s="46">
        <f>IF(AND(AA$4&gt;=1,AA$4&lt;=Parametrlar!$H$4),Kirish!$B$26/12*IF(AA$4&gt;Kirish!$B$30,2,1)+IF(AA$4&gt;Kirish!$B$30,Kirish!$B$31*SUM($D16:Z16)/12,0),0)</f>
        <v>500</v>
      </c>
      <c r="AB17" s="46">
        <f>IF(AND(AB$4&gt;=1,AB$4&lt;=Parametrlar!$H$4),Kirish!$B$26/12*IF(AB$4&gt;Kirish!$B$30,2,1)+IF(AB$4&gt;Kirish!$B$30,Kirish!$B$31*SUM($D16:AA16)/12,0),0)</f>
        <v>500</v>
      </c>
      <c r="AC17" s="46">
        <f>IF(AND(AC$4&gt;=1,AC$4&lt;=Parametrlar!$H$4),Kirish!$B$26/12*IF(AC$4&gt;Kirish!$B$30,2,1)+IF(AC$4&gt;Kirish!$B$30,Kirish!$B$31*SUM($D16:AB16)/12,0),0)</f>
        <v>9574.1700307149786</v>
      </c>
      <c r="AD17" s="46">
        <f>IF(AND(AD$4&gt;=1,AD$4&lt;=Parametrlar!$H$4),Kirish!$B$26/12*IF(AD$4&gt;Kirish!$B$30,2,1)+IF(AD$4&gt;Kirish!$B$30,Kirish!$B$31*SUM($D16:AC16)/12,0),0)</f>
        <v>9946.2298470586848</v>
      </c>
      <c r="AE17" s="46">
        <f>IF(AND(AE$4&gt;=1,AE$4&lt;=Parametrlar!$H$4),Kirish!$B$26/12*IF(AE$4&gt;Kirish!$B$30,2,1)+IF(AE$4&gt;Kirish!$B$30,Kirish!$B$31*SUM($D16:AD16)/12,0),0)</f>
        <v>10319.507690424509</v>
      </c>
      <c r="AF17" s="46">
        <f>IF(AND(AF$4&gt;=1,AF$4&lt;=Parametrlar!$H$4),Kirish!$B$26/12*IF(AF$4&gt;Kirish!$B$30,2,1)+IF(AF$4&gt;Kirish!$B$30,Kirish!$B$31*SUM($D16:AE16)/12,0),0)</f>
        <v>0</v>
      </c>
      <c r="AG17" s="46">
        <f>IF(AND(AG$4&gt;=1,AG$4&lt;=Parametrlar!$H$4),Kirish!$B$26/12*IF(AG$4&gt;Kirish!$B$30,2,1)+IF(AG$4&gt;Kirish!$B$30,Kirish!$B$31*SUM($D16:AF16)/12,0),0)</f>
        <v>0</v>
      </c>
      <c r="AH17" s="46">
        <f>IF(AND(AH$4&gt;=1,AH$4&lt;=Parametrlar!$H$4),Kirish!$B$26/12*IF(AH$4&gt;Kirish!$B$30,2,1)+IF(AH$4&gt;Kirish!$B$30,Kirish!$B$31*SUM($D16:AG16)/12,0),0)</f>
        <v>0</v>
      </c>
      <c r="AI17" s="46">
        <f>IF(AND(AI$4&gt;=1,AI$4&lt;=Parametrlar!$H$4),Kirish!$B$26/12*IF(AI$4&gt;Kirish!$B$30,2,1)+IF(AI$4&gt;Kirish!$B$30,Kirish!$B$31*SUM($D16:AH16)/12,0),0)</f>
        <v>0</v>
      </c>
      <c r="AJ17" s="46">
        <f>IF(AND(AJ$4&gt;=1,AJ$4&lt;=Parametrlar!$H$4),Kirish!$B$26/12*IF(AJ$4&gt;Kirish!$B$30,2,1)+IF(AJ$4&gt;Kirish!$B$30,Kirish!$B$31*SUM($D16:AI16)/12,0),0)</f>
        <v>0</v>
      </c>
      <c r="AK17" s="46">
        <f>IF(AND(AK$4&gt;=1,AK$4&lt;=Parametrlar!$H$4),Kirish!$B$26/12*IF(AK$4&gt;Kirish!$B$30,2,1)+IF(AK$4&gt;Kirish!$B$30,Kirish!$B$31*SUM($D16:AJ16)/12,0),0)</f>
        <v>0</v>
      </c>
      <c r="AL17" s="46">
        <f>IF(AND(AL$4&gt;=1,AL$4&lt;=Parametrlar!$H$4),Kirish!$B$26/12*IF(AL$4&gt;Kirish!$B$30,2,1)+IF(AL$4&gt;Kirish!$B$30,Kirish!$B$31*SUM($D16:AK16)/12,0),0)</f>
        <v>0</v>
      </c>
      <c r="AM17" s="46">
        <f>IF(AND(AM$4&gt;=1,AM$4&lt;=Parametrlar!$H$4),Kirish!$B$26/12*IF(AM$4&gt;Kirish!$B$30,2,1)+IF(AM$4&gt;Kirish!$B$30,Kirish!$B$31*SUM($D16:AL16)/12,0),0)</f>
        <v>0</v>
      </c>
      <c r="AN17" s="46">
        <f>IF(AND(AN$4&gt;=1,AN$4&lt;=Parametrlar!$H$4),Kirish!$B$26/12*IF(AN$4&gt;Kirish!$B$30,2,1)+IF(AN$4&gt;Kirish!$B$30,Kirish!$B$31*SUM($D16:AM16)/12,0),0)</f>
        <v>0</v>
      </c>
      <c r="AO17" s="46">
        <f>IF(AND(AO$4&gt;=1,AO$4&lt;=Parametrlar!$H$4),Kirish!$B$26/12*IF(AO$4&gt;Kirish!$B$30,2,1)+IF(AO$4&gt;Kirish!$B$30,Kirish!$B$31*SUM($D16:AN16)/12,0),0)</f>
        <v>0</v>
      </c>
      <c r="AP17" s="46">
        <f>IF(AND(AP$4&gt;=1,AP$4&lt;=Parametrlar!$H$4),Kirish!$B$26/12*IF(AP$4&gt;Kirish!$B$30,2,1)+IF(AP$4&gt;Kirish!$B$30,Kirish!$B$31*SUM($D16:AO16)/12,0),0)</f>
        <v>0</v>
      </c>
      <c r="AQ17" s="46">
        <f>IF(AND(AQ$4&gt;=1,AQ$4&lt;=Parametrlar!$H$4),Kirish!$B$26/12*IF(AQ$4&gt;Kirish!$B$30,2,1)+IF(AQ$4&gt;Kirish!$B$30,Kirish!$B$31*SUM($D16:AP16)/12,0),0)</f>
        <v>0</v>
      </c>
      <c r="AR17" s="46">
        <f>IF(AND(AR$4&gt;=1,AR$4&lt;=Parametrlar!$H$4),Kirish!$B$26/12*IF(AR$4&gt;Kirish!$B$30,2,1)+IF(AR$4&gt;Kirish!$B$30,Kirish!$B$31*SUM($D16:AQ16)/12,0),0)</f>
        <v>0</v>
      </c>
      <c r="AS17" s="46">
        <f>IF(AND(AS$4&gt;=1,AS$4&lt;=Parametrlar!$H$4),Kirish!$B$26/12*IF(AS$4&gt;Kirish!$B$30,2,1)+IF(AS$4&gt;Kirish!$B$30,Kirish!$B$31*SUM($D16:AR16)/12,0),0)</f>
        <v>0</v>
      </c>
      <c r="AT17" s="46">
        <f>IF(AND(AT$4&gt;=1,AT$4&lt;=Parametrlar!$H$4),Kirish!$B$26/12*IF(AT$4&gt;Kirish!$B$30,2,1)+IF(AT$4&gt;Kirish!$B$30,Kirish!$B$31*SUM($D16:AS16)/12,0),0)</f>
        <v>0</v>
      </c>
      <c r="AU17" s="46">
        <f>IF(AND(AU$4&gt;=1,AU$4&lt;=Parametrlar!$H$4),Kirish!$B$26/12*IF(AU$4&gt;Kirish!$B$30,2,1)+IF(AU$4&gt;Kirish!$B$30,Kirish!$B$31*SUM($D16:AT16)/12,0),0)</f>
        <v>0</v>
      </c>
      <c r="AV17" s="46">
        <f>IF(AND(AV$4&gt;=1,AV$4&lt;=Parametrlar!$H$4),Kirish!$B$26/12*IF(AV$4&gt;Kirish!$B$30,2,1)+IF(AV$4&gt;Kirish!$B$30,Kirish!$B$31*SUM($D16:AU16)/12,0),0)</f>
        <v>0</v>
      </c>
      <c r="AW17" s="46">
        <f>IF(AND(AW$4&gt;=1,AW$4&lt;=Parametrlar!$H$4),Kirish!$B$26/12*IF(AW$4&gt;Kirish!$B$30,2,1)+IF(AW$4&gt;Kirish!$B$30,Kirish!$B$31*SUM($D16:AV16)/12,0),0)</f>
        <v>0</v>
      </c>
      <c r="AX17" s="46">
        <f>IF(AND(AX$4&gt;=1,AX$4&lt;=Parametrlar!$H$4),Kirish!$B$26/12*IF(AX$4&gt;Kirish!$B$30,2,1)+IF(AX$4&gt;Kirish!$B$30,Kirish!$B$31*SUM($D16:AW16)/12,0),0)</f>
        <v>0</v>
      </c>
      <c r="AY17" s="46">
        <f>IF(AND(AY$4&gt;=1,AY$4&lt;=Parametrlar!$H$4),Kirish!$B$26/12*IF(AY$4&gt;Kirish!$B$30,2,1)+IF(AY$4&gt;Kirish!$B$30,Kirish!$B$31*SUM($D16:AX16)/12,0),0)</f>
        <v>0</v>
      </c>
      <c r="AZ17" s="46">
        <f>IF(AND(AZ$4&gt;=1,AZ$4&lt;=Parametrlar!$H$4),Kirish!$B$26/12*IF(AZ$4&gt;Kirish!$B$30,2,1)+IF(AZ$4&gt;Kirish!$B$30,Kirish!$B$31*SUM($D16:AY16)/12,0),0)</f>
        <v>0</v>
      </c>
      <c r="BA17" s="46">
        <f>IF(AND(BA$4&gt;=1,BA$4&lt;=Parametrlar!$H$4),Kirish!$B$26/12*IF(BA$4&gt;Kirish!$B$30,2,1)+IF(BA$4&gt;Kirish!$B$30,Kirish!$B$31*SUM($D16:AZ16)/12,0),0)</f>
        <v>0</v>
      </c>
      <c r="BB17" s="46">
        <f>IF(AND(BB$4&gt;=1,BB$4&lt;=Parametrlar!$H$4),Kirish!$B$26/12*IF(BB$4&gt;Kirish!$B$30,2,1)+IF(BB$4&gt;Kirish!$B$30,Kirish!$B$31*SUM($D16:BA16)/12,0),0)</f>
        <v>0</v>
      </c>
      <c r="BC17" s="46">
        <f>IF(AND(BC$4&gt;=1,BC$4&lt;=Parametrlar!$H$4),Kirish!$B$26/12*IF(BC$4&gt;Kirish!$B$30,2,1)+IF(BC$4&gt;Kirish!$B$30,Kirish!$B$31*SUM($D16:BB16)/12,0),0)</f>
        <v>0</v>
      </c>
      <c r="BD17" s="46">
        <f>IF(AND(BD$4&gt;=1,BD$4&lt;=Parametrlar!$H$4),Kirish!$B$26/12*IF(BD$4&gt;Kirish!$B$30,2,1)+IF(BD$4&gt;Kirish!$B$30,Kirish!$B$31*SUM($D16:BC16)/12,0),0)</f>
        <v>0</v>
      </c>
      <c r="BE17" s="46">
        <f>IF(AND(BE$4&gt;=1,BE$4&lt;=Parametrlar!$H$4),Kirish!$B$26/12*IF(BE$4&gt;Kirish!$B$30,2,1)+IF(BE$4&gt;Kirish!$B$30,Kirish!$B$31*SUM($D16:BD16)/12,0),0)</f>
        <v>0</v>
      </c>
      <c r="BF17" s="46">
        <f>IF(AND(BF$4&gt;=1,BF$4&lt;=Parametrlar!$H$4),Kirish!$B$26/12*IF(BF$4&gt;Kirish!$B$30,2,1)+IF(BF$4&gt;Kirish!$B$30,Kirish!$B$31*SUM($D16:BE16)/12,0),0)</f>
        <v>0</v>
      </c>
      <c r="BG17" s="46">
        <f>IF(AND(BG$4&gt;=1,BG$4&lt;=Parametrlar!$H$4),Kirish!$B$26/12*IF(BG$4&gt;Kirish!$B$30,2,1)+IF(BG$4&gt;Kirish!$B$30,Kirish!$B$31*SUM($D16:BF16)/12,0),0)</f>
        <v>0</v>
      </c>
      <c r="BH17" s="46">
        <f>IF(AND(BH$4&gt;=1,BH$4&lt;=Parametrlar!$H$4),Kirish!$B$26/12*IF(BH$4&gt;Kirish!$B$30,2,1)+IF(BH$4&gt;Kirish!$B$30,Kirish!$B$31*SUM($D16:BG16)/12,0),0)</f>
        <v>0</v>
      </c>
      <c r="BI17" s="46">
        <f>IF(AND(BI$4&gt;=1,BI$4&lt;=Parametrlar!$H$4),Kirish!$B$26/12*IF(BI$4&gt;Kirish!$B$30,2,1)+IF(BI$4&gt;Kirish!$B$30,Kirish!$B$31*SUM($D16:BH16)/12,0),0)</f>
        <v>0</v>
      </c>
      <c r="BJ17" s="46">
        <f>IF(AND(BJ$4&gt;=1,BJ$4&lt;=Parametrlar!$H$4),Kirish!$B$26/12*IF(BJ$4&gt;Kirish!$B$30,2,1)+IF(BJ$4&gt;Kirish!$B$30,Kirish!$B$31*SUM($D16:BI16)/12,0),0)</f>
        <v>0</v>
      </c>
      <c r="BK17" s="46">
        <f>IF(AND(BK$4&gt;=1,BK$4&lt;=Parametrlar!$H$4),Kirish!$B$26/12*IF(BK$4&gt;Kirish!$B$30,2,1)+IF(BK$4&gt;Kirish!$B$30,Kirish!$B$31*SUM($D16:BJ16)/12,0),0)</f>
        <v>0</v>
      </c>
      <c r="BL17" s="46">
        <f>IF(AND(BL$4&gt;=1,BL$4&lt;=Parametrlar!$H$4),Kirish!$B$26/12*IF(BL$4&gt;Kirish!$B$30,2,1)+IF(BL$4&gt;Kirish!$B$30,Kirish!$B$31*SUM($D16:BK16)/12,0),0)</f>
        <v>0</v>
      </c>
      <c r="BM17" s="46">
        <f>IF(AND(BM$4&gt;=1,BM$4&lt;=Parametrlar!$H$4),Kirish!$B$26/12*IF(BM$4&gt;Kirish!$B$30,2,1)+IF(BM$4&gt;Kirish!$B$30,Kirish!$B$31*SUM($D16:BL16)/12,0),0)</f>
        <v>0</v>
      </c>
      <c r="BN17" s="46">
        <f>IF(AND(BN$4&gt;=1,BN$4&lt;=Parametrlar!$H$4),Kirish!$B$26/12*IF(BN$4&gt;Kirish!$B$30,2,1)+IF(BN$4&gt;Kirish!$B$30,Kirish!$B$31*SUM($D16:BM16)/12,0),0)</f>
        <v>0</v>
      </c>
      <c r="BO17" s="46">
        <f>IF(AND(BO$4&gt;=1,BO$4&lt;=Parametrlar!$H$4),Kirish!$B$26/12*IF(BO$4&gt;Kirish!$B$30,2,1)+IF(BO$4&gt;Kirish!$B$30,Kirish!$B$31*SUM($D16:BN16)/12,0),0)</f>
        <v>0</v>
      </c>
      <c r="BP17" s="46">
        <f>IF(AND(BP$4&gt;=1,BP$4&lt;=Parametrlar!$H$4),Kirish!$B$26/12*IF(BP$4&gt;Kirish!$B$30,2,1)+IF(BP$4&gt;Kirish!$B$30,Kirish!$B$31*SUM($D16:BO16)/12,0),0)</f>
        <v>0</v>
      </c>
      <c r="BQ17" s="46">
        <f>IF(AND(BQ$4&gt;=1,BQ$4&lt;=Parametrlar!$H$4),Kirish!$B$26/12*IF(BQ$4&gt;Kirish!$B$30,2,1)+IF(BQ$4&gt;Kirish!$B$30,Kirish!$B$31*SUM($D16:BP16)/12,0),0)</f>
        <v>0</v>
      </c>
      <c r="BR17" s="46">
        <f>IF(AND(BR$4&gt;=1,BR$4&lt;=Parametrlar!$H$4),Kirish!$B$26/12*IF(BR$4&gt;Kirish!$B$30,2,1)+IF(BR$4&gt;Kirish!$B$30,Kirish!$B$31*SUM($D16:BQ16)/12,0),0)</f>
        <v>0</v>
      </c>
      <c r="BS17" s="46">
        <f>IF(AND(BS$4&gt;=1,BS$4&lt;=Parametrlar!$H$4),Kirish!$B$26/12*IF(BS$4&gt;Kirish!$B$30,2,1)+IF(BS$4&gt;Kirish!$B$30,Kirish!$B$31*SUM($D16:BR16)/12,0),0)</f>
        <v>0</v>
      </c>
      <c r="BT17" s="46">
        <f>IF(AND(BT$4&gt;=1,BT$4&lt;=Parametrlar!$H$4),Kirish!$B$26/12*IF(BT$4&gt;Kirish!$B$30,2,1)+IF(BT$4&gt;Kirish!$B$30,Kirish!$B$31*SUM($D16:BS16)/12,0),0)</f>
        <v>0</v>
      </c>
      <c r="BU17" s="46">
        <f>IF(AND(BU$4&gt;=1,BU$4&lt;=Parametrlar!$H$4),Kirish!$B$26/12*IF(BU$4&gt;Kirish!$B$30,2,1)+IF(BU$4&gt;Kirish!$B$30,Kirish!$B$31*SUM($D16:BT16)/12,0),0)</f>
        <v>0</v>
      </c>
      <c r="BV17" s="46">
        <f>IF(AND(BV$4&gt;=1,BV$4&lt;=Parametrlar!$H$4),Kirish!$B$26/12*IF(BV$4&gt;Kirish!$B$30,2,1)+IF(BV$4&gt;Kirish!$B$30,Kirish!$B$31*SUM($D16:BU16)/12,0),0)</f>
        <v>0</v>
      </c>
      <c r="BW17" s="46">
        <f>IF(AND(BW$4&gt;=1,BW$4&lt;=Parametrlar!$H$4),Kirish!$B$26/12*IF(BW$4&gt;Kirish!$B$30,2,1)+IF(BW$4&gt;Kirish!$B$30,Kirish!$B$31*SUM($D16:BV16)/12,0),0)</f>
        <v>0</v>
      </c>
      <c r="BX17" s="46">
        <f>IF(AND(BX$4&gt;=1,BX$4&lt;=Parametrlar!$H$4),Kirish!$B$26/12*IF(BX$4&gt;Kirish!$B$30,2,1)+IF(BX$4&gt;Kirish!$B$30,Kirish!$B$31*SUM($D16:BW16)/12,0),0)</f>
        <v>0</v>
      </c>
      <c r="BY17" s="46">
        <f>IF(AND(BY$4&gt;=1,BY$4&lt;=Parametrlar!$H$4),Kirish!$B$26/12*IF(BY$4&gt;Kirish!$B$30,2,1)+IF(BY$4&gt;Kirish!$B$30,Kirish!$B$31*SUM($D16:BX16)/12,0),0)</f>
        <v>0</v>
      </c>
      <c r="BZ17" s="46">
        <f>IF(AND(BZ$4&gt;=1,BZ$4&lt;=Parametrlar!$H$4),Kirish!$B$26/12*IF(BZ$4&gt;Kirish!$B$30,2,1)+IF(BZ$4&gt;Kirish!$B$30,Kirish!$B$31*SUM($D16:BY16)/12,0),0)</f>
        <v>0</v>
      </c>
      <c r="CA17" s="46">
        <f>IF(AND(CA$4&gt;=1,CA$4&lt;=Parametrlar!$H$4),Kirish!$B$26/12*IF(CA$4&gt;Kirish!$B$30,2,1)+IF(CA$4&gt;Kirish!$B$30,Kirish!$B$31*SUM($D16:BZ16)/12,0),0)</f>
        <v>0</v>
      </c>
      <c r="CB17" s="46">
        <f>IF(AND(CB$4&gt;=1,CB$4&lt;=Parametrlar!$H$4),Kirish!$B$26/12*IF(CB$4&gt;Kirish!$B$30,2,1)+IF(CB$4&gt;Kirish!$B$30,Kirish!$B$31*SUM($D16:CA16)/12,0),0)</f>
        <v>0</v>
      </c>
      <c r="CC17" s="46">
        <f>IF(AND(CC$4&gt;=1,CC$4&lt;=Parametrlar!$H$4),Kirish!$B$26/12*IF(CC$4&gt;Kirish!$B$30,2,1)+IF(CC$4&gt;Kirish!$B$30,Kirish!$B$31*SUM($D16:CB16)/12,0),0)</f>
        <v>0</v>
      </c>
      <c r="CD17" s="46">
        <f>IF(AND(CD$4&gt;=1,CD$4&lt;=Parametrlar!$H$4),Kirish!$B$26/12*IF(CD$4&gt;Kirish!$B$30,2,1)+IF(CD$4&gt;Kirish!$B$30,Kirish!$B$31*SUM($D16:CC16)/12,0),0)</f>
        <v>0</v>
      </c>
      <c r="CE17" s="46">
        <f>IF(AND(CE$4&gt;=1,CE$4&lt;=Parametrlar!$H$4),Kirish!$B$26/12*IF(CE$4&gt;Kirish!$B$30,2,1)+IF(CE$4&gt;Kirish!$B$30,Kirish!$B$31*SUM($D16:CD16)/12,0),0)</f>
        <v>0</v>
      </c>
      <c r="CF17" s="46">
        <f>IF(AND(CF$4&gt;=1,CF$4&lt;=Parametrlar!$H$4),Kirish!$B$26/12*IF(CF$4&gt;Kirish!$B$30,2,1)+IF(CF$4&gt;Kirish!$B$30,Kirish!$B$31*SUM($D16:CE16)/12,0),0)</f>
        <v>0</v>
      </c>
      <c r="CG17" s="46">
        <f>IF(AND(CG$4&gt;=1,CG$4&lt;=Parametrlar!$H$4),Kirish!$B$26/12*IF(CG$4&gt;Kirish!$B$30,2,1)+IF(CG$4&gt;Kirish!$B$30,Kirish!$B$31*SUM($D16:CF16)/12,0),0)</f>
        <v>0</v>
      </c>
      <c r="CH17" s="46">
        <f>IF(AND(CH$4&gt;=1,CH$4&lt;=Parametrlar!$H$4),Kirish!$B$26/12*IF(CH$4&gt;Kirish!$B$30,2,1)+IF(CH$4&gt;Kirish!$B$30,Kirish!$B$31*SUM($D16:CG16)/12,0),0)</f>
        <v>0</v>
      </c>
      <c r="CI17" s="46">
        <f>IF(AND(CI$4&gt;=1,CI$4&lt;=Parametrlar!$H$4),Kirish!$B$26/12*IF(CI$4&gt;Kirish!$B$30,2,1)+IF(CI$4&gt;Kirish!$B$30,Kirish!$B$31*SUM($D16:CH16)/12,0),0)</f>
        <v>0</v>
      </c>
      <c r="CJ17" s="46">
        <f>IF(AND(CJ$4&gt;=1,CJ$4&lt;=Parametrlar!$H$4),Kirish!$B$26/12*IF(CJ$4&gt;Kirish!$B$30,2,1)+IF(CJ$4&gt;Kirish!$B$30,Kirish!$B$31*SUM($D16:CI16)/12,0),0)</f>
        <v>0</v>
      </c>
      <c r="CK17" s="46">
        <f>IF(AND(CK$4&gt;=1,CK$4&lt;=Parametrlar!$H$4),Kirish!$B$26/12*IF(CK$4&gt;Kirish!$B$30,2,1)+IF(CK$4&gt;Kirish!$B$30,Kirish!$B$31*SUM($D16:CJ16)/12,0),0)</f>
        <v>0</v>
      </c>
      <c r="CL17" s="46">
        <f>IF(AND(CL$4&gt;=1,CL$4&lt;=Parametrlar!$H$4),Kirish!$B$26/12*IF(CL$4&gt;Kirish!$B$30,2,1)+IF(CL$4&gt;Kirish!$B$30,Kirish!$B$31*SUM($D16:CK16)/12,0),0)</f>
        <v>0</v>
      </c>
      <c r="CM17" s="46">
        <f>IF(AND(CM$4&gt;=1,CM$4&lt;=Parametrlar!$H$4),Kirish!$B$26/12*IF(CM$4&gt;Kirish!$B$30,2,1)+IF(CM$4&gt;Kirish!$B$30,Kirish!$B$31*SUM($D16:CL16)/12,0),0)</f>
        <v>0</v>
      </c>
      <c r="CN17" s="46">
        <f>IF(AND(CN$4&gt;=1,CN$4&lt;=Parametrlar!$H$4),Kirish!$B$26/12*IF(CN$4&gt;Kirish!$B$30,2,1)+IF(CN$4&gt;Kirish!$B$30,Kirish!$B$31*SUM($D16:CM16)/12,0),0)</f>
        <v>0</v>
      </c>
      <c r="CO17" s="46">
        <f>IF(AND(CO$4&gt;=1,CO$4&lt;=Parametrlar!$H$4),Kirish!$B$26/12*IF(CO$4&gt;Kirish!$B$30,2,1)+IF(CO$4&gt;Kirish!$B$30,Kirish!$B$31*SUM($D16:CN16)/12,0),0)</f>
        <v>0</v>
      </c>
      <c r="CP17" s="46">
        <f>IF(AND(CP$4&gt;=1,CP$4&lt;=Parametrlar!$H$4),Kirish!$B$26/12*IF(CP$4&gt;Kirish!$B$30,2,1)+IF(CP$4&gt;Kirish!$B$30,Kirish!$B$31*SUM($D16:CO16)/12,0),0)</f>
        <v>0</v>
      </c>
      <c r="CQ17" s="46">
        <f>IF(AND(CQ$4&gt;=1,CQ$4&lt;=Parametrlar!$H$4),Kirish!$B$26/12*IF(CQ$4&gt;Kirish!$B$30,2,1)+IF(CQ$4&gt;Kirish!$B$30,Kirish!$B$31*SUM($D16:CP16)/12,0),0)</f>
        <v>0</v>
      </c>
      <c r="CR17" s="46">
        <f>IF(AND(CR$4&gt;=1,CR$4&lt;=Parametrlar!$H$4),Kirish!$B$26/12*IF(CR$4&gt;Kirish!$B$30,2,1)+IF(CR$4&gt;Kirish!$B$30,Kirish!$B$31*SUM($D16:CQ16)/12,0),0)</f>
        <v>0</v>
      </c>
      <c r="CS17" s="46">
        <f>IF(AND(CS$4&gt;=1,CS$4&lt;=Parametrlar!$H$4),Kirish!$B$26/12*IF(CS$4&gt;Kirish!$B$30,2,1)+IF(CS$4&gt;Kirish!$B$30,Kirish!$B$31*SUM($D16:CR16)/12,0),0)</f>
        <v>0</v>
      </c>
      <c r="CT17" s="46">
        <f>IF(AND(CT$4&gt;=1,CT$4&lt;=Parametrlar!$H$4),Kirish!$B$26/12*IF(CT$4&gt;Kirish!$B$30,2,1)+IF(CT$4&gt;Kirish!$B$30,Kirish!$B$31*SUM($D16:CS16)/12,0),0)</f>
        <v>0</v>
      </c>
      <c r="CU17" s="46">
        <f>IF(AND(CU$4&gt;=1,CU$4&lt;=Parametrlar!$H$4),Kirish!$B$26/12*IF(CU$4&gt;Kirish!$B$30,2,1)+IF(CU$4&gt;Kirish!$B$30,Kirish!$B$31*SUM($D16:CT16)/12,0),0)</f>
        <v>0</v>
      </c>
      <c r="CV17" s="46">
        <f>IF(AND(CV$4&gt;=1,CV$4&lt;=Parametrlar!$H$4),Kirish!$B$26/12*IF(CV$4&gt;Kirish!$B$30,2,1)+IF(CV$4&gt;Kirish!$B$30,Kirish!$B$31*SUM($D16:CU16)/12,0),0)</f>
        <v>0</v>
      </c>
      <c r="CW17" s="46">
        <f>IF(AND(CW$4&gt;=1,CW$4&lt;=Parametrlar!$H$4),Kirish!$B$26/12*IF(CW$4&gt;Kirish!$B$30,2,1)+IF(CW$4&gt;Kirish!$B$30,Kirish!$B$31*SUM($D16:CV16)/12,0),0)</f>
        <v>0</v>
      </c>
      <c r="CX17" s="46">
        <f>IF(AND(CX$4&gt;=1,CX$4&lt;=Parametrlar!$H$4),Kirish!$B$26/12*IF(CX$4&gt;Kirish!$B$30,2,1)+IF(CX$4&gt;Kirish!$B$30,Kirish!$B$31*SUM($D16:CW16)/12,0),0)</f>
        <v>0</v>
      </c>
      <c r="CY17" s="46">
        <f>IF(AND(CY$4&gt;=1,CY$4&lt;=Parametrlar!$H$4),Kirish!$B$26/12*IF(CY$4&gt;Kirish!$B$30,2,1)+IF(CY$4&gt;Kirish!$B$30,Kirish!$B$31*SUM($D16:CX16)/12,0),0)</f>
        <v>0</v>
      </c>
      <c r="CZ17" s="46">
        <f>IF(AND(CZ$4&gt;=1,CZ$4&lt;=Parametrlar!$H$4),Kirish!$B$26/12*IF(CZ$4&gt;Kirish!$B$30,2,1)+IF(CZ$4&gt;Kirish!$B$30,Kirish!$B$31*SUM($D16:CY16)/12,0),0)</f>
        <v>0</v>
      </c>
      <c r="DA17" s="46">
        <f>IF(AND(DA$4&gt;=1,DA$4&lt;=Parametrlar!$H$4),Kirish!$B$26/12*IF(DA$4&gt;Kirish!$B$30,2,1)+IF(DA$4&gt;Kirish!$B$30,Kirish!$B$31*SUM($D16:CZ16)/12,0),0)</f>
        <v>0</v>
      </c>
      <c r="DB17" s="46">
        <f>IF(AND(DB$4&gt;=1,DB$4&lt;=Parametrlar!$H$4),Kirish!$B$26/12*IF(DB$4&gt;Kirish!$B$30,2,1)+IF(DB$4&gt;Kirish!$B$30,Kirish!$B$31*SUM($D16:DA16)/12,0),0)</f>
        <v>0</v>
      </c>
      <c r="DC17" s="46">
        <f>IF(AND(DC$4&gt;=1,DC$4&lt;=Parametrlar!$H$4),Kirish!$B$26/12*IF(DC$4&gt;Kirish!$B$30,2,1)+IF(DC$4&gt;Kirish!$B$30,Kirish!$B$31*SUM($D16:DB16)/12,0),0)</f>
        <v>0</v>
      </c>
      <c r="DD17" s="46">
        <f>IF(AND(DD$4&gt;=1,DD$4&lt;=Parametrlar!$H$4),Kirish!$B$26/12*IF(DD$4&gt;Kirish!$B$30,2,1)+IF(DD$4&gt;Kirish!$B$30,Kirish!$B$31*SUM($D16:DC16)/12,0),0)</f>
        <v>0</v>
      </c>
      <c r="DE17" s="46">
        <f>IF(AND(DE$4&gt;=1,DE$4&lt;=Parametrlar!$H$4),Kirish!$B$26/12*IF(DE$4&gt;Kirish!$B$30,2,1)+IF(DE$4&gt;Kirish!$B$30,Kirish!$B$31*SUM($D16:DD16)/12,0),0)</f>
        <v>0</v>
      </c>
      <c r="DF17" s="46">
        <f>IF(AND(DF$4&gt;=1,DF$4&lt;=Parametrlar!$H$4),Kirish!$B$26/12*IF(DF$4&gt;Kirish!$B$30,2,1)+IF(DF$4&gt;Kirish!$B$30,Kirish!$B$31*SUM($D16:DE16)/12,0),0)</f>
        <v>0</v>
      </c>
      <c r="DG17" s="46">
        <f>IF(AND(DG$4&gt;=1,DG$4&lt;=Parametrlar!$H$4),Kirish!$B$26/12*IF(DG$4&gt;Kirish!$B$30,2,1)+IF(DG$4&gt;Kirish!$B$30,Kirish!$B$31*SUM($D16:DF16)/12,0),0)</f>
        <v>0</v>
      </c>
      <c r="DH17" s="46">
        <f>IF(AND(DH$4&gt;=1,DH$4&lt;=Parametrlar!$H$4),Kirish!$B$26/12*IF(DH$4&gt;Kirish!$B$30,2,1)+IF(DH$4&gt;Kirish!$B$30,Kirish!$B$31*SUM($D16:DG16)/12,0),0)</f>
        <v>0</v>
      </c>
      <c r="DI17" s="46">
        <f>IF(AND(DI$4&gt;=1,DI$4&lt;=Parametrlar!$H$4),Kirish!$B$26/12*IF(DI$4&gt;Kirish!$B$30,2,1)+IF(DI$4&gt;Kirish!$B$30,Kirish!$B$31*SUM($D16:DH16)/12,0),0)</f>
        <v>0</v>
      </c>
      <c r="DJ17" s="46">
        <f>IF(AND(DJ$4&gt;=1,DJ$4&lt;=Parametrlar!$H$4),Kirish!$B$26/12*IF(DJ$4&gt;Kirish!$B$30,2,1)+IF(DJ$4&gt;Kirish!$B$30,Kirish!$B$31*SUM($D16:DI16)/12,0),0)</f>
        <v>0</v>
      </c>
      <c r="DK17" s="46">
        <f>IF(AND(DK$4&gt;=1,DK$4&lt;=Parametrlar!$H$4),Kirish!$B$26/12*IF(DK$4&gt;Kirish!$B$30,2,1)+IF(DK$4&gt;Kirish!$B$30,Kirish!$B$31*SUM($D16:DJ16)/12,0),0)</f>
        <v>0</v>
      </c>
      <c r="DL17" s="46">
        <f>IF(AND(DL$4&gt;=1,DL$4&lt;=Parametrlar!$H$4),Kirish!$B$26/12*IF(DL$4&gt;Kirish!$B$30,2,1)+IF(DL$4&gt;Kirish!$B$30,Kirish!$B$31*SUM($D16:DK16)/12,0),0)</f>
        <v>0</v>
      </c>
      <c r="DM17" s="46">
        <f>IF(AND(DM$4&gt;=1,DM$4&lt;=Parametrlar!$H$4),Kirish!$B$26/12*IF(DM$4&gt;Kirish!$B$30,2,1)+IF(DM$4&gt;Kirish!$B$30,Kirish!$B$31*SUM($D16:DL16)/12,0),0)</f>
        <v>0</v>
      </c>
      <c r="DN17" s="46">
        <f>IF(AND(DN$4&gt;=1,DN$4&lt;=Parametrlar!$H$4),Kirish!$B$26/12*IF(DN$4&gt;Kirish!$B$30,2,1)+IF(DN$4&gt;Kirish!$B$30,Kirish!$B$31*SUM($D16:DM16)/12,0),0)</f>
        <v>0</v>
      </c>
      <c r="DO17" s="46">
        <f>IF(AND(DO$4&gt;=1,DO$4&lt;=Parametrlar!$H$4),Kirish!$B$26/12*IF(DO$4&gt;Kirish!$B$30,2,1)+IF(DO$4&gt;Kirish!$B$30,Kirish!$B$31*SUM($D16:DN16)/12,0),0)</f>
        <v>0</v>
      </c>
      <c r="DP17" s="46">
        <f>IF(AND(DP$4&gt;=1,DP$4&lt;=Parametrlar!$H$4),Kirish!$B$26/12*IF(DP$4&gt;Kirish!$B$30,2,1)+IF(DP$4&gt;Kirish!$B$30,Kirish!$B$31*SUM($D16:DO16)/12,0),0)</f>
        <v>0</v>
      </c>
      <c r="DQ17" s="46">
        <f>IF(AND(DQ$4&gt;=1,DQ$4&lt;=Parametrlar!$H$4),Kirish!$B$26/12*IF(DQ$4&gt;Kirish!$B$30,2,1)+IF(DQ$4&gt;Kirish!$B$30,Kirish!$B$31*SUM($D16:DP16)/12,0),0)</f>
        <v>0</v>
      </c>
      <c r="DR17" s="46">
        <f>IF(AND(DR$4&gt;=1,DR$4&lt;=Parametrlar!$H$4),Kirish!$B$26/12*IF(DR$4&gt;Kirish!$B$30,2,1)+IF(DR$4&gt;Kirish!$B$30,Kirish!$B$31*SUM($D16:DQ16)/12,0),0)</f>
        <v>0</v>
      </c>
      <c r="DS17" s="46">
        <f>IF(AND(DS$4&gt;=1,DS$4&lt;=Parametrlar!$H$4),Kirish!$B$26/12*IF(DS$4&gt;Kirish!$B$30,2,1)+IF(DS$4&gt;Kirish!$B$30,Kirish!$B$31*SUM($D16:DR16)/12,0),0)</f>
        <v>0</v>
      </c>
      <c r="DT17" s="46">
        <f>IF(AND(DT$4&gt;=1,DT$4&lt;=Parametrlar!$H$4),Kirish!$B$26/12*IF(DT$4&gt;Kirish!$B$30,2,1)+IF(DT$4&gt;Kirish!$B$30,Kirish!$B$31*SUM($D16:DS16)/12,0),0)</f>
        <v>0</v>
      </c>
      <c r="DU17" s="46">
        <f>IF(AND(DU$4&gt;=1,DU$4&lt;=Parametrlar!$H$4),Kirish!$B$26/12*IF(DU$4&gt;Kirish!$B$30,2,1)+IF(DU$4&gt;Kirish!$B$30,Kirish!$B$31*SUM($D16:DT16)/12,0),0)</f>
        <v>0</v>
      </c>
      <c r="DV17" s="46">
        <f>IF(AND(DV$4&gt;=1,DV$4&lt;=Parametrlar!$H$4),Kirish!$B$26/12*IF(DV$4&gt;Kirish!$B$30,2,1)+IF(DV$4&gt;Kirish!$B$30,Kirish!$B$31*SUM($D16:DU16)/12,0),0)</f>
        <v>0</v>
      </c>
      <c r="DW17" s="46">
        <f>IF(AND(DW$4&gt;=1,DW$4&lt;=Parametrlar!$H$4),Kirish!$B$26/12*IF(DW$4&gt;Kirish!$B$30,2,1)+IF(DW$4&gt;Kirish!$B$30,Kirish!$B$31*SUM($D16:DV16)/12,0),0)</f>
        <v>0</v>
      </c>
      <c r="DX17" s="46">
        <f>IF(AND(DX$4&gt;=1,DX$4&lt;=Parametrlar!$H$4),Kirish!$B$26/12*IF(DX$4&gt;Kirish!$B$30,2,1)+IF(DX$4&gt;Kirish!$B$30,Kirish!$B$31*SUM($D16:DW16)/12,0),0)</f>
        <v>0</v>
      </c>
      <c r="DY17" s="46">
        <f>IF(AND(DY$4&gt;=1,DY$4&lt;=Parametrlar!$H$4),Kirish!$B$26/12*IF(DY$4&gt;Kirish!$B$30,2,1)+IF(DY$4&gt;Kirish!$B$30,Kirish!$B$31*SUM($D16:DX16)/12,0),0)</f>
        <v>0</v>
      </c>
      <c r="DZ17" s="46">
        <f>IF(AND(DZ$4&gt;=1,DZ$4&lt;=Parametrlar!$H$4),Kirish!$B$26/12*IF(DZ$4&gt;Kirish!$B$30,2,1)+IF(DZ$4&gt;Kirish!$B$30,Kirish!$B$31*SUM($D16:DY16)/12,0),0)</f>
        <v>0</v>
      </c>
      <c r="EA17" s="46">
        <f>IF(AND(EA$4&gt;=1,EA$4&lt;=Parametrlar!$H$4),Kirish!$B$26/12*IF(EA$4&gt;Kirish!$B$30,2,1)+IF(EA$4&gt;Kirish!$B$30,Kirish!$B$31*SUM($D16:DZ16)/12,0),0)</f>
        <v>0</v>
      </c>
      <c r="EB17" s="46">
        <f>IF(AND(EB$4&gt;=1,EB$4&lt;=Parametrlar!$H$4),Kirish!$B$26/12*IF(EB$4&gt;Kirish!$B$30,2,1)+IF(EB$4&gt;Kirish!$B$30,Kirish!$B$31*SUM($D16:EA16)/12,0),0)</f>
        <v>0</v>
      </c>
      <c r="EC17" s="46">
        <f>IF(AND(EC$4&gt;=1,EC$4&lt;=Parametrlar!$H$4),Kirish!$B$26/12*IF(EC$4&gt;Kirish!$B$30,2,1)+IF(EC$4&gt;Kirish!$B$30,Kirish!$B$31*SUM($D16:EB16)/12,0),0)</f>
        <v>0</v>
      </c>
      <c r="ED17" s="46">
        <f>IF(AND(ED$4&gt;=1,ED$4&lt;=Parametrlar!$H$4),Kirish!$B$26/12*IF(ED$4&gt;Kirish!$B$30,2,1)+IF(ED$4&gt;Kirish!$B$30,Kirish!$B$31*SUM($D16:EC16)/12,0),0)</f>
        <v>0</v>
      </c>
      <c r="EE17" s="46">
        <f>IF(AND(EE$4&gt;=1,EE$4&lt;=Parametrlar!$H$4),Kirish!$B$26/12*IF(EE$4&gt;Kirish!$B$30,2,1)+IF(EE$4&gt;Kirish!$B$30,Kirish!$B$31*SUM($D16:ED16)/12,0),0)</f>
        <v>0</v>
      </c>
      <c r="EF17" s="46">
        <f>IF(AND(EF$4&gt;=1,EF$4&lt;=Parametrlar!$H$4),Kirish!$B$26/12*IF(EF$4&gt;Kirish!$B$30,2,1)+IF(EF$4&gt;Kirish!$B$30,Kirish!$B$31*SUM($D16:EE16)/12,0),0)</f>
        <v>0</v>
      </c>
      <c r="EG17" s="46">
        <f>IF(AND(EG$4&gt;=1,EG$4&lt;=Parametrlar!$H$4),Kirish!$B$26/12*IF(EG$4&gt;Kirish!$B$30,2,1)+IF(EG$4&gt;Kirish!$B$30,Kirish!$B$31*SUM($D16:EF16)/12,0),0)</f>
        <v>0</v>
      </c>
      <c r="EH17" s="46">
        <f>IF(AND(EH$4&gt;=1,EH$4&lt;=Parametrlar!$H$4),Kirish!$B$26/12*IF(EH$4&gt;Kirish!$B$30,2,1)+IF(EH$4&gt;Kirish!$B$30,Kirish!$B$31*SUM($D16:EG16)/12,0),0)</f>
        <v>0</v>
      </c>
      <c r="EI17" s="46">
        <f>IF(AND(EI$4&gt;=1,EI$4&lt;=Parametrlar!$H$4),Kirish!$B$26/12*IF(EI$4&gt;Kirish!$B$30,2,1)+IF(EI$4&gt;Kirish!$B$30,Kirish!$B$31*SUM($D16:EH16)/12,0),0)</f>
        <v>0</v>
      </c>
      <c r="EJ17" s="46">
        <f>IF(AND(EJ$4&gt;=1,EJ$4&lt;=Parametrlar!$H$4),Kirish!$B$26/12*IF(EJ$4&gt;Kirish!$B$30,2,1)+IF(EJ$4&gt;Kirish!$B$30,Kirish!$B$31*SUM($D16:EI16)/12,0),0)</f>
        <v>0</v>
      </c>
      <c r="EK17" s="46">
        <f>IF(AND(EK$4&gt;=1,EK$4&lt;=Parametrlar!$H$4),Kirish!$B$26/12*IF(EK$4&gt;Kirish!$B$30,2,1)+IF(EK$4&gt;Kirish!$B$30,Kirish!$B$31*SUM($D16:EJ16)/12,0),0)</f>
        <v>0</v>
      </c>
      <c r="EL17" s="46">
        <f>IF(AND(EL$4&gt;=1,EL$4&lt;=Parametrlar!$H$4),Kirish!$B$26/12*IF(EL$4&gt;Kirish!$B$30,2,1)+IF(EL$4&gt;Kirish!$B$30,Kirish!$B$31*SUM($D16:EK16)/12,0),0)</f>
        <v>0</v>
      </c>
      <c r="EM17" s="46">
        <f>IF(AND(EM$4&gt;=1,EM$4&lt;=Parametrlar!$H$4),Kirish!$B$26/12*IF(EM$4&gt;Kirish!$B$30,2,1)+IF(EM$4&gt;Kirish!$B$30,Kirish!$B$31*SUM($D16:EL16)/12,0),0)</f>
        <v>0</v>
      </c>
      <c r="EN17" s="46">
        <f>IF(AND(EN$4&gt;=1,EN$4&lt;=Parametrlar!$H$4),Kirish!$B$26/12*IF(EN$4&gt;Kirish!$B$30,2,1)+IF(EN$4&gt;Kirish!$B$30,Kirish!$B$31*SUM($D16:EM16)/12,0),0)</f>
        <v>0</v>
      </c>
      <c r="EO17" s="46">
        <f>IF(AND(EO$4&gt;=1,EO$4&lt;=Parametrlar!$H$4),Kirish!$B$26/12*IF(EO$4&gt;Kirish!$B$30,2,1)+IF(EO$4&gt;Kirish!$B$30,Kirish!$B$31*SUM($D16:EN16)/12,0),0)</f>
        <v>0</v>
      </c>
      <c r="EP17" s="46">
        <f>IF(AND(EP$4&gt;=1,EP$4&lt;=Parametrlar!$H$4),Kirish!$B$26/12*IF(EP$4&gt;Kirish!$B$30,2,1)+IF(EP$4&gt;Kirish!$B$30,Kirish!$B$31*SUM($D16:EO16)/12,0),0)</f>
        <v>0</v>
      </c>
      <c r="EQ17" s="46">
        <f>IF(AND(EQ$4&gt;=1,EQ$4&lt;=Parametrlar!$H$4),Kirish!$B$26/12*IF(EQ$4&gt;Kirish!$B$30,2,1)+IF(EQ$4&gt;Kirish!$B$30,Kirish!$B$31*SUM($D16:EP16)/12,0),0)</f>
        <v>0</v>
      </c>
      <c r="ER17" s="46">
        <f>IF(AND(ER$4&gt;=1,ER$4&lt;=Parametrlar!$H$4),Kirish!$B$26/12*IF(ER$4&gt;Kirish!$B$30,2,1)+IF(ER$4&gt;Kirish!$B$30,Kirish!$B$31*SUM($D16:EQ16)/12,0),0)</f>
        <v>0</v>
      </c>
      <c r="ES17" s="46">
        <f>IF(AND(ES$4&gt;=1,ES$4&lt;=Parametrlar!$H$4),Kirish!$B$26/12*IF(ES$4&gt;Kirish!$B$30,2,1)+IF(ES$4&gt;Kirish!$B$30,Kirish!$B$31*SUM($D16:ER16)/12,0),0)</f>
        <v>0</v>
      </c>
      <c r="ET17" s="46">
        <f>IF(AND(ET$4&gt;=1,ET$4&lt;=Parametrlar!$H$4),Kirish!$B$26/12*IF(ET$4&gt;Kirish!$B$30,2,1)+IF(ET$4&gt;Kirish!$B$30,Kirish!$B$31*SUM($D16:ES16)/12,0),0)</f>
        <v>0</v>
      </c>
      <c r="EU17" s="46">
        <f>IF(AND(EU$4&gt;=1,EU$4&lt;=Parametrlar!$H$4),Kirish!$B$26/12*IF(EU$4&gt;Kirish!$B$30,2,1)+IF(EU$4&gt;Kirish!$B$30,Kirish!$B$31*SUM($D16:ET16)/12,0),0)</f>
        <v>0</v>
      </c>
      <c r="EV17" s="46">
        <f>IF(AND(EV$4&gt;=1,EV$4&lt;=Parametrlar!$H$4),Kirish!$B$26/12*IF(EV$4&gt;Kirish!$B$30,2,1)+IF(EV$4&gt;Kirish!$B$30,Kirish!$B$31*SUM($D16:EU16)/12,0),0)</f>
        <v>0</v>
      </c>
      <c r="EW17" s="46">
        <f>IF(AND(EW$4&gt;=1,EW$4&lt;=Parametrlar!$H$4),Kirish!$B$26/12*IF(EW$4&gt;Kirish!$B$30,2,1)+IF(EW$4&gt;Kirish!$B$30,Kirish!$B$31*SUM($D16:EV16)/12,0),0)</f>
        <v>0</v>
      </c>
      <c r="EX17" s="46">
        <f>IF(AND(EX$4&gt;=1,EX$4&lt;=Parametrlar!$H$4),Kirish!$B$26/12*IF(EX$4&gt;Kirish!$B$30,2,1)+IF(EX$4&gt;Kirish!$B$30,Kirish!$B$31*SUM($D16:EW16)/12,0),0)</f>
        <v>0</v>
      </c>
      <c r="EY17" s="46">
        <f>IF(AND(EY$4&gt;=1,EY$4&lt;=Parametrlar!$H$4),Kirish!$B$26/12*IF(EY$4&gt;Kirish!$B$30,2,1)+IF(EY$4&gt;Kirish!$B$30,Kirish!$B$31*SUM($D16:EX16)/12,0),0)</f>
        <v>0</v>
      </c>
      <c r="EZ17" s="46">
        <f>IF(AND(EZ$4&gt;=1,EZ$4&lt;=Parametrlar!$H$4),Kirish!$B$26/12*IF(EZ$4&gt;Kirish!$B$30,2,1)+IF(EZ$4&gt;Kirish!$B$30,Kirish!$B$31*SUM($D16:EY16)/12,0),0)</f>
        <v>0</v>
      </c>
      <c r="FA17" s="46">
        <f>IF(AND(FA$4&gt;=1,FA$4&lt;=Parametrlar!$H$4),Kirish!$B$26/12*IF(FA$4&gt;Kirish!$B$30,2,1)+IF(FA$4&gt;Kirish!$B$30,Kirish!$B$31*SUM($D16:EZ16)/12,0),0)</f>
        <v>0</v>
      </c>
      <c r="FB17" s="46">
        <f>IF(AND(FB$4&gt;=1,FB$4&lt;=Parametrlar!$H$4),Kirish!$B$26/12*IF(FB$4&gt;Kirish!$B$30,2,1)+IF(FB$4&gt;Kirish!$B$30,Kirish!$B$31*SUM($D16:FA16)/12,0),0)</f>
        <v>0</v>
      </c>
      <c r="FC17" s="46">
        <f>IF(AND(FC$4&gt;=1,FC$4&lt;=Parametrlar!$H$4),Kirish!$B$26/12*IF(FC$4&gt;Kirish!$B$30,2,1)+IF(FC$4&gt;Kirish!$B$30,Kirish!$B$31*SUM($D16:FB16)/12,0),0)</f>
        <v>0</v>
      </c>
      <c r="FD17" s="46">
        <f>IF(AND(FD$4&gt;=1,FD$4&lt;=Parametrlar!$H$4),Kirish!$B$26/12*IF(FD$4&gt;Kirish!$B$30,2,1)+IF(FD$4&gt;Kirish!$B$30,Kirish!$B$31*SUM($D16:FC16)/12,0),0)</f>
        <v>0</v>
      </c>
      <c r="FE17" s="46">
        <f>IF(AND(FE$4&gt;=1,FE$4&lt;=Parametrlar!$H$4),Kirish!$B$26/12*IF(FE$4&gt;Kirish!$B$30,2,1)+IF(FE$4&gt;Kirish!$B$30,Kirish!$B$31*SUM($D16:FD16)/12,0),0)</f>
        <v>0</v>
      </c>
      <c r="FF17" s="46">
        <f>IF(AND(FF$4&gt;=1,FF$4&lt;=Parametrlar!$H$4),Kirish!$B$26/12*IF(FF$4&gt;Kirish!$B$30,2,1)+IF(FF$4&gt;Kirish!$B$30,Kirish!$B$31*SUM($D16:FE16)/12,0),0)</f>
        <v>0</v>
      </c>
      <c r="FG17" s="46">
        <f>IF(AND(FG$4&gt;=1,FG$4&lt;=Parametrlar!$H$4),Kirish!$B$26/12*IF(FG$4&gt;Kirish!$B$30,2,1)+IF(FG$4&gt;Kirish!$B$30,Kirish!$B$31*SUM($D16:FF16)/12,0),0)</f>
        <v>0</v>
      </c>
      <c r="FH17" s="46">
        <f>IF(AND(FH$4&gt;=1,FH$4&lt;=Parametrlar!$H$4),Kirish!$B$26/12*IF(FH$4&gt;Kirish!$B$30,2,1)+IF(FH$4&gt;Kirish!$B$30,Kirish!$B$31*SUM($D16:FG16)/12,0),0)</f>
        <v>0</v>
      </c>
      <c r="FI17" s="46">
        <f>IF(AND(FI$4&gt;=1,FI$4&lt;=Parametrlar!$H$4),Kirish!$B$26/12*IF(FI$4&gt;Kirish!$B$30,2,1)+IF(FI$4&gt;Kirish!$B$30,Kirish!$B$31*SUM($D16:FH16)/12,0),0)</f>
        <v>0</v>
      </c>
      <c r="FJ17" s="46">
        <f>IF(AND(FJ$4&gt;=1,FJ$4&lt;=Parametrlar!$H$4),Kirish!$B$26/12*IF(FJ$4&gt;Kirish!$B$30,2,1)+IF(FJ$4&gt;Kirish!$B$30,Kirish!$B$31*SUM($D16:FI16)/12,0),0)</f>
        <v>0</v>
      </c>
      <c r="FK17" s="46">
        <f>IF(AND(FK$4&gt;=1,FK$4&lt;=Parametrlar!$H$4),Kirish!$B$26/12*IF(FK$4&gt;Kirish!$B$30,2,1)+IF(FK$4&gt;Kirish!$B$30,Kirish!$B$31*SUM($D16:FJ16)/12,0),0)</f>
        <v>0</v>
      </c>
      <c r="FL17" s="46">
        <f>IF(AND(FL$4&gt;=1,FL$4&lt;=Parametrlar!$H$4),Kirish!$B$26/12*IF(FL$4&gt;Kirish!$B$30,2,1)+IF(FL$4&gt;Kirish!$B$30,Kirish!$B$31*SUM($D16:FK16)/12,0),0)</f>
        <v>0</v>
      </c>
      <c r="FM17" s="46">
        <f>IF(AND(FM$4&gt;=1,FM$4&lt;=Parametrlar!$H$4),Kirish!$B$26/12*IF(FM$4&gt;Kirish!$B$30,2,1)+IF(FM$4&gt;Kirish!$B$30,Kirish!$B$31*SUM($D16:FL16)/12,0),0)</f>
        <v>0</v>
      </c>
      <c r="FN17" s="46">
        <f>IF(AND(FN$4&gt;=1,FN$4&lt;=Parametrlar!$H$4),Kirish!$B$26/12*IF(FN$4&gt;Kirish!$B$30,2,1)+IF(FN$4&gt;Kirish!$B$30,Kirish!$B$31*SUM($D16:FM16)/12,0),0)</f>
        <v>0</v>
      </c>
      <c r="FO17" s="46">
        <f>IF(AND(FO$4&gt;=1,FO$4&lt;=Parametrlar!$H$4),Kirish!$B$26/12*IF(FO$4&gt;Kirish!$B$30,2,1)+IF(FO$4&gt;Kirish!$B$30,Kirish!$B$31*SUM($D16:FN16)/12,0),0)</f>
        <v>0</v>
      </c>
      <c r="FP17" s="46">
        <f>IF(AND(FP$4&gt;=1,FP$4&lt;=Parametrlar!$H$4),Kirish!$B$26/12*IF(FP$4&gt;Kirish!$B$30,2,1)+IF(FP$4&gt;Kirish!$B$30,Kirish!$B$31*SUM($D16:FO16)/12,0),0)</f>
        <v>0</v>
      </c>
    </row>
    <row r="18" spans="1:172" x14ac:dyDescent="0.2">
      <c r="A18" s="42" t="s">
        <v>232</v>
      </c>
      <c r="C18" s="45">
        <f t="shared" si="12"/>
        <v>82200</v>
      </c>
      <c r="D18" s="46">
        <f>IF(AND(D$4&gt;Parametrlar!$H$4-Parametrlar!$H$19,D$4&lt;=Parametrlar!$H$4),Parametrlar!$H$18/Parametrlar!$H$19,0)</f>
        <v>0</v>
      </c>
      <c r="E18" s="46">
        <f>IF(AND(E$4&gt;Parametrlar!$H$4-Parametrlar!$H$19,E$4&lt;=Parametrlar!$H$4),Parametrlar!$H$18/Parametrlar!$H$19,0)</f>
        <v>0</v>
      </c>
      <c r="F18" s="46">
        <f>IF(AND(F$4&gt;Parametrlar!$H$4-Parametrlar!$H$19,F$4&lt;=Parametrlar!$H$4),Parametrlar!$H$18/Parametrlar!$H$19,0)</f>
        <v>0</v>
      </c>
      <c r="G18" s="46">
        <f>IF(AND(G$4&gt;Parametrlar!$H$4-Parametrlar!$H$19,G$4&lt;=Parametrlar!$H$4),Parametrlar!$H$18/Parametrlar!$H$19,0)</f>
        <v>0</v>
      </c>
      <c r="H18" s="46">
        <f>IF(AND(H$4&gt;Parametrlar!$H$4-Parametrlar!$H$19,H$4&lt;=Parametrlar!$H$4),Parametrlar!$H$18/Parametrlar!$H$19,0)</f>
        <v>0</v>
      </c>
      <c r="I18" s="46">
        <f>IF(AND(I$4&gt;Parametrlar!$H$4-Parametrlar!$H$19,I$4&lt;=Parametrlar!$H$4),Parametrlar!$H$18/Parametrlar!$H$19,0)</f>
        <v>0</v>
      </c>
      <c r="J18" s="46">
        <f>IF(AND(J$4&gt;Parametrlar!$H$4-Parametrlar!$H$19,J$4&lt;=Parametrlar!$H$4),Parametrlar!$H$18/Parametrlar!$H$19,0)</f>
        <v>0</v>
      </c>
      <c r="K18" s="46">
        <f>IF(AND(K$4&gt;Parametrlar!$H$4-Parametrlar!$H$19,K$4&lt;=Parametrlar!$H$4),Parametrlar!$H$18/Parametrlar!$H$19,0)</f>
        <v>0</v>
      </c>
      <c r="L18" s="46">
        <f>IF(AND(L$4&gt;Parametrlar!$H$4-Parametrlar!$H$19,L$4&lt;=Parametrlar!$H$4),Parametrlar!$H$18/Parametrlar!$H$19,0)</f>
        <v>0</v>
      </c>
      <c r="M18" s="46">
        <f>IF(AND(M$4&gt;Parametrlar!$H$4-Parametrlar!$H$19,M$4&lt;=Parametrlar!$H$4),Parametrlar!$H$18/Parametrlar!$H$19,0)</f>
        <v>0</v>
      </c>
      <c r="N18" s="46">
        <f>IF(AND(N$4&gt;Parametrlar!$H$4-Parametrlar!$H$19,N$4&lt;=Parametrlar!$H$4),Parametrlar!$H$18/Parametrlar!$H$19,0)</f>
        <v>0</v>
      </c>
      <c r="O18" s="46">
        <f>IF(AND(O$4&gt;Parametrlar!$H$4-Parametrlar!$H$19,O$4&lt;=Parametrlar!$H$4),Parametrlar!$H$18/Parametrlar!$H$19,0)</f>
        <v>0</v>
      </c>
      <c r="P18" s="46">
        <f>IF(AND(P$4&gt;Parametrlar!$H$4-Parametrlar!$H$19,P$4&lt;=Parametrlar!$H$4),Parametrlar!$H$18/Parametrlar!$H$19,0)</f>
        <v>0</v>
      </c>
      <c r="Q18" s="46">
        <f>IF(AND(Q$4&gt;Parametrlar!$H$4-Parametrlar!$H$19,Q$4&lt;=Parametrlar!$H$4),Parametrlar!$H$18/Parametrlar!$H$19,0)</f>
        <v>0</v>
      </c>
      <c r="R18" s="46">
        <f>IF(AND(R$4&gt;Parametrlar!$H$4-Parametrlar!$H$19,R$4&lt;=Parametrlar!$H$4),Parametrlar!$H$18/Parametrlar!$H$19,0)</f>
        <v>0</v>
      </c>
      <c r="S18" s="46">
        <f>IF(AND(S$4&gt;Parametrlar!$H$4-Parametrlar!$H$19,S$4&lt;=Parametrlar!$H$4),Parametrlar!$H$18/Parametrlar!$H$19,0)</f>
        <v>0</v>
      </c>
      <c r="T18" s="46">
        <f>IF(AND(T$4&gt;Parametrlar!$H$4-Parametrlar!$H$19,T$4&lt;=Parametrlar!$H$4),Parametrlar!$H$18/Parametrlar!$H$19,0)</f>
        <v>0</v>
      </c>
      <c r="U18" s="46">
        <f>IF(AND(U$4&gt;Parametrlar!$H$4-Parametrlar!$H$19,U$4&lt;=Parametrlar!$H$4),Parametrlar!$H$18/Parametrlar!$H$19,0)</f>
        <v>0</v>
      </c>
      <c r="V18" s="46">
        <f>IF(AND(V$4&gt;Parametrlar!$H$4-Parametrlar!$H$19,V$4&lt;=Parametrlar!$H$4),Parametrlar!$H$18/Parametrlar!$H$19,0)</f>
        <v>0</v>
      </c>
      <c r="W18" s="46">
        <f>IF(AND(W$4&gt;Parametrlar!$H$4-Parametrlar!$H$19,W$4&lt;=Parametrlar!$H$4),Parametrlar!$H$18/Parametrlar!$H$19,0)</f>
        <v>0</v>
      </c>
      <c r="X18" s="46">
        <f>IF(AND(X$4&gt;Parametrlar!$H$4-Parametrlar!$H$19,X$4&lt;=Parametrlar!$H$4),Parametrlar!$H$18/Parametrlar!$H$19,0)</f>
        <v>0</v>
      </c>
      <c r="Y18" s="46">
        <f>IF(AND(Y$4&gt;Parametrlar!$H$4-Parametrlar!$H$19,Y$4&lt;=Parametrlar!$H$4),Parametrlar!$H$18/Parametrlar!$H$19,0)</f>
        <v>0</v>
      </c>
      <c r="Z18" s="46">
        <f>IF(AND(Z$4&gt;Parametrlar!$H$4-Parametrlar!$H$19,Z$4&lt;=Parametrlar!$H$4),Parametrlar!$H$18/Parametrlar!$H$19,0)</f>
        <v>0</v>
      </c>
      <c r="AA18" s="46">
        <f>IF(AND(AA$4&gt;Parametrlar!$H$4-Parametrlar!$H$19,AA$4&lt;=Parametrlar!$H$4),Parametrlar!$H$18/Parametrlar!$H$19,0)</f>
        <v>0</v>
      </c>
      <c r="AB18" s="46">
        <f>IF(AND(AB$4&gt;Parametrlar!$H$4-Parametrlar!$H$19,AB$4&lt;=Parametrlar!$H$4),Parametrlar!$H$18/Parametrlar!$H$19,0)</f>
        <v>0</v>
      </c>
      <c r="AC18" s="46">
        <f>IF(AND(AC$4&gt;Parametrlar!$H$4-Parametrlar!$H$19,AC$4&lt;=Parametrlar!$H$4),Parametrlar!$H$18/Parametrlar!$H$19,0)</f>
        <v>27400</v>
      </c>
      <c r="AD18" s="46">
        <f>IF(AND(AD$4&gt;Parametrlar!$H$4-Parametrlar!$H$19,AD$4&lt;=Parametrlar!$H$4),Parametrlar!$H$18/Parametrlar!$H$19,0)</f>
        <v>27400</v>
      </c>
      <c r="AE18" s="46">
        <f>IF(AND(AE$4&gt;Parametrlar!$H$4-Parametrlar!$H$19,AE$4&lt;=Parametrlar!$H$4),Parametrlar!$H$18/Parametrlar!$H$19,0)</f>
        <v>27400</v>
      </c>
      <c r="AF18" s="46">
        <f>IF(AND(AF$4&gt;Parametrlar!$H$4-Parametrlar!$H$19,AF$4&lt;=Parametrlar!$H$4),Parametrlar!$H$18/Parametrlar!$H$19,0)</f>
        <v>0</v>
      </c>
      <c r="AG18" s="46">
        <f>IF(AND(AG$4&gt;Parametrlar!$H$4-Parametrlar!$H$19,AG$4&lt;=Parametrlar!$H$4),Parametrlar!$H$18/Parametrlar!$H$19,0)</f>
        <v>0</v>
      </c>
      <c r="AH18" s="46">
        <f>IF(AND(AH$4&gt;Parametrlar!$H$4-Parametrlar!$H$19,AH$4&lt;=Parametrlar!$H$4),Parametrlar!$H$18/Parametrlar!$H$19,0)</f>
        <v>0</v>
      </c>
      <c r="AI18" s="46">
        <f>IF(AND(AI$4&gt;Parametrlar!$H$4-Parametrlar!$H$19,AI$4&lt;=Parametrlar!$H$4),Parametrlar!$H$18/Parametrlar!$H$19,0)</f>
        <v>0</v>
      </c>
      <c r="AJ18" s="46">
        <f>IF(AND(AJ$4&gt;Parametrlar!$H$4-Parametrlar!$H$19,AJ$4&lt;=Parametrlar!$H$4),Parametrlar!$H$18/Parametrlar!$H$19,0)</f>
        <v>0</v>
      </c>
      <c r="AK18" s="46">
        <f>IF(AND(AK$4&gt;Parametrlar!$H$4-Parametrlar!$H$19,AK$4&lt;=Parametrlar!$H$4),Parametrlar!$H$18/Parametrlar!$H$19,0)</f>
        <v>0</v>
      </c>
      <c r="AL18" s="46">
        <f>IF(AND(AL$4&gt;Parametrlar!$H$4-Parametrlar!$H$19,AL$4&lt;=Parametrlar!$H$4),Parametrlar!$H$18/Parametrlar!$H$19,0)</f>
        <v>0</v>
      </c>
      <c r="AM18" s="46">
        <f>IF(AND(AM$4&gt;Parametrlar!$H$4-Parametrlar!$H$19,AM$4&lt;=Parametrlar!$H$4),Parametrlar!$H$18/Parametrlar!$H$19,0)</f>
        <v>0</v>
      </c>
      <c r="AN18" s="46">
        <f>IF(AND(AN$4&gt;Parametrlar!$H$4-Parametrlar!$H$19,AN$4&lt;=Parametrlar!$H$4),Parametrlar!$H$18/Parametrlar!$H$19,0)</f>
        <v>0</v>
      </c>
      <c r="AO18" s="46">
        <f>IF(AND(AO$4&gt;Parametrlar!$H$4-Parametrlar!$H$19,AO$4&lt;=Parametrlar!$H$4),Parametrlar!$H$18/Parametrlar!$H$19,0)</f>
        <v>0</v>
      </c>
      <c r="AP18" s="46">
        <f>IF(AND(AP$4&gt;Parametrlar!$H$4-Parametrlar!$H$19,AP$4&lt;=Parametrlar!$H$4),Parametrlar!$H$18/Parametrlar!$H$19,0)</f>
        <v>0</v>
      </c>
      <c r="AQ18" s="46">
        <f>IF(AND(AQ$4&gt;Parametrlar!$H$4-Parametrlar!$H$19,AQ$4&lt;=Parametrlar!$H$4),Parametrlar!$H$18/Parametrlar!$H$19,0)</f>
        <v>0</v>
      </c>
      <c r="AR18" s="46">
        <f>IF(AND(AR$4&gt;Parametrlar!$H$4-Parametrlar!$H$19,AR$4&lt;=Parametrlar!$H$4),Parametrlar!$H$18/Parametrlar!$H$19,0)</f>
        <v>0</v>
      </c>
      <c r="AS18" s="46">
        <f>IF(AND(AS$4&gt;Parametrlar!$H$4-Parametrlar!$H$19,AS$4&lt;=Parametrlar!$H$4),Parametrlar!$H$18/Parametrlar!$H$19,0)</f>
        <v>0</v>
      </c>
      <c r="AT18" s="46">
        <f>IF(AND(AT$4&gt;Parametrlar!$H$4-Parametrlar!$H$19,AT$4&lt;=Parametrlar!$H$4),Parametrlar!$H$18/Parametrlar!$H$19,0)</f>
        <v>0</v>
      </c>
      <c r="AU18" s="46">
        <f>IF(AND(AU$4&gt;Parametrlar!$H$4-Parametrlar!$H$19,AU$4&lt;=Parametrlar!$H$4),Parametrlar!$H$18/Parametrlar!$H$19,0)</f>
        <v>0</v>
      </c>
      <c r="AV18" s="46">
        <f>IF(AND(AV$4&gt;Parametrlar!$H$4-Parametrlar!$H$19,AV$4&lt;=Parametrlar!$H$4),Parametrlar!$H$18/Parametrlar!$H$19,0)</f>
        <v>0</v>
      </c>
      <c r="AW18" s="46">
        <f>IF(AND(AW$4&gt;Parametrlar!$H$4-Parametrlar!$H$19,AW$4&lt;=Parametrlar!$H$4),Parametrlar!$H$18/Parametrlar!$H$19,0)</f>
        <v>0</v>
      </c>
      <c r="AX18" s="46">
        <f>IF(AND(AX$4&gt;Parametrlar!$H$4-Parametrlar!$H$19,AX$4&lt;=Parametrlar!$H$4),Parametrlar!$H$18/Parametrlar!$H$19,0)</f>
        <v>0</v>
      </c>
      <c r="AY18" s="46">
        <f>IF(AND(AY$4&gt;Parametrlar!$H$4-Parametrlar!$H$19,AY$4&lt;=Parametrlar!$H$4),Parametrlar!$H$18/Parametrlar!$H$19,0)</f>
        <v>0</v>
      </c>
      <c r="AZ18" s="46">
        <f>IF(AND(AZ$4&gt;Parametrlar!$H$4-Parametrlar!$H$19,AZ$4&lt;=Parametrlar!$H$4),Parametrlar!$H$18/Parametrlar!$H$19,0)</f>
        <v>0</v>
      </c>
      <c r="BA18" s="46">
        <f>IF(AND(BA$4&gt;Parametrlar!$H$4-Parametrlar!$H$19,BA$4&lt;=Parametrlar!$H$4),Parametrlar!$H$18/Parametrlar!$H$19,0)</f>
        <v>0</v>
      </c>
      <c r="BB18" s="46">
        <f>IF(AND(BB$4&gt;Parametrlar!$H$4-Parametrlar!$H$19,BB$4&lt;=Parametrlar!$H$4),Parametrlar!$H$18/Parametrlar!$H$19,0)</f>
        <v>0</v>
      </c>
      <c r="BC18" s="46">
        <f>IF(AND(BC$4&gt;Parametrlar!$H$4-Parametrlar!$H$19,BC$4&lt;=Parametrlar!$H$4),Parametrlar!$H$18/Parametrlar!$H$19,0)</f>
        <v>0</v>
      </c>
      <c r="BD18" s="46">
        <f>IF(AND(BD$4&gt;Parametrlar!$H$4-Parametrlar!$H$19,BD$4&lt;=Parametrlar!$H$4),Parametrlar!$H$18/Parametrlar!$H$19,0)</f>
        <v>0</v>
      </c>
      <c r="BE18" s="46">
        <f>IF(AND(BE$4&gt;Parametrlar!$H$4-Parametrlar!$H$19,BE$4&lt;=Parametrlar!$H$4),Parametrlar!$H$18/Parametrlar!$H$19,0)</f>
        <v>0</v>
      </c>
      <c r="BF18" s="46">
        <f>IF(AND(BF$4&gt;Parametrlar!$H$4-Parametrlar!$H$19,BF$4&lt;=Parametrlar!$H$4),Parametrlar!$H$18/Parametrlar!$H$19,0)</f>
        <v>0</v>
      </c>
      <c r="BG18" s="46">
        <f>IF(AND(BG$4&gt;Parametrlar!$H$4-Parametrlar!$H$19,BG$4&lt;=Parametrlar!$H$4),Parametrlar!$H$18/Parametrlar!$H$19,0)</f>
        <v>0</v>
      </c>
      <c r="BH18" s="46">
        <f>IF(AND(BH$4&gt;Parametrlar!$H$4-Parametrlar!$H$19,BH$4&lt;=Parametrlar!$H$4),Parametrlar!$H$18/Parametrlar!$H$19,0)</f>
        <v>0</v>
      </c>
      <c r="BI18" s="46">
        <f>IF(AND(BI$4&gt;Parametrlar!$H$4-Parametrlar!$H$19,BI$4&lt;=Parametrlar!$H$4),Parametrlar!$H$18/Parametrlar!$H$19,0)</f>
        <v>0</v>
      </c>
      <c r="BJ18" s="46">
        <f>IF(AND(BJ$4&gt;Parametrlar!$H$4-Parametrlar!$H$19,BJ$4&lt;=Parametrlar!$H$4),Parametrlar!$H$18/Parametrlar!$H$19,0)</f>
        <v>0</v>
      </c>
      <c r="BK18" s="46">
        <f>IF(AND(BK$4&gt;Parametrlar!$H$4-Parametrlar!$H$19,BK$4&lt;=Parametrlar!$H$4),Parametrlar!$H$18/Parametrlar!$H$19,0)</f>
        <v>0</v>
      </c>
      <c r="BL18" s="46">
        <f>IF(AND(BL$4&gt;Parametrlar!$H$4-Parametrlar!$H$19,BL$4&lt;=Parametrlar!$H$4),Parametrlar!$H$18/Parametrlar!$H$19,0)</f>
        <v>0</v>
      </c>
      <c r="BM18" s="46">
        <f>IF(AND(BM$4&gt;Parametrlar!$H$4-Parametrlar!$H$19,BM$4&lt;=Parametrlar!$H$4),Parametrlar!$H$18/Parametrlar!$H$19,0)</f>
        <v>0</v>
      </c>
      <c r="BN18" s="46">
        <f>IF(AND(BN$4&gt;Parametrlar!$H$4-Parametrlar!$H$19,BN$4&lt;=Parametrlar!$H$4),Parametrlar!$H$18/Parametrlar!$H$19,0)</f>
        <v>0</v>
      </c>
      <c r="BO18" s="46">
        <f>IF(AND(BO$4&gt;Parametrlar!$H$4-Parametrlar!$H$19,BO$4&lt;=Parametrlar!$H$4),Parametrlar!$H$18/Parametrlar!$H$19,0)</f>
        <v>0</v>
      </c>
      <c r="BP18" s="46">
        <f>IF(AND(BP$4&gt;Parametrlar!$H$4-Parametrlar!$H$19,BP$4&lt;=Parametrlar!$H$4),Parametrlar!$H$18/Parametrlar!$H$19,0)</f>
        <v>0</v>
      </c>
      <c r="BQ18" s="46">
        <f>IF(AND(BQ$4&gt;Parametrlar!$H$4-Parametrlar!$H$19,BQ$4&lt;=Parametrlar!$H$4),Parametrlar!$H$18/Parametrlar!$H$19,0)</f>
        <v>0</v>
      </c>
      <c r="BR18" s="46">
        <f>IF(AND(BR$4&gt;Parametrlar!$H$4-Parametrlar!$H$19,BR$4&lt;=Parametrlar!$H$4),Parametrlar!$H$18/Parametrlar!$H$19,0)</f>
        <v>0</v>
      </c>
      <c r="BS18" s="46">
        <f>IF(AND(BS$4&gt;Parametrlar!$H$4-Parametrlar!$H$19,BS$4&lt;=Parametrlar!$H$4),Parametrlar!$H$18/Parametrlar!$H$19,0)</f>
        <v>0</v>
      </c>
      <c r="BT18" s="46">
        <f>IF(AND(BT$4&gt;Parametrlar!$H$4-Parametrlar!$H$19,BT$4&lt;=Parametrlar!$H$4),Parametrlar!$H$18/Parametrlar!$H$19,0)</f>
        <v>0</v>
      </c>
      <c r="BU18" s="46">
        <f>IF(AND(BU$4&gt;Parametrlar!$H$4-Parametrlar!$H$19,BU$4&lt;=Parametrlar!$H$4),Parametrlar!$H$18/Parametrlar!$H$19,0)</f>
        <v>0</v>
      </c>
      <c r="BV18" s="46">
        <f>IF(AND(BV$4&gt;Parametrlar!$H$4-Parametrlar!$H$19,BV$4&lt;=Parametrlar!$H$4),Parametrlar!$H$18/Parametrlar!$H$19,0)</f>
        <v>0</v>
      </c>
      <c r="BW18" s="46">
        <f>IF(AND(BW$4&gt;Parametrlar!$H$4-Parametrlar!$H$19,BW$4&lt;=Parametrlar!$H$4),Parametrlar!$H$18/Parametrlar!$H$19,0)</f>
        <v>0</v>
      </c>
      <c r="BX18" s="46">
        <f>IF(AND(BX$4&gt;Parametrlar!$H$4-Parametrlar!$H$19,BX$4&lt;=Parametrlar!$H$4),Parametrlar!$H$18/Parametrlar!$H$19,0)</f>
        <v>0</v>
      </c>
      <c r="BY18" s="46">
        <f>IF(AND(BY$4&gt;Parametrlar!$H$4-Parametrlar!$H$19,BY$4&lt;=Parametrlar!$H$4),Parametrlar!$H$18/Parametrlar!$H$19,0)</f>
        <v>0</v>
      </c>
      <c r="BZ18" s="46">
        <f>IF(AND(BZ$4&gt;Parametrlar!$H$4-Parametrlar!$H$19,BZ$4&lt;=Parametrlar!$H$4),Parametrlar!$H$18/Parametrlar!$H$19,0)</f>
        <v>0</v>
      </c>
      <c r="CA18" s="46">
        <f>IF(AND(CA$4&gt;Parametrlar!$H$4-Parametrlar!$H$19,CA$4&lt;=Parametrlar!$H$4),Parametrlar!$H$18/Parametrlar!$H$19,0)</f>
        <v>0</v>
      </c>
      <c r="CB18" s="46">
        <f>IF(AND(CB$4&gt;Parametrlar!$H$4-Parametrlar!$H$19,CB$4&lt;=Parametrlar!$H$4),Parametrlar!$H$18/Parametrlar!$H$19,0)</f>
        <v>0</v>
      </c>
      <c r="CC18" s="46">
        <f>IF(AND(CC$4&gt;Parametrlar!$H$4-Parametrlar!$H$19,CC$4&lt;=Parametrlar!$H$4),Parametrlar!$H$18/Parametrlar!$H$19,0)</f>
        <v>0</v>
      </c>
      <c r="CD18" s="46">
        <f>IF(AND(CD$4&gt;Parametrlar!$H$4-Parametrlar!$H$19,CD$4&lt;=Parametrlar!$H$4),Parametrlar!$H$18/Parametrlar!$H$19,0)</f>
        <v>0</v>
      </c>
      <c r="CE18" s="46">
        <f>IF(AND(CE$4&gt;Parametrlar!$H$4-Parametrlar!$H$19,CE$4&lt;=Parametrlar!$H$4),Parametrlar!$H$18/Parametrlar!$H$19,0)</f>
        <v>0</v>
      </c>
      <c r="CF18" s="46">
        <f>IF(AND(CF$4&gt;Parametrlar!$H$4-Parametrlar!$H$19,CF$4&lt;=Parametrlar!$H$4),Parametrlar!$H$18/Parametrlar!$H$19,0)</f>
        <v>0</v>
      </c>
      <c r="CG18" s="46">
        <f>IF(AND(CG$4&gt;Parametrlar!$H$4-Parametrlar!$H$19,CG$4&lt;=Parametrlar!$H$4),Parametrlar!$H$18/Parametrlar!$H$19,0)</f>
        <v>0</v>
      </c>
      <c r="CH18" s="46">
        <f>IF(AND(CH$4&gt;Parametrlar!$H$4-Parametrlar!$H$19,CH$4&lt;=Parametrlar!$H$4),Parametrlar!$H$18/Parametrlar!$H$19,0)</f>
        <v>0</v>
      </c>
      <c r="CI18" s="46">
        <f>IF(AND(CI$4&gt;Parametrlar!$H$4-Parametrlar!$H$19,CI$4&lt;=Parametrlar!$H$4),Parametrlar!$H$18/Parametrlar!$H$19,0)</f>
        <v>0</v>
      </c>
      <c r="CJ18" s="46">
        <f>IF(AND(CJ$4&gt;Parametrlar!$H$4-Parametrlar!$H$19,CJ$4&lt;=Parametrlar!$H$4),Parametrlar!$H$18/Parametrlar!$H$19,0)</f>
        <v>0</v>
      </c>
      <c r="CK18" s="46">
        <f>IF(AND(CK$4&gt;Parametrlar!$H$4-Parametrlar!$H$19,CK$4&lt;=Parametrlar!$H$4),Parametrlar!$H$18/Parametrlar!$H$19,0)</f>
        <v>0</v>
      </c>
      <c r="CL18" s="46">
        <f>IF(AND(CL$4&gt;Parametrlar!$H$4-Parametrlar!$H$19,CL$4&lt;=Parametrlar!$H$4),Parametrlar!$H$18/Parametrlar!$H$19,0)</f>
        <v>0</v>
      </c>
      <c r="CM18" s="46">
        <f>IF(AND(CM$4&gt;Parametrlar!$H$4-Parametrlar!$H$19,CM$4&lt;=Parametrlar!$H$4),Parametrlar!$H$18/Parametrlar!$H$19,0)</f>
        <v>0</v>
      </c>
      <c r="CN18" s="46">
        <f>IF(AND(CN$4&gt;Parametrlar!$H$4-Parametrlar!$H$19,CN$4&lt;=Parametrlar!$H$4),Parametrlar!$H$18/Parametrlar!$H$19,0)</f>
        <v>0</v>
      </c>
      <c r="CO18" s="46">
        <f>IF(AND(CO$4&gt;Parametrlar!$H$4-Parametrlar!$H$19,CO$4&lt;=Parametrlar!$H$4),Parametrlar!$H$18/Parametrlar!$H$19,0)</f>
        <v>0</v>
      </c>
      <c r="CP18" s="46">
        <f>IF(AND(CP$4&gt;Parametrlar!$H$4-Parametrlar!$H$19,CP$4&lt;=Parametrlar!$H$4),Parametrlar!$H$18/Parametrlar!$H$19,0)</f>
        <v>0</v>
      </c>
      <c r="CQ18" s="46">
        <f>IF(AND(CQ$4&gt;Parametrlar!$H$4-Parametrlar!$H$19,CQ$4&lt;=Parametrlar!$H$4),Parametrlar!$H$18/Parametrlar!$H$19,0)</f>
        <v>0</v>
      </c>
      <c r="CR18" s="46">
        <f>IF(AND(CR$4&gt;Parametrlar!$H$4-Parametrlar!$H$19,CR$4&lt;=Parametrlar!$H$4),Parametrlar!$H$18/Parametrlar!$H$19,0)</f>
        <v>0</v>
      </c>
      <c r="CS18" s="46">
        <f>IF(AND(CS$4&gt;Parametrlar!$H$4-Parametrlar!$H$19,CS$4&lt;=Parametrlar!$H$4),Parametrlar!$H$18/Parametrlar!$H$19,0)</f>
        <v>0</v>
      </c>
      <c r="CT18" s="46">
        <f>IF(AND(CT$4&gt;Parametrlar!$H$4-Parametrlar!$H$19,CT$4&lt;=Parametrlar!$H$4),Parametrlar!$H$18/Parametrlar!$H$19,0)</f>
        <v>0</v>
      </c>
      <c r="CU18" s="46">
        <f>IF(AND(CU$4&gt;Parametrlar!$H$4-Parametrlar!$H$19,CU$4&lt;=Parametrlar!$H$4),Parametrlar!$H$18/Parametrlar!$H$19,0)</f>
        <v>0</v>
      </c>
      <c r="CV18" s="46">
        <f>IF(AND(CV$4&gt;Parametrlar!$H$4-Parametrlar!$H$19,CV$4&lt;=Parametrlar!$H$4),Parametrlar!$H$18/Parametrlar!$H$19,0)</f>
        <v>0</v>
      </c>
      <c r="CW18" s="46">
        <f>IF(AND(CW$4&gt;Parametrlar!$H$4-Parametrlar!$H$19,CW$4&lt;=Parametrlar!$H$4),Parametrlar!$H$18/Parametrlar!$H$19,0)</f>
        <v>0</v>
      </c>
      <c r="CX18" s="46">
        <f>IF(AND(CX$4&gt;Parametrlar!$H$4-Parametrlar!$H$19,CX$4&lt;=Parametrlar!$H$4),Parametrlar!$H$18/Parametrlar!$H$19,0)</f>
        <v>0</v>
      </c>
      <c r="CY18" s="46">
        <f>IF(AND(CY$4&gt;Parametrlar!$H$4-Parametrlar!$H$19,CY$4&lt;=Parametrlar!$H$4),Parametrlar!$H$18/Parametrlar!$H$19,0)</f>
        <v>0</v>
      </c>
      <c r="CZ18" s="46">
        <f>IF(AND(CZ$4&gt;Parametrlar!$H$4-Parametrlar!$H$19,CZ$4&lt;=Parametrlar!$H$4),Parametrlar!$H$18/Parametrlar!$H$19,0)</f>
        <v>0</v>
      </c>
      <c r="DA18" s="46">
        <f>IF(AND(DA$4&gt;Parametrlar!$H$4-Parametrlar!$H$19,DA$4&lt;=Parametrlar!$H$4),Parametrlar!$H$18/Parametrlar!$H$19,0)</f>
        <v>0</v>
      </c>
      <c r="DB18" s="46">
        <f>IF(AND(DB$4&gt;Parametrlar!$H$4-Parametrlar!$H$19,DB$4&lt;=Parametrlar!$H$4),Parametrlar!$H$18/Parametrlar!$H$19,0)</f>
        <v>0</v>
      </c>
      <c r="DC18" s="46">
        <f>IF(AND(DC$4&gt;Parametrlar!$H$4-Parametrlar!$H$19,DC$4&lt;=Parametrlar!$H$4),Parametrlar!$H$18/Parametrlar!$H$19,0)</f>
        <v>0</v>
      </c>
      <c r="DD18" s="46">
        <f>IF(AND(DD$4&gt;Parametrlar!$H$4-Parametrlar!$H$19,DD$4&lt;=Parametrlar!$H$4),Parametrlar!$H$18/Parametrlar!$H$19,0)</f>
        <v>0</v>
      </c>
      <c r="DE18" s="46">
        <f>IF(AND(DE$4&gt;Parametrlar!$H$4-Parametrlar!$H$19,DE$4&lt;=Parametrlar!$H$4),Parametrlar!$H$18/Parametrlar!$H$19,0)</f>
        <v>0</v>
      </c>
      <c r="DF18" s="46">
        <f>IF(AND(DF$4&gt;Parametrlar!$H$4-Parametrlar!$H$19,DF$4&lt;=Parametrlar!$H$4),Parametrlar!$H$18/Parametrlar!$H$19,0)</f>
        <v>0</v>
      </c>
      <c r="DG18" s="46">
        <f>IF(AND(DG$4&gt;Parametrlar!$H$4-Parametrlar!$H$19,DG$4&lt;=Parametrlar!$H$4),Parametrlar!$H$18/Parametrlar!$H$19,0)</f>
        <v>0</v>
      </c>
      <c r="DH18" s="46">
        <f>IF(AND(DH$4&gt;Parametrlar!$H$4-Parametrlar!$H$19,DH$4&lt;=Parametrlar!$H$4),Parametrlar!$H$18/Parametrlar!$H$19,0)</f>
        <v>0</v>
      </c>
      <c r="DI18" s="46">
        <f>IF(AND(DI$4&gt;Parametrlar!$H$4-Parametrlar!$H$19,DI$4&lt;=Parametrlar!$H$4),Parametrlar!$H$18/Parametrlar!$H$19,0)</f>
        <v>0</v>
      </c>
      <c r="DJ18" s="46">
        <f>IF(AND(DJ$4&gt;Parametrlar!$H$4-Parametrlar!$H$19,DJ$4&lt;=Parametrlar!$H$4),Parametrlar!$H$18/Parametrlar!$H$19,0)</f>
        <v>0</v>
      </c>
      <c r="DK18" s="46">
        <f>IF(AND(DK$4&gt;Parametrlar!$H$4-Parametrlar!$H$19,DK$4&lt;=Parametrlar!$H$4),Parametrlar!$H$18/Parametrlar!$H$19,0)</f>
        <v>0</v>
      </c>
      <c r="DL18" s="46">
        <f>IF(AND(DL$4&gt;Parametrlar!$H$4-Parametrlar!$H$19,DL$4&lt;=Parametrlar!$H$4),Parametrlar!$H$18/Parametrlar!$H$19,0)</f>
        <v>0</v>
      </c>
      <c r="DM18" s="46">
        <f>IF(AND(DM$4&gt;Parametrlar!$H$4-Parametrlar!$H$19,DM$4&lt;=Parametrlar!$H$4),Parametrlar!$H$18/Parametrlar!$H$19,0)</f>
        <v>0</v>
      </c>
      <c r="DN18" s="46">
        <f>IF(AND(DN$4&gt;Parametrlar!$H$4-Parametrlar!$H$19,DN$4&lt;=Parametrlar!$H$4),Parametrlar!$H$18/Parametrlar!$H$19,0)</f>
        <v>0</v>
      </c>
      <c r="DO18" s="46">
        <f>IF(AND(DO$4&gt;Parametrlar!$H$4-Parametrlar!$H$19,DO$4&lt;=Parametrlar!$H$4),Parametrlar!$H$18/Parametrlar!$H$19,0)</f>
        <v>0</v>
      </c>
      <c r="DP18" s="46">
        <f>IF(AND(DP$4&gt;Parametrlar!$H$4-Parametrlar!$H$19,DP$4&lt;=Parametrlar!$H$4),Parametrlar!$H$18/Parametrlar!$H$19,0)</f>
        <v>0</v>
      </c>
      <c r="DQ18" s="46">
        <f>IF(AND(DQ$4&gt;Parametrlar!$H$4-Parametrlar!$H$19,DQ$4&lt;=Parametrlar!$H$4),Parametrlar!$H$18/Parametrlar!$H$19,0)</f>
        <v>0</v>
      </c>
      <c r="DR18" s="46">
        <f>IF(AND(DR$4&gt;Parametrlar!$H$4-Parametrlar!$H$19,DR$4&lt;=Parametrlar!$H$4),Parametrlar!$H$18/Parametrlar!$H$19,0)</f>
        <v>0</v>
      </c>
      <c r="DS18" s="46">
        <f>IF(AND(DS$4&gt;Parametrlar!$H$4-Parametrlar!$H$19,DS$4&lt;=Parametrlar!$H$4),Parametrlar!$H$18/Parametrlar!$H$19,0)</f>
        <v>0</v>
      </c>
      <c r="DT18" s="46">
        <f>IF(AND(DT$4&gt;Parametrlar!$H$4-Parametrlar!$H$19,DT$4&lt;=Parametrlar!$H$4),Parametrlar!$H$18/Parametrlar!$H$19,0)</f>
        <v>0</v>
      </c>
      <c r="DU18" s="46">
        <f>IF(AND(DU$4&gt;Parametrlar!$H$4-Parametrlar!$H$19,DU$4&lt;=Parametrlar!$H$4),Parametrlar!$H$18/Parametrlar!$H$19,0)</f>
        <v>0</v>
      </c>
      <c r="DV18" s="46">
        <f>IF(AND(DV$4&gt;Parametrlar!$H$4-Parametrlar!$H$19,DV$4&lt;=Parametrlar!$H$4),Parametrlar!$H$18/Parametrlar!$H$19,0)</f>
        <v>0</v>
      </c>
      <c r="DW18" s="46">
        <f>IF(AND(DW$4&gt;Parametrlar!$H$4-Parametrlar!$H$19,DW$4&lt;=Parametrlar!$H$4),Parametrlar!$H$18/Parametrlar!$H$19,0)</f>
        <v>0</v>
      </c>
      <c r="DX18" s="46">
        <f>IF(AND(DX$4&gt;Parametrlar!$H$4-Parametrlar!$H$19,DX$4&lt;=Parametrlar!$H$4),Parametrlar!$H$18/Parametrlar!$H$19,0)</f>
        <v>0</v>
      </c>
      <c r="DY18" s="46">
        <f>IF(AND(DY$4&gt;Parametrlar!$H$4-Parametrlar!$H$19,DY$4&lt;=Parametrlar!$H$4),Parametrlar!$H$18/Parametrlar!$H$19,0)</f>
        <v>0</v>
      </c>
      <c r="DZ18" s="46">
        <f>IF(AND(DZ$4&gt;Parametrlar!$H$4-Parametrlar!$H$19,DZ$4&lt;=Parametrlar!$H$4),Parametrlar!$H$18/Parametrlar!$H$19,0)</f>
        <v>0</v>
      </c>
      <c r="EA18" s="46">
        <f>IF(AND(EA$4&gt;Parametrlar!$H$4-Parametrlar!$H$19,EA$4&lt;=Parametrlar!$H$4),Parametrlar!$H$18/Parametrlar!$H$19,0)</f>
        <v>0</v>
      </c>
      <c r="EB18" s="46">
        <f>IF(AND(EB$4&gt;Parametrlar!$H$4-Parametrlar!$H$19,EB$4&lt;=Parametrlar!$H$4),Parametrlar!$H$18/Parametrlar!$H$19,0)</f>
        <v>0</v>
      </c>
      <c r="EC18" s="46">
        <f>IF(AND(EC$4&gt;Parametrlar!$H$4-Parametrlar!$H$19,EC$4&lt;=Parametrlar!$H$4),Parametrlar!$H$18/Parametrlar!$H$19,0)</f>
        <v>0</v>
      </c>
      <c r="ED18" s="46">
        <f>IF(AND(ED$4&gt;Parametrlar!$H$4-Parametrlar!$H$19,ED$4&lt;=Parametrlar!$H$4),Parametrlar!$H$18/Parametrlar!$H$19,0)</f>
        <v>0</v>
      </c>
      <c r="EE18" s="46">
        <f>IF(AND(EE$4&gt;Parametrlar!$H$4-Parametrlar!$H$19,EE$4&lt;=Parametrlar!$H$4),Parametrlar!$H$18/Parametrlar!$H$19,0)</f>
        <v>0</v>
      </c>
      <c r="EF18" s="46">
        <f>IF(AND(EF$4&gt;Parametrlar!$H$4-Parametrlar!$H$19,EF$4&lt;=Parametrlar!$H$4),Parametrlar!$H$18/Parametrlar!$H$19,0)</f>
        <v>0</v>
      </c>
      <c r="EG18" s="46">
        <f>IF(AND(EG$4&gt;Parametrlar!$H$4-Parametrlar!$H$19,EG$4&lt;=Parametrlar!$H$4),Parametrlar!$H$18/Parametrlar!$H$19,0)</f>
        <v>0</v>
      </c>
      <c r="EH18" s="46">
        <f>IF(AND(EH$4&gt;Parametrlar!$H$4-Parametrlar!$H$19,EH$4&lt;=Parametrlar!$H$4),Parametrlar!$H$18/Parametrlar!$H$19,0)</f>
        <v>0</v>
      </c>
      <c r="EI18" s="46">
        <f>IF(AND(EI$4&gt;Parametrlar!$H$4-Parametrlar!$H$19,EI$4&lt;=Parametrlar!$H$4),Parametrlar!$H$18/Parametrlar!$H$19,0)</f>
        <v>0</v>
      </c>
      <c r="EJ18" s="46">
        <f>IF(AND(EJ$4&gt;Parametrlar!$H$4-Parametrlar!$H$19,EJ$4&lt;=Parametrlar!$H$4),Parametrlar!$H$18/Parametrlar!$H$19,0)</f>
        <v>0</v>
      </c>
      <c r="EK18" s="46">
        <f>IF(AND(EK$4&gt;Parametrlar!$H$4-Parametrlar!$H$19,EK$4&lt;=Parametrlar!$H$4),Parametrlar!$H$18/Parametrlar!$H$19,0)</f>
        <v>0</v>
      </c>
      <c r="EL18" s="46">
        <f>IF(AND(EL$4&gt;Parametrlar!$H$4-Parametrlar!$H$19,EL$4&lt;=Parametrlar!$H$4),Parametrlar!$H$18/Parametrlar!$H$19,0)</f>
        <v>0</v>
      </c>
      <c r="EM18" s="46">
        <f>IF(AND(EM$4&gt;Parametrlar!$H$4-Parametrlar!$H$19,EM$4&lt;=Parametrlar!$H$4),Parametrlar!$H$18/Parametrlar!$H$19,0)</f>
        <v>0</v>
      </c>
      <c r="EN18" s="46">
        <f>IF(AND(EN$4&gt;Parametrlar!$H$4-Parametrlar!$H$19,EN$4&lt;=Parametrlar!$H$4),Parametrlar!$H$18/Parametrlar!$H$19,0)</f>
        <v>0</v>
      </c>
      <c r="EO18" s="46">
        <f>IF(AND(EO$4&gt;Parametrlar!$H$4-Parametrlar!$H$19,EO$4&lt;=Parametrlar!$H$4),Parametrlar!$H$18/Parametrlar!$H$19,0)</f>
        <v>0</v>
      </c>
      <c r="EP18" s="46">
        <f>IF(AND(EP$4&gt;Parametrlar!$H$4-Parametrlar!$H$19,EP$4&lt;=Parametrlar!$H$4),Parametrlar!$H$18/Parametrlar!$H$19,0)</f>
        <v>0</v>
      </c>
      <c r="EQ18" s="46">
        <f>IF(AND(EQ$4&gt;Parametrlar!$H$4-Parametrlar!$H$19,EQ$4&lt;=Parametrlar!$H$4),Parametrlar!$H$18/Parametrlar!$H$19,0)</f>
        <v>0</v>
      </c>
      <c r="ER18" s="46">
        <f>IF(AND(ER$4&gt;Parametrlar!$H$4-Parametrlar!$H$19,ER$4&lt;=Parametrlar!$H$4),Parametrlar!$H$18/Parametrlar!$H$19,0)</f>
        <v>0</v>
      </c>
      <c r="ES18" s="46">
        <f>IF(AND(ES$4&gt;Parametrlar!$H$4-Parametrlar!$H$19,ES$4&lt;=Parametrlar!$H$4),Parametrlar!$H$18/Parametrlar!$H$19,0)</f>
        <v>0</v>
      </c>
      <c r="ET18" s="46">
        <f>IF(AND(ET$4&gt;Parametrlar!$H$4-Parametrlar!$H$19,ET$4&lt;=Parametrlar!$H$4),Parametrlar!$H$18/Parametrlar!$H$19,0)</f>
        <v>0</v>
      </c>
      <c r="EU18" s="46">
        <f>IF(AND(EU$4&gt;Parametrlar!$H$4-Parametrlar!$H$19,EU$4&lt;=Parametrlar!$H$4),Parametrlar!$H$18/Parametrlar!$H$19,0)</f>
        <v>0</v>
      </c>
      <c r="EV18" s="46">
        <f>IF(AND(EV$4&gt;Parametrlar!$H$4-Parametrlar!$H$19,EV$4&lt;=Parametrlar!$H$4),Parametrlar!$H$18/Parametrlar!$H$19,0)</f>
        <v>0</v>
      </c>
      <c r="EW18" s="46">
        <f>IF(AND(EW$4&gt;Parametrlar!$H$4-Parametrlar!$H$19,EW$4&lt;=Parametrlar!$H$4),Parametrlar!$H$18/Parametrlar!$H$19,0)</f>
        <v>0</v>
      </c>
      <c r="EX18" s="46">
        <f>IF(AND(EX$4&gt;Parametrlar!$H$4-Parametrlar!$H$19,EX$4&lt;=Parametrlar!$H$4),Parametrlar!$H$18/Parametrlar!$H$19,0)</f>
        <v>0</v>
      </c>
      <c r="EY18" s="46">
        <f>IF(AND(EY$4&gt;Parametrlar!$H$4-Parametrlar!$H$19,EY$4&lt;=Parametrlar!$H$4),Parametrlar!$H$18/Parametrlar!$H$19,0)</f>
        <v>0</v>
      </c>
      <c r="EZ18" s="46">
        <f>IF(AND(EZ$4&gt;Parametrlar!$H$4-Parametrlar!$H$19,EZ$4&lt;=Parametrlar!$H$4),Parametrlar!$H$18/Parametrlar!$H$19,0)</f>
        <v>0</v>
      </c>
      <c r="FA18" s="46">
        <f>IF(AND(FA$4&gt;Parametrlar!$H$4-Parametrlar!$H$19,FA$4&lt;=Parametrlar!$H$4),Parametrlar!$H$18/Parametrlar!$H$19,0)</f>
        <v>0</v>
      </c>
      <c r="FB18" s="46">
        <f>IF(AND(FB$4&gt;Parametrlar!$H$4-Parametrlar!$H$19,FB$4&lt;=Parametrlar!$H$4),Parametrlar!$H$18/Parametrlar!$H$19,0)</f>
        <v>0</v>
      </c>
      <c r="FC18" s="46">
        <f>IF(AND(FC$4&gt;Parametrlar!$H$4-Parametrlar!$H$19,FC$4&lt;=Parametrlar!$H$4),Parametrlar!$H$18/Parametrlar!$H$19,0)</f>
        <v>0</v>
      </c>
      <c r="FD18" s="46">
        <f>IF(AND(FD$4&gt;Parametrlar!$H$4-Parametrlar!$H$19,FD$4&lt;=Parametrlar!$H$4),Parametrlar!$H$18/Parametrlar!$H$19,0)</f>
        <v>0</v>
      </c>
      <c r="FE18" s="46">
        <f>IF(AND(FE$4&gt;Parametrlar!$H$4-Parametrlar!$H$19,FE$4&lt;=Parametrlar!$H$4),Parametrlar!$H$18/Parametrlar!$H$19,0)</f>
        <v>0</v>
      </c>
      <c r="FF18" s="46">
        <f>IF(AND(FF$4&gt;Parametrlar!$H$4-Parametrlar!$H$19,FF$4&lt;=Parametrlar!$H$4),Parametrlar!$H$18/Parametrlar!$H$19,0)</f>
        <v>0</v>
      </c>
      <c r="FG18" s="46">
        <f>IF(AND(FG$4&gt;Parametrlar!$H$4-Parametrlar!$H$19,FG$4&lt;=Parametrlar!$H$4),Parametrlar!$H$18/Parametrlar!$H$19,0)</f>
        <v>0</v>
      </c>
      <c r="FH18" s="46">
        <f>IF(AND(FH$4&gt;Parametrlar!$H$4-Parametrlar!$H$19,FH$4&lt;=Parametrlar!$H$4),Parametrlar!$H$18/Parametrlar!$H$19,0)</f>
        <v>0</v>
      </c>
      <c r="FI18" s="46">
        <f>IF(AND(FI$4&gt;Parametrlar!$H$4-Parametrlar!$H$19,FI$4&lt;=Parametrlar!$H$4),Parametrlar!$H$18/Parametrlar!$H$19,0)</f>
        <v>0</v>
      </c>
      <c r="FJ18" s="46">
        <f>IF(AND(FJ$4&gt;Parametrlar!$H$4-Parametrlar!$H$19,FJ$4&lt;=Parametrlar!$H$4),Parametrlar!$H$18/Parametrlar!$H$19,0)</f>
        <v>0</v>
      </c>
      <c r="FK18" s="46">
        <f>IF(AND(FK$4&gt;Parametrlar!$H$4-Parametrlar!$H$19,FK$4&lt;=Parametrlar!$H$4),Parametrlar!$H$18/Parametrlar!$H$19,0)</f>
        <v>0</v>
      </c>
      <c r="FL18" s="46">
        <f>IF(AND(FL$4&gt;Parametrlar!$H$4-Parametrlar!$H$19,FL$4&lt;=Parametrlar!$H$4),Parametrlar!$H$18/Parametrlar!$H$19,0)</f>
        <v>0</v>
      </c>
      <c r="FM18" s="46">
        <f>IF(AND(FM$4&gt;Parametrlar!$H$4-Parametrlar!$H$19,FM$4&lt;=Parametrlar!$H$4),Parametrlar!$H$18/Parametrlar!$H$19,0)</f>
        <v>0</v>
      </c>
      <c r="FN18" s="46">
        <f>IF(AND(FN$4&gt;Parametrlar!$H$4-Parametrlar!$H$19,FN$4&lt;=Parametrlar!$H$4),Parametrlar!$H$18/Parametrlar!$H$19,0)</f>
        <v>0</v>
      </c>
      <c r="FO18" s="46">
        <f>IF(AND(FO$4&gt;Parametrlar!$H$4-Parametrlar!$H$19,FO$4&lt;=Parametrlar!$H$4),Parametrlar!$H$18/Parametrlar!$H$19,0)</f>
        <v>0</v>
      </c>
      <c r="FP18" s="46">
        <f>IF(AND(FP$4&gt;Parametrlar!$H$4-Parametrlar!$H$19,FP$4&lt;=Parametrlar!$H$4),Parametrlar!$H$18/Parametrlar!$H$19,0)</f>
        <v>0</v>
      </c>
    </row>
    <row r="19" spans="1:172" x14ac:dyDescent="0.2">
      <c r="A19" s="42" t="s">
        <v>233</v>
      </c>
      <c r="C19" s="45">
        <f t="shared" si="12"/>
        <v>800000</v>
      </c>
      <c r="D19" s="46">
        <f>IF(AND(D$4=0,Kirish!$B$11=1),Kirish!$B$10,0)</f>
        <v>800000</v>
      </c>
      <c r="E19" s="46">
        <f>IF(AND(E$4=0,Kirish!$B$11=1),Kirish!$B$10,0)</f>
        <v>0</v>
      </c>
      <c r="F19" s="46">
        <f>IF(AND(F$4=0,Kirish!$B$11=1),Kirish!$B$10,0)</f>
        <v>0</v>
      </c>
      <c r="G19" s="46">
        <f>IF(AND(G$4=0,Kirish!$B$11=1),Kirish!$B$10,0)</f>
        <v>0</v>
      </c>
      <c r="H19" s="46">
        <f>IF(AND(H$4=0,Kirish!$B$11=1),Kirish!$B$10,0)</f>
        <v>0</v>
      </c>
      <c r="I19" s="46">
        <f>IF(AND(I$4=0,Kirish!$B$11=1),Kirish!$B$10,0)</f>
        <v>0</v>
      </c>
      <c r="J19" s="46">
        <f>IF(AND(J$4=0,Kirish!$B$11=1),Kirish!$B$10,0)</f>
        <v>0</v>
      </c>
      <c r="K19" s="46">
        <f>IF(AND(K$4=0,Kirish!$B$11=1),Kirish!$B$10,0)</f>
        <v>0</v>
      </c>
      <c r="L19" s="46">
        <f>IF(AND(L$4=0,Kirish!$B$11=1),Kirish!$B$10,0)</f>
        <v>0</v>
      </c>
      <c r="M19" s="46">
        <f>IF(AND(M$4=0,Kirish!$B$11=1),Kirish!$B$10,0)</f>
        <v>0</v>
      </c>
      <c r="N19" s="46">
        <f>IF(AND(N$4=0,Kirish!$B$11=1),Kirish!$B$10,0)</f>
        <v>0</v>
      </c>
      <c r="O19" s="46">
        <f>IF(AND(O$4=0,Kirish!$B$11=1),Kirish!$B$10,0)</f>
        <v>0</v>
      </c>
      <c r="P19" s="46">
        <f>IF(AND(P$4=0,Kirish!$B$11=1),Kirish!$B$10,0)</f>
        <v>0</v>
      </c>
      <c r="Q19" s="46">
        <f>IF(AND(Q$4=0,Kirish!$B$11=1),Kirish!$B$10,0)</f>
        <v>0</v>
      </c>
      <c r="R19" s="46">
        <f>IF(AND(R$4=0,Kirish!$B$11=1),Kirish!$B$10,0)</f>
        <v>0</v>
      </c>
      <c r="S19" s="46">
        <f>IF(AND(S$4=0,Kirish!$B$11=1),Kirish!$B$10,0)</f>
        <v>0</v>
      </c>
      <c r="T19" s="46">
        <f>IF(AND(T$4=0,Kirish!$B$11=1),Kirish!$B$10,0)</f>
        <v>0</v>
      </c>
      <c r="U19" s="46">
        <f>IF(AND(U$4=0,Kirish!$B$11=1),Kirish!$B$10,0)</f>
        <v>0</v>
      </c>
      <c r="V19" s="46">
        <f>IF(AND(V$4=0,Kirish!$B$11=1),Kirish!$B$10,0)</f>
        <v>0</v>
      </c>
      <c r="W19" s="46">
        <f>IF(AND(W$4=0,Kirish!$B$11=1),Kirish!$B$10,0)</f>
        <v>0</v>
      </c>
      <c r="X19" s="46">
        <f>IF(AND(X$4=0,Kirish!$B$11=1),Kirish!$B$10,0)</f>
        <v>0</v>
      </c>
      <c r="Y19" s="46">
        <f>IF(AND(Y$4=0,Kirish!$B$11=1),Kirish!$B$10,0)</f>
        <v>0</v>
      </c>
      <c r="Z19" s="46">
        <f>IF(AND(Z$4=0,Kirish!$B$11=1),Kirish!$B$10,0)</f>
        <v>0</v>
      </c>
      <c r="AA19" s="46">
        <f>IF(AND(AA$4=0,Kirish!$B$11=1),Kirish!$B$10,0)</f>
        <v>0</v>
      </c>
      <c r="AB19" s="46">
        <f>IF(AND(AB$4=0,Kirish!$B$11=1),Kirish!$B$10,0)</f>
        <v>0</v>
      </c>
      <c r="AC19" s="46">
        <f>IF(AND(AC$4=0,Kirish!$B$11=1),Kirish!$B$10,0)</f>
        <v>0</v>
      </c>
      <c r="AD19" s="46">
        <f>IF(AND(AD$4=0,Kirish!$B$11=1),Kirish!$B$10,0)</f>
        <v>0</v>
      </c>
      <c r="AE19" s="46">
        <f>IF(AND(AE$4=0,Kirish!$B$11=1),Kirish!$B$10,0)</f>
        <v>0</v>
      </c>
      <c r="AF19" s="46">
        <f>IF(AND(AF$4=0,Kirish!$B$11=1),Kirish!$B$10,0)</f>
        <v>0</v>
      </c>
      <c r="AG19" s="46">
        <f>IF(AND(AG$4=0,Kirish!$B$11=1),Kirish!$B$10,0)</f>
        <v>0</v>
      </c>
      <c r="AH19" s="46">
        <f>IF(AND(AH$4=0,Kirish!$B$11=1),Kirish!$B$10,0)</f>
        <v>0</v>
      </c>
      <c r="AI19" s="46">
        <f>IF(AND(AI$4=0,Kirish!$B$11=1),Kirish!$B$10,0)</f>
        <v>0</v>
      </c>
      <c r="AJ19" s="46">
        <f>IF(AND(AJ$4=0,Kirish!$B$11=1),Kirish!$B$10,0)</f>
        <v>0</v>
      </c>
      <c r="AK19" s="46">
        <f>IF(AND(AK$4=0,Kirish!$B$11=1),Kirish!$B$10,0)</f>
        <v>0</v>
      </c>
      <c r="AL19" s="46">
        <f>IF(AND(AL$4=0,Kirish!$B$11=1),Kirish!$B$10,0)</f>
        <v>0</v>
      </c>
      <c r="AM19" s="46">
        <f>IF(AND(AM$4=0,Kirish!$B$11=1),Kirish!$B$10,0)</f>
        <v>0</v>
      </c>
      <c r="AN19" s="46">
        <f>IF(AND(AN$4=0,Kirish!$B$11=1),Kirish!$B$10,0)</f>
        <v>0</v>
      </c>
      <c r="AO19" s="46">
        <f>IF(AND(AO$4=0,Kirish!$B$11=1),Kirish!$B$10,0)</f>
        <v>0</v>
      </c>
      <c r="AP19" s="46">
        <f>IF(AND(AP$4=0,Kirish!$B$11=1),Kirish!$B$10,0)</f>
        <v>0</v>
      </c>
      <c r="AQ19" s="46">
        <f>IF(AND(AQ$4=0,Kirish!$B$11=1),Kirish!$B$10,0)</f>
        <v>0</v>
      </c>
      <c r="AR19" s="46">
        <f>IF(AND(AR$4=0,Kirish!$B$11=1),Kirish!$B$10,0)</f>
        <v>0</v>
      </c>
      <c r="AS19" s="46">
        <f>IF(AND(AS$4=0,Kirish!$B$11=1),Kirish!$B$10,0)</f>
        <v>0</v>
      </c>
      <c r="AT19" s="46">
        <f>IF(AND(AT$4=0,Kirish!$B$11=1),Kirish!$B$10,0)</f>
        <v>0</v>
      </c>
      <c r="AU19" s="46">
        <f>IF(AND(AU$4=0,Kirish!$B$11=1),Kirish!$B$10,0)</f>
        <v>0</v>
      </c>
      <c r="AV19" s="46">
        <f>IF(AND(AV$4=0,Kirish!$B$11=1),Kirish!$B$10,0)</f>
        <v>0</v>
      </c>
      <c r="AW19" s="46">
        <f>IF(AND(AW$4=0,Kirish!$B$11=1),Kirish!$B$10,0)</f>
        <v>0</v>
      </c>
      <c r="AX19" s="46">
        <f>IF(AND(AX$4=0,Kirish!$B$11=1),Kirish!$B$10,0)</f>
        <v>0</v>
      </c>
      <c r="AY19" s="46">
        <f>IF(AND(AY$4=0,Kirish!$B$11=1),Kirish!$B$10,0)</f>
        <v>0</v>
      </c>
      <c r="AZ19" s="46">
        <f>IF(AND(AZ$4=0,Kirish!$B$11=1),Kirish!$B$10,0)</f>
        <v>0</v>
      </c>
      <c r="BA19" s="46">
        <f>IF(AND(BA$4=0,Kirish!$B$11=1),Kirish!$B$10,0)</f>
        <v>0</v>
      </c>
      <c r="BB19" s="46">
        <f>IF(AND(BB$4=0,Kirish!$B$11=1),Kirish!$B$10,0)</f>
        <v>0</v>
      </c>
      <c r="BC19" s="46">
        <f>IF(AND(BC$4=0,Kirish!$B$11=1),Kirish!$B$10,0)</f>
        <v>0</v>
      </c>
      <c r="BD19" s="46">
        <f>IF(AND(BD$4=0,Kirish!$B$11=1),Kirish!$B$10,0)</f>
        <v>0</v>
      </c>
      <c r="BE19" s="46">
        <f>IF(AND(BE$4=0,Kirish!$B$11=1),Kirish!$B$10,0)</f>
        <v>0</v>
      </c>
      <c r="BF19" s="46">
        <f>IF(AND(BF$4=0,Kirish!$B$11=1),Kirish!$B$10,0)</f>
        <v>0</v>
      </c>
      <c r="BG19" s="46">
        <f>IF(AND(BG$4=0,Kirish!$B$11=1),Kirish!$B$10,0)</f>
        <v>0</v>
      </c>
      <c r="BH19" s="46">
        <f>IF(AND(BH$4=0,Kirish!$B$11=1),Kirish!$B$10,0)</f>
        <v>0</v>
      </c>
      <c r="BI19" s="46">
        <f>IF(AND(BI$4=0,Kirish!$B$11=1),Kirish!$B$10,0)</f>
        <v>0</v>
      </c>
      <c r="BJ19" s="46">
        <f>IF(AND(BJ$4=0,Kirish!$B$11=1),Kirish!$B$10,0)</f>
        <v>0</v>
      </c>
      <c r="BK19" s="46">
        <f>IF(AND(BK$4=0,Kirish!$B$11=1),Kirish!$B$10,0)</f>
        <v>0</v>
      </c>
      <c r="BL19" s="46">
        <f>IF(AND(BL$4=0,Kirish!$B$11=1),Kirish!$B$10,0)</f>
        <v>0</v>
      </c>
      <c r="BM19" s="46">
        <f>IF(AND(BM$4=0,Kirish!$B$11=1),Kirish!$B$10,0)</f>
        <v>0</v>
      </c>
      <c r="BN19" s="46">
        <f>IF(AND(BN$4=0,Kirish!$B$11=1),Kirish!$B$10,0)</f>
        <v>0</v>
      </c>
      <c r="BO19" s="46">
        <f>IF(AND(BO$4=0,Kirish!$B$11=1),Kirish!$B$10,0)</f>
        <v>0</v>
      </c>
      <c r="BP19" s="46">
        <f>IF(AND(BP$4=0,Kirish!$B$11=1),Kirish!$B$10,0)</f>
        <v>0</v>
      </c>
      <c r="BQ19" s="46">
        <f>IF(AND(BQ$4=0,Kirish!$B$11=1),Kirish!$B$10,0)</f>
        <v>0</v>
      </c>
      <c r="BR19" s="46">
        <f>IF(AND(BR$4=0,Kirish!$B$11=1),Kirish!$B$10,0)</f>
        <v>0</v>
      </c>
      <c r="BS19" s="46">
        <f>IF(AND(BS$4=0,Kirish!$B$11=1),Kirish!$B$10,0)</f>
        <v>0</v>
      </c>
      <c r="BT19" s="46">
        <f>IF(AND(BT$4=0,Kirish!$B$11=1),Kirish!$B$10,0)</f>
        <v>0</v>
      </c>
      <c r="BU19" s="46">
        <f>IF(AND(BU$4=0,Kirish!$B$11=1),Kirish!$B$10,0)</f>
        <v>0</v>
      </c>
      <c r="BV19" s="46">
        <f>IF(AND(BV$4=0,Kirish!$B$11=1),Kirish!$B$10,0)</f>
        <v>0</v>
      </c>
      <c r="BW19" s="46">
        <f>IF(AND(BW$4=0,Kirish!$B$11=1),Kirish!$B$10,0)</f>
        <v>0</v>
      </c>
      <c r="BX19" s="46">
        <f>IF(AND(BX$4=0,Kirish!$B$11=1),Kirish!$B$10,0)</f>
        <v>0</v>
      </c>
      <c r="BY19" s="46">
        <f>IF(AND(BY$4=0,Kirish!$B$11=1),Kirish!$B$10,0)</f>
        <v>0</v>
      </c>
      <c r="BZ19" s="46">
        <f>IF(AND(BZ$4=0,Kirish!$B$11=1),Kirish!$B$10,0)</f>
        <v>0</v>
      </c>
      <c r="CA19" s="46">
        <f>IF(AND(CA$4=0,Kirish!$B$11=1),Kirish!$B$10,0)</f>
        <v>0</v>
      </c>
      <c r="CB19" s="46">
        <f>IF(AND(CB$4=0,Kirish!$B$11=1),Kirish!$B$10,0)</f>
        <v>0</v>
      </c>
      <c r="CC19" s="46">
        <f>IF(AND(CC$4=0,Kirish!$B$11=1),Kirish!$B$10,0)</f>
        <v>0</v>
      </c>
      <c r="CD19" s="46">
        <f>IF(AND(CD$4=0,Kirish!$B$11=1),Kirish!$B$10,0)</f>
        <v>0</v>
      </c>
      <c r="CE19" s="46">
        <f>IF(AND(CE$4=0,Kirish!$B$11=1),Kirish!$B$10,0)</f>
        <v>0</v>
      </c>
      <c r="CF19" s="46">
        <f>IF(AND(CF$4=0,Kirish!$B$11=1),Kirish!$B$10,0)</f>
        <v>0</v>
      </c>
      <c r="CG19" s="46">
        <f>IF(AND(CG$4=0,Kirish!$B$11=1),Kirish!$B$10,0)</f>
        <v>0</v>
      </c>
      <c r="CH19" s="46">
        <f>IF(AND(CH$4=0,Kirish!$B$11=1),Kirish!$B$10,0)</f>
        <v>0</v>
      </c>
      <c r="CI19" s="46">
        <f>IF(AND(CI$4=0,Kirish!$B$11=1),Kirish!$B$10,0)</f>
        <v>0</v>
      </c>
      <c r="CJ19" s="46">
        <f>IF(AND(CJ$4=0,Kirish!$B$11=1),Kirish!$B$10,0)</f>
        <v>0</v>
      </c>
      <c r="CK19" s="46">
        <f>IF(AND(CK$4=0,Kirish!$B$11=1),Kirish!$B$10,0)</f>
        <v>0</v>
      </c>
      <c r="CL19" s="46">
        <f>IF(AND(CL$4=0,Kirish!$B$11=1),Kirish!$B$10,0)</f>
        <v>0</v>
      </c>
      <c r="CM19" s="46">
        <f>IF(AND(CM$4=0,Kirish!$B$11=1),Kirish!$B$10,0)</f>
        <v>0</v>
      </c>
      <c r="CN19" s="46">
        <f>IF(AND(CN$4=0,Kirish!$B$11=1),Kirish!$B$10,0)</f>
        <v>0</v>
      </c>
      <c r="CO19" s="46">
        <f>IF(AND(CO$4=0,Kirish!$B$11=1),Kirish!$B$10,0)</f>
        <v>0</v>
      </c>
      <c r="CP19" s="46">
        <f>IF(AND(CP$4=0,Kirish!$B$11=1),Kirish!$B$10,0)</f>
        <v>0</v>
      </c>
      <c r="CQ19" s="46">
        <f>IF(AND(CQ$4=0,Kirish!$B$11=1),Kirish!$B$10,0)</f>
        <v>0</v>
      </c>
      <c r="CR19" s="46">
        <f>IF(AND(CR$4=0,Kirish!$B$11=1),Kirish!$B$10,0)</f>
        <v>0</v>
      </c>
      <c r="CS19" s="46">
        <f>IF(AND(CS$4=0,Kirish!$B$11=1),Kirish!$B$10,0)</f>
        <v>0</v>
      </c>
      <c r="CT19" s="46">
        <f>IF(AND(CT$4=0,Kirish!$B$11=1),Kirish!$B$10,0)</f>
        <v>0</v>
      </c>
      <c r="CU19" s="46">
        <f>IF(AND(CU$4=0,Kirish!$B$11=1),Kirish!$B$10,0)</f>
        <v>0</v>
      </c>
      <c r="CV19" s="46">
        <f>IF(AND(CV$4=0,Kirish!$B$11=1),Kirish!$B$10,0)</f>
        <v>0</v>
      </c>
      <c r="CW19" s="46">
        <f>IF(AND(CW$4=0,Kirish!$B$11=1),Kirish!$B$10,0)</f>
        <v>0</v>
      </c>
      <c r="CX19" s="46">
        <f>IF(AND(CX$4=0,Kirish!$B$11=1),Kirish!$B$10,0)</f>
        <v>0</v>
      </c>
      <c r="CY19" s="46">
        <f>IF(AND(CY$4=0,Kirish!$B$11=1),Kirish!$B$10,0)</f>
        <v>0</v>
      </c>
      <c r="CZ19" s="46">
        <f>IF(AND(CZ$4=0,Kirish!$B$11=1),Kirish!$B$10,0)</f>
        <v>0</v>
      </c>
      <c r="DA19" s="46">
        <f>IF(AND(DA$4=0,Kirish!$B$11=1),Kirish!$B$10,0)</f>
        <v>0</v>
      </c>
      <c r="DB19" s="46">
        <f>IF(AND(DB$4=0,Kirish!$B$11=1),Kirish!$B$10,0)</f>
        <v>0</v>
      </c>
      <c r="DC19" s="46">
        <f>IF(AND(DC$4=0,Kirish!$B$11=1),Kirish!$B$10,0)</f>
        <v>0</v>
      </c>
      <c r="DD19" s="46">
        <f>IF(AND(DD$4=0,Kirish!$B$11=1),Kirish!$B$10,0)</f>
        <v>0</v>
      </c>
      <c r="DE19" s="46">
        <f>IF(AND(DE$4=0,Kirish!$B$11=1),Kirish!$B$10,0)</f>
        <v>0</v>
      </c>
      <c r="DF19" s="46">
        <f>IF(AND(DF$4=0,Kirish!$B$11=1),Kirish!$B$10,0)</f>
        <v>0</v>
      </c>
      <c r="DG19" s="46">
        <f>IF(AND(DG$4=0,Kirish!$B$11=1),Kirish!$B$10,0)</f>
        <v>0</v>
      </c>
      <c r="DH19" s="46">
        <f>IF(AND(DH$4=0,Kirish!$B$11=1),Kirish!$B$10,0)</f>
        <v>0</v>
      </c>
      <c r="DI19" s="46">
        <f>IF(AND(DI$4=0,Kirish!$B$11=1),Kirish!$B$10,0)</f>
        <v>0</v>
      </c>
      <c r="DJ19" s="46">
        <f>IF(AND(DJ$4=0,Kirish!$B$11=1),Kirish!$B$10,0)</f>
        <v>0</v>
      </c>
      <c r="DK19" s="46">
        <f>IF(AND(DK$4=0,Kirish!$B$11=1),Kirish!$B$10,0)</f>
        <v>0</v>
      </c>
      <c r="DL19" s="46">
        <f>IF(AND(DL$4=0,Kirish!$B$11=1),Kirish!$B$10,0)</f>
        <v>0</v>
      </c>
      <c r="DM19" s="46">
        <f>IF(AND(DM$4=0,Kirish!$B$11=1),Kirish!$B$10,0)</f>
        <v>0</v>
      </c>
      <c r="DN19" s="46">
        <f>IF(AND(DN$4=0,Kirish!$B$11=1),Kirish!$B$10,0)</f>
        <v>0</v>
      </c>
      <c r="DO19" s="46">
        <f>IF(AND(DO$4=0,Kirish!$B$11=1),Kirish!$B$10,0)</f>
        <v>0</v>
      </c>
      <c r="DP19" s="46">
        <f>IF(AND(DP$4=0,Kirish!$B$11=1),Kirish!$B$10,0)</f>
        <v>0</v>
      </c>
      <c r="DQ19" s="46">
        <f>IF(AND(DQ$4=0,Kirish!$B$11=1),Kirish!$B$10,0)</f>
        <v>0</v>
      </c>
      <c r="DR19" s="46">
        <f>IF(AND(DR$4=0,Kirish!$B$11=1),Kirish!$B$10,0)</f>
        <v>0</v>
      </c>
      <c r="DS19" s="46">
        <f>IF(AND(DS$4=0,Kirish!$B$11=1),Kirish!$B$10,0)</f>
        <v>0</v>
      </c>
      <c r="DT19" s="46">
        <f>IF(AND(DT$4=0,Kirish!$B$11=1),Kirish!$B$10,0)</f>
        <v>0</v>
      </c>
      <c r="DU19" s="46">
        <f>IF(AND(DU$4=0,Kirish!$B$11=1),Kirish!$B$10,0)</f>
        <v>0</v>
      </c>
      <c r="DV19" s="46">
        <f>IF(AND(DV$4=0,Kirish!$B$11=1),Kirish!$B$10,0)</f>
        <v>0</v>
      </c>
      <c r="DW19" s="46">
        <f>IF(AND(DW$4=0,Kirish!$B$11=1),Kirish!$B$10,0)</f>
        <v>0</v>
      </c>
      <c r="DX19" s="46">
        <f>IF(AND(DX$4=0,Kirish!$B$11=1),Kirish!$B$10,0)</f>
        <v>0</v>
      </c>
      <c r="DY19" s="46">
        <f>IF(AND(DY$4=0,Kirish!$B$11=1),Kirish!$B$10,0)</f>
        <v>0</v>
      </c>
      <c r="DZ19" s="46">
        <f>IF(AND(DZ$4=0,Kirish!$B$11=1),Kirish!$B$10,0)</f>
        <v>0</v>
      </c>
      <c r="EA19" s="46">
        <f>IF(AND(EA$4=0,Kirish!$B$11=1),Kirish!$B$10,0)</f>
        <v>0</v>
      </c>
      <c r="EB19" s="46">
        <f>IF(AND(EB$4=0,Kirish!$B$11=1),Kirish!$B$10,0)</f>
        <v>0</v>
      </c>
      <c r="EC19" s="46">
        <f>IF(AND(EC$4=0,Kirish!$B$11=1),Kirish!$B$10,0)</f>
        <v>0</v>
      </c>
      <c r="ED19" s="46">
        <f>IF(AND(ED$4=0,Kirish!$B$11=1),Kirish!$B$10,0)</f>
        <v>0</v>
      </c>
      <c r="EE19" s="46">
        <f>IF(AND(EE$4=0,Kirish!$B$11=1),Kirish!$B$10,0)</f>
        <v>0</v>
      </c>
      <c r="EF19" s="46">
        <f>IF(AND(EF$4=0,Kirish!$B$11=1),Kirish!$B$10,0)</f>
        <v>0</v>
      </c>
      <c r="EG19" s="46">
        <f>IF(AND(EG$4=0,Kirish!$B$11=1),Kirish!$B$10,0)</f>
        <v>0</v>
      </c>
      <c r="EH19" s="46">
        <f>IF(AND(EH$4=0,Kirish!$B$11=1),Kirish!$B$10,0)</f>
        <v>0</v>
      </c>
      <c r="EI19" s="46">
        <f>IF(AND(EI$4=0,Kirish!$B$11=1),Kirish!$B$10,0)</f>
        <v>0</v>
      </c>
      <c r="EJ19" s="46">
        <f>IF(AND(EJ$4=0,Kirish!$B$11=1),Kirish!$B$10,0)</f>
        <v>0</v>
      </c>
      <c r="EK19" s="46">
        <f>IF(AND(EK$4=0,Kirish!$B$11=1),Kirish!$B$10,0)</f>
        <v>0</v>
      </c>
      <c r="EL19" s="46">
        <f>IF(AND(EL$4=0,Kirish!$B$11=1),Kirish!$B$10,0)</f>
        <v>0</v>
      </c>
      <c r="EM19" s="46">
        <f>IF(AND(EM$4=0,Kirish!$B$11=1),Kirish!$B$10,0)</f>
        <v>0</v>
      </c>
      <c r="EN19" s="46">
        <f>IF(AND(EN$4=0,Kirish!$B$11=1),Kirish!$B$10,0)</f>
        <v>0</v>
      </c>
      <c r="EO19" s="46">
        <f>IF(AND(EO$4=0,Kirish!$B$11=1),Kirish!$B$10,0)</f>
        <v>0</v>
      </c>
      <c r="EP19" s="46">
        <f>IF(AND(EP$4=0,Kirish!$B$11=1),Kirish!$B$10,0)</f>
        <v>0</v>
      </c>
      <c r="EQ19" s="46">
        <f>IF(AND(EQ$4=0,Kirish!$B$11=1),Kirish!$B$10,0)</f>
        <v>0</v>
      </c>
      <c r="ER19" s="46">
        <f>IF(AND(ER$4=0,Kirish!$B$11=1),Kirish!$B$10,0)</f>
        <v>0</v>
      </c>
      <c r="ES19" s="46">
        <f>IF(AND(ES$4=0,Kirish!$B$11=1),Kirish!$B$10,0)</f>
        <v>0</v>
      </c>
      <c r="ET19" s="46">
        <f>IF(AND(ET$4=0,Kirish!$B$11=1),Kirish!$B$10,0)</f>
        <v>0</v>
      </c>
      <c r="EU19" s="46">
        <f>IF(AND(EU$4=0,Kirish!$B$11=1),Kirish!$B$10,0)</f>
        <v>0</v>
      </c>
      <c r="EV19" s="46">
        <f>IF(AND(EV$4=0,Kirish!$B$11=1),Kirish!$B$10,0)</f>
        <v>0</v>
      </c>
      <c r="EW19" s="46">
        <f>IF(AND(EW$4=0,Kirish!$B$11=1),Kirish!$B$10,0)</f>
        <v>0</v>
      </c>
      <c r="EX19" s="46">
        <f>IF(AND(EX$4=0,Kirish!$B$11=1),Kirish!$B$10,0)</f>
        <v>0</v>
      </c>
      <c r="EY19" s="46">
        <f>IF(AND(EY$4=0,Kirish!$B$11=1),Kirish!$B$10,0)</f>
        <v>0</v>
      </c>
      <c r="EZ19" s="46">
        <f>IF(AND(EZ$4=0,Kirish!$B$11=1),Kirish!$B$10,0)</f>
        <v>0</v>
      </c>
      <c r="FA19" s="46">
        <f>IF(AND(FA$4=0,Kirish!$B$11=1),Kirish!$B$10,0)</f>
        <v>0</v>
      </c>
      <c r="FB19" s="46">
        <f>IF(AND(FB$4=0,Kirish!$B$11=1),Kirish!$B$10,0)</f>
        <v>0</v>
      </c>
      <c r="FC19" s="46">
        <f>IF(AND(FC$4=0,Kirish!$B$11=1),Kirish!$B$10,0)</f>
        <v>0</v>
      </c>
      <c r="FD19" s="46">
        <f>IF(AND(FD$4=0,Kirish!$B$11=1),Kirish!$B$10,0)</f>
        <v>0</v>
      </c>
      <c r="FE19" s="46">
        <f>IF(AND(FE$4=0,Kirish!$B$11=1),Kirish!$B$10,0)</f>
        <v>0</v>
      </c>
      <c r="FF19" s="46">
        <f>IF(AND(FF$4=0,Kirish!$B$11=1),Kirish!$B$10,0)</f>
        <v>0</v>
      </c>
      <c r="FG19" s="46">
        <f>IF(AND(FG$4=0,Kirish!$B$11=1),Kirish!$B$10,0)</f>
        <v>0</v>
      </c>
      <c r="FH19" s="46">
        <f>IF(AND(FH$4=0,Kirish!$B$11=1),Kirish!$B$10,0)</f>
        <v>0</v>
      </c>
      <c r="FI19" s="46">
        <f>IF(AND(FI$4=0,Kirish!$B$11=1),Kirish!$B$10,0)</f>
        <v>0</v>
      </c>
      <c r="FJ19" s="46">
        <f>IF(AND(FJ$4=0,Kirish!$B$11=1),Kirish!$B$10,0)</f>
        <v>0</v>
      </c>
      <c r="FK19" s="46">
        <f>IF(AND(FK$4=0,Kirish!$B$11=1),Kirish!$B$10,0)</f>
        <v>0</v>
      </c>
      <c r="FL19" s="46">
        <f>IF(AND(FL$4=0,Kirish!$B$11=1),Kirish!$B$10,0)</f>
        <v>0</v>
      </c>
      <c r="FM19" s="46">
        <f>IF(AND(FM$4=0,Kirish!$B$11=1),Kirish!$B$10,0)</f>
        <v>0</v>
      </c>
      <c r="FN19" s="46">
        <f>IF(AND(FN$4=0,Kirish!$B$11=1),Kirish!$B$10,0)</f>
        <v>0</v>
      </c>
      <c r="FO19" s="46">
        <f>IF(AND(FO$4=0,Kirish!$B$11=1),Kirish!$B$10,0)</f>
        <v>0</v>
      </c>
      <c r="FP19" s="46">
        <f>IF(AND(FP$4=0,Kirish!$B$11=1),Kirish!$B$10,0)</f>
        <v>0</v>
      </c>
    </row>
    <row r="20" spans="1:172" x14ac:dyDescent="0.2">
      <c r="A20" s="42" t="s">
        <v>234</v>
      </c>
      <c r="D20" s="47">
        <f>D$4-Parametrlar!$H$4</f>
        <v>-27</v>
      </c>
      <c r="E20" s="47">
        <f>E$4-Parametrlar!$H$4</f>
        <v>-26</v>
      </c>
      <c r="F20" s="47">
        <f>F$4-Parametrlar!$H$4</f>
        <v>-25</v>
      </c>
      <c r="G20" s="47">
        <f>G$4-Parametrlar!$H$4</f>
        <v>-24</v>
      </c>
      <c r="H20" s="47">
        <f>H$4-Parametrlar!$H$4</f>
        <v>-23</v>
      </c>
      <c r="I20" s="47">
        <f>I$4-Parametrlar!$H$4</f>
        <v>-22</v>
      </c>
      <c r="J20" s="47">
        <f>J$4-Parametrlar!$H$4</f>
        <v>-21</v>
      </c>
      <c r="K20" s="47">
        <f>K$4-Parametrlar!$H$4</f>
        <v>-20</v>
      </c>
      <c r="L20" s="47">
        <f>L$4-Parametrlar!$H$4</f>
        <v>-19</v>
      </c>
      <c r="M20" s="47">
        <f>M$4-Parametrlar!$H$4</f>
        <v>-18</v>
      </c>
      <c r="N20" s="47">
        <f>N$4-Parametrlar!$H$4</f>
        <v>-17</v>
      </c>
      <c r="O20" s="47">
        <f>O$4-Parametrlar!$H$4</f>
        <v>-16</v>
      </c>
      <c r="P20" s="47">
        <f>P$4-Parametrlar!$H$4</f>
        <v>-15</v>
      </c>
      <c r="Q20" s="47">
        <f>Q$4-Parametrlar!$H$4</f>
        <v>-14</v>
      </c>
      <c r="R20" s="47">
        <f>R$4-Parametrlar!$H$4</f>
        <v>-13</v>
      </c>
      <c r="S20" s="47">
        <f>S$4-Parametrlar!$H$4</f>
        <v>-12</v>
      </c>
      <c r="T20" s="47">
        <f>T$4-Parametrlar!$H$4</f>
        <v>-11</v>
      </c>
      <c r="U20" s="47">
        <f>U$4-Parametrlar!$H$4</f>
        <v>-10</v>
      </c>
      <c r="V20" s="47">
        <f>V$4-Parametrlar!$H$4</f>
        <v>-9</v>
      </c>
      <c r="W20" s="47">
        <f>W$4-Parametrlar!$H$4</f>
        <v>-8</v>
      </c>
      <c r="X20" s="47">
        <f>X$4-Parametrlar!$H$4</f>
        <v>-7</v>
      </c>
      <c r="Y20" s="47">
        <f>Y$4-Parametrlar!$H$4</f>
        <v>-6</v>
      </c>
      <c r="Z20" s="47">
        <f>Z$4-Parametrlar!$H$4</f>
        <v>-5</v>
      </c>
      <c r="AA20" s="47">
        <f>AA$4-Parametrlar!$H$4</f>
        <v>-4</v>
      </c>
      <c r="AB20" s="47">
        <f>AB$4-Parametrlar!$H$4</f>
        <v>-3</v>
      </c>
      <c r="AC20" s="47">
        <f>AC$4-Parametrlar!$H$4</f>
        <v>-2</v>
      </c>
      <c r="AD20" s="47">
        <f>AD$4-Parametrlar!$H$4</f>
        <v>-1</v>
      </c>
      <c r="AE20" s="47">
        <f>AE$4-Parametrlar!$H$4</f>
        <v>0</v>
      </c>
      <c r="AF20" s="47">
        <f>AF$4-Parametrlar!$H$4</f>
        <v>1</v>
      </c>
      <c r="AG20" s="47">
        <f>AG$4-Parametrlar!$H$4</f>
        <v>2</v>
      </c>
      <c r="AH20" s="47">
        <f>AH$4-Parametrlar!$H$4</f>
        <v>3</v>
      </c>
      <c r="AI20" s="47">
        <f>AI$4-Parametrlar!$H$4</f>
        <v>4</v>
      </c>
      <c r="AJ20" s="47">
        <f>AJ$4-Parametrlar!$H$4</f>
        <v>5</v>
      </c>
      <c r="AK20" s="47">
        <f>AK$4-Parametrlar!$H$4</f>
        <v>6</v>
      </c>
      <c r="AL20" s="47">
        <f>AL$4-Parametrlar!$H$4</f>
        <v>7</v>
      </c>
      <c r="AM20" s="47">
        <f>AM$4-Parametrlar!$H$4</f>
        <v>8</v>
      </c>
      <c r="AN20" s="47">
        <f>AN$4-Parametrlar!$H$4</f>
        <v>9</v>
      </c>
      <c r="AO20" s="47">
        <f>AO$4-Parametrlar!$H$4</f>
        <v>10</v>
      </c>
      <c r="AP20" s="47">
        <f>AP$4-Parametrlar!$H$4</f>
        <v>11</v>
      </c>
      <c r="AQ20" s="47">
        <f>AQ$4-Parametrlar!$H$4</f>
        <v>12</v>
      </c>
      <c r="AR20" s="47">
        <f>AR$4-Parametrlar!$H$4</f>
        <v>13</v>
      </c>
      <c r="AS20" s="47">
        <f>AS$4-Parametrlar!$H$4</f>
        <v>14</v>
      </c>
      <c r="AT20" s="47">
        <f>AT$4-Parametrlar!$H$4</f>
        <v>15</v>
      </c>
      <c r="AU20" s="47">
        <f>AU$4-Parametrlar!$H$4</f>
        <v>16</v>
      </c>
      <c r="AV20" s="47">
        <f>AV$4-Parametrlar!$H$4</f>
        <v>17</v>
      </c>
      <c r="AW20" s="47">
        <f>AW$4-Parametrlar!$H$4</f>
        <v>18</v>
      </c>
      <c r="AX20" s="47">
        <f>AX$4-Parametrlar!$H$4</f>
        <v>19</v>
      </c>
      <c r="AY20" s="47">
        <f>AY$4-Parametrlar!$H$4</f>
        <v>20</v>
      </c>
      <c r="AZ20" s="47">
        <f>AZ$4-Parametrlar!$H$4</f>
        <v>21</v>
      </c>
      <c r="BA20" s="47">
        <f>BA$4-Parametrlar!$H$4</f>
        <v>22</v>
      </c>
      <c r="BB20" s="47">
        <f>BB$4-Parametrlar!$H$4</f>
        <v>23</v>
      </c>
      <c r="BC20" s="47">
        <f>BC$4-Parametrlar!$H$4</f>
        <v>24</v>
      </c>
      <c r="BD20" s="47">
        <f>BD$4-Parametrlar!$H$4</f>
        <v>25</v>
      </c>
      <c r="BE20" s="47">
        <f>BE$4-Parametrlar!$H$4</f>
        <v>26</v>
      </c>
      <c r="BF20" s="47">
        <f>BF$4-Parametrlar!$H$4</f>
        <v>27</v>
      </c>
      <c r="BG20" s="47">
        <f>BG$4-Parametrlar!$H$4</f>
        <v>28</v>
      </c>
      <c r="BH20" s="47">
        <f>BH$4-Parametrlar!$H$4</f>
        <v>29</v>
      </c>
      <c r="BI20" s="47">
        <f>BI$4-Parametrlar!$H$4</f>
        <v>30</v>
      </c>
      <c r="BJ20" s="47">
        <f>BJ$4-Parametrlar!$H$4</f>
        <v>31</v>
      </c>
      <c r="BK20" s="47">
        <f>BK$4-Parametrlar!$H$4</f>
        <v>32</v>
      </c>
      <c r="BL20" s="47">
        <f>BL$4-Parametrlar!$H$4</f>
        <v>33</v>
      </c>
      <c r="BM20" s="47">
        <f>BM$4-Parametrlar!$H$4</f>
        <v>34</v>
      </c>
      <c r="BN20" s="47">
        <f>BN$4-Parametrlar!$H$4</f>
        <v>35</v>
      </c>
      <c r="BO20" s="47">
        <f>BO$4-Parametrlar!$H$4</f>
        <v>36</v>
      </c>
      <c r="BP20" s="47">
        <f>BP$4-Parametrlar!$H$4</f>
        <v>37</v>
      </c>
      <c r="BQ20" s="47">
        <f>BQ$4-Parametrlar!$H$4</f>
        <v>38</v>
      </c>
      <c r="BR20" s="47">
        <f>BR$4-Parametrlar!$H$4</f>
        <v>39</v>
      </c>
      <c r="BS20" s="47">
        <f>BS$4-Parametrlar!$H$4</f>
        <v>40</v>
      </c>
      <c r="BT20" s="47">
        <f>BT$4-Parametrlar!$H$4</f>
        <v>41</v>
      </c>
      <c r="BU20" s="47">
        <f>BU$4-Parametrlar!$H$4</f>
        <v>42</v>
      </c>
      <c r="BV20" s="47">
        <f>BV$4-Parametrlar!$H$4</f>
        <v>43</v>
      </c>
      <c r="BW20" s="47">
        <f>BW$4-Parametrlar!$H$4</f>
        <v>44</v>
      </c>
      <c r="BX20" s="47">
        <f>BX$4-Parametrlar!$H$4</f>
        <v>45</v>
      </c>
      <c r="BY20" s="47">
        <f>BY$4-Parametrlar!$H$4</f>
        <v>46</v>
      </c>
      <c r="BZ20" s="47">
        <f>BZ$4-Parametrlar!$H$4</f>
        <v>47</v>
      </c>
      <c r="CA20" s="47">
        <f>CA$4-Parametrlar!$H$4</f>
        <v>48</v>
      </c>
      <c r="CB20" s="47">
        <f>CB$4-Parametrlar!$H$4</f>
        <v>49</v>
      </c>
      <c r="CC20" s="47">
        <f>CC$4-Parametrlar!$H$4</f>
        <v>50</v>
      </c>
      <c r="CD20" s="47">
        <f>CD$4-Parametrlar!$H$4</f>
        <v>51</v>
      </c>
      <c r="CE20" s="47">
        <f>CE$4-Parametrlar!$H$4</f>
        <v>52</v>
      </c>
      <c r="CF20" s="47">
        <f>CF$4-Parametrlar!$H$4</f>
        <v>53</v>
      </c>
      <c r="CG20" s="47">
        <f>CG$4-Parametrlar!$H$4</f>
        <v>54</v>
      </c>
      <c r="CH20" s="47">
        <f>CH$4-Parametrlar!$H$4</f>
        <v>55</v>
      </c>
      <c r="CI20" s="47">
        <f>CI$4-Parametrlar!$H$4</f>
        <v>56</v>
      </c>
      <c r="CJ20" s="47">
        <f>CJ$4-Parametrlar!$H$4</f>
        <v>57</v>
      </c>
      <c r="CK20" s="47">
        <f>CK$4-Parametrlar!$H$4</f>
        <v>58</v>
      </c>
      <c r="CL20" s="47">
        <f>CL$4-Parametrlar!$H$4</f>
        <v>59</v>
      </c>
      <c r="CM20" s="47">
        <f>CM$4-Parametrlar!$H$4</f>
        <v>60</v>
      </c>
      <c r="CN20" s="47">
        <f>CN$4-Parametrlar!$H$4</f>
        <v>61</v>
      </c>
      <c r="CO20" s="47">
        <f>CO$4-Parametrlar!$H$4</f>
        <v>62</v>
      </c>
      <c r="CP20" s="47">
        <f>CP$4-Parametrlar!$H$4</f>
        <v>63</v>
      </c>
      <c r="CQ20" s="47">
        <f>CQ$4-Parametrlar!$H$4</f>
        <v>64</v>
      </c>
      <c r="CR20" s="47">
        <f>CR$4-Parametrlar!$H$4</f>
        <v>65</v>
      </c>
      <c r="CS20" s="47">
        <f>CS$4-Parametrlar!$H$4</f>
        <v>66</v>
      </c>
      <c r="CT20" s="47">
        <f>CT$4-Parametrlar!$H$4</f>
        <v>67</v>
      </c>
      <c r="CU20" s="47">
        <f>CU$4-Parametrlar!$H$4</f>
        <v>68</v>
      </c>
      <c r="CV20" s="47">
        <f>CV$4-Parametrlar!$H$4</f>
        <v>69</v>
      </c>
      <c r="CW20" s="47">
        <f>CW$4-Parametrlar!$H$4</f>
        <v>70</v>
      </c>
      <c r="CX20" s="47">
        <f>CX$4-Parametrlar!$H$4</f>
        <v>71</v>
      </c>
      <c r="CY20" s="47">
        <f>CY$4-Parametrlar!$H$4</f>
        <v>72</v>
      </c>
      <c r="CZ20" s="47">
        <f>CZ$4-Parametrlar!$H$4</f>
        <v>73</v>
      </c>
      <c r="DA20" s="47">
        <f>DA$4-Parametrlar!$H$4</f>
        <v>74</v>
      </c>
      <c r="DB20" s="47">
        <f>DB$4-Parametrlar!$H$4</f>
        <v>75</v>
      </c>
      <c r="DC20" s="47">
        <f>DC$4-Parametrlar!$H$4</f>
        <v>76</v>
      </c>
      <c r="DD20" s="47">
        <f>DD$4-Parametrlar!$H$4</f>
        <v>77</v>
      </c>
      <c r="DE20" s="47">
        <f>DE$4-Parametrlar!$H$4</f>
        <v>78</v>
      </c>
      <c r="DF20" s="47">
        <f>DF$4-Parametrlar!$H$4</f>
        <v>79</v>
      </c>
      <c r="DG20" s="47">
        <f>DG$4-Parametrlar!$H$4</f>
        <v>80</v>
      </c>
      <c r="DH20" s="47">
        <f>DH$4-Parametrlar!$H$4</f>
        <v>81</v>
      </c>
      <c r="DI20" s="47">
        <f>DI$4-Parametrlar!$H$4</f>
        <v>82</v>
      </c>
      <c r="DJ20" s="47">
        <f>DJ$4-Parametrlar!$H$4</f>
        <v>83</v>
      </c>
      <c r="DK20" s="47">
        <f>DK$4-Parametrlar!$H$4</f>
        <v>84</v>
      </c>
      <c r="DL20" s="47">
        <f>DL$4-Parametrlar!$H$4</f>
        <v>85</v>
      </c>
      <c r="DM20" s="47">
        <f>DM$4-Parametrlar!$H$4</f>
        <v>86</v>
      </c>
      <c r="DN20" s="47">
        <f>DN$4-Parametrlar!$H$4</f>
        <v>87</v>
      </c>
      <c r="DO20" s="47">
        <f>DO$4-Parametrlar!$H$4</f>
        <v>88</v>
      </c>
      <c r="DP20" s="47">
        <f>DP$4-Parametrlar!$H$4</f>
        <v>89</v>
      </c>
      <c r="DQ20" s="47">
        <f>DQ$4-Parametrlar!$H$4</f>
        <v>90</v>
      </c>
      <c r="DR20" s="47">
        <f>DR$4-Parametrlar!$H$4</f>
        <v>91</v>
      </c>
      <c r="DS20" s="47">
        <f>DS$4-Parametrlar!$H$4</f>
        <v>92</v>
      </c>
      <c r="DT20" s="47">
        <f>DT$4-Parametrlar!$H$4</f>
        <v>93</v>
      </c>
      <c r="DU20" s="47">
        <f>DU$4-Parametrlar!$H$4</f>
        <v>94</v>
      </c>
      <c r="DV20" s="47">
        <f>DV$4-Parametrlar!$H$4</f>
        <v>95</v>
      </c>
      <c r="DW20" s="47">
        <f>DW$4-Parametrlar!$H$4</f>
        <v>96</v>
      </c>
      <c r="DX20" s="47">
        <f>DX$4-Parametrlar!$H$4</f>
        <v>97</v>
      </c>
      <c r="DY20" s="47">
        <f>DY$4-Parametrlar!$H$4</f>
        <v>98</v>
      </c>
      <c r="DZ20" s="47">
        <f>DZ$4-Parametrlar!$H$4</f>
        <v>99</v>
      </c>
      <c r="EA20" s="47">
        <f>EA$4-Parametrlar!$H$4</f>
        <v>100</v>
      </c>
      <c r="EB20" s="47">
        <f>EB$4-Parametrlar!$H$4</f>
        <v>101</v>
      </c>
      <c r="EC20" s="47">
        <f>EC$4-Parametrlar!$H$4</f>
        <v>102</v>
      </c>
      <c r="ED20" s="47">
        <f>ED$4-Parametrlar!$H$4</f>
        <v>103</v>
      </c>
      <c r="EE20" s="47">
        <f>EE$4-Parametrlar!$H$4</f>
        <v>104</v>
      </c>
      <c r="EF20" s="47">
        <f>EF$4-Parametrlar!$H$4</f>
        <v>105</v>
      </c>
      <c r="EG20" s="47">
        <f>EG$4-Parametrlar!$H$4</f>
        <v>106</v>
      </c>
      <c r="EH20" s="47">
        <f>EH$4-Parametrlar!$H$4</f>
        <v>107</v>
      </c>
      <c r="EI20" s="47">
        <f>EI$4-Parametrlar!$H$4</f>
        <v>108</v>
      </c>
      <c r="EJ20" s="47">
        <f>EJ$4-Parametrlar!$H$4</f>
        <v>109</v>
      </c>
      <c r="EK20" s="47">
        <f>EK$4-Parametrlar!$H$4</f>
        <v>110</v>
      </c>
      <c r="EL20" s="47">
        <f>EL$4-Parametrlar!$H$4</f>
        <v>111</v>
      </c>
      <c r="EM20" s="47">
        <f>EM$4-Parametrlar!$H$4</f>
        <v>112</v>
      </c>
      <c r="EN20" s="47">
        <f>EN$4-Parametrlar!$H$4</f>
        <v>113</v>
      </c>
      <c r="EO20" s="47">
        <f>EO$4-Parametrlar!$H$4</f>
        <v>114</v>
      </c>
      <c r="EP20" s="47">
        <f>EP$4-Parametrlar!$H$4</f>
        <v>115</v>
      </c>
      <c r="EQ20" s="47">
        <f>EQ$4-Parametrlar!$H$4</f>
        <v>116</v>
      </c>
      <c r="ER20" s="47">
        <f>ER$4-Parametrlar!$H$4</f>
        <v>117</v>
      </c>
      <c r="ES20" s="47">
        <f>ES$4-Parametrlar!$H$4</f>
        <v>118</v>
      </c>
      <c r="ET20" s="47">
        <f>ET$4-Parametrlar!$H$4</f>
        <v>119</v>
      </c>
      <c r="EU20" s="47">
        <f>EU$4-Parametrlar!$H$4</f>
        <v>120</v>
      </c>
      <c r="EV20" s="47">
        <f>EV$4-Parametrlar!$H$4</f>
        <v>121</v>
      </c>
      <c r="EW20" s="47">
        <f>EW$4-Parametrlar!$H$4</f>
        <v>122</v>
      </c>
      <c r="EX20" s="47">
        <f>EX$4-Parametrlar!$H$4</f>
        <v>123</v>
      </c>
      <c r="EY20" s="47">
        <f>EY$4-Parametrlar!$H$4</f>
        <v>124</v>
      </c>
      <c r="EZ20" s="47">
        <f>EZ$4-Parametrlar!$H$4</f>
        <v>125</v>
      </c>
      <c r="FA20" s="47">
        <f>FA$4-Parametrlar!$H$4</f>
        <v>126</v>
      </c>
      <c r="FB20" s="47">
        <f>FB$4-Parametrlar!$H$4</f>
        <v>127</v>
      </c>
      <c r="FC20" s="47">
        <f>FC$4-Parametrlar!$H$4</f>
        <v>128</v>
      </c>
      <c r="FD20" s="47">
        <f>FD$4-Parametrlar!$H$4</f>
        <v>129</v>
      </c>
      <c r="FE20" s="47">
        <f>FE$4-Parametrlar!$H$4</f>
        <v>130</v>
      </c>
      <c r="FF20" s="47">
        <f>FF$4-Parametrlar!$H$4</f>
        <v>131</v>
      </c>
      <c r="FG20" s="47">
        <f>FG$4-Parametrlar!$H$4</f>
        <v>132</v>
      </c>
      <c r="FH20" s="47">
        <f>FH$4-Parametrlar!$H$4</f>
        <v>133</v>
      </c>
      <c r="FI20" s="47">
        <f>FI$4-Parametrlar!$H$4</f>
        <v>134</v>
      </c>
      <c r="FJ20" s="47">
        <f>FJ$4-Parametrlar!$H$4</f>
        <v>135</v>
      </c>
      <c r="FK20" s="47">
        <f>FK$4-Parametrlar!$H$4</f>
        <v>136</v>
      </c>
      <c r="FL20" s="47">
        <f>FL$4-Parametrlar!$H$4</f>
        <v>137</v>
      </c>
      <c r="FM20" s="47">
        <f>FM$4-Parametrlar!$H$4</f>
        <v>138</v>
      </c>
      <c r="FN20" s="47">
        <f>FN$4-Parametrlar!$H$4</f>
        <v>139</v>
      </c>
      <c r="FO20" s="47">
        <f>FO$4-Parametrlar!$H$4</f>
        <v>140</v>
      </c>
      <c r="FP20" s="47">
        <f>FP$4-Parametrlar!$H$4</f>
        <v>141</v>
      </c>
    </row>
    <row r="21" spans="1:172" x14ac:dyDescent="0.2">
      <c r="A21" s="42" t="s">
        <v>235</v>
      </c>
      <c r="D21" s="47">
        <f>IF(AND(D20&gt;=1,D$4&lt;=Parametrlar!$H$8,Parametrlar!$H$12&gt;0),1,0)</f>
        <v>0</v>
      </c>
      <c r="E21" s="47">
        <f>IF(AND(E20&gt;=1,E$4&lt;=Parametrlar!$H$8,Parametrlar!$H$12&gt;0),1,0)</f>
        <v>0</v>
      </c>
      <c r="F21" s="47">
        <f>IF(AND(F20&gt;=1,F$4&lt;=Parametrlar!$H$8,Parametrlar!$H$12&gt;0),1,0)</f>
        <v>0</v>
      </c>
      <c r="G21" s="47">
        <f>IF(AND(G20&gt;=1,G$4&lt;=Parametrlar!$H$8,Parametrlar!$H$12&gt;0),1,0)</f>
        <v>0</v>
      </c>
      <c r="H21" s="47">
        <f>IF(AND(H20&gt;=1,H$4&lt;=Parametrlar!$H$8,Parametrlar!$H$12&gt;0),1,0)</f>
        <v>0</v>
      </c>
      <c r="I21" s="47">
        <f>IF(AND(I20&gt;=1,I$4&lt;=Parametrlar!$H$8,Parametrlar!$H$12&gt;0),1,0)</f>
        <v>0</v>
      </c>
      <c r="J21" s="47">
        <f>IF(AND(J20&gt;=1,J$4&lt;=Parametrlar!$H$8,Parametrlar!$H$12&gt;0),1,0)</f>
        <v>0</v>
      </c>
      <c r="K21" s="47">
        <f>IF(AND(K20&gt;=1,K$4&lt;=Parametrlar!$H$8,Parametrlar!$H$12&gt;0),1,0)</f>
        <v>0</v>
      </c>
      <c r="L21" s="47">
        <f>IF(AND(L20&gt;=1,L$4&lt;=Parametrlar!$H$8,Parametrlar!$H$12&gt;0),1,0)</f>
        <v>0</v>
      </c>
      <c r="M21" s="47">
        <f>IF(AND(M20&gt;=1,M$4&lt;=Parametrlar!$H$8,Parametrlar!$H$12&gt;0),1,0)</f>
        <v>0</v>
      </c>
      <c r="N21" s="47">
        <f>IF(AND(N20&gt;=1,N$4&lt;=Parametrlar!$H$8,Parametrlar!$H$12&gt;0),1,0)</f>
        <v>0</v>
      </c>
      <c r="O21" s="47">
        <f>IF(AND(O20&gt;=1,O$4&lt;=Parametrlar!$H$8,Parametrlar!$H$12&gt;0),1,0)</f>
        <v>0</v>
      </c>
      <c r="P21" s="47">
        <f>IF(AND(P20&gt;=1,P$4&lt;=Parametrlar!$H$8,Parametrlar!$H$12&gt;0),1,0)</f>
        <v>0</v>
      </c>
      <c r="Q21" s="47">
        <f>IF(AND(Q20&gt;=1,Q$4&lt;=Parametrlar!$H$8,Parametrlar!$H$12&gt;0),1,0)</f>
        <v>0</v>
      </c>
      <c r="R21" s="47">
        <f>IF(AND(R20&gt;=1,R$4&lt;=Parametrlar!$H$8,Parametrlar!$H$12&gt;0),1,0)</f>
        <v>0</v>
      </c>
      <c r="S21" s="47">
        <f>IF(AND(S20&gt;=1,S$4&lt;=Parametrlar!$H$8,Parametrlar!$H$12&gt;0),1,0)</f>
        <v>0</v>
      </c>
      <c r="T21" s="47">
        <f>IF(AND(T20&gt;=1,T$4&lt;=Parametrlar!$H$8,Parametrlar!$H$12&gt;0),1,0)</f>
        <v>0</v>
      </c>
      <c r="U21" s="47">
        <f>IF(AND(U20&gt;=1,U$4&lt;=Parametrlar!$H$8,Parametrlar!$H$12&gt;0),1,0)</f>
        <v>0</v>
      </c>
      <c r="V21" s="47">
        <f>IF(AND(V20&gt;=1,V$4&lt;=Parametrlar!$H$8,Parametrlar!$H$12&gt;0),1,0)</f>
        <v>0</v>
      </c>
      <c r="W21" s="47">
        <f>IF(AND(W20&gt;=1,W$4&lt;=Parametrlar!$H$8,Parametrlar!$H$12&gt;0),1,0)</f>
        <v>0</v>
      </c>
      <c r="X21" s="47">
        <f>IF(AND(X20&gt;=1,X$4&lt;=Parametrlar!$H$8,Parametrlar!$H$12&gt;0),1,0)</f>
        <v>0</v>
      </c>
      <c r="Y21" s="47">
        <f>IF(AND(Y20&gt;=1,Y$4&lt;=Parametrlar!$H$8,Parametrlar!$H$12&gt;0),1,0)</f>
        <v>0</v>
      </c>
      <c r="Z21" s="47">
        <f>IF(AND(Z20&gt;=1,Z$4&lt;=Parametrlar!$H$8,Parametrlar!$H$12&gt;0),1,0)</f>
        <v>0</v>
      </c>
      <c r="AA21" s="47">
        <f>IF(AND(AA20&gt;=1,AA$4&lt;=Parametrlar!$H$8,Parametrlar!$H$12&gt;0),1,0)</f>
        <v>0</v>
      </c>
      <c r="AB21" s="47">
        <f>IF(AND(AB20&gt;=1,AB$4&lt;=Parametrlar!$H$8,Parametrlar!$H$12&gt;0),1,0)</f>
        <v>0</v>
      </c>
      <c r="AC21" s="47">
        <f>IF(AND(AC20&gt;=1,AC$4&lt;=Parametrlar!$H$8,Parametrlar!$H$12&gt;0),1,0)</f>
        <v>0</v>
      </c>
      <c r="AD21" s="47">
        <f>IF(AND(AD20&gt;=1,AD$4&lt;=Parametrlar!$H$8,Parametrlar!$H$12&gt;0),1,0)</f>
        <v>0</v>
      </c>
      <c r="AE21" s="47">
        <f>IF(AND(AE20&gt;=1,AE$4&lt;=Parametrlar!$H$8,Parametrlar!$H$12&gt;0),1,0)</f>
        <v>0</v>
      </c>
      <c r="AF21" s="47">
        <f>IF(AND(AF20&gt;=1,AF$4&lt;=Parametrlar!$H$8,Parametrlar!$H$12&gt;0),1,0)</f>
        <v>1</v>
      </c>
      <c r="AG21" s="47">
        <f>IF(AND(AG20&gt;=1,AG$4&lt;=Parametrlar!$H$8,Parametrlar!$H$12&gt;0),1,0)</f>
        <v>1</v>
      </c>
      <c r="AH21" s="47">
        <f>IF(AND(AH20&gt;=1,AH$4&lt;=Parametrlar!$H$8,Parametrlar!$H$12&gt;0),1,0)</f>
        <v>1</v>
      </c>
      <c r="AI21" s="47">
        <f>IF(AND(AI20&gt;=1,AI$4&lt;=Parametrlar!$H$8,Parametrlar!$H$12&gt;0),1,0)</f>
        <v>1</v>
      </c>
      <c r="AJ21" s="47">
        <f>IF(AND(AJ20&gt;=1,AJ$4&lt;=Parametrlar!$H$8,Parametrlar!$H$12&gt;0),1,0)</f>
        <v>1</v>
      </c>
      <c r="AK21" s="47">
        <f>IF(AND(AK20&gt;=1,AK$4&lt;=Parametrlar!$H$8,Parametrlar!$H$12&gt;0),1,0)</f>
        <v>1</v>
      </c>
      <c r="AL21" s="47">
        <f>IF(AND(AL20&gt;=1,AL$4&lt;=Parametrlar!$H$8,Parametrlar!$H$12&gt;0),1,0)</f>
        <v>1</v>
      </c>
      <c r="AM21" s="47">
        <f>IF(AND(AM20&gt;=1,AM$4&lt;=Parametrlar!$H$8,Parametrlar!$H$12&gt;0),1,0)</f>
        <v>1</v>
      </c>
      <c r="AN21" s="47">
        <f>IF(AND(AN20&gt;=1,AN$4&lt;=Parametrlar!$H$8,Parametrlar!$H$12&gt;0),1,0)</f>
        <v>1</v>
      </c>
      <c r="AO21" s="47">
        <f>IF(AND(AO20&gt;=1,AO$4&lt;=Parametrlar!$H$8,Parametrlar!$H$12&gt;0),1,0)</f>
        <v>1</v>
      </c>
      <c r="AP21" s="47">
        <f>IF(AND(AP20&gt;=1,AP$4&lt;=Parametrlar!$H$8,Parametrlar!$H$12&gt;0),1,0)</f>
        <v>1</v>
      </c>
      <c r="AQ21" s="47">
        <f>IF(AND(AQ20&gt;=1,AQ$4&lt;=Parametrlar!$H$8,Parametrlar!$H$12&gt;0),1,0)</f>
        <v>1</v>
      </c>
      <c r="AR21" s="47">
        <f>IF(AND(AR20&gt;=1,AR$4&lt;=Parametrlar!$H$8,Parametrlar!$H$12&gt;0),1,0)</f>
        <v>1</v>
      </c>
      <c r="AS21" s="47">
        <f>IF(AND(AS20&gt;=1,AS$4&lt;=Parametrlar!$H$8,Parametrlar!$H$12&gt;0),1,0)</f>
        <v>1</v>
      </c>
      <c r="AT21" s="47">
        <f>IF(AND(AT20&gt;=1,AT$4&lt;=Parametrlar!$H$8,Parametrlar!$H$12&gt;0),1,0)</f>
        <v>1</v>
      </c>
      <c r="AU21" s="47">
        <f>IF(AND(AU20&gt;=1,AU$4&lt;=Parametrlar!$H$8,Parametrlar!$H$12&gt;0),1,0)</f>
        <v>1</v>
      </c>
      <c r="AV21" s="47">
        <f>IF(AND(AV20&gt;=1,AV$4&lt;=Parametrlar!$H$8,Parametrlar!$H$12&gt;0),1,0)</f>
        <v>1</v>
      </c>
      <c r="AW21" s="47">
        <f>IF(AND(AW20&gt;=1,AW$4&lt;=Parametrlar!$H$8,Parametrlar!$H$12&gt;0),1,0)</f>
        <v>1</v>
      </c>
      <c r="AX21" s="47">
        <f>IF(AND(AX20&gt;=1,AX$4&lt;=Parametrlar!$H$8,Parametrlar!$H$12&gt;0),1,0)</f>
        <v>1</v>
      </c>
      <c r="AY21" s="47">
        <f>IF(AND(AY20&gt;=1,AY$4&lt;=Parametrlar!$H$8,Parametrlar!$H$12&gt;0),1,0)</f>
        <v>1</v>
      </c>
      <c r="AZ21" s="47">
        <f>IF(AND(AZ20&gt;=1,AZ$4&lt;=Parametrlar!$H$8,Parametrlar!$H$12&gt;0),1,0)</f>
        <v>1</v>
      </c>
      <c r="BA21" s="47">
        <f>IF(AND(BA20&gt;=1,BA$4&lt;=Parametrlar!$H$8,Parametrlar!$H$12&gt;0),1,0)</f>
        <v>1</v>
      </c>
      <c r="BB21" s="47">
        <f>IF(AND(BB20&gt;=1,BB$4&lt;=Parametrlar!$H$8,Parametrlar!$H$12&gt;0),1,0)</f>
        <v>1</v>
      </c>
      <c r="BC21" s="47">
        <f>IF(AND(BC20&gt;=1,BC$4&lt;=Parametrlar!$H$8,Parametrlar!$H$12&gt;0),1,0)</f>
        <v>1</v>
      </c>
      <c r="BD21" s="47">
        <f>IF(AND(BD20&gt;=1,BD$4&lt;=Parametrlar!$H$8,Parametrlar!$H$12&gt;0),1,0)</f>
        <v>1</v>
      </c>
      <c r="BE21" s="47">
        <f>IF(AND(BE20&gt;=1,BE$4&lt;=Parametrlar!$H$8,Parametrlar!$H$12&gt;0),1,0)</f>
        <v>1</v>
      </c>
      <c r="BF21" s="47">
        <f>IF(AND(BF20&gt;=1,BF$4&lt;=Parametrlar!$H$8,Parametrlar!$H$12&gt;0),1,0)</f>
        <v>1</v>
      </c>
      <c r="BG21" s="47">
        <f>IF(AND(BG20&gt;=1,BG$4&lt;=Parametrlar!$H$8,Parametrlar!$H$12&gt;0),1,0)</f>
        <v>1</v>
      </c>
      <c r="BH21" s="47">
        <f>IF(AND(BH20&gt;=1,BH$4&lt;=Parametrlar!$H$8,Parametrlar!$H$12&gt;0),1,0)</f>
        <v>1</v>
      </c>
      <c r="BI21" s="47">
        <f>IF(AND(BI20&gt;=1,BI$4&lt;=Parametrlar!$H$8,Parametrlar!$H$12&gt;0),1,0)</f>
        <v>1</v>
      </c>
      <c r="BJ21" s="47">
        <f>IF(AND(BJ20&gt;=1,BJ$4&lt;=Parametrlar!$H$8,Parametrlar!$H$12&gt;0),1,0)</f>
        <v>1</v>
      </c>
      <c r="BK21" s="47">
        <f>IF(AND(BK20&gt;=1,BK$4&lt;=Parametrlar!$H$8,Parametrlar!$H$12&gt;0),1,0)</f>
        <v>1</v>
      </c>
      <c r="BL21" s="47">
        <f>IF(AND(BL20&gt;=1,BL$4&lt;=Parametrlar!$H$8,Parametrlar!$H$12&gt;0),1,0)</f>
        <v>1</v>
      </c>
      <c r="BM21" s="47">
        <f>IF(AND(BM20&gt;=1,BM$4&lt;=Parametrlar!$H$8,Parametrlar!$H$12&gt;0),1,0)</f>
        <v>1</v>
      </c>
      <c r="BN21" s="47">
        <f>IF(AND(BN20&gt;=1,BN$4&lt;=Parametrlar!$H$8,Parametrlar!$H$12&gt;0),1,0)</f>
        <v>1</v>
      </c>
      <c r="BO21" s="47">
        <f>IF(AND(BO20&gt;=1,BO$4&lt;=Parametrlar!$H$8,Parametrlar!$H$12&gt;0),1,0)</f>
        <v>1</v>
      </c>
      <c r="BP21" s="47">
        <f>IF(AND(BP20&gt;=1,BP$4&lt;=Parametrlar!$H$8,Parametrlar!$H$12&gt;0),1,0)</f>
        <v>1</v>
      </c>
      <c r="BQ21" s="47">
        <f>IF(AND(BQ20&gt;=1,BQ$4&lt;=Parametrlar!$H$8,Parametrlar!$H$12&gt;0),1,0)</f>
        <v>1</v>
      </c>
      <c r="BR21" s="47">
        <f>IF(AND(BR20&gt;=1,BR$4&lt;=Parametrlar!$H$8,Parametrlar!$H$12&gt;0),1,0)</f>
        <v>1</v>
      </c>
      <c r="BS21" s="47">
        <f>IF(AND(BS20&gt;=1,BS$4&lt;=Parametrlar!$H$8,Parametrlar!$H$12&gt;0),1,0)</f>
        <v>1</v>
      </c>
      <c r="BT21" s="47">
        <f>IF(AND(BT20&gt;=1,BT$4&lt;=Parametrlar!$H$8,Parametrlar!$H$12&gt;0),1,0)</f>
        <v>1</v>
      </c>
      <c r="BU21" s="47">
        <f>IF(AND(BU20&gt;=1,BU$4&lt;=Parametrlar!$H$8,Parametrlar!$H$12&gt;0),1,0)</f>
        <v>1</v>
      </c>
      <c r="BV21" s="47">
        <f>IF(AND(BV20&gt;=1,BV$4&lt;=Parametrlar!$H$8,Parametrlar!$H$12&gt;0),1,0)</f>
        <v>1</v>
      </c>
      <c r="BW21" s="47">
        <f>IF(AND(BW20&gt;=1,BW$4&lt;=Parametrlar!$H$8,Parametrlar!$H$12&gt;0),1,0)</f>
        <v>1</v>
      </c>
      <c r="BX21" s="47">
        <f>IF(AND(BX20&gt;=1,BX$4&lt;=Parametrlar!$H$8,Parametrlar!$H$12&gt;0),1,0)</f>
        <v>1</v>
      </c>
      <c r="BY21" s="47">
        <f>IF(AND(BY20&gt;=1,BY$4&lt;=Parametrlar!$H$8,Parametrlar!$H$12&gt;0),1,0)</f>
        <v>1</v>
      </c>
      <c r="BZ21" s="47">
        <f>IF(AND(BZ20&gt;=1,BZ$4&lt;=Parametrlar!$H$8,Parametrlar!$H$12&gt;0),1,0)</f>
        <v>1</v>
      </c>
      <c r="CA21" s="47">
        <f>IF(AND(CA20&gt;=1,CA$4&lt;=Parametrlar!$H$8,Parametrlar!$H$12&gt;0),1,0)</f>
        <v>1</v>
      </c>
      <c r="CB21" s="47">
        <f>IF(AND(CB20&gt;=1,CB$4&lt;=Parametrlar!$H$8,Parametrlar!$H$12&gt;0),1,0)</f>
        <v>1</v>
      </c>
      <c r="CC21" s="47">
        <f>IF(AND(CC20&gt;=1,CC$4&lt;=Parametrlar!$H$8,Parametrlar!$H$12&gt;0),1,0)</f>
        <v>1</v>
      </c>
      <c r="CD21" s="47">
        <f>IF(AND(CD20&gt;=1,CD$4&lt;=Parametrlar!$H$8,Parametrlar!$H$12&gt;0),1,0)</f>
        <v>1</v>
      </c>
      <c r="CE21" s="47">
        <f>IF(AND(CE20&gt;=1,CE$4&lt;=Parametrlar!$H$8,Parametrlar!$H$12&gt;0),1,0)</f>
        <v>1</v>
      </c>
      <c r="CF21" s="47">
        <f>IF(AND(CF20&gt;=1,CF$4&lt;=Parametrlar!$H$8,Parametrlar!$H$12&gt;0),1,0)</f>
        <v>1</v>
      </c>
      <c r="CG21" s="47">
        <f>IF(AND(CG20&gt;=1,CG$4&lt;=Parametrlar!$H$8,Parametrlar!$H$12&gt;0),1,0)</f>
        <v>1</v>
      </c>
      <c r="CH21" s="47">
        <f>IF(AND(CH20&gt;=1,CH$4&lt;=Parametrlar!$H$8,Parametrlar!$H$12&gt;0),1,0)</f>
        <v>1</v>
      </c>
      <c r="CI21" s="47">
        <f>IF(AND(CI20&gt;=1,CI$4&lt;=Parametrlar!$H$8,Parametrlar!$H$12&gt;0),1,0)</f>
        <v>1</v>
      </c>
      <c r="CJ21" s="47">
        <f>IF(AND(CJ20&gt;=1,CJ$4&lt;=Parametrlar!$H$8,Parametrlar!$H$12&gt;0),1,0)</f>
        <v>1</v>
      </c>
      <c r="CK21" s="47">
        <f>IF(AND(CK20&gt;=1,CK$4&lt;=Parametrlar!$H$8,Parametrlar!$H$12&gt;0),1,0)</f>
        <v>1</v>
      </c>
      <c r="CL21" s="47">
        <f>IF(AND(CL20&gt;=1,CL$4&lt;=Parametrlar!$H$8,Parametrlar!$H$12&gt;0),1,0)</f>
        <v>1</v>
      </c>
      <c r="CM21" s="47">
        <f>IF(AND(CM20&gt;=1,CM$4&lt;=Parametrlar!$H$8,Parametrlar!$H$12&gt;0),1,0)</f>
        <v>1</v>
      </c>
      <c r="CN21" s="47">
        <f>IF(AND(CN20&gt;=1,CN$4&lt;=Parametrlar!$H$8,Parametrlar!$H$12&gt;0),1,0)</f>
        <v>1</v>
      </c>
      <c r="CO21" s="47">
        <f>IF(AND(CO20&gt;=1,CO$4&lt;=Parametrlar!$H$8,Parametrlar!$H$12&gt;0),1,0)</f>
        <v>1</v>
      </c>
      <c r="CP21" s="47">
        <f>IF(AND(CP20&gt;=1,CP$4&lt;=Parametrlar!$H$8,Parametrlar!$H$12&gt;0),1,0)</f>
        <v>1</v>
      </c>
      <c r="CQ21" s="47">
        <f>IF(AND(CQ20&gt;=1,CQ$4&lt;=Parametrlar!$H$8,Parametrlar!$H$12&gt;0),1,0)</f>
        <v>1</v>
      </c>
      <c r="CR21" s="47">
        <f>IF(AND(CR20&gt;=1,CR$4&lt;=Parametrlar!$H$8,Parametrlar!$H$12&gt;0),1,0)</f>
        <v>1</v>
      </c>
      <c r="CS21" s="47">
        <f>IF(AND(CS20&gt;=1,CS$4&lt;=Parametrlar!$H$8,Parametrlar!$H$12&gt;0),1,0)</f>
        <v>1</v>
      </c>
      <c r="CT21" s="47">
        <f>IF(AND(CT20&gt;=1,CT$4&lt;=Parametrlar!$H$8,Parametrlar!$H$12&gt;0),1,0)</f>
        <v>1</v>
      </c>
      <c r="CU21" s="47">
        <f>IF(AND(CU20&gt;=1,CU$4&lt;=Parametrlar!$H$8,Parametrlar!$H$12&gt;0),1,0)</f>
        <v>1</v>
      </c>
      <c r="CV21" s="47">
        <f>IF(AND(CV20&gt;=1,CV$4&lt;=Parametrlar!$H$8,Parametrlar!$H$12&gt;0),1,0)</f>
        <v>1</v>
      </c>
      <c r="CW21" s="47">
        <f>IF(AND(CW20&gt;=1,CW$4&lt;=Parametrlar!$H$8,Parametrlar!$H$12&gt;0),1,0)</f>
        <v>1</v>
      </c>
      <c r="CX21" s="47">
        <f>IF(AND(CX20&gt;=1,CX$4&lt;=Parametrlar!$H$8,Parametrlar!$H$12&gt;0),1,0)</f>
        <v>1</v>
      </c>
      <c r="CY21" s="47">
        <f>IF(AND(CY20&gt;=1,CY$4&lt;=Parametrlar!$H$8,Parametrlar!$H$12&gt;0),1,0)</f>
        <v>1</v>
      </c>
      <c r="CZ21" s="47">
        <f>IF(AND(CZ20&gt;=1,CZ$4&lt;=Parametrlar!$H$8,Parametrlar!$H$12&gt;0),1,0)</f>
        <v>1</v>
      </c>
      <c r="DA21" s="47">
        <f>IF(AND(DA20&gt;=1,DA$4&lt;=Parametrlar!$H$8,Parametrlar!$H$12&gt;0),1,0)</f>
        <v>1</v>
      </c>
      <c r="DB21" s="47">
        <f>IF(AND(DB20&gt;=1,DB$4&lt;=Parametrlar!$H$8,Parametrlar!$H$12&gt;0),1,0)</f>
        <v>1</v>
      </c>
      <c r="DC21" s="47">
        <f>IF(AND(DC20&gt;=1,DC$4&lt;=Parametrlar!$H$8,Parametrlar!$H$12&gt;0),1,0)</f>
        <v>1</v>
      </c>
      <c r="DD21" s="47">
        <f>IF(AND(DD20&gt;=1,DD$4&lt;=Parametrlar!$H$8,Parametrlar!$H$12&gt;0),1,0)</f>
        <v>1</v>
      </c>
      <c r="DE21" s="47">
        <f>IF(AND(DE20&gt;=1,DE$4&lt;=Parametrlar!$H$8,Parametrlar!$H$12&gt;0),1,0)</f>
        <v>1</v>
      </c>
      <c r="DF21" s="47">
        <f>IF(AND(DF20&gt;=1,DF$4&lt;=Parametrlar!$H$8,Parametrlar!$H$12&gt;0),1,0)</f>
        <v>1</v>
      </c>
      <c r="DG21" s="47">
        <f>IF(AND(DG20&gt;=1,DG$4&lt;=Parametrlar!$H$8,Parametrlar!$H$12&gt;0),1,0)</f>
        <v>1</v>
      </c>
      <c r="DH21" s="47">
        <f>IF(AND(DH20&gt;=1,DH$4&lt;=Parametrlar!$H$8,Parametrlar!$H$12&gt;0),1,0)</f>
        <v>1</v>
      </c>
      <c r="DI21" s="47">
        <f>IF(AND(DI20&gt;=1,DI$4&lt;=Parametrlar!$H$8,Parametrlar!$H$12&gt;0),1,0)</f>
        <v>1</v>
      </c>
      <c r="DJ21" s="47">
        <f>IF(AND(DJ20&gt;=1,DJ$4&lt;=Parametrlar!$H$8,Parametrlar!$H$12&gt;0),1,0)</f>
        <v>1</v>
      </c>
      <c r="DK21" s="47">
        <f>IF(AND(DK20&gt;=1,DK$4&lt;=Parametrlar!$H$8,Parametrlar!$H$12&gt;0),1,0)</f>
        <v>1</v>
      </c>
      <c r="DL21" s="47">
        <f>IF(AND(DL20&gt;=1,DL$4&lt;=Parametrlar!$H$8,Parametrlar!$H$12&gt;0),1,0)</f>
        <v>1</v>
      </c>
      <c r="DM21" s="47">
        <f>IF(AND(DM20&gt;=1,DM$4&lt;=Parametrlar!$H$8,Parametrlar!$H$12&gt;0),1,0)</f>
        <v>1</v>
      </c>
      <c r="DN21" s="47">
        <f>IF(AND(DN20&gt;=1,DN$4&lt;=Parametrlar!$H$8,Parametrlar!$H$12&gt;0),1,0)</f>
        <v>1</v>
      </c>
      <c r="DO21" s="47">
        <f>IF(AND(DO20&gt;=1,DO$4&lt;=Parametrlar!$H$8,Parametrlar!$H$12&gt;0),1,0)</f>
        <v>1</v>
      </c>
      <c r="DP21" s="47">
        <f>IF(AND(DP20&gt;=1,DP$4&lt;=Parametrlar!$H$8,Parametrlar!$H$12&gt;0),1,0)</f>
        <v>1</v>
      </c>
      <c r="DQ21" s="47">
        <f>IF(AND(DQ20&gt;=1,DQ$4&lt;=Parametrlar!$H$8,Parametrlar!$H$12&gt;0),1,0)</f>
        <v>1</v>
      </c>
      <c r="DR21" s="47">
        <f>IF(AND(DR20&gt;=1,DR$4&lt;=Parametrlar!$H$8,Parametrlar!$H$12&gt;0),1,0)</f>
        <v>1</v>
      </c>
      <c r="DS21" s="47">
        <f>IF(AND(DS20&gt;=1,DS$4&lt;=Parametrlar!$H$8,Parametrlar!$H$12&gt;0),1,0)</f>
        <v>1</v>
      </c>
      <c r="DT21" s="47">
        <f>IF(AND(DT20&gt;=1,DT$4&lt;=Parametrlar!$H$8,Parametrlar!$H$12&gt;0),1,0)</f>
        <v>1</v>
      </c>
      <c r="DU21" s="47">
        <f>IF(AND(DU20&gt;=1,DU$4&lt;=Parametrlar!$H$8,Parametrlar!$H$12&gt;0),1,0)</f>
        <v>1</v>
      </c>
      <c r="DV21" s="47">
        <f>IF(AND(DV20&gt;=1,DV$4&lt;=Parametrlar!$H$8,Parametrlar!$H$12&gt;0),1,0)</f>
        <v>1</v>
      </c>
      <c r="DW21" s="47">
        <f>IF(AND(DW20&gt;=1,DW$4&lt;=Parametrlar!$H$8,Parametrlar!$H$12&gt;0),1,0)</f>
        <v>1</v>
      </c>
      <c r="DX21" s="47">
        <f>IF(AND(DX20&gt;=1,DX$4&lt;=Parametrlar!$H$8,Parametrlar!$H$12&gt;0),1,0)</f>
        <v>1</v>
      </c>
      <c r="DY21" s="47">
        <f>IF(AND(DY20&gt;=1,DY$4&lt;=Parametrlar!$H$8,Parametrlar!$H$12&gt;0),1,0)</f>
        <v>1</v>
      </c>
      <c r="DZ21" s="47">
        <f>IF(AND(DZ20&gt;=1,DZ$4&lt;=Parametrlar!$H$8,Parametrlar!$H$12&gt;0),1,0)</f>
        <v>1</v>
      </c>
      <c r="EA21" s="47">
        <f>IF(AND(EA20&gt;=1,EA$4&lt;=Parametrlar!$H$8,Parametrlar!$H$12&gt;0),1,0)</f>
        <v>1</v>
      </c>
      <c r="EB21" s="47">
        <f>IF(AND(EB20&gt;=1,EB$4&lt;=Parametrlar!$H$8,Parametrlar!$H$12&gt;0),1,0)</f>
        <v>1</v>
      </c>
      <c r="EC21" s="47">
        <f>IF(AND(EC20&gt;=1,EC$4&lt;=Parametrlar!$H$8,Parametrlar!$H$12&gt;0),1,0)</f>
        <v>1</v>
      </c>
      <c r="ED21" s="47">
        <f>IF(AND(ED20&gt;=1,ED$4&lt;=Parametrlar!$H$8,Parametrlar!$H$12&gt;0),1,0)</f>
        <v>1</v>
      </c>
      <c r="EE21" s="47">
        <f>IF(AND(EE20&gt;=1,EE$4&lt;=Parametrlar!$H$8,Parametrlar!$H$12&gt;0),1,0)</f>
        <v>1</v>
      </c>
      <c r="EF21" s="47">
        <f>IF(AND(EF20&gt;=1,EF$4&lt;=Parametrlar!$H$8,Parametrlar!$H$12&gt;0),1,0)</f>
        <v>1</v>
      </c>
      <c r="EG21" s="47">
        <f>IF(AND(EG20&gt;=1,EG$4&lt;=Parametrlar!$H$8,Parametrlar!$H$12&gt;0),1,0)</f>
        <v>1</v>
      </c>
      <c r="EH21" s="47">
        <f>IF(AND(EH20&gt;=1,EH$4&lt;=Parametrlar!$H$8,Parametrlar!$H$12&gt;0),1,0)</f>
        <v>1</v>
      </c>
      <c r="EI21" s="47">
        <f>IF(AND(EI20&gt;=1,EI$4&lt;=Parametrlar!$H$8,Parametrlar!$H$12&gt;0),1,0)</f>
        <v>1</v>
      </c>
      <c r="EJ21" s="47">
        <f>IF(AND(EJ20&gt;=1,EJ$4&lt;=Parametrlar!$H$8,Parametrlar!$H$12&gt;0),1,0)</f>
        <v>1</v>
      </c>
      <c r="EK21" s="47">
        <f>IF(AND(EK20&gt;=1,EK$4&lt;=Parametrlar!$H$8,Parametrlar!$H$12&gt;0),1,0)</f>
        <v>1</v>
      </c>
      <c r="EL21" s="47">
        <f>IF(AND(EL20&gt;=1,EL$4&lt;=Parametrlar!$H$8,Parametrlar!$H$12&gt;0),1,0)</f>
        <v>1</v>
      </c>
      <c r="EM21" s="47">
        <f>IF(AND(EM20&gt;=1,EM$4&lt;=Parametrlar!$H$8,Parametrlar!$H$12&gt;0),1,0)</f>
        <v>1</v>
      </c>
      <c r="EN21" s="47">
        <f>IF(AND(EN20&gt;=1,EN$4&lt;=Parametrlar!$H$8,Parametrlar!$H$12&gt;0),1,0)</f>
        <v>1</v>
      </c>
      <c r="EO21" s="47">
        <f>IF(AND(EO20&gt;=1,EO$4&lt;=Parametrlar!$H$8,Parametrlar!$H$12&gt;0),1,0)</f>
        <v>1</v>
      </c>
      <c r="EP21" s="47">
        <f>IF(AND(EP20&gt;=1,EP$4&lt;=Parametrlar!$H$8,Parametrlar!$H$12&gt;0),1,0)</f>
        <v>1</v>
      </c>
      <c r="EQ21" s="47">
        <f>IF(AND(EQ20&gt;=1,EQ$4&lt;=Parametrlar!$H$8,Parametrlar!$H$12&gt;0),1,0)</f>
        <v>1</v>
      </c>
      <c r="ER21" s="47">
        <f>IF(AND(ER20&gt;=1,ER$4&lt;=Parametrlar!$H$8,Parametrlar!$H$12&gt;0),1,0)</f>
        <v>1</v>
      </c>
      <c r="ES21" s="47">
        <f>IF(AND(ES20&gt;=1,ES$4&lt;=Parametrlar!$H$8,Parametrlar!$H$12&gt;0),1,0)</f>
        <v>1</v>
      </c>
      <c r="ET21" s="47">
        <f>IF(AND(ET20&gt;=1,ET$4&lt;=Parametrlar!$H$8,Parametrlar!$H$12&gt;0),1,0)</f>
        <v>1</v>
      </c>
      <c r="EU21" s="47">
        <f>IF(AND(EU20&gt;=1,EU$4&lt;=Parametrlar!$H$8,Parametrlar!$H$12&gt;0),1,0)</f>
        <v>1</v>
      </c>
      <c r="EV21" s="47">
        <f>IF(AND(EV20&gt;=1,EV$4&lt;=Parametrlar!$H$8,Parametrlar!$H$12&gt;0),1,0)</f>
        <v>0</v>
      </c>
      <c r="EW21" s="47">
        <f>IF(AND(EW20&gt;=1,EW$4&lt;=Parametrlar!$H$8,Parametrlar!$H$12&gt;0),1,0)</f>
        <v>0</v>
      </c>
      <c r="EX21" s="47">
        <f>IF(AND(EX20&gt;=1,EX$4&lt;=Parametrlar!$H$8,Parametrlar!$H$12&gt;0),1,0)</f>
        <v>0</v>
      </c>
      <c r="EY21" s="47">
        <f>IF(AND(EY20&gt;=1,EY$4&lt;=Parametrlar!$H$8,Parametrlar!$H$12&gt;0),1,0)</f>
        <v>0</v>
      </c>
      <c r="EZ21" s="47">
        <f>IF(AND(EZ20&gt;=1,EZ$4&lt;=Parametrlar!$H$8,Parametrlar!$H$12&gt;0),1,0)</f>
        <v>0</v>
      </c>
      <c r="FA21" s="47">
        <f>IF(AND(FA20&gt;=1,FA$4&lt;=Parametrlar!$H$8,Parametrlar!$H$12&gt;0),1,0)</f>
        <v>0</v>
      </c>
      <c r="FB21" s="47">
        <f>IF(AND(FB20&gt;=1,FB$4&lt;=Parametrlar!$H$8,Parametrlar!$H$12&gt;0),1,0)</f>
        <v>0</v>
      </c>
      <c r="FC21" s="47">
        <f>IF(AND(FC20&gt;=1,FC$4&lt;=Parametrlar!$H$8,Parametrlar!$H$12&gt;0),1,0)</f>
        <v>0</v>
      </c>
      <c r="FD21" s="47">
        <f>IF(AND(FD20&gt;=1,FD$4&lt;=Parametrlar!$H$8,Parametrlar!$H$12&gt;0),1,0)</f>
        <v>0</v>
      </c>
      <c r="FE21" s="47">
        <f>IF(AND(FE20&gt;=1,FE$4&lt;=Parametrlar!$H$8,Parametrlar!$H$12&gt;0),1,0)</f>
        <v>0</v>
      </c>
      <c r="FF21" s="47">
        <f>IF(AND(FF20&gt;=1,FF$4&lt;=Parametrlar!$H$8,Parametrlar!$H$12&gt;0),1,0)</f>
        <v>0</v>
      </c>
      <c r="FG21" s="47">
        <f>IF(AND(FG20&gt;=1,FG$4&lt;=Parametrlar!$H$8,Parametrlar!$H$12&gt;0),1,0)</f>
        <v>0</v>
      </c>
      <c r="FH21" s="47">
        <f>IF(AND(FH20&gt;=1,FH$4&lt;=Parametrlar!$H$8,Parametrlar!$H$12&gt;0),1,0)</f>
        <v>0</v>
      </c>
      <c r="FI21" s="47">
        <f>IF(AND(FI20&gt;=1,FI$4&lt;=Parametrlar!$H$8,Parametrlar!$H$12&gt;0),1,0)</f>
        <v>0</v>
      </c>
      <c r="FJ21" s="47">
        <f>IF(AND(FJ20&gt;=1,FJ$4&lt;=Parametrlar!$H$8,Parametrlar!$H$12&gt;0),1,0)</f>
        <v>0</v>
      </c>
      <c r="FK21" s="47">
        <f>IF(AND(FK20&gt;=1,FK$4&lt;=Parametrlar!$H$8,Parametrlar!$H$12&gt;0),1,0)</f>
        <v>0</v>
      </c>
      <c r="FL21" s="47">
        <f>IF(AND(FL20&gt;=1,FL$4&lt;=Parametrlar!$H$8,Parametrlar!$H$12&gt;0),1,0)</f>
        <v>0</v>
      </c>
      <c r="FM21" s="47">
        <f>IF(AND(FM20&gt;=1,FM$4&lt;=Parametrlar!$H$8,Parametrlar!$H$12&gt;0),1,0)</f>
        <v>0</v>
      </c>
      <c r="FN21" s="47">
        <f>IF(AND(FN20&gt;=1,FN$4&lt;=Parametrlar!$H$8,Parametrlar!$H$12&gt;0),1,0)</f>
        <v>0</v>
      </c>
      <c r="FO21" s="47">
        <f>IF(AND(FO20&gt;=1,FO$4&lt;=Parametrlar!$H$8,Parametrlar!$H$12&gt;0),1,0)</f>
        <v>0</v>
      </c>
      <c r="FP21" s="47">
        <f>IF(AND(FP20&gt;=1,FP$4&lt;=Parametrlar!$H$8,Parametrlar!$H$12&gt;0),1,0)</f>
        <v>0</v>
      </c>
    </row>
    <row r="22" spans="1:172" x14ac:dyDescent="0.2">
      <c r="A22" s="42" t="s">
        <v>236</v>
      </c>
      <c r="D22" s="44">
        <f>IF(D21=1,MIN(Kirish!$B$50,Kirish!$B$19+(Kirish!$B$50-Kirish!$B$19)*IF(Kirish!$B$51&gt;0,MIN(1,(D20-1)/Kirish!$B$51),1)),0)</f>
        <v>0</v>
      </c>
      <c r="E22" s="44">
        <f>IF(E21=1,MIN(Kirish!$B$50,Kirish!$B$19+(Kirish!$B$50-Kirish!$B$19)*IF(Kirish!$B$51&gt;0,MIN(1,(E20-1)/Kirish!$B$51),1)),0)</f>
        <v>0</v>
      </c>
      <c r="F22" s="44">
        <f>IF(F21=1,MIN(Kirish!$B$50,Kirish!$B$19+(Kirish!$B$50-Kirish!$B$19)*IF(Kirish!$B$51&gt;0,MIN(1,(F20-1)/Kirish!$B$51),1)),0)</f>
        <v>0</v>
      </c>
      <c r="G22" s="44">
        <f>IF(G21=1,MIN(Kirish!$B$50,Kirish!$B$19+(Kirish!$B$50-Kirish!$B$19)*IF(Kirish!$B$51&gt;0,MIN(1,(G20-1)/Kirish!$B$51),1)),0)</f>
        <v>0</v>
      </c>
      <c r="H22" s="44">
        <f>IF(H21=1,MIN(Kirish!$B$50,Kirish!$B$19+(Kirish!$B$50-Kirish!$B$19)*IF(Kirish!$B$51&gt;0,MIN(1,(H20-1)/Kirish!$B$51),1)),0)</f>
        <v>0</v>
      </c>
      <c r="I22" s="44">
        <f>IF(I21=1,MIN(Kirish!$B$50,Kirish!$B$19+(Kirish!$B$50-Kirish!$B$19)*IF(Kirish!$B$51&gt;0,MIN(1,(I20-1)/Kirish!$B$51),1)),0)</f>
        <v>0</v>
      </c>
      <c r="J22" s="44">
        <f>IF(J21=1,MIN(Kirish!$B$50,Kirish!$B$19+(Kirish!$B$50-Kirish!$B$19)*IF(Kirish!$B$51&gt;0,MIN(1,(J20-1)/Kirish!$B$51),1)),0)</f>
        <v>0</v>
      </c>
      <c r="K22" s="44">
        <f>IF(K21=1,MIN(Kirish!$B$50,Kirish!$B$19+(Kirish!$B$50-Kirish!$B$19)*IF(Kirish!$B$51&gt;0,MIN(1,(K20-1)/Kirish!$B$51),1)),0)</f>
        <v>0</v>
      </c>
      <c r="L22" s="44">
        <f>IF(L21=1,MIN(Kirish!$B$50,Kirish!$B$19+(Kirish!$B$50-Kirish!$B$19)*IF(Kirish!$B$51&gt;0,MIN(1,(L20-1)/Kirish!$B$51),1)),0)</f>
        <v>0</v>
      </c>
      <c r="M22" s="44">
        <f>IF(M21=1,MIN(Kirish!$B$50,Kirish!$B$19+(Kirish!$B$50-Kirish!$B$19)*IF(Kirish!$B$51&gt;0,MIN(1,(M20-1)/Kirish!$B$51),1)),0)</f>
        <v>0</v>
      </c>
      <c r="N22" s="44">
        <f>IF(N21=1,MIN(Kirish!$B$50,Kirish!$B$19+(Kirish!$B$50-Kirish!$B$19)*IF(Kirish!$B$51&gt;0,MIN(1,(N20-1)/Kirish!$B$51),1)),0)</f>
        <v>0</v>
      </c>
      <c r="O22" s="44">
        <f>IF(O21=1,MIN(Kirish!$B$50,Kirish!$B$19+(Kirish!$B$50-Kirish!$B$19)*IF(Kirish!$B$51&gt;0,MIN(1,(O20-1)/Kirish!$B$51),1)),0)</f>
        <v>0</v>
      </c>
      <c r="P22" s="44">
        <f>IF(P21=1,MIN(Kirish!$B$50,Kirish!$B$19+(Kirish!$B$50-Kirish!$B$19)*IF(Kirish!$B$51&gt;0,MIN(1,(P20-1)/Kirish!$B$51),1)),0)</f>
        <v>0</v>
      </c>
      <c r="Q22" s="44">
        <f>IF(Q21=1,MIN(Kirish!$B$50,Kirish!$B$19+(Kirish!$B$50-Kirish!$B$19)*IF(Kirish!$B$51&gt;0,MIN(1,(Q20-1)/Kirish!$B$51),1)),0)</f>
        <v>0</v>
      </c>
      <c r="R22" s="44">
        <f>IF(R21=1,MIN(Kirish!$B$50,Kirish!$B$19+(Kirish!$B$50-Kirish!$B$19)*IF(Kirish!$B$51&gt;0,MIN(1,(R20-1)/Kirish!$B$51),1)),0)</f>
        <v>0</v>
      </c>
      <c r="S22" s="44">
        <f>IF(S21=1,MIN(Kirish!$B$50,Kirish!$B$19+(Kirish!$B$50-Kirish!$B$19)*IF(Kirish!$B$51&gt;0,MIN(1,(S20-1)/Kirish!$B$51),1)),0)</f>
        <v>0</v>
      </c>
      <c r="T22" s="44">
        <f>IF(T21=1,MIN(Kirish!$B$50,Kirish!$B$19+(Kirish!$B$50-Kirish!$B$19)*IF(Kirish!$B$51&gt;0,MIN(1,(T20-1)/Kirish!$B$51),1)),0)</f>
        <v>0</v>
      </c>
      <c r="U22" s="44">
        <f>IF(U21=1,MIN(Kirish!$B$50,Kirish!$B$19+(Kirish!$B$50-Kirish!$B$19)*IF(Kirish!$B$51&gt;0,MIN(1,(U20-1)/Kirish!$B$51),1)),0)</f>
        <v>0</v>
      </c>
      <c r="V22" s="44">
        <f>IF(V21=1,MIN(Kirish!$B$50,Kirish!$B$19+(Kirish!$B$50-Kirish!$B$19)*IF(Kirish!$B$51&gt;0,MIN(1,(V20-1)/Kirish!$B$51),1)),0)</f>
        <v>0</v>
      </c>
      <c r="W22" s="44">
        <f>IF(W21=1,MIN(Kirish!$B$50,Kirish!$B$19+(Kirish!$B$50-Kirish!$B$19)*IF(Kirish!$B$51&gt;0,MIN(1,(W20-1)/Kirish!$B$51),1)),0)</f>
        <v>0</v>
      </c>
      <c r="X22" s="44">
        <f>IF(X21=1,MIN(Kirish!$B$50,Kirish!$B$19+(Kirish!$B$50-Kirish!$B$19)*IF(Kirish!$B$51&gt;0,MIN(1,(X20-1)/Kirish!$B$51),1)),0)</f>
        <v>0</v>
      </c>
      <c r="Y22" s="44">
        <f>IF(Y21=1,MIN(Kirish!$B$50,Kirish!$B$19+(Kirish!$B$50-Kirish!$B$19)*IF(Kirish!$B$51&gt;0,MIN(1,(Y20-1)/Kirish!$B$51),1)),0)</f>
        <v>0</v>
      </c>
      <c r="Z22" s="44">
        <f>IF(Z21=1,MIN(Kirish!$B$50,Kirish!$B$19+(Kirish!$B$50-Kirish!$B$19)*IF(Kirish!$B$51&gt;0,MIN(1,(Z20-1)/Kirish!$B$51),1)),0)</f>
        <v>0</v>
      </c>
      <c r="AA22" s="44">
        <f>IF(AA21=1,MIN(Kirish!$B$50,Kirish!$B$19+(Kirish!$B$50-Kirish!$B$19)*IF(Kirish!$B$51&gt;0,MIN(1,(AA20-1)/Kirish!$B$51),1)),0)</f>
        <v>0</v>
      </c>
      <c r="AB22" s="44">
        <f>IF(AB21=1,MIN(Kirish!$B$50,Kirish!$B$19+(Kirish!$B$50-Kirish!$B$19)*IF(Kirish!$B$51&gt;0,MIN(1,(AB20-1)/Kirish!$B$51),1)),0)</f>
        <v>0</v>
      </c>
      <c r="AC22" s="44">
        <f>IF(AC21=1,MIN(Kirish!$B$50,Kirish!$B$19+(Kirish!$B$50-Kirish!$B$19)*IF(Kirish!$B$51&gt;0,MIN(1,(AC20-1)/Kirish!$B$51),1)),0)</f>
        <v>0</v>
      </c>
      <c r="AD22" s="44">
        <f>IF(AD21=1,MIN(Kirish!$B$50,Kirish!$B$19+(Kirish!$B$50-Kirish!$B$19)*IF(Kirish!$B$51&gt;0,MIN(1,(AD20-1)/Kirish!$B$51),1)),0)</f>
        <v>0</v>
      </c>
      <c r="AE22" s="44">
        <f>IF(AE21=1,MIN(Kirish!$B$50,Kirish!$B$19+(Kirish!$B$50-Kirish!$B$19)*IF(Kirish!$B$51&gt;0,MIN(1,(AE20-1)/Kirish!$B$51),1)),0)</f>
        <v>0</v>
      </c>
      <c r="AF22" s="44">
        <f>IF(AF21=1,MIN(Kirish!$B$50,Kirish!$B$19+(Kirish!$B$50-Kirish!$B$19)*IF(Kirish!$B$51&gt;0,MIN(1,(AF20-1)/Kirish!$B$51),1)),0)</f>
        <v>0.2</v>
      </c>
      <c r="AG22" s="44">
        <f>IF(AG21=1,MIN(Kirish!$B$50,Kirish!$B$19+(Kirish!$B$50-Kirish!$B$19)*IF(Kirish!$B$51&gt;0,MIN(1,(AG20-1)/Kirish!$B$51),1)),0)</f>
        <v>0.22708333333333333</v>
      </c>
      <c r="AH22" s="44">
        <f>IF(AH21=1,MIN(Kirish!$B$50,Kirish!$B$19+(Kirish!$B$50-Kirish!$B$19)*IF(Kirish!$B$51&gt;0,MIN(1,(AH20-1)/Kirish!$B$51),1)),0)</f>
        <v>0.25416666666666665</v>
      </c>
      <c r="AI22" s="44">
        <f>IF(AI21=1,MIN(Kirish!$B$50,Kirish!$B$19+(Kirish!$B$50-Kirish!$B$19)*IF(Kirish!$B$51&gt;0,MIN(1,(AI20-1)/Kirish!$B$51),1)),0)</f>
        <v>0.28125</v>
      </c>
      <c r="AJ22" s="44">
        <f>IF(AJ21=1,MIN(Kirish!$B$50,Kirish!$B$19+(Kirish!$B$50-Kirish!$B$19)*IF(Kirish!$B$51&gt;0,MIN(1,(AJ20-1)/Kirish!$B$51),1)),0)</f>
        <v>0.30833333333333335</v>
      </c>
      <c r="AK22" s="44">
        <f>IF(AK21=1,MIN(Kirish!$B$50,Kirish!$B$19+(Kirish!$B$50-Kirish!$B$19)*IF(Kirish!$B$51&gt;0,MIN(1,(AK20-1)/Kirish!$B$51),1)),0)</f>
        <v>0.3354166666666667</v>
      </c>
      <c r="AL22" s="44">
        <f>IF(AL21=1,MIN(Kirish!$B$50,Kirish!$B$19+(Kirish!$B$50-Kirish!$B$19)*IF(Kirish!$B$51&gt;0,MIN(1,(AL20-1)/Kirish!$B$51),1)),0)</f>
        <v>0.36249999999999999</v>
      </c>
      <c r="AM22" s="44">
        <f>IF(AM21=1,MIN(Kirish!$B$50,Kirish!$B$19+(Kirish!$B$50-Kirish!$B$19)*IF(Kirish!$B$51&gt;0,MIN(1,(AM20-1)/Kirish!$B$51),1)),0)</f>
        <v>0.38958333333333334</v>
      </c>
      <c r="AN22" s="44">
        <f>IF(AN21=1,MIN(Kirish!$B$50,Kirish!$B$19+(Kirish!$B$50-Kirish!$B$19)*IF(Kirish!$B$51&gt;0,MIN(1,(AN20-1)/Kirish!$B$51),1)),0)</f>
        <v>0.41666666666666663</v>
      </c>
      <c r="AO22" s="44">
        <f>IF(AO21=1,MIN(Kirish!$B$50,Kirish!$B$19+(Kirish!$B$50-Kirish!$B$19)*IF(Kirish!$B$51&gt;0,MIN(1,(AO20-1)/Kirish!$B$51),1)),0)</f>
        <v>0.44374999999999998</v>
      </c>
      <c r="AP22" s="44">
        <f>IF(AP21=1,MIN(Kirish!$B$50,Kirish!$B$19+(Kirish!$B$50-Kirish!$B$19)*IF(Kirish!$B$51&gt;0,MIN(1,(AP20-1)/Kirish!$B$51),1)),0)</f>
        <v>0.47083333333333333</v>
      </c>
      <c r="AQ22" s="44">
        <f>IF(AQ21=1,MIN(Kirish!$B$50,Kirish!$B$19+(Kirish!$B$50-Kirish!$B$19)*IF(Kirish!$B$51&gt;0,MIN(1,(AQ20-1)/Kirish!$B$51),1)),0)</f>
        <v>0.49791666666666662</v>
      </c>
      <c r="AR22" s="44">
        <f>IF(AR21=1,MIN(Kirish!$B$50,Kirish!$B$19+(Kirish!$B$50-Kirish!$B$19)*IF(Kirish!$B$51&gt;0,MIN(1,(AR20-1)/Kirish!$B$51),1)),0)</f>
        <v>0.52499999999999991</v>
      </c>
      <c r="AS22" s="44">
        <f>IF(AS21=1,MIN(Kirish!$B$50,Kirish!$B$19+(Kirish!$B$50-Kirish!$B$19)*IF(Kirish!$B$51&gt;0,MIN(1,(AS20-1)/Kirish!$B$51),1)),0)</f>
        <v>0.55208333333333326</v>
      </c>
      <c r="AT22" s="44">
        <f>IF(AT21=1,MIN(Kirish!$B$50,Kirish!$B$19+(Kirish!$B$50-Kirish!$B$19)*IF(Kirish!$B$51&gt;0,MIN(1,(AT20-1)/Kirish!$B$51),1)),0)</f>
        <v>0.57916666666666661</v>
      </c>
      <c r="AU22" s="44">
        <f>IF(AU21=1,MIN(Kirish!$B$50,Kirish!$B$19+(Kirish!$B$50-Kirish!$B$19)*IF(Kirish!$B$51&gt;0,MIN(1,(AU20-1)/Kirish!$B$51),1)),0)</f>
        <v>0.60624999999999996</v>
      </c>
      <c r="AV22" s="44">
        <f>IF(AV21=1,MIN(Kirish!$B$50,Kirish!$B$19+(Kirish!$B$50-Kirish!$B$19)*IF(Kirish!$B$51&gt;0,MIN(1,(AV20-1)/Kirish!$B$51),1)),0)</f>
        <v>0.6333333333333333</v>
      </c>
      <c r="AW22" s="44">
        <f>IF(AW21=1,MIN(Kirish!$B$50,Kirish!$B$19+(Kirish!$B$50-Kirish!$B$19)*IF(Kirish!$B$51&gt;0,MIN(1,(AW20-1)/Kirish!$B$51),1)),0)</f>
        <v>0.66041666666666665</v>
      </c>
      <c r="AX22" s="44">
        <f>IF(AX21=1,MIN(Kirish!$B$50,Kirish!$B$19+(Kirish!$B$50-Kirish!$B$19)*IF(Kirish!$B$51&gt;0,MIN(1,(AX20-1)/Kirish!$B$51),1)),0)</f>
        <v>0.6875</v>
      </c>
      <c r="AY22" s="44">
        <f>IF(AY21=1,MIN(Kirish!$B$50,Kirish!$B$19+(Kirish!$B$50-Kirish!$B$19)*IF(Kirish!$B$51&gt;0,MIN(1,(AY20-1)/Kirish!$B$51),1)),0)</f>
        <v>0.71458333333333335</v>
      </c>
      <c r="AZ22" s="44">
        <f>IF(AZ21=1,MIN(Kirish!$B$50,Kirish!$B$19+(Kirish!$B$50-Kirish!$B$19)*IF(Kirish!$B$51&gt;0,MIN(1,(AZ20-1)/Kirish!$B$51),1)),0)</f>
        <v>0.7416666666666667</v>
      </c>
      <c r="BA22" s="44">
        <f>IF(BA21=1,MIN(Kirish!$B$50,Kirish!$B$19+(Kirish!$B$50-Kirish!$B$19)*IF(Kirish!$B$51&gt;0,MIN(1,(BA20-1)/Kirish!$B$51),1)),0)</f>
        <v>0.76874999999999982</v>
      </c>
      <c r="BB22" s="44">
        <f>IF(BB21=1,MIN(Kirish!$B$50,Kirish!$B$19+(Kirish!$B$50-Kirish!$B$19)*IF(Kirish!$B$51&gt;0,MIN(1,(BB20-1)/Kirish!$B$51),1)),0)</f>
        <v>0.79583333333333317</v>
      </c>
      <c r="BC22" s="44">
        <f>IF(BC21=1,MIN(Kirish!$B$50,Kirish!$B$19+(Kirish!$B$50-Kirish!$B$19)*IF(Kirish!$B$51&gt;0,MIN(1,(BC20-1)/Kirish!$B$51),1)),0)</f>
        <v>0.82291666666666652</v>
      </c>
      <c r="BD22" s="44">
        <f>IF(BD21=1,MIN(Kirish!$B$50,Kirish!$B$19+(Kirish!$B$50-Kirish!$B$19)*IF(Kirish!$B$51&gt;0,MIN(1,(BD20-1)/Kirish!$B$51),1)),0)</f>
        <v>0.84999999999999987</v>
      </c>
      <c r="BE22" s="44">
        <f>IF(BE21=1,MIN(Kirish!$B$50,Kirish!$B$19+(Kirish!$B$50-Kirish!$B$19)*IF(Kirish!$B$51&gt;0,MIN(1,(BE20-1)/Kirish!$B$51),1)),0)</f>
        <v>0.84999999999999987</v>
      </c>
      <c r="BF22" s="44">
        <f>IF(BF21=1,MIN(Kirish!$B$50,Kirish!$B$19+(Kirish!$B$50-Kirish!$B$19)*IF(Kirish!$B$51&gt;0,MIN(1,(BF20-1)/Kirish!$B$51),1)),0)</f>
        <v>0.84999999999999987</v>
      </c>
      <c r="BG22" s="44">
        <f>IF(BG21=1,MIN(Kirish!$B$50,Kirish!$B$19+(Kirish!$B$50-Kirish!$B$19)*IF(Kirish!$B$51&gt;0,MIN(1,(BG20-1)/Kirish!$B$51),1)),0)</f>
        <v>0.84999999999999987</v>
      </c>
      <c r="BH22" s="44">
        <f>IF(BH21=1,MIN(Kirish!$B$50,Kirish!$B$19+(Kirish!$B$50-Kirish!$B$19)*IF(Kirish!$B$51&gt;0,MIN(1,(BH20-1)/Kirish!$B$51),1)),0)</f>
        <v>0.84999999999999987</v>
      </c>
      <c r="BI22" s="44">
        <f>IF(BI21=1,MIN(Kirish!$B$50,Kirish!$B$19+(Kirish!$B$50-Kirish!$B$19)*IF(Kirish!$B$51&gt;0,MIN(1,(BI20-1)/Kirish!$B$51),1)),0)</f>
        <v>0.84999999999999987</v>
      </c>
      <c r="BJ22" s="44">
        <f>IF(BJ21=1,MIN(Kirish!$B$50,Kirish!$B$19+(Kirish!$B$50-Kirish!$B$19)*IF(Kirish!$B$51&gt;0,MIN(1,(BJ20-1)/Kirish!$B$51),1)),0)</f>
        <v>0.84999999999999987</v>
      </c>
      <c r="BK22" s="44">
        <f>IF(BK21=1,MIN(Kirish!$B$50,Kirish!$B$19+(Kirish!$B$50-Kirish!$B$19)*IF(Kirish!$B$51&gt;0,MIN(1,(BK20-1)/Kirish!$B$51),1)),0)</f>
        <v>0.84999999999999987</v>
      </c>
      <c r="BL22" s="44">
        <f>IF(BL21=1,MIN(Kirish!$B$50,Kirish!$B$19+(Kirish!$B$50-Kirish!$B$19)*IF(Kirish!$B$51&gt;0,MIN(1,(BL20-1)/Kirish!$B$51),1)),0)</f>
        <v>0.84999999999999987</v>
      </c>
      <c r="BM22" s="44">
        <f>IF(BM21=1,MIN(Kirish!$B$50,Kirish!$B$19+(Kirish!$B$50-Kirish!$B$19)*IF(Kirish!$B$51&gt;0,MIN(1,(BM20-1)/Kirish!$B$51),1)),0)</f>
        <v>0.84999999999999987</v>
      </c>
      <c r="BN22" s="44">
        <f>IF(BN21=1,MIN(Kirish!$B$50,Kirish!$B$19+(Kirish!$B$50-Kirish!$B$19)*IF(Kirish!$B$51&gt;0,MIN(1,(BN20-1)/Kirish!$B$51),1)),0)</f>
        <v>0.84999999999999987</v>
      </c>
      <c r="BO22" s="44">
        <f>IF(BO21=1,MIN(Kirish!$B$50,Kirish!$B$19+(Kirish!$B$50-Kirish!$B$19)*IF(Kirish!$B$51&gt;0,MIN(1,(BO20-1)/Kirish!$B$51),1)),0)</f>
        <v>0.84999999999999987</v>
      </c>
      <c r="BP22" s="44">
        <f>IF(BP21=1,MIN(Kirish!$B$50,Kirish!$B$19+(Kirish!$B$50-Kirish!$B$19)*IF(Kirish!$B$51&gt;0,MIN(1,(BP20-1)/Kirish!$B$51),1)),0)</f>
        <v>0.84999999999999987</v>
      </c>
      <c r="BQ22" s="44">
        <f>IF(BQ21=1,MIN(Kirish!$B$50,Kirish!$B$19+(Kirish!$B$50-Kirish!$B$19)*IF(Kirish!$B$51&gt;0,MIN(1,(BQ20-1)/Kirish!$B$51),1)),0)</f>
        <v>0.84999999999999987</v>
      </c>
      <c r="BR22" s="44">
        <f>IF(BR21=1,MIN(Kirish!$B$50,Kirish!$B$19+(Kirish!$B$50-Kirish!$B$19)*IF(Kirish!$B$51&gt;0,MIN(1,(BR20-1)/Kirish!$B$51),1)),0)</f>
        <v>0.84999999999999987</v>
      </c>
      <c r="BS22" s="44">
        <f>IF(BS21=1,MIN(Kirish!$B$50,Kirish!$B$19+(Kirish!$B$50-Kirish!$B$19)*IF(Kirish!$B$51&gt;0,MIN(1,(BS20-1)/Kirish!$B$51),1)),0)</f>
        <v>0.84999999999999987</v>
      </c>
      <c r="BT22" s="44">
        <f>IF(BT21=1,MIN(Kirish!$B$50,Kirish!$B$19+(Kirish!$B$50-Kirish!$B$19)*IF(Kirish!$B$51&gt;0,MIN(1,(BT20-1)/Kirish!$B$51),1)),0)</f>
        <v>0.84999999999999987</v>
      </c>
      <c r="BU22" s="44">
        <f>IF(BU21=1,MIN(Kirish!$B$50,Kirish!$B$19+(Kirish!$B$50-Kirish!$B$19)*IF(Kirish!$B$51&gt;0,MIN(1,(BU20-1)/Kirish!$B$51),1)),0)</f>
        <v>0.84999999999999987</v>
      </c>
      <c r="BV22" s="44">
        <f>IF(BV21=1,MIN(Kirish!$B$50,Kirish!$B$19+(Kirish!$B$50-Kirish!$B$19)*IF(Kirish!$B$51&gt;0,MIN(1,(BV20-1)/Kirish!$B$51),1)),0)</f>
        <v>0.84999999999999987</v>
      </c>
      <c r="BW22" s="44">
        <f>IF(BW21=1,MIN(Kirish!$B$50,Kirish!$B$19+(Kirish!$B$50-Kirish!$B$19)*IF(Kirish!$B$51&gt;0,MIN(1,(BW20-1)/Kirish!$B$51),1)),0)</f>
        <v>0.84999999999999987</v>
      </c>
      <c r="BX22" s="44">
        <f>IF(BX21=1,MIN(Kirish!$B$50,Kirish!$B$19+(Kirish!$B$50-Kirish!$B$19)*IF(Kirish!$B$51&gt;0,MIN(1,(BX20-1)/Kirish!$B$51),1)),0)</f>
        <v>0.84999999999999987</v>
      </c>
      <c r="BY22" s="44">
        <f>IF(BY21=1,MIN(Kirish!$B$50,Kirish!$B$19+(Kirish!$B$50-Kirish!$B$19)*IF(Kirish!$B$51&gt;0,MIN(1,(BY20-1)/Kirish!$B$51),1)),0)</f>
        <v>0.84999999999999987</v>
      </c>
      <c r="BZ22" s="44">
        <f>IF(BZ21=1,MIN(Kirish!$B$50,Kirish!$B$19+(Kirish!$B$50-Kirish!$B$19)*IF(Kirish!$B$51&gt;0,MIN(1,(BZ20-1)/Kirish!$B$51),1)),0)</f>
        <v>0.84999999999999987</v>
      </c>
      <c r="CA22" s="44">
        <f>IF(CA21=1,MIN(Kirish!$B$50,Kirish!$B$19+(Kirish!$B$50-Kirish!$B$19)*IF(Kirish!$B$51&gt;0,MIN(1,(CA20-1)/Kirish!$B$51),1)),0)</f>
        <v>0.84999999999999987</v>
      </c>
      <c r="CB22" s="44">
        <f>IF(CB21=1,MIN(Kirish!$B$50,Kirish!$B$19+(Kirish!$B$50-Kirish!$B$19)*IF(Kirish!$B$51&gt;0,MIN(1,(CB20-1)/Kirish!$B$51),1)),0)</f>
        <v>0.84999999999999987</v>
      </c>
      <c r="CC22" s="44">
        <f>IF(CC21=1,MIN(Kirish!$B$50,Kirish!$B$19+(Kirish!$B$50-Kirish!$B$19)*IF(Kirish!$B$51&gt;0,MIN(1,(CC20-1)/Kirish!$B$51),1)),0)</f>
        <v>0.84999999999999987</v>
      </c>
      <c r="CD22" s="44">
        <f>IF(CD21=1,MIN(Kirish!$B$50,Kirish!$B$19+(Kirish!$B$50-Kirish!$B$19)*IF(Kirish!$B$51&gt;0,MIN(1,(CD20-1)/Kirish!$B$51),1)),0)</f>
        <v>0.84999999999999987</v>
      </c>
      <c r="CE22" s="44">
        <f>IF(CE21=1,MIN(Kirish!$B$50,Kirish!$B$19+(Kirish!$B$50-Kirish!$B$19)*IF(Kirish!$B$51&gt;0,MIN(1,(CE20-1)/Kirish!$B$51),1)),0)</f>
        <v>0.84999999999999987</v>
      </c>
      <c r="CF22" s="44">
        <f>IF(CF21=1,MIN(Kirish!$B$50,Kirish!$B$19+(Kirish!$B$50-Kirish!$B$19)*IF(Kirish!$B$51&gt;0,MIN(1,(CF20-1)/Kirish!$B$51),1)),0)</f>
        <v>0.84999999999999987</v>
      </c>
      <c r="CG22" s="44">
        <f>IF(CG21=1,MIN(Kirish!$B$50,Kirish!$B$19+(Kirish!$B$50-Kirish!$B$19)*IF(Kirish!$B$51&gt;0,MIN(1,(CG20-1)/Kirish!$B$51),1)),0)</f>
        <v>0.84999999999999987</v>
      </c>
      <c r="CH22" s="44">
        <f>IF(CH21=1,MIN(Kirish!$B$50,Kirish!$B$19+(Kirish!$B$50-Kirish!$B$19)*IF(Kirish!$B$51&gt;0,MIN(1,(CH20-1)/Kirish!$B$51),1)),0)</f>
        <v>0.84999999999999987</v>
      </c>
      <c r="CI22" s="44">
        <f>IF(CI21=1,MIN(Kirish!$B$50,Kirish!$B$19+(Kirish!$B$50-Kirish!$B$19)*IF(Kirish!$B$51&gt;0,MIN(1,(CI20-1)/Kirish!$B$51),1)),0)</f>
        <v>0.84999999999999987</v>
      </c>
      <c r="CJ22" s="44">
        <f>IF(CJ21=1,MIN(Kirish!$B$50,Kirish!$B$19+(Kirish!$B$50-Kirish!$B$19)*IF(Kirish!$B$51&gt;0,MIN(1,(CJ20-1)/Kirish!$B$51),1)),0)</f>
        <v>0.84999999999999987</v>
      </c>
      <c r="CK22" s="44">
        <f>IF(CK21=1,MIN(Kirish!$B$50,Kirish!$B$19+(Kirish!$B$50-Kirish!$B$19)*IF(Kirish!$B$51&gt;0,MIN(1,(CK20-1)/Kirish!$B$51),1)),0)</f>
        <v>0.84999999999999987</v>
      </c>
      <c r="CL22" s="44">
        <f>IF(CL21=1,MIN(Kirish!$B$50,Kirish!$B$19+(Kirish!$B$50-Kirish!$B$19)*IF(Kirish!$B$51&gt;0,MIN(1,(CL20-1)/Kirish!$B$51),1)),0)</f>
        <v>0.84999999999999987</v>
      </c>
      <c r="CM22" s="44">
        <f>IF(CM21=1,MIN(Kirish!$B$50,Kirish!$B$19+(Kirish!$B$50-Kirish!$B$19)*IF(Kirish!$B$51&gt;0,MIN(1,(CM20-1)/Kirish!$B$51),1)),0)</f>
        <v>0.84999999999999987</v>
      </c>
      <c r="CN22" s="44">
        <f>IF(CN21=1,MIN(Kirish!$B$50,Kirish!$B$19+(Kirish!$B$50-Kirish!$B$19)*IF(Kirish!$B$51&gt;0,MIN(1,(CN20-1)/Kirish!$B$51),1)),0)</f>
        <v>0.84999999999999987</v>
      </c>
      <c r="CO22" s="44">
        <f>IF(CO21=1,MIN(Kirish!$B$50,Kirish!$B$19+(Kirish!$B$50-Kirish!$B$19)*IF(Kirish!$B$51&gt;0,MIN(1,(CO20-1)/Kirish!$B$51),1)),0)</f>
        <v>0.84999999999999987</v>
      </c>
      <c r="CP22" s="44">
        <f>IF(CP21=1,MIN(Kirish!$B$50,Kirish!$B$19+(Kirish!$B$50-Kirish!$B$19)*IF(Kirish!$B$51&gt;0,MIN(1,(CP20-1)/Kirish!$B$51),1)),0)</f>
        <v>0.84999999999999987</v>
      </c>
      <c r="CQ22" s="44">
        <f>IF(CQ21=1,MIN(Kirish!$B$50,Kirish!$B$19+(Kirish!$B$50-Kirish!$B$19)*IF(Kirish!$B$51&gt;0,MIN(1,(CQ20-1)/Kirish!$B$51),1)),0)</f>
        <v>0.84999999999999987</v>
      </c>
      <c r="CR22" s="44">
        <f>IF(CR21=1,MIN(Kirish!$B$50,Kirish!$B$19+(Kirish!$B$50-Kirish!$B$19)*IF(Kirish!$B$51&gt;0,MIN(1,(CR20-1)/Kirish!$B$51),1)),0)</f>
        <v>0.84999999999999987</v>
      </c>
      <c r="CS22" s="44">
        <f>IF(CS21=1,MIN(Kirish!$B$50,Kirish!$B$19+(Kirish!$B$50-Kirish!$B$19)*IF(Kirish!$B$51&gt;0,MIN(1,(CS20-1)/Kirish!$B$51),1)),0)</f>
        <v>0.84999999999999987</v>
      </c>
      <c r="CT22" s="44">
        <f>IF(CT21=1,MIN(Kirish!$B$50,Kirish!$B$19+(Kirish!$B$50-Kirish!$B$19)*IF(Kirish!$B$51&gt;0,MIN(1,(CT20-1)/Kirish!$B$51),1)),0)</f>
        <v>0.84999999999999987</v>
      </c>
      <c r="CU22" s="44">
        <f>IF(CU21=1,MIN(Kirish!$B$50,Kirish!$B$19+(Kirish!$B$50-Kirish!$B$19)*IF(Kirish!$B$51&gt;0,MIN(1,(CU20-1)/Kirish!$B$51),1)),0)</f>
        <v>0.84999999999999987</v>
      </c>
      <c r="CV22" s="44">
        <f>IF(CV21=1,MIN(Kirish!$B$50,Kirish!$B$19+(Kirish!$B$50-Kirish!$B$19)*IF(Kirish!$B$51&gt;0,MIN(1,(CV20-1)/Kirish!$B$51),1)),0)</f>
        <v>0.84999999999999987</v>
      </c>
      <c r="CW22" s="44">
        <f>IF(CW21=1,MIN(Kirish!$B$50,Kirish!$B$19+(Kirish!$B$50-Kirish!$B$19)*IF(Kirish!$B$51&gt;0,MIN(1,(CW20-1)/Kirish!$B$51),1)),0)</f>
        <v>0.84999999999999987</v>
      </c>
      <c r="CX22" s="44">
        <f>IF(CX21=1,MIN(Kirish!$B$50,Kirish!$B$19+(Kirish!$B$50-Kirish!$B$19)*IF(Kirish!$B$51&gt;0,MIN(1,(CX20-1)/Kirish!$B$51),1)),0)</f>
        <v>0.84999999999999987</v>
      </c>
      <c r="CY22" s="44">
        <f>IF(CY21=1,MIN(Kirish!$B$50,Kirish!$B$19+(Kirish!$B$50-Kirish!$B$19)*IF(Kirish!$B$51&gt;0,MIN(1,(CY20-1)/Kirish!$B$51),1)),0)</f>
        <v>0.84999999999999987</v>
      </c>
      <c r="CZ22" s="44">
        <f>IF(CZ21=1,MIN(Kirish!$B$50,Kirish!$B$19+(Kirish!$B$50-Kirish!$B$19)*IF(Kirish!$B$51&gt;0,MIN(1,(CZ20-1)/Kirish!$B$51),1)),0)</f>
        <v>0.84999999999999987</v>
      </c>
      <c r="DA22" s="44">
        <f>IF(DA21=1,MIN(Kirish!$B$50,Kirish!$B$19+(Kirish!$B$50-Kirish!$B$19)*IF(Kirish!$B$51&gt;0,MIN(1,(DA20-1)/Kirish!$B$51),1)),0)</f>
        <v>0.84999999999999987</v>
      </c>
      <c r="DB22" s="44">
        <f>IF(DB21=1,MIN(Kirish!$B$50,Kirish!$B$19+(Kirish!$B$50-Kirish!$B$19)*IF(Kirish!$B$51&gt;0,MIN(1,(DB20-1)/Kirish!$B$51),1)),0)</f>
        <v>0.84999999999999987</v>
      </c>
      <c r="DC22" s="44">
        <f>IF(DC21=1,MIN(Kirish!$B$50,Kirish!$B$19+(Kirish!$B$50-Kirish!$B$19)*IF(Kirish!$B$51&gt;0,MIN(1,(DC20-1)/Kirish!$B$51),1)),0)</f>
        <v>0.84999999999999987</v>
      </c>
      <c r="DD22" s="44">
        <f>IF(DD21=1,MIN(Kirish!$B$50,Kirish!$B$19+(Kirish!$B$50-Kirish!$B$19)*IF(Kirish!$B$51&gt;0,MIN(1,(DD20-1)/Kirish!$B$51),1)),0)</f>
        <v>0.84999999999999987</v>
      </c>
      <c r="DE22" s="44">
        <f>IF(DE21=1,MIN(Kirish!$B$50,Kirish!$B$19+(Kirish!$B$50-Kirish!$B$19)*IF(Kirish!$B$51&gt;0,MIN(1,(DE20-1)/Kirish!$B$51),1)),0)</f>
        <v>0.84999999999999987</v>
      </c>
      <c r="DF22" s="44">
        <f>IF(DF21=1,MIN(Kirish!$B$50,Kirish!$B$19+(Kirish!$B$50-Kirish!$B$19)*IF(Kirish!$B$51&gt;0,MIN(1,(DF20-1)/Kirish!$B$51),1)),0)</f>
        <v>0.84999999999999987</v>
      </c>
      <c r="DG22" s="44">
        <f>IF(DG21=1,MIN(Kirish!$B$50,Kirish!$B$19+(Kirish!$B$50-Kirish!$B$19)*IF(Kirish!$B$51&gt;0,MIN(1,(DG20-1)/Kirish!$B$51),1)),0)</f>
        <v>0.84999999999999987</v>
      </c>
      <c r="DH22" s="44">
        <f>IF(DH21=1,MIN(Kirish!$B$50,Kirish!$B$19+(Kirish!$B$50-Kirish!$B$19)*IF(Kirish!$B$51&gt;0,MIN(1,(DH20-1)/Kirish!$B$51),1)),0)</f>
        <v>0.84999999999999987</v>
      </c>
      <c r="DI22" s="44">
        <f>IF(DI21=1,MIN(Kirish!$B$50,Kirish!$B$19+(Kirish!$B$50-Kirish!$B$19)*IF(Kirish!$B$51&gt;0,MIN(1,(DI20-1)/Kirish!$B$51),1)),0)</f>
        <v>0.84999999999999987</v>
      </c>
      <c r="DJ22" s="44">
        <f>IF(DJ21=1,MIN(Kirish!$B$50,Kirish!$B$19+(Kirish!$B$50-Kirish!$B$19)*IF(Kirish!$B$51&gt;0,MIN(1,(DJ20-1)/Kirish!$B$51),1)),0)</f>
        <v>0.84999999999999987</v>
      </c>
      <c r="DK22" s="44">
        <f>IF(DK21=1,MIN(Kirish!$B$50,Kirish!$B$19+(Kirish!$B$50-Kirish!$B$19)*IF(Kirish!$B$51&gt;0,MIN(1,(DK20-1)/Kirish!$B$51),1)),0)</f>
        <v>0.84999999999999987</v>
      </c>
      <c r="DL22" s="44">
        <f>IF(DL21=1,MIN(Kirish!$B$50,Kirish!$B$19+(Kirish!$B$50-Kirish!$B$19)*IF(Kirish!$B$51&gt;0,MIN(1,(DL20-1)/Kirish!$B$51),1)),0)</f>
        <v>0.84999999999999987</v>
      </c>
      <c r="DM22" s="44">
        <f>IF(DM21=1,MIN(Kirish!$B$50,Kirish!$B$19+(Kirish!$B$50-Kirish!$B$19)*IF(Kirish!$B$51&gt;0,MIN(1,(DM20-1)/Kirish!$B$51),1)),0)</f>
        <v>0.84999999999999987</v>
      </c>
      <c r="DN22" s="44">
        <f>IF(DN21=1,MIN(Kirish!$B$50,Kirish!$B$19+(Kirish!$B$50-Kirish!$B$19)*IF(Kirish!$B$51&gt;0,MIN(1,(DN20-1)/Kirish!$B$51),1)),0)</f>
        <v>0.84999999999999987</v>
      </c>
      <c r="DO22" s="44">
        <f>IF(DO21=1,MIN(Kirish!$B$50,Kirish!$B$19+(Kirish!$B$50-Kirish!$B$19)*IF(Kirish!$B$51&gt;0,MIN(1,(DO20-1)/Kirish!$B$51),1)),0)</f>
        <v>0.84999999999999987</v>
      </c>
      <c r="DP22" s="44">
        <f>IF(DP21=1,MIN(Kirish!$B$50,Kirish!$B$19+(Kirish!$B$50-Kirish!$B$19)*IF(Kirish!$B$51&gt;0,MIN(1,(DP20-1)/Kirish!$B$51),1)),0)</f>
        <v>0.84999999999999987</v>
      </c>
      <c r="DQ22" s="44">
        <f>IF(DQ21=1,MIN(Kirish!$B$50,Kirish!$B$19+(Kirish!$B$50-Kirish!$B$19)*IF(Kirish!$B$51&gt;0,MIN(1,(DQ20-1)/Kirish!$B$51),1)),0)</f>
        <v>0.84999999999999987</v>
      </c>
      <c r="DR22" s="44">
        <f>IF(DR21=1,MIN(Kirish!$B$50,Kirish!$B$19+(Kirish!$B$50-Kirish!$B$19)*IF(Kirish!$B$51&gt;0,MIN(1,(DR20-1)/Kirish!$B$51),1)),0)</f>
        <v>0.84999999999999987</v>
      </c>
      <c r="DS22" s="44">
        <f>IF(DS21=1,MIN(Kirish!$B$50,Kirish!$B$19+(Kirish!$B$50-Kirish!$B$19)*IF(Kirish!$B$51&gt;0,MIN(1,(DS20-1)/Kirish!$B$51),1)),0)</f>
        <v>0.84999999999999987</v>
      </c>
      <c r="DT22" s="44">
        <f>IF(DT21=1,MIN(Kirish!$B$50,Kirish!$B$19+(Kirish!$B$50-Kirish!$B$19)*IF(Kirish!$B$51&gt;0,MIN(1,(DT20-1)/Kirish!$B$51),1)),0)</f>
        <v>0.84999999999999987</v>
      </c>
      <c r="DU22" s="44">
        <f>IF(DU21=1,MIN(Kirish!$B$50,Kirish!$B$19+(Kirish!$B$50-Kirish!$B$19)*IF(Kirish!$B$51&gt;0,MIN(1,(DU20-1)/Kirish!$B$51),1)),0)</f>
        <v>0.84999999999999987</v>
      </c>
      <c r="DV22" s="44">
        <f>IF(DV21=1,MIN(Kirish!$B$50,Kirish!$B$19+(Kirish!$B$50-Kirish!$B$19)*IF(Kirish!$B$51&gt;0,MIN(1,(DV20-1)/Kirish!$B$51),1)),0)</f>
        <v>0.84999999999999987</v>
      </c>
      <c r="DW22" s="44">
        <f>IF(DW21=1,MIN(Kirish!$B$50,Kirish!$B$19+(Kirish!$B$50-Kirish!$B$19)*IF(Kirish!$B$51&gt;0,MIN(1,(DW20-1)/Kirish!$B$51),1)),0)</f>
        <v>0.84999999999999987</v>
      </c>
      <c r="DX22" s="44">
        <f>IF(DX21=1,MIN(Kirish!$B$50,Kirish!$B$19+(Kirish!$B$50-Kirish!$B$19)*IF(Kirish!$B$51&gt;0,MIN(1,(DX20-1)/Kirish!$B$51),1)),0)</f>
        <v>0.84999999999999987</v>
      </c>
      <c r="DY22" s="44">
        <f>IF(DY21=1,MIN(Kirish!$B$50,Kirish!$B$19+(Kirish!$B$50-Kirish!$B$19)*IF(Kirish!$B$51&gt;0,MIN(1,(DY20-1)/Kirish!$B$51),1)),0)</f>
        <v>0.84999999999999987</v>
      </c>
      <c r="DZ22" s="44">
        <f>IF(DZ21=1,MIN(Kirish!$B$50,Kirish!$B$19+(Kirish!$B$50-Kirish!$B$19)*IF(Kirish!$B$51&gt;0,MIN(1,(DZ20-1)/Kirish!$B$51),1)),0)</f>
        <v>0.84999999999999987</v>
      </c>
      <c r="EA22" s="44">
        <f>IF(EA21=1,MIN(Kirish!$B$50,Kirish!$B$19+(Kirish!$B$50-Kirish!$B$19)*IF(Kirish!$B$51&gt;0,MIN(1,(EA20-1)/Kirish!$B$51),1)),0)</f>
        <v>0.84999999999999987</v>
      </c>
      <c r="EB22" s="44">
        <f>IF(EB21=1,MIN(Kirish!$B$50,Kirish!$B$19+(Kirish!$B$50-Kirish!$B$19)*IF(Kirish!$B$51&gt;0,MIN(1,(EB20-1)/Kirish!$B$51),1)),0)</f>
        <v>0.84999999999999987</v>
      </c>
      <c r="EC22" s="44">
        <f>IF(EC21=1,MIN(Kirish!$B$50,Kirish!$B$19+(Kirish!$B$50-Kirish!$B$19)*IF(Kirish!$B$51&gt;0,MIN(1,(EC20-1)/Kirish!$B$51),1)),0)</f>
        <v>0.84999999999999987</v>
      </c>
      <c r="ED22" s="44">
        <f>IF(ED21=1,MIN(Kirish!$B$50,Kirish!$B$19+(Kirish!$B$50-Kirish!$B$19)*IF(Kirish!$B$51&gt;0,MIN(1,(ED20-1)/Kirish!$B$51),1)),0)</f>
        <v>0.84999999999999987</v>
      </c>
      <c r="EE22" s="44">
        <f>IF(EE21=1,MIN(Kirish!$B$50,Kirish!$B$19+(Kirish!$B$50-Kirish!$B$19)*IF(Kirish!$B$51&gt;0,MIN(1,(EE20-1)/Kirish!$B$51),1)),0)</f>
        <v>0.84999999999999987</v>
      </c>
      <c r="EF22" s="44">
        <f>IF(EF21=1,MIN(Kirish!$B$50,Kirish!$B$19+(Kirish!$B$50-Kirish!$B$19)*IF(Kirish!$B$51&gt;0,MIN(1,(EF20-1)/Kirish!$B$51),1)),0)</f>
        <v>0.84999999999999987</v>
      </c>
      <c r="EG22" s="44">
        <f>IF(EG21=1,MIN(Kirish!$B$50,Kirish!$B$19+(Kirish!$B$50-Kirish!$B$19)*IF(Kirish!$B$51&gt;0,MIN(1,(EG20-1)/Kirish!$B$51),1)),0)</f>
        <v>0.84999999999999987</v>
      </c>
      <c r="EH22" s="44">
        <f>IF(EH21=1,MIN(Kirish!$B$50,Kirish!$B$19+(Kirish!$B$50-Kirish!$B$19)*IF(Kirish!$B$51&gt;0,MIN(1,(EH20-1)/Kirish!$B$51),1)),0)</f>
        <v>0.84999999999999987</v>
      </c>
      <c r="EI22" s="44">
        <f>IF(EI21=1,MIN(Kirish!$B$50,Kirish!$B$19+(Kirish!$B$50-Kirish!$B$19)*IF(Kirish!$B$51&gt;0,MIN(1,(EI20-1)/Kirish!$B$51),1)),0)</f>
        <v>0.84999999999999987</v>
      </c>
      <c r="EJ22" s="44">
        <f>IF(EJ21=1,MIN(Kirish!$B$50,Kirish!$B$19+(Kirish!$B$50-Kirish!$B$19)*IF(Kirish!$B$51&gt;0,MIN(1,(EJ20-1)/Kirish!$B$51),1)),0)</f>
        <v>0.84999999999999987</v>
      </c>
      <c r="EK22" s="44">
        <f>IF(EK21=1,MIN(Kirish!$B$50,Kirish!$B$19+(Kirish!$B$50-Kirish!$B$19)*IF(Kirish!$B$51&gt;0,MIN(1,(EK20-1)/Kirish!$B$51),1)),0)</f>
        <v>0.84999999999999987</v>
      </c>
      <c r="EL22" s="44">
        <f>IF(EL21=1,MIN(Kirish!$B$50,Kirish!$B$19+(Kirish!$B$50-Kirish!$B$19)*IF(Kirish!$B$51&gt;0,MIN(1,(EL20-1)/Kirish!$B$51),1)),0)</f>
        <v>0.84999999999999987</v>
      </c>
      <c r="EM22" s="44">
        <f>IF(EM21=1,MIN(Kirish!$B$50,Kirish!$B$19+(Kirish!$B$50-Kirish!$B$19)*IF(Kirish!$B$51&gt;0,MIN(1,(EM20-1)/Kirish!$B$51),1)),0)</f>
        <v>0.84999999999999987</v>
      </c>
      <c r="EN22" s="44">
        <f>IF(EN21=1,MIN(Kirish!$B$50,Kirish!$B$19+(Kirish!$B$50-Kirish!$B$19)*IF(Kirish!$B$51&gt;0,MIN(1,(EN20-1)/Kirish!$B$51),1)),0)</f>
        <v>0.84999999999999987</v>
      </c>
      <c r="EO22" s="44">
        <f>IF(EO21=1,MIN(Kirish!$B$50,Kirish!$B$19+(Kirish!$B$50-Kirish!$B$19)*IF(Kirish!$B$51&gt;0,MIN(1,(EO20-1)/Kirish!$B$51),1)),0)</f>
        <v>0.84999999999999987</v>
      </c>
      <c r="EP22" s="44">
        <f>IF(EP21=1,MIN(Kirish!$B$50,Kirish!$B$19+(Kirish!$B$50-Kirish!$B$19)*IF(Kirish!$B$51&gt;0,MIN(1,(EP20-1)/Kirish!$B$51),1)),0)</f>
        <v>0.84999999999999987</v>
      </c>
      <c r="EQ22" s="44">
        <f>IF(EQ21=1,MIN(Kirish!$B$50,Kirish!$B$19+(Kirish!$B$50-Kirish!$B$19)*IF(Kirish!$B$51&gt;0,MIN(1,(EQ20-1)/Kirish!$B$51),1)),0)</f>
        <v>0.84999999999999987</v>
      </c>
      <c r="ER22" s="44">
        <f>IF(ER21=1,MIN(Kirish!$B$50,Kirish!$B$19+(Kirish!$B$50-Kirish!$B$19)*IF(Kirish!$B$51&gt;0,MIN(1,(ER20-1)/Kirish!$B$51),1)),0)</f>
        <v>0.84999999999999987</v>
      </c>
      <c r="ES22" s="44">
        <f>IF(ES21=1,MIN(Kirish!$B$50,Kirish!$B$19+(Kirish!$B$50-Kirish!$B$19)*IF(Kirish!$B$51&gt;0,MIN(1,(ES20-1)/Kirish!$B$51),1)),0)</f>
        <v>0.84999999999999987</v>
      </c>
      <c r="ET22" s="44">
        <f>IF(ET21=1,MIN(Kirish!$B$50,Kirish!$B$19+(Kirish!$B$50-Kirish!$B$19)*IF(Kirish!$B$51&gt;0,MIN(1,(ET20-1)/Kirish!$B$51),1)),0)</f>
        <v>0.84999999999999987</v>
      </c>
      <c r="EU22" s="44">
        <f>IF(EU21=1,MIN(Kirish!$B$50,Kirish!$B$19+(Kirish!$B$50-Kirish!$B$19)*IF(Kirish!$B$51&gt;0,MIN(1,(EU20-1)/Kirish!$B$51),1)),0)</f>
        <v>0.84999999999999987</v>
      </c>
      <c r="EV22" s="44">
        <f>IF(EV21=1,MIN(Kirish!$B$50,Kirish!$B$19+(Kirish!$B$50-Kirish!$B$19)*IF(Kirish!$B$51&gt;0,MIN(1,(EV20-1)/Kirish!$B$51),1)),0)</f>
        <v>0</v>
      </c>
      <c r="EW22" s="44">
        <f>IF(EW21=1,MIN(Kirish!$B$50,Kirish!$B$19+(Kirish!$B$50-Kirish!$B$19)*IF(Kirish!$B$51&gt;0,MIN(1,(EW20-1)/Kirish!$B$51),1)),0)</f>
        <v>0</v>
      </c>
      <c r="EX22" s="44">
        <f>IF(EX21=1,MIN(Kirish!$B$50,Kirish!$B$19+(Kirish!$B$50-Kirish!$B$19)*IF(Kirish!$B$51&gt;0,MIN(1,(EX20-1)/Kirish!$B$51),1)),0)</f>
        <v>0</v>
      </c>
      <c r="EY22" s="44">
        <f>IF(EY21=1,MIN(Kirish!$B$50,Kirish!$B$19+(Kirish!$B$50-Kirish!$B$19)*IF(Kirish!$B$51&gt;0,MIN(1,(EY20-1)/Kirish!$B$51),1)),0)</f>
        <v>0</v>
      </c>
      <c r="EZ22" s="44">
        <f>IF(EZ21=1,MIN(Kirish!$B$50,Kirish!$B$19+(Kirish!$B$50-Kirish!$B$19)*IF(Kirish!$B$51&gt;0,MIN(1,(EZ20-1)/Kirish!$B$51),1)),0)</f>
        <v>0</v>
      </c>
      <c r="FA22" s="44">
        <f>IF(FA21=1,MIN(Kirish!$B$50,Kirish!$B$19+(Kirish!$B$50-Kirish!$B$19)*IF(Kirish!$B$51&gt;0,MIN(1,(FA20-1)/Kirish!$B$51),1)),0)</f>
        <v>0</v>
      </c>
      <c r="FB22" s="44">
        <f>IF(FB21=1,MIN(Kirish!$B$50,Kirish!$B$19+(Kirish!$B$50-Kirish!$B$19)*IF(Kirish!$B$51&gt;0,MIN(1,(FB20-1)/Kirish!$B$51),1)),0)</f>
        <v>0</v>
      </c>
      <c r="FC22" s="44">
        <f>IF(FC21=1,MIN(Kirish!$B$50,Kirish!$B$19+(Kirish!$B$50-Kirish!$B$19)*IF(Kirish!$B$51&gt;0,MIN(1,(FC20-1)/Kirish!$B$51),1)),0)</f>
        <v>0</v>
      </c>
      <c r="FD22" s="44">
        <f>IF(FD21=1,MIN(Kirish!$B$50,Kirish!$B$19+(Kirish!$B$50-Kirish!$B$19)*IF(Kirish!$B$51&gt;0,MIN(1,(FD20-1)/Kirish!$B$51),1)),0)</f>
        <v>0</v>
      </c>
      <c r="FE22" s="44">
        <f>IF(FE21=1,MIN(Kirish!$B$50,Kirish!$B$19+(Kirish!$B$50-Kirish!$B$19)*IF(Kirish!$B$51&gt;0,MIN(1,(FE20-1)/Kirish!$B$51),1)),0)</f>
        <v>0</v>
      </c>
      <c r="FF22" s="44">
        <f>IF(FF21=1,MIN(Kirish!$B$50,Kirish!$B$19+(Kirish!$B$50-Kirish!$B$19)*IF(Kirish!$B$51&gt;0,MIN(1,(FF20-1)/Kirish!$B$51),1)),0)</f>
        <v>0</v>
      </c>
      <c r="FG22" s="44">
        <f>IF(FG21=1,MIN(Kirish!$B$50,Kirish!$B$19+(Kirish!$B$50-Kirish!$B$19)*IF(Kirish!$B$51&gt;0,MIN(1,(FG20-1)/Kirish!$B$51),1)),0)</f>
        <v>0</v>
      </c>
      <c r="FH22" s="44">
        <f>IF(FH21=1,MIN(Kirish!$B$50,Kirish!$B$19+(Kirish!$B$50-Kirish!$B$19)*IF(Kirish!$B$51&gt;0,MIN(1,(FH20-1)/Kirish!$B$51),1)),0)</f>
        <v>0</v>
      </c>
      <c r="FI22" s="44">
        <f>IF(FI21=1,MIN(Kirish!$B$50,Kirish!$B$19+(Kirish!$B$50-Kirish!$B$19)*IF(Kirish!$B$51&gt;0,MIN(1,(FI20-1)/Kirish!$B$51),1)),0)</f>
        <v>0</v>
      </c>
      <c r="FJ22" s="44">
        <f>IF(FJ21=1,MIN(Kirish!$B$50,Kirish!$B$19+(Kirish!$B$50-Kirish!$B$19)*IF(Kirish!$B$51&gt;0,MIN(1,(FJ20-1)/Kirish!$B$51),1)),0)</f>
        <v>0</v>
      </c>
      <c r="FK22" s="44">
        <f>IF(FK21=1,MIN(Kirish!$B$50,Kirish!$B$19+(Kirish!$B$50-Kirish!$B$19)*IF(Kirish!$B$51&gt;0,MIN(1,(FK20-1)/Kirish!$B$51),1)),0)</f>
        <v>0</v>
      </c>
      <c r="FL22" s="44">
        <f>IF(FL21=1,MIN(Kirish!$B$50,Kirish!$B$19+(Kirish!$B$50-Kirish!$B$19)*IF(Kirish!$B$51&gt;0,MIN(1,(FL20-1)/Kirish!$B$51),1)),0)</f>
        <v>0</v>
      </c>
      <c r="FM22" s="44">
        <f>IF(FM21=1,MIN(Kirish!$B$50,Kirish!$B$19+(Kirish!$B$50-Kirish!$B$19)*IF(Kirish!$B$51&gt;0,MIN(1,(FM20-1)/Kirish!$B$51),1)),0)</f>
        <v>0</v>
      </c>
      <c r="FN22" s="44">
        <f>IF(FN21=1,MIN(Kirish!$B$50,Kirish!$B$19+(Kirish!$B$50-Kirish!$B$19)*IF(Kirish!$B$51&gt;0,MIN(1,(FN20-1)/Kirish!$B$51),1)),0)</f>
        <v>0</v>
      </c>
      <c r="FO22" s="44">
        <f>IF(FO21=1,MIN(Kirish!$B$50,Kirish!$B$19+(Kirish!$B$50-Kirish!$B$19)*IF(Kirish!$B$51&gt;0,MIN(1,(FO20-1)/Kirish!$B$51),1)),0)</f>
        <v>0</v>
      </c>
      <c r="FP22" s="44">
        <f>IF(FP21=1,MIN(Kirish!$B$50,Kirish!$B$19+(Kirish!$B$50-Kirish!$B$19)*IF(Kirish!$B$51&gt;0,MIN(1,(FP20-1)/Kirish!$B$51),1)),0)</f>
        <v>0</v>
      </c>
    </row>
    <row r="23" spans="1:172" x14ac:dyDescent="0.2">
      <c r="A23" s="42" t="s">
        <v>237</v>
      </c>
      <c r="D23" s="43">
        <f>IF(D21=1,(1+Kirish!$B$53)^INT((D20-1)/12),1)</f>
        <v>1</v>
      </c>
      <c r="E23" s="43">
        <f>IF(E21=1,(1+Kirish!$B$53)^INT((E20-1)/12),1)</f>
        <v>1</v>
      </c>
      <c r="F23" s="43">
        <f>IF(F21=1,(1+Kirish!$B$53)^INT((F20-1)/12),1)</f>
        <v>1</v>
      </c>
      <c r="G23" s="43">
        <f>IF(G21=1,(1+Kirish!$B$53)^INT((G20-1)/12),1)</f>
        <v>1</v>
      </c>
      <c r="H23" s="43">
        <f>IF(H21=1,(1+Kirish!$B$53)^INT((H20-1)/12),1)</f>
        <v>1</v>
      </c>
      <c r="I23" s="43">
        <f>IF(I21=1,(1+Kirish!$B$53)^INT((I20-1)/12),1)</f>
        <v>1</v>
      </c>
      <c r="J23" s="43">
        <f>IF(J21=1,(1+Kirish!$B$53)^INT((J20-1)/12),1)</f>
        <v>1</v>
      </c>
      <c r="K23" s="43">
        <f>IF(K21=1,(1+Kirish!$B$53)^INT((K20-1)/12),1)</f>
        <v>1</v>
      </c>
      <c r="L23" s="43">
        <f>IF(L21=1,(1+Kirish!$B$53)^INT((L20-1)/12),1)</f>
        <v>1</v>
      </c>
      <c r="M23" s="43">
        <f>IF(M21=1,(1+Kirish!$B$53)^INT((M20-1)/12),1)</f>
        <v>1</v>
      </c>
      <c r="N23" s="43">
        <f>IF(N21=1,(1+Kirish!$B$53)^INT((N20-1)/12),1)</f>
        <v>1</v>
      </c>
      <c r="O23" s="43">
        <f>IF(O21=1,(1+Kirish!$B$53)^INT((O20-1)/12),1)</f>
        <v>1</v>
      </c>
      <c r="P23" s="43">
        <f>IF(P21=1,(1+Kirish!$B$53)^INT((P20-1)/12),1)</f>
        <v>1</v>
      </c>
      <c r="Q23" s="43">
        <f>IF(Q21=1,(1+Kirish!$B$53)^INT((Q20-1)/12),1)</f>
        <v>1</v>
      </c>
      <c r="R23" s="43">
        <f>IF(R21=1,(1+Kirish!$B$53)^INT((R20-1)/12),1)</f>
        <v>1</v>
      </c>
      <c r="S23" s="43">
        <f>IF(S21=1,(1+Kirish!$B$53)^INT((S20-1)/12),1)</f>
        <v>1</v>
      </c>
      <c r="T23" s="43">
        <f>IF(T21=1,(1+Kirish!$B$53)^INT((T20-1)/12),1)</f>
        <v>1</v>
      </c>
      <c r="U23" s="43">
        <f>IF(U21=1,(1+Kirish!$B$53)^INT((U20-1)/12),1)</f>
        <v>1</v>
      </c>
      <c r="V23" s="43">
        <f>IF(V21=1,(1+Kirish!$B$53)^INT((V20-1)/12),1)</f>
        <v>1</v>
      </c>
      <c r="W23" s="43">
        <f>IF(W21=1,(1+Kirish!$B$53)^INT((W20-1)/12),1)</f>
        <v>1</v>
      </c>
      <c r="X23" s="43">
        <f>IF(X21=1,(1+Kirish!$B$53)^INT((X20-1)/12),1)</f>
        <v>1</v>
      </c>
      <c r="Y23" s="43">
        <f>IF(Y21=1,(1+Kirish!$B$53)^INT((Y20-1)/12),1)</f>
        <v>1</v>
      </c>
      <c r="Z23" s="43">
        <f>IF(Z21=1,(1+Kirish!$B$53)^INT((Z20-1)/12),1)</f>
        <v>1</v>
      </c>
      <c r="AA23" s="43">
        <f>IF(AA21=1,(1+Kirish!$B$53)^INT((AA20-1)/12),1)</f>
        <v>1</v>
      </c>
      <c r="AB23" s="43">
        <f>IF(AB21=1,(1+Kirish!$B$53)^INT((AB20-1)/12),1)</f>
        <v>1</v>
      </c>
      <c r="AC23" s="43">
        <f>IF(AC21=1,(1+Kirish!$B$53)^INT((AC20-1)/12),1)</f>
        <v>1</v>
      </c>
      <c r="AD23" s="43">
        <f>IF(AD21=1,(1+Kirish!$B$53)^INT((AD20-1)/12),1)</f>
        <v>1</v>
      </c>
      <c r="AE23" s="43">
        <f>IF(AE21=1,(1+Kirish!$B$53)^INT((AE20-1)/12),1)</f>
        <v>1</v>
      </c>
      <c r="AF23" s="43">
        <f>IF(AF21=1,(1+Kirish!$B$53)^INT((AF20-1)/12),1)</f>
        <v>1</v>
      </c>
      <c r="AG23" s="43">
        <f>IF(AG21=1,(1+Kirish!$B$53)^INT((AG20-1)/12),1)</f>
        <v>1</v>
      </c>
      <c r="AH23" s="43">
        <f>IF(AH21=1,(1+Kirish!$B$53)^INT((AH20-1)/12),1)</f>
        <v>1</v>
      </c>
      <c r="AI23" s="43">
        <f>IF(AI21=1,(1+Kirish!$B$53)^INT((AI20-1)/12),1)</f>
        <v>1</v>
      </c>
      <c r="AJ23" s="43">
        <f>IF(AJ21=1,(1+Kirish!$B$53)^INT((AJ20-1)/12),1)</f>
        <v>1</v>
      </c>
      <c r="AK23" s="43">
        <f>IF(AK21=1,(1+Kirish!$B$53)^INT((AK20-1)/12),1)</f>
        <v>1</v>
      </c>
      <c r="AL23" s="43">
        <f>IF(AL21=1,(1+Kirish!$B$53)^INT((AL20-1)/12),1)</f>
        <v>1</v>
      </c>
      <c r="AM23" s="43">
        <f>IF(AM21=1,(1+Kirish!$B$53)^INT((AM20-1)/12),1)</f>
        <v>1</v>
      </c>
      <c r="AN23" s="43">
        <f>IF(AN21=1,(1+Kirish!$B$53)^INT((AN20-1)/12),1)</f>
        <v>1</v>
      </c>
      <c r="AO23" s="43">
        <f>IF(AO21=1,(1+Kirish!$B$53)^INT((AO20-1)/12),1)</f>
        <v>1</v>
      </c>
      <c r="AP23" s="43">
        <f>IF(AP21=1,(1+Kirish!$B$53)^INT((AP20-1)/12),1)</f>
        <v>1</v>
      </c>
      <c r="AQ23" s="43">
        <f>IF(AQ21=1,(1+Kirish!$B$53)^INT((AQ20-1)/12),1)</f>
        <v>1</v>
      </c>
      <c r="AR23" s="43">
        <f>IF(AR21=1,(1+Kirish!$B$53)^INT((AR20-1)/12),1)</f>
        <v>1</v>
      </c>
      <c r="AS23" s="43">
        <f>IF(AS21=1,(1+Kirish!$B$53)^INT((AS20-1)/12),1)</f>
        <v>1</v>
      </c>
      <c r="AT23" s="43">
        <f>IF(AT21=1,(1+Kirish!$B$53)^INT((AT20-1)/12),1)</f>
        <v>1</v>
      </c>
      <c r="AU23" s="43">
        <f>IF(AU21=1,(1+Kirish!$B$53)^INT((AU20-1)/12),1)</f>
        <v>1</v>
      </c>
      <c r="AV23" s="43">
        <f>IF(AV21=1,(1+Kirish!$B$53)^INT((AV20-1)/12),1)</f>
        <v>1</v>
      </c>
      <c r="AW23" s="43">
        <f>IF(AW21=1,(1+Kirish!$B$53)^INT((AW20-1)/12),1)</f>
        <v>1</v>
      </c>
      <c r="AX23" s="43">
        <f>IF(AX21=1,(1+Kirish!$B$53)^INT((AX20-1)/12),1)</f>
        <v>1</v>
      </c>
      <c r="AY23" s="43">
        <f>IF(AY21=1,(1+Kirish!$B$53)^INT((AY20-1)/12),1)</f>
        <v>1</v>
      </c>
      <c r="AZ23" s="43">
        <f>IF(AZ21=1,(1+Kirish!$B$53)^INT((AZ20-1)/12),1)</f>
        <v>1</v>
      </c>
      <c r="BA23" s="43">
        <f>IF(BA21=1,(1+Kirish!$B$53)^INT((BA20-1)/12),1)</f>
        <v>1</v>
      </c>
      <c r="BB23" s="43">
        <f>IF(BB21=1,(1+Kirish!$B$53)^INT((BB20-1)/12),1)</f>
        <v>1</v>
      </c>
      <c r="BC23" s="43">
        <f>IF(BC21=1,(1+Kirish!$B$53)^INT((BC20-1)/12),1)</f>
        <v>1</v>
      </c>
      <c r="BD23" s="43">
        <f>IF(BD21=1,(1+Kirish!$B$53)^INT((BD20-1)/12),1)</f>
        <v>1</v>
      </c>
      <c r="BE23" s="43">
        <f>IF(BE21=1,(1+Kirish!$B$53)^INT((BE20-1)/12),1)</f>
        <v>1</v>
      </c>
      <c r="BF23" s="43">
        <f>IF(BF21=1,(1+Kirish!$B$53)^INT((BF20-1)/12),1)</f>
        <v>1</v>
      </c>
      <c r="BG23" s="43">
        <f>IF(BG21=1,(1+Kirish!$B$53)^INT((BG20-1)/12),1)</f>
        <v>1</v>
      </c>
      <c r="BH23" s="43">
        <f>IF(BH21=1,(1+Kirish!$B$53)^INT((BH20-1)/12),1)</f>
        <v>1</v>
      </c>
      <c r="BI23" s="43">
        <f>IF(BI21=1,(1+Kirish!$B$53)^INT((BI20-1)/12),1)</f>
        <v>1</v>
      </c>
      <c r="BJ23" s="43">
        <f>IF(BJ21=1,(1+Kirish!$B$53)^INT((BJ20-1)/12),1)</f>
        <v>1</v>
      </c>
      <c r="BK23" s="43">
        <f>IF(BK21=1,(1+Kirish!$B$53)^INT((BK20-1)/12),1)</f>
        <v>1</v>
      </c>
      <c r="BL23" s="43">
        <f>IF(BL21=1,(1+Kirish!$B$53)^INT((BL20-1)/12),1)</f>
        <v>1</v>
      </c>
      <c r="BM23" s="43">
        <f>IF(BM21=1,(1+Kirish!$B$53)^INT((BM20-1)/12),1)</f>
        <v>1</v>
      </c>
      <c r="BN23" s="43">
        <f>IF(BN21=1,(1+Kirish!$B$53)^INT((BN20-1)/12),1)</f>
        <v>1</v>
      </c>
      <c r="BO23" s="43">
        <f>IF(BO21=1,(1+Kirish!$B$53)^INT((BO20-1)/12),1)</f>
        <v>1</v>
      </c>
      <c r="BP23" s="43">
        <f>IF(BP21=1,(1+Kirish!$B$53)^INT((BP20-1)/12),1)</f>
        <v>1</v>
      </c>
      <c r="BQ23" s="43">
        <f>IF(BQ21=1,(1+Kirish!$B$53)^INT((BQ20-1)/12),1)</f>
        <v>1</v>
      </c>
      <c r="BR23" s="43">
        <f>IF(BR21=1,(1+Kirish!$B$53)^INT((BR20-1)/12),1)</f>
        <v>1</v>
      </c>
      <c r="BS23" s="43">
        <f>IF(BS21=1,(1+Kirish!$B$53)^INT((BS20-1)/12),1)</f>
        <v>1</v>
      </c>
      <c r="BT23" s="43">
        <f>IF(BT21=1,(1+Kirish!$B$53)^INT((BT20-1)/12),1)</f>
        <v>1</v>
      </c>
      <c r="BU23" s="43">
        <f>IF(BU21=1,(1+Kirish!$B$53)^INT((BU20-1)/12),1)</f>
        <v>1</v>
      </c>
      <c r="BV23" s="43">
        <f>IF(BV21=1,(1+Kirish!$B$53)^INT((BV20-1)/12),1)</f>
        <v>1</v>
      </c>
      <c r="BW23" s="43">
        <f>IF(BW21=1,(1+Kirish!$B$53)^INT((BW20-1)/12),1)</f>
        <v>1</v>
      </c>
      <c r="BX23" s="43">
        <f>IF(BX21=1,(1+Kirish!$B$53)^INT((BX20-1)/12),1)</f>
        <v>1</v>
      </c>
      <c r="BY23" s="43">
        <f>IF(BY21=1,(1+Kirish!$B$53)^INT((BY20-1)/12),1)</f>
        <v>1</v>
      </c>
      <c r="BZ23" s="43">
        <f>IF(BZ21=1,(1+Kirish!$B$53)^INT((BZ20-1)/12),1)</f>
        <v>1</v>
      </c>
      <c r="CA23" s="43">
        <f>IF(CA21=1,(1+Kirish!$B$53)^INT((CA20-1)/12),1)</f>
        <v>1</v>
      </c>
      <c r="CB23" s="43">
        <f>IF(CB21=1,(1+Kirish!$B$53)^INT((CB20-1)/12),1)</f>
        <v>1</v>
      </c>
      <c r="CC23" s="43">
        <f>IF(CC21=1,(1+Kirish!$B$53)^INT((CC20-1)/12),1)</f>
        <v>1</v>
      </c>
      <c r="CD23" s="43">
        <f>IF(CD21=1,(1+Kirish!$B$53)^INT((CD20-1)/12),1)</f>
        <v>1</v>
      </c>
      <c r="CE23" s="43">
        <f>IF(CE21=1,(1+Kirish!$B$53)^INT((CE20-1)/12),1)</f>
        <v>1</v>
      </c>
      <c r="CF23" s="43">
        <f>IF(CF21=1,(1+Kirish!$B$53)^INT((CF20-1)/12),1)</f>
        <v>1</v>
      </c>
      <c r="CG23" s="43">
        <f>IF(CG21=1,(1+Kirish!$B$53)^INT((CG20-1)/12),1)</f>
        <v>1</v>
      </c>
      <c r="CH23" s="43">
        <f>IF(CH21=1,(1+Kirish!$B$53)^INT((CH20-1)/12),1)</f>
        <v>1</v>
      </c>
      <c r="CI23" s="43">
        <f>IF(CI21=1,(1+Kirish!$B$53)^INT((CI20-1)/12),1)</f>
        <v>1</v>
      </c>
      <c r="CJ23" s="43">
        <f>IF(CJ21=1,(1+Kirish!$B$53)^INT((CJ20-1)/12),1)</f>
        <v>1</v>
      </c>
      <c r="CK23" s="43">
        <f>IF(CK21=1,(1+Kirish!$B$53)^INT((CK20-1)/12),1)</f>
        <v>1</v>
      </c>
      <c r="CL23" s="43">
        <f>IF(CL21=1,(1+Kirish!$B$53)^INT((CL20-1)/12),1)</f>
        <v>1</v>
      </c>
      <c r="CM23" s="43">
        <f>IF(CM21=1,(1+Kirish!$B$53)^INT((CM20-1)/12),1)</f>
        <v>1</v>
      </c>
      <c r="CN23" s="43">
        <f>IF(CN21=1,(1+Kirish!$B$53)^INT((CN20-1)/12),1)</f>
        <v>1</v>
      </c>
      <c r="CO23" s="43">
        <f>IF(CO21=1,(1+Kirish!$B$53)^INT((CO20-1)/12),1)</f>
        <v>1</v>
      </c>
      <c r="CP23" s="43">
        <f>IF(CP21=1,(1+Kirish!$B$53)^INT((CP20-1)/12),1)</f>
        <v>1</v>
      </c>
      <c r="CQ23" s="43">
        <f>IF(CQ21=1,(1+Kirish!$B$53)^INT((CQ20-1)/12),1)</f>
        <v>1</v>
      </c>
      <c r="CR23" s="43">
        <f>IF(CR21=1,(1+Kirish!$B$53)^INT((CR20-1)/12),1)</f>
        <v>1</v>
      </c>
      <c r="CS23" s="43">
        <f>IF(CS21=1,(1+Kirish!$B$53)^INT((CS20-1)/12),1)</f>
        <v>1</v>
      </c>
      <c r="CT23" s="43">
        <f>IF(CT21=1,(1+Kirish!$B$53)^INT((CT20-1)/12),1)</f>
        <v>1</v>
      </c>
      <c r="CU23" s="43">
        <f>IF(CU21=1,(1+Kirish!$B$53)^INT((CU20-1)/12),1)</f>
        <v>1</v>
      </c>
      <c r="CV23" s="43">
        <f>IF(CV21=1,(1+Kirish!$B$53)^INT((CV20-1)/12),1)</f>
        <v>1</v>
      </c>
      <c r="CW23" s="43">
        <f>IF(CW21=1,(1+Kirish!$B$53)^INT((CW20-1)/12),1)</f>
        <v>1</v>
      </c>
      <c r="CX23" s="43">
        <f>IF(CX21=1,(1+Kirish!$B$53)^INT((CX20-1)/12),1)</f>
        <v>1</v>
      </c>
      <c r="CY23" s="43">
        <f>IF(CY21=1,(1+Kirish!$B$53)^INT((CY20-1)/12),1)</f>
        <v>1</v>
      </c>
      <c r="CZ23" s="43">
        <f>IF(CZ21=1,(1+Kirish!$B$53)^INT((CZ20-1)/12),1)</f>
        <v>1</v>
      </c>
      <c r="DA23" s="43">
        <f>IF(DA21=1,(1+Kirish!$B$53)^INT((DA20-1)/12),1)</f>
        <v>1</v>
      </c>
      <c r="DB23" s="43">
        <f>IF(DB21=1,(1+Kirish!$B$53)^INT((DB20-1)/12),1)</f>
        <v>1</v>
      </c>
      <c r="DC23" s="43">
        <f>IF(DC21=1,(1+Kirish!$B$53)^INT((DC20-1)/12),1)</f>
        <v>1</v>
      </c>
      <c r="DD23" s="43">
        <f>IF(DD21=1,(1+Kirish!$B$53)^INT((DD20-1)/12),1)</f>
        <v>1</v>
      </c>
      <c r="DE23" s="43">
        <f>IF(DE21=1,(1+Kirish!$B$53)^INT((DE20-1)/12),1)</f>
        <v>1</v>
      </c>
      <c r="DF23" s="43">
        <f>IF(DF21=1,(1+Kirish!$B$53)^INT((DF20-1)/12),1)</f>
        <v>1</v>
      </c>
      <c r="DG23" s="43">
        <f>IF(DG21=1,(1+Kirish!$B$53)^INT((DG20-1)/12),1)</f>
        <v>1</v>
      </c>
      <c r="DH23" s="43">
        <f>IF(DH21=1,(1+Kirish!$B$53)^INT((DH20-1)/12),1)</f>
        <v>1</v>
      </c>
      <c r="DI23" s="43">
        <f>IF(DI21=1,(1+Kirish!$B$53)^INT((DI20-1)/12),1)</f>
        <v>1</v>
      </c>
      <c r="DJ23" s="43">
        <f>IF(DJ21=1,(1+Kirish!$B$53)^INT((DJ20-1)/12),1)</f>
        <v>1</v>
      </c>
      <c r="DK23" s="43">
        <f>IF(DK21=1,(1+Kirish!$B$53)^INT((DK20-1)/12),1)</f>
        <v>1</v>
      </c>
      <c r="DL23" s="43">
        <f>IF(DL21=1,(1+Kirish!$B$53)^INT((DL20-1)/12),1)</f>
        <v>1</v>
      </c>
      <c r="DM23" s="43">
        <f>IF(DM21=1,(1+Kirish!$B$53)^INT((DM20-1)/12),1)</f>
        <v>1</v>
      </c>
      <c r="DN23" s="43">
        <f>IF(DN21=1,(1+Kirish!$B$53)^INT((DN20-1)/12),1)</f>
        <v>1</v>
      </c>
      <c r="DO23" s="43">
        <f>IF(DO21=1,(1+Kirish!$B$53)^INT((DO20-1)/12),1)</f>
        <v>1</v>
      </c>
      <c r="DP23" s="43">
        <f>IF(DP21=1,(1+Kirish!$B$53)^INT((DP20-1)/12),1)</f>
        <v>1</v>
      </c>
      <c r="DQ23" s="43">
        <f>IF(DQ21=1,(1+Kirish!$B$53)^INT((DQ20-1)/12),1)</f>
        <v>1</v>
      </c>
      <c r="DR23" s="43">
        <f>IF(DR21=1,(1+Kirish!$B$53)^INT((DR20-1)/12),1)</f>
        <v>1</v>
      </c>
      <c r="DS23" s="43">
        <f>IF(DS21=1,(1+Kirish!$B$53)^INT((DS20-1)/12),1)</f>
        <v>1</v>
      </c>
      <c r="DT23" s="43">
        <f>IF(DT21=1,(1+Kirish!$B$53)^INT((DT20-1)/12),1)</f>
        <v>1</v>
      </c>
      <c r="DU23" s="43">
        <f>IF(DU21=1,(1+Kirish!$B$53)^INT((DU20-1)/12),1)</f>
        <v>1</v>
      </c>
      <c r="DV23" s="43">
        <f>IF(DV21=1,(1+Kirish!$B$53)^INT((DV20-1)/12),1)</f>
        <v>1</v>
      </c>
      <c r="DW23" s="43">
        <f>IF(DW21=1,(1+Kirish!$B$53)^INT((DW20-1)/12),1)</f>
        <v>1</v>
      </c>
      <c r="DX23" s="43">
        <f>IF(DX21=1,(1+Kirish!$B$53)^INT((DX20-1)/12),1)</f>
        <v>1</v>
      </c>
      <c r="DY23" s="43">
        <f>IF(DY21=1,(1+Kirish!$B$53)^INT((DY20-1)/12),1)</f>
        <v>1</v>
      </c>
      <c r="DZ23" s="43">
        <f>IF(DZ21=1,(1+Kirish!$B$53)^INT((DZ20-1)/12),1)</f>
        <v>1</v>
      </c>
      <c r="EA23" s="43">
        <f>IF(EA21=1,(1+Kirish!$B$53)^INT((EA20-1)/12),1)</f>
        <v>1</v>
      </c>
      <c r="EB23" s="43">
        <f>IF(EB21=1,(1+Kirish!$B$53)^INT((EB20-1)/12),1)</f>
        <v>1</v>
      </c>
      <c r="EC23" s="43">
        <f>IF(EC21=1,(1+Kirish!$B$53)^INT((EC20-1)/12),1)</f>
        <v>1</v>
      </c>
      <c r="ED23" s="43">
        <f>IF(ED21=1,(1+Kirish!$B$53)^INT((ED20-1)/12),1)</f>
        <v>1</v>
      </c>
      <c r="EE23" s="43">
        <f>IF(EE21=1,(1+Kirish!$B$53)^INT((EE20-1)/12),1)</f>
        <v>1</v>
      </c>
      <c r="EF23" s="43">
        <f>IF(EF21=1,(1+Kirish!$B$53)^INT((EF20-1)/12),1)</f>
        <v>1</v>
      </c>
      <c r="EG23" s="43">
        <f>IF(EG21=1,(1+Kirish!$B$53)^INT((EG20-1)/12),1)</f>
        <v>1</v>
      </c>
      <c r="EH23" s="43">
        <f>IF(EH21=1,(1+Kirish!$B$53)^INT((EH20-1)/12),1)</f>
        <v>1</v>
      </c>
      <c r="EI23" s="43">
        <f>IF(EI21=1,(1+Kirish!$B$53)^INT((EI20-1)/12),1)</f>
        <v>1</v>
      </c>
      <c r="EJ23" s="43">
        <f>IF(EJ21=1,(1+Kirish!$B$53)^INT((EJ20-1)/12),1)</f>
        <v>1</v>
      </c>
      <c r="EK23" s="43">
        <f>IF(EK21=1,(1+Kirish!$B$53)^INT((EK20-1)/12),1)</f>
        <v>1</v>
      </c>
      <c r="EL23" s="43">
        <f>IF(EL21=1,(1+Kirish!$B$53)^INT((EL20-1)/12),1)</f>
        <v>1</v>
      </c>
      <c r="EM23" s="43">
        <f>IF(EM21=1,(1+Kirish!$B$53)^INT((EM20-1)/12),1)</f>
        <v>1</v>
      </c>
      <c r="EN23" s="43">
        <f>IF(EN21=1,(1+Kirish!$B$53)^INT((EN20-1)/12),1)</f>
        <v>1</v>
      </c>
      <c r="EO23" s="43">
        <f>IF(EO21=1,(1+Kirish!$B$53)^INT((EO20-1)/12),1)</f>
        <v>1</v>
      </c>
      <c r="EP23" s="43">
        <f>IF(EP21=1,(1+Kirish!$B$53)^INT((EP20-1)/12),1)</f>
        <v>1</v>
      </c>
      <c r="EQ23" s="43">
        <f>IF(EQ21=1,(1+Kirish!$B$53)^INT((EQ20-1)/12),1)</f>
        <v>1</v>
      </c>
      <c r="ER23" s="43">
        <f>IF(ER21=1,(1+Kirish!$B$53)^INT((ER20-1)/12),1)</f>
        <v>1</v>
      </c>
      <c r="ES23" s="43">
        <f>IF(ES21=1,(1+Kirish!$B$53)^INT((ES20-1)/12),1)</f>
        <v>1</v>
      </c>
      <c r="ET23" s="43">
        <f>IF(ET21=1,(1+Kirish!$B$53)^INT((ET20-1)/12),1)</f>
        <v>1</v>
      </c>
      <c r="EU23" s="43">
        <f>IF(EU21=1,(1+Kirish!$B$53)^INT((EU20-1)/12),1)</f>
        <v>1</v>
      </c>
      <c r="EV23" s="43">
        <f>IF(EV21=1,(1+Kirish!$B$53)^INT((EV20-1)/12),1)</f>
        <v>1</v>
      </c>
      <c r="EW23" s="43">
        <f>IF(EW21=1,(1+Kirish!$B$53)^INT((EW20-1)/12),1)</f>
        <v>1</v>
      </c>
      <c r="EX23" s="43">
        <f>IF(EX21=1,(1+Kirish!$B$53)^INT((EX20-1)/12),1)</f>
        <v>1</v>
      </c>
      <c r="EY23" s="43">
        <f>IF(EY21=1,(1+Kirish!$B$53)^INT((EY20-1)/12),1)</f>
        <v>1</v>
      </c>
      <c r="EZ23" s="43">
        <f>IF(EZ21=1,(1+Kirish!$B$53)^INT((EZ20-1)/12),1)</f>
        <v>1</v>
      </c>
      <c r="FA23" s="43">
        <f>IF(FA21=1,(1+Kirish!$B$53)^INT((FA20-1)/12),1)</f>
        <v>1</v>
      </c>
      <c r="FB23" s="43">
        <f>IF(FB21=1,(1+Kirish!$B$53)^INT((FB20-1)/12),1)</f>
        <v>1</v>
      </c>
      <c r="FC23" s="43">
        <f>IF(FC21=1,(1+Kirish!$B$53)^INT((FC20-1)/12),1)</f>
        <v>1</v>
      </c>
      <c r="FD23" s="43">
        <f>IF(FD21=1,(1+Kirish!$B$53)^INT((FD20-1)/12),1)</f>
        <v>1</v>
      </c>
      <c r="FE23" s="43">
        <f>IF(FE21=1,(1+Kirish!$B$53)^INT((FE20-1)/12),1)</f>
        <v>1</v>
      </c>
      <c r="FF23" s="43">
        <f>IF(FF21=1,(1+Kirish!$B$53)^INT((FF20-1)/12),1)</f>
        <v>1</v>
      </c>
      <c r="FG23" s="43">
        <f>IF(FG21=1,(1+Kirish!$B$53)^INT((FG20-1)/12),1)</f>
        <v>1</v>
      </c>
      <c r="FH23" s="43">
        <f>IF(FH21=1,(1+Kirish!$B$53)^INT((FH20-1)/12),1)</f>
        <v>1</v>
      </c>
      <c r="FI23" s="43">
        <f>IF(FI21=1,(1+Kirish!$B$53)^INT((FI20-1)/12),1)</f>
        <v>1</v>
      </c>
      <c r="FJ23" s="43">
        <f>IF(FJ21=1,(1+Kirish!$B$53)^INT((FJ20-1)/12),1)</f>
        <v>1</v>
      </c>
      <c r="FK23" s="43">
        <f>IF(FK21=1,(1+Kirish!$B$53)^INT((FK20-1)/12),1)</f>
        <v>1</v>
      </c>
      <c r="FL23" s="43">
        <f>IF(FL21=1,(1+Kirish!$B$53)^INT((FL20-1)/12),1)</f>
        <v>1</v>
      </c>
      <c r="FM23" s="43">
        <f>IF(FM21=1,(1+Kirish!$B$53)^INT((FM20-1)/12),1)</f>
        <v>1</v>
      </c>
      <c r="FN23" s="43">
        <f>IF(FN21=1,(1+Kirish!$B$53)^INT((FN20-1)/12),1)</f>
        <v>1</v>
      </c>
      <c r="FO23" s="43">
        <f>IF(FO21=1,(1+Kirish!$B$53)^INT((FO20-1)/12),1)</f>
        <v>1</v>
      </c>
      <c r="FP23" s="43">
        <f>IF(FP21=1,(1+Kirish!$B$53)^INT((FP20-1)/12),1)</f>
        <v>1</v>
      </c>
    </row>
    <row r="24" spans="1:172" x14ac:dyDescent="0.2">
      <c r="A24" s="42" t="s">
        <v>238</v>
      </c>
      <c r="C24" s="45">
        <f t="shared" ref="C24:C33" si="13">SUM(D24:FP24)</f>
        <v>608582.23750000063</v>
      </c>
      <c r="D24" s="46">
        <f>Parametrlar!$H$16*D22*D23</f>
        <v>0</v>
      </c>
      <c r="E24" s="46">
        <f>Parametrlar!$H$16*E22*E23</f>
        <v>0</v>
      </c>
      <c r="F24" s="46">
        <f>Parametrlar!$H$16*F22*F23</f>
        <v>0</v>
      </c>
      <c r="G24" s="46">
        <f>Parametrlar!$H$16*G22*G23</f>
        <v>0</v>
      </c>
      <c r="H24" s="46">
        <f>Parametrlar!$H$16*H22*H23</f>
        <v>0</v>
      </c>
      <c r="I24" s="46">
        <f>Parametrlar!$H$16*I22*I23</f>
        <v>0</v>
      </c>
      <c r="J24" s="46">
        <f>Parametrlar!$H$16*J22*J23</f>
        <v>0</v>
      </c>
      <c r="K24" s="46">
        <f>Parametrlar!$H$16*K22*K23</f>
        <v>0</v>
      </c>
      <c r="L24" s="46">
        <f>Parametrlar!$H$16*L22*L23</f>
        <v>0</v>
      </c>
      <c r="M24" s="46">
        <f>Parametrlar!$H$16*M22*M23</f>
        <v>0</v>
      </c>
      <c r="N24" s="46">
        <f>Parametrlar!$H$16*N22*N23</f>
        <v>0</v>
      </c>
      <c r="O24" s="46">
        <f>Parametrlar!$H$16*O22*O23</f>
        <v>0</v>
      </c>
      <c r="P24" s="46">
        <f>Parametrlar!$H$16*P22*P23</f>
        <v>0</v>
      </c>
      <c r="Q24" s="46">
        <f>Parametrlar!$H$16*Q22*Q23</f>
        <v>0</v>
      </c>
      <c r="R24" s="46">
        <f>Parametrlar!$H$16*R22*R23</f>
        <v>0</v>
      </c>
      <c r="S24" s="46">
        <f>Parametrlar!$H$16*S22*S23</f>
        <v>0</v>
      </c>
      <c r="T24" s="46">
        <f>Parametrlar!$H$16*T22*T23</f>
        <v>0</v>
      </c>
      <c r="U24" s="46">
        <f>Parametrlar!$H$16*U22*U23</f>
        <v>0</v>
      </c>
      <c r="V24" s="46">
        <f>Parametrlar!$H$16*V22*V23</f>
        <v>0</v>
      </c>
      <c r="W24" s="46">
        <f>Parametrlar!$H$16*W22*W23</f>
        <v>0</v>
      </c>
      <c r="X24" s="46">
        <f>Parametrlar!$H$16*X22*X23</f>
        <v>0</v>
      </c>
      <c r="Y24" s="46">
        <f>Parametrlar!$H$16*Y22*Y23</f>
        <v>0</v>
      </c>
      <c r="Z24" s="46">
        <f>Parametrlar!$H$16*Z22*Z23</f>
        <v>0</v>
      </c>
      <c r="AA24" s="46">
        <f>Parametrlar!$H$16*AA22*AA23</f>
        <v>0</v>
      </c>
      <c r="AB24" s="46">
        <f>Parametrlar!$H$16*AB22*AB23</f>
        <v>0</v>
      </c>
      <c r="AC24" s="46">
        <f>Parametrlar!$H$16*AC22*AC23</f>
        <v>0</v>
      </c>
      <c r="AD24" s="46">
        <f>Parametrlar!$H$16*AD22*AD23</f>
        <v>0</v>
      </c>
      <c r="AE24" s="46">
        <f>Parametrlar!$H$16*AE22*AE23</f>
        <v>0</v>
      </c>
      <c r="AF24" s="46">
        <f>Parametrlar!$H$16*AF22*AF23</f>
        <v>1296.5800000000002</v>
      </c>
      <c r="AG24" s="46">
        <f>Parametrlar!$H$16*AG22*AG23</f>
        <v>1472.1585416666667</v>
      </c>
      <c r="AH24" s="46">
        <f>Parametrlar!$H$16*AH22*AH23</f>
        <v>1647.7370833333334</v>
      </c>
      <c r="AI24" s="46">
        <f>Parametrlar!$H$16*AI22*AI23</f>
        <v>1823.3156250000002</v>
      </c>
      <c r="AJ24" s="46">
        <f>Parametrlar!$H$16*AJ22*AJ23</f>
        <v>1998.8941666666669</v>
      </c>
      <c r="AK24" s="46">
        <f>Parametrlar!$H$16*AK22*AK23</f>
        <v>2174.4727083333337</v>
      </c>
      <c r="AL24" s="46">
        <f>Parametrlar!$H$16*AL22*AL23</f>
        <v>2350.05125</v>
      </c>
      <c r="AM24" s="46">
        <f>Parametrlar!$H$16*AM22*AM23</f>
        <v>2525.6297916666667</v>
      </c>
      <c r="AN24" s="46">
        <f>Parametrlar!$H$16*AN22*AN23</f>
        <v>2701.2083333333335</v>
      </c>
      <c r="AO24" s="46">
        <f>Parametrlar!$H$16*AO22*AO23</f>
        <v>2876.7868750000002</v>
      </c>
      <c r="AP24" s="46">
        <f>Parametrlar!$H$16*AP22*AP23</f>
        <v>3052.365416666667</v>
      </c>
      <c r="AQ24" s="46">
        <f>Parametrlar!$H$16*AQ22*AQ23</f>
        <v>3227.9439583333333</v>
      </c>
      <c r="AR24" s="46">
        <f>Parametrlar!$H$16*AR22*AR23</f>
        <v>3403.5224999999996</v>
      </c>
      <c r="AS24" s="46">
        <f>Parametrlar!$H$16*AS22*AS23</f>
        <v>3579.1010416666663</v>
      </c>
      <c r="AT24" s="46">
        <f>Parametrlar!$H$16*AT22*AT23</f>
        <v>3754.6795833333331</v>
      </c>
      <c r="AU24" s="46">
        <f>Parametrlar!$H$16*AU22*AU23</f>
        <v>3930.2581249999998</v>
      </c>
      <c r="AV24" s="46">
        <f>Parametrlar!$H$16*AV22*AV23</f>
        <v>4105.836666666667</v>
      </c>
      <c r="AW24" s="46">
        <f>Parametrlar!$H$16*AW22*AW23</f>
        <v>4281.4152083333338</v>
      </c>
      <c r="AX24" s="46">
        <f>Parametrlar!$H$16*AX22*AX23</f>
        <v>4456.9937500000005</v>
      </c>
      <c r="AY24" s="46">
        <f>Parametrlar!$H$16*AY22*AY23</f>
        <v>4632.5722916666673</v>
      </c>
      <c r="AZ24" s="46">
        <f>Parametrlar!$H$16*AZ22*AZ23</f>
        <v>4808.150833333334</v>
      </c>
      <c r="BA24" s="46">
        <f>Parametrlar!$H$16*BA22*BA23</f>
        <v>4983.729374999999</v>
      </c>
      <c r="BB24" s="46">
        <f>Parametrlar!$H$16*BB22*BB23</f>
        <v>5159.3079166666657</v>
      </c>
      <c r="BC24" s="46">
        <f>Parametrlar!$H$16*BC22*BC23</f>
        <v>5334.8864583333325</v>
      </c>
      <c r="BD24" s="46">
        <f>Parametrlar!$H$16*BD22*BD23</f>
        <v>5510.4649999999992</v>
      </c>
      <c r="BE24" s="46">
        <f>Parametrlar!$H$16*BE22*BE23</f>
        <v>5510.4649999999992</v>
      </c>
      <c r="BF24" s="46">
        <f>Parametrlar!$H$16*BF22*BF23</f>
        <v>5510.4649999999992</v>
      </c>
      <c r="BG24" s="46">
        <f>Parametrlar!$H$16*BG22*BG23</f>
        <v>5510.4649999999992</v>
      </c>
      <c r="BH24" s="46">
        <f>Parametrlar!$H$16*BH22*BH23</f>
        <v>5510.4649999999992</v>
      </c>
      <c r="BI24" s="46">
        <f>Parametrlar!$H$16*BI22*BI23</f>
        <v>5510.4649999999992</v>
      </c>
      <c r="BJ24" s="46">
        <f>Parametrlar!$H$16*BJ22*BJ23</f>
        <v>5510.4649999999992</v>
      </c>
      <c r="BK24" s="46">
        <f>Parametrlar!$H$16*BK22*BK23</f>
        <v>5510.4649999999992</v>
      </c>
      <c r="BL24" s="46">
        <f>Parametrlar!$H$16*BL22*BL23</f>
        <v>5510.4649999999992</v>
      </c>
      <c r="BM24" s="46">
        <f>Parametrlar!$H$16*BM22*BM23</f>
        <v>5510.4649999999992</v>
      </c>
      <c r="BN24" s="46">
        <f>Parametrlar!$H$16*BN22*BN23</f>
        <v>5510.4649999999992</v>
      </c>
      <c r="BO24" s="46">
        <f>Parametrlar!$H$16*BO22*BO23</f>
        <v>5510.4649999999992</v>
      </c>
      <c r="BP24" s="46">
        <f>Parametrlar!$H$16*BP22*BP23</f>
        <v>5510.4649999999992</v>
      </c>
      <c r="BQ24" s="46">
        <f>Parametrlar!$H$16*BQ22*BQ23</f>
        <v>5510.4649999999992</v>
      </c>
      <c r="BR24" s="46">
        <f>Parametrlar!$H$16*BR22*BR23</f>
        <v>5510.4649999999992</v>
      </c>
      <c r="BS24" s="46">
        <f>Parametrlar!$H$16*BS22*BS23</f>
        <v>5510.4649999999992</v>
      </c>
      <c r="BT24" s="46">
        <f>Parametrlar!$H$16*BT22*BT23</f>
        <v>5510.4649999999992</v>
      </c>
      <c r="BU24" s="46">
        <f>Parametrlar!$H$16*BU22*BU23</f>
        <v>5510.4649999999992</v>
      </c>
      <c r="BV24" s="46">
        <f>Parametrlar!$H$16*BV22*BV23</f>
        <v>5510.4649999999992</v>
      </c>
      <c r="BW24" s="46">
        <f>Parametrlar!$H$16*BW22*BW23</f>
        <v>5510.4649999999992</v>
      </c>
      <c r="BX24" s="46">
        <f>Parametrlar!$H$16*BX22*BX23</f>
        <v>5510.4649999999992</v>
      </c>
      <c r="BY24" s="46">
        <f>Parametrlar!$H$16*BY22*BY23</f>
        <v>5510.4649999999992</v>
      </c>
      <c r="BZ24" s="46">
        <f>Parametrlar!$H$16*BZ22*BZ23</f>
        <v>5510.4649999999992</v>
      </c>
      <c r="CA24" s="46">
        <f>Parametrlar!$H$16*CA22*CA23</f>
        <v>5510.4649999999992</v>
      </c>
      <c r="CB24" s="46">
        <f>Parametrlar!$H$16*CB22*CB23</f>
        <v>5510.4649999999992</v>
      </c>
      <c r="CC24" s="46">
        <f>Parametrlar!$H$16*CC22*CC23</f>
        <v>5510.4649999999992</v>
      </c>
      <c r="CD24" s="46">
        <f>Parametrlar!$H$16*CD22*CD23</f>
        <v>5510.4649999999992</v>
      </c>
      <c r="CE24" s="46">
        <f>Parametrlar!$H$16*CE22*CE23</f>
        <v>5510.4649999999992</v>
      </c>
      <c r="CF24" s="46">
        <f>Parametrlar!$H$16*CF22*CF23</f>
        <v>5510.4649999999992</v>
      </c>
      <c r="CG24" s="46">
        <f>Parametrlar!$H$16*CG22*CG23</f>
        <v>5510.4649999999992</v>
      </c>
      <c r="CH24" s="46">
        <f>Parametrlar!$H$16*CH22*CH23</f>
        <v>5510.4649999999992</v>
      </c>
      <c r="CI24" s="46">
        <f>Parametrlar!$H$16*CI22*CI23</f>
        <v>5510.4649999999992</v>
      </c>
      <c r="CJ24" s="46">
        <f>Parametrlar!$H$16*CJ22*CJ23</f>
        <v>5510.4649999999992</v>
      </c>
      <c r="CK24" s="46">
        <f>Parametrlar!$H$16*CK22*CK23</f>
        <v>5510.4649999999992</v>
      </c>
      <c r="CL24" s="46">
        <f>Parametrlar!$H$16*CL22*CL23</f>
        <v>5510.4649999999992</v>
      </c>
      <c r="CM24" s="46">
        <f>Parametrlar!$H$16*CM22*CM23</f>
        <v>5510.4649999999992</v>
      </c>
      <c r="CN24" s="46">
        <f>Parametrlar!$H$16*CN22*CN23</f>
        <v>5510.4649999999992</v>
      </c>
      <c r="CO24" s="46">
        <f>Parametrlar!$H$16*CO22*CO23</f>
        <v>5510.4649999999992</v>
      </c>
      <c r="CP24" s="46">
        <f>Parametrlar!$H$16*CP22*CP23</f>
        <v>5510.4649999999992</v>
      </c>
      <c r="CQ24" s="46">
        <f>Parametrlar!$H$16*CQ22*CQ23</f>
        <v>5510.4649999999992</v>
      </c>
      <c r="CR24" s="46">
        <f>Parametrlar!$H$16*CR22*CR23</f>
        <v>5510.4649999999992</v>
      </c>
      <c r="CS24" s="46">
        <f>Parametrlar!$H$16*CS22*CS23</f>
        <v>5510.4649999999992</v>
      </c>
      <c r="CT24" s="46">
        <f>Parametrlar!$H$16*CT22*CT23</f>
        <v>5510.4649999999992</v>
      </c>
      <c r="CU24" s="46">
        <f>Parametrlar!$H$16*CU22*CU23</f>
        <v>5510.4649999999992</v>
      </c>
      <c r="CV24" s="46">
        <f>Parametrlar!$H$16*CV22*CV23</f>
        <v>5510.4649999999992</v>
      </c>
      <c r="CW24" s="46">
        <f>Parametrlar!$H$16*CW22*CW23</f>
        <v>5510.4649999999992</v>
      </c>
      <c r="CX24" s="46">
        <f>Parametrlar!$H$16*CX22*CX23</f>
        <v>5510.4649999999992</v>
      </c>
      <c r="CY24" s="46">
        <f>Parametrlar!$H$16*CY22*CY23</f>
        <v>5510.4649999999992</v>
      </c>
      <c r="CZ24" s="46">
        <f>Parametrlar!$H$16*CZ22*CZ23</f>
        <v>5510.4649999999992</v>
      </c>
      <c r="DA24" s="46">
        <f>Parametrlar!$H$16*DA22*DA23</f>
        <v>5510.4649999999992</v>
      </c>
      <c r="DB24" s="46">
        <f>Parametrlar!$H$16*DB22*DB23</f>
        <v>5510.4649999999992</v>
      </c>
      <c r="DC24" s="46">
        <f>Parametrlar!$H$16*DC22*DC23</f>
        <v>5510.4649999999992</v>
      </c>
      <c r="DD24" s="46">
        <f>Parametrlar!$H$16*DD22*DD23</f>
        <v>5510.4649999999992</v>
      </c>
      <c r="DE24" s="46">
        <f>Parametrlar!$H$16*DE22*DE23</f>
        <v>5510.4649999999992</v>
      </c>
      <c r="DF24" s="46">
        <f>Parametrlar!$H$16*DF22*DF23</f>
        <v>5510.4649999999992</v>
      </c>
      <c r="DG24" s="46">
        <f>Parametrlar!$H$16*DG22*DG23</f>
        <v>5510.4649999999992</v>
      </c>
      <c r="DH24" s="46">
        <f>Parametrlar!$H$16*DH22*DH23</f>
        <v>5510.4649999999992</v>
      </c>
      <c r="DI24" s="46">
        <f>Parametrlar!$H$16*DI22*DI23</f>
        <v>5510.4649999999992</v>
      </c>
      <c r="DJ24" s="46">
        <f>Parametrlar!$H$16*DJ22*DJ23</f>
        <v>5510.4649999999992</v>
      </c>
      <c r="DK24" s="46">
        <f>Parametrlar!$H$16*DK22*DK23</f>
        <v>5510.4649999999992</v>
      </c>
      <c r="DL24" s="46">
        <f>Parametrlar!$H$16*DL22*DL23</f>
        <v>5510.4649999999992</v>
      </c>
      <c r="DM24" s="46">
        <f>Parametrlar!$H$16*DM22*DM23</f>
        <v>5510.4649999999992</v>
      </c>
      <c r="DN24" s="46">
        <f>Parametrlar!$H$16*DN22*DN23</f>
        <v>5510.4649999999992</v>
      </c>
      <c r="DO24" s="46">
        <f>Parametrlar!$H$16*DO22*DO23</f>
        <v>5510.4649999999992</v>
      </c>
      <c r="DP24" s="46">
        <f>Parametrlar!$H$16*DP22*DP23</f>
        <v>5510.4649999999992</v>
      </c>
      <c r="DQ24" s="46">
        <f>Parametrlar!$H$16*DQ22*DQ23</f>
        <v>5510.4649999999992</v>
      </c>
      <c r="DR24" s="46">
        <f>Parametrlar!$H$16*DR22*DR23</f>
        <v>5510.4649999999992</v>
      </c>
      <c r="DS24" s="46">
        <f>Parametrlar!$H$16*DS22*DS23</f>
        <v>5510.4649999999992</v>
      </c>
      <c r="DT24" s="46">
        <f>Parametrlar!$H$16*DT22*DT23</f>
        <v>5510.4649999999992</v>
      </c>
      <c r="DU24" s="46">
        <f>Parametrlar!$H$16*DU22*DU23</f>
        <v>5510.4649999999992</v>
      </c>
      <c r="DV24" s="46">
        <f>Parametrlar!$H$16*DV22*DV23</f>
        <v>5510.4649999999992</v>
      </c>
      <c r="DW24" s="46">
        <f>Parametrlar!$H$16*DW22*DW23</f>
        <v>5510.4649999999992</v>
      </c>
      <c r="DX24" s="46">
        <f>Parametrlar!$H$16*DX22*DX23</f>
        <v>5510.4649999999992</v>
      </c>
      <c r="DY24" s="46">
        <f>Parametrlar!$H$16*DY22*DY23</f>
        <v>5510.4649999999992</v>
      </c>
      <c r="DZ24" s="46">
        <f>Parametrlar!$H$16*DZ22*DZ23</f>
        <v>5510.4649999999992</v>
      </c>
      <c r="EA24" s="46">
        <f>Parametrlar!$H$16*EA22*EA23</f>
        <v>5510.4649999999992</v>
      </c>
      <c r="EB24" s="46">
        <f>Parametrlar!$H$16*EB22*EB23</f>
        <v>5510.4649999999992</v>
      </c>
      <c r="EC24" s="46">
        <f>Parametrlar!$H$16*EC22*EC23</f>
        <v>5510.4649999999992</v>
      </c>
      <c r="ED24" s="46">
        <f>Parametrlar!$H$16*ED22*ED23</f>
        <v>5510.4649999999992</v>
      </c>
      <c r="EE24" s="46">
        <f>Parametrlar!$H$16*EE22*EE23</f>
        <v>5510.4649999999992</v>
      </c>
      <c r="EF24" s="46">
        <f>Parametrlar!$H$16*EF22*EF23</f>
        <v>5510.4649999999992</v>
      </c>
      <c r="EG24" s="46">
        <f>Parametrlar!$H$16*EG22*EG23</f>
        <v>5510.4649999999992</v>
      </c>
      <c r="EH24" s="46">
        <f>Parametrlar!$H$16*EH22*EH23</f>
        <v>5510.4649999999992</v>
      </c>
      <c r="EI24" s="46">
        <f>Parametrlar!$H$16*EI22*EI23</f>
        <v>5510.4649999999992</v>
      </c>
      <c r="EJ24" s="46">
        <f>Parametrlar!$H$16*EJ22*EJ23</f>
        <v>5510.4649999999992</v>
      </c>
      <c r="EK24" s="46">
        <f>Parametrlar!$H$16*EK22*EK23</f>
        <v>5510.4649999999992</v>
      </c>
      <c r="EL24" s="46">
        <f>Parametrlar!$H$16*EL22*EL23</f>
        <v>5510.4649999999992</v>
      </c>
      <c r="EM24" s="46">
        <f>Parametrlar!$H$16*EM22*EM23</f>
        <v>5510.4649999999992</v>
      </c>
      <c r="EN24" s="46">
        <f>Parametrlar!$H$16*EN22*EN23</f>
        <v>5510.4649999999992</v>
      </c>
      <c r="EO24" s="46">
        <f>Parametrlar!$H$16*EO22*EO23</f>
        <v>5510.4649999999992</v>
      </c>
      <c r="EP24" s="46">
        <f>Parametrlar!$H$16*EP22*EP23</f>
        <v>5510.4649999999992</v>
      </c>
      <c r="EQ24" s="46">
        <f>Parametrlar!$H$16*EQ22*EQ23</f>
        <v>5510.4649999999992</v>
      </c>
      <c r="ER24" s="46">
        <f>Parametrlar!$H$16*ER22*ER23</f>
        <v>5510.4649999999992</v>
      </c>
      <c r="ES24" s="46">
        <f>Parametrlar!$H$16*ES22*ES23</f>
        <v>5510.4649999999992</v>
      </c>
      <c r="ET24" s="46">
        <f>Parametrlar!$H$16*ET22*ET23</f>
        <v>5510.4649999999992</v>
      </c>
      <c r="EU24" s="46">
        <f>Parametrlar!$H$16*EU22*EU23</f>
        <v>5510.4649999999992</v>
      </c>
      <c r="EV24" s="46">
        <f>Parametrlar!$H$16*EV22*EV23</f>
        <v>0</v>
      </c>
      <c r="EW24" s="46">
        <f>Parametrlar!$H$16*EW22*EW23</f>
        <v>0</v>
      </c>
      <c r="EX24" s="46">
        <f>Parametrlar!$H$16*EX22*EX23</f>
        <v>0</v>
      </c>
      <c r="EY24" s="46">
        <f>Parametrlar!$H$16*EY22*EY23</f>
        <v>0</v>
      </c>
      <c r="EZ24" s="46">
        <f>Parametrlar!$H$16*EZ22*EZ23</f>
        <v>0</v>
      </c>
      <c r="FA24" s="46">
        <f>Parametrlar!$H$16*FA22*FA23</f>
        <v>0</v>
      </c>
      <c r="FB24" s="46">
        <f>Parametrlar!$H$16*FB22*FB23</f>
        <v>0</v>
      </c>
      <c r="FC24" s="46">
        <f>Parametrlar!$H$16*FC22*FC23</f>
        <v>0</v>
      </c>
      <c r="FD24" s="46">
        <f>Parametrlar!$H$16*FD22*FD23</f>
        <v>0</v>
      </c>
      <c r="FE24" s="46">
        <f>Parametrlar!$H$16*FE22*FE23</f>
        <v>0</v>
      </c>
      <c r="FF24" s="46">
        <f>Parametrlar!$H$16*FF22*FF23</f>
        <v>0</v>
      </c>
      <c r="FG24" s="46">
        <f>Parametrlar!$H$16*FG22*FG23</f>
        <v>0</v>
      </c>
      <c r="FH24" s="46">
        <f>Parametrlar!$H$16*FH22*FH23</f>
        <v>0</v>
      </c>
      <c r="FI24" s="46">
        <f>Parametrlar!$H$16*FI22*FI23</f>
        <v>0</v>
      </c>
      <c r="FJ24" s="46">
        <f>Parametrlar!$H$16*FJ22*FJ23</f>
        <v>0</v>
      </c>
      <c r="FK24" s="46">
        <f>Parametrlar!$H$16*FK22*FK23</f>
        <v>0</v>
      </c>
      <c r="FL24" s="46">
        <f>Parametrlar!$H$16*FL22*FL23</f>
        <v>0</v>
      </c>
      <c r="FM24" s="46">
        <f>Parametrlar!$H$16*FM22*FM23</f>
        <v>0</v>
      </c>
      <c r="FN24" s="46">
        <f>Parametrlar!$H$16*FN22*FN23</f>
        <v>0</v>
      </c>
      <c r="FO24" s="46">
        <f>Parametrlar!$H$16*FO22*FO23</f>
        <v>0</v>
      </c>
      <c r="FP24" s="46">
        <f>Parametrlar!$H$16*FP22*FP23</f>
        <v>0</v>
      </c>
    </row>
    <row r="25" spans="1:172" x14ac:dyDescent="0.2">
      <c r="A25" s="42" t="s">
        <v>239</v>
      </c>
      <c r="C25" s="45">
        <f t="shared" si="13"/>
        <v>32477.650189241936</v>
      </c>
      <c r="D25" s="46">
        <f>Kirish!$B$21*Parametrlar!$H$14*D22*D23</f>
        <v>0</v>
      </c>
      <c r="E25" s="46">
        <f>Kirish!$B$21*Parametrlar!$H$14*E22*E23</f>
        <v>0</v>
      </c>
      <c r="F25" s="46">
        <f>Kirish!$B$21*Parametrlar!$H$14*F22*F23</f>
        <v>0</v>
      </c>
      <c r="G25" s="46">
        <f>Kirish!$B$21*Parametrlar!$H$14*G22*G23</f>
        <v>0</v>
      </c>
      <c r="H25" s="46">
        <f>Kirish!$B$21*Parametrlar!$H$14*H22*H23</f>
        <v>0</v>
      </c>
      <c r="I25" s="46">
        <f>Kirish!$B$21*Parametrlar!$H$14*I22*I23</f>
        <v>0</v>
      </c>
      <c r="J25" s="46">
        <f>Kirish!$B$21*Parametrlar!$H$14*J22*J23</f>
        <v>0</v>
      </c>
      <c r="K25" s="46">
        <f>Kirish!$B$21*Parametrlar!$H$14*K22*K23</f>
        <v>0</v>
      </c>
      <c r="L25" s="46">
        <f>Kirish!$B$21*Parametrlar!$H$14*L22*L23</f>
        <v>0</v>
      </c>
      <c r="M25" s="46">
        <f>Kirish!$B$21*Parametrlar!$H$14*M22*M23</f>
        <v>0</v>
      </c>
      <c r="N25" s="46">
        <f>Kirish!$B$21*Parametrlar!$H$14*N22*N23</f>
        <v>0</v>
      </c>
      <c r="O25" s="46">
        <f>Kirish!$B$21*Parametrlar!$H$14*O22*O23</f>
        <v>0</v>
      </c>
      <c r="P25" s="46">
        <f>Kirish!$B$21*Parametrlar!$H$14*P22*P23</f>
        <v>0</v>
      </c>
      <c r="Q25" s="46">
        <f>Kirish!$B$21*Parametrlar!$H$14*Q22*Q23</f>
        <v>0</v>
      </c>
      <c r="R25" s="46">
        <f>Kirish!$B$21*Parametrlar!$H$14*R22*R23</f>
        <v>0</v>
      </c>
      <c r="S25" s="46">
        <f>Kirish!$B$21*Parametrlar!$H$14*S22*S23</f>
        <v>0</v>
      </c>
      <c r="T25" s="46">
        <f>Kirish!$B$21*Parametrlar!$H$14*T22*T23</f>
        <v>0</v>
      </c>
      <c r="U25" s="46">
        <f>Kirish!$B$21*Parametrlar!$H$14*U22*U23</f>
        <v>0</v>
      </c>
      <c r="V25" s="46">
        <f>Kirish!$B$21*Parametrlar!$H$14*V22*V23</f>
        <v>0</v>
      </c>
      <c r="W25" s="46">
        <f>Kirish!$B$21*Parametrlar!$H$14*W22*W23</f>
        <v>0</v>
      </c>
      <c r="X25" s="46">
        <f>Kirish!$B$21*Parametrlar!$H$14*X22*X23</f>
        <v>0</v>
      </c>
      <c r="Y25" s="46">
        <f>Kirish!$B$21*Parametrlar!$H$14*Y22*Y23</f>
        <v>0</v>
      </c>
      <c r="Z25" s="46">
        <f>Kirish!$B$21*Parametrlar!$H$14*Z22*Z23</f>
        <v>0</v>
      </c>
      <c r="AA25" s="46">
        <f>Kirish!$B$21*Parametrlar!$H$14*AA22*AA23</f>
        <v>0</v>
      </c>
      <c r="AB25" s="46">
        <f>Kirish!$B$21*Parametrlar!$H$14*AB22*AB23</f>
        <v>0</v>
      </c>
      <c r="AC25" s="46">
        <f>Kirish!$B$21*Parametrlar!$H$14*AC22*AC23</f>
        <v>0</v>
      </c>
      <c r="AD25" s="46">
        <f>Kirish!$B$21*Parametrlar!$H$14*AD22*AD23</f>
        <v>0</v>
      </c>
      <c r="AE25" s="46">
        <f>Kirish!$B$21*Parametrlar!$H$14*AE22*AE23</f>
        <v>0</v>
      </c>
      <c r="AF25" s="46">
        <f>Kirish!$B$21*Parametrlar!$H$14*AF22*AF23</f>
        <v>69.193395875881833</v>
      </c>
      <c r="AG25" s="46">
        <f>Kirish!$B$21*Parametrlar!$H$14*AG22*AG23</f>
        <v>78.563334900740827</v>
      </c>
      <c r="AH25" s="46">
        <f>Kirish!$B$21*Parametrlar!$H$14*AH22*AH23</f>
        <v>87.933273925599821</v>
      </c>
      <c r="AI25" s="46">
        <f>Kirish!$B$21*Parametrlar!$H$14*AI22*AI23</f>
        <v>97.303212950458828</v>
      </c>
      <c r="AJ25" s="46">
        <f>Kirish!$B$21*Parametrlar!$H$14*AJ22*AJ23</f>
        <v>106.67315197531784</v>
      </c>
      <c r="AK25" s="46">
        <f>Kirish!$B$21*Parametrlar!$H$14*AK22*AK23</f>
        <v>116.04309100017683</v>
      </c>
      <c r="AL25" s="46">
        <f>Kirish!$B$21*Parametrlar!$H$14*AL22*AL23</f>
        <v>125.41303002503582</v>
      </c>
      <c r="AM25" s="46">
        <f>Kirish!$B$21*Parametrlar!$H$14*AM22*AM23</f>
        <v>134.78296904989483</v>
      </c>
      <c r="AN25" s="46">
        <f>Kirish!$B$21*Parametrlar!$H$14*AN22*AN23</f>
        <v>144.15290807475381</v>
      </c>
      <c r="AO25" s="46">
        <f>Kirish!$B$21*Parametrlar!$H$14*AO22*AO23</f>
        <v>153.52284709961282</v>
      </c>
      <c r="AP25" s="46">
        <f>Kirish!$B$21*Parametrlar!$H$14*AP22*AP23</f>
        <v>162.89278612447183</v>
      </c>
      <c r="AQ25" s="46">
        <f>Kirish!$B$21*Parametrlar!$H$14*AQ22*AQ23</f>
        <v>172.26272514933081</v>
      </c>
      <c r="AR25" s="46">
        <f>Kirish!$B$21*Parametrlar!$H$14*AR22*AR23</f>
        <v>181.63266417418978</v>
      </c>
      <c r="AS25" s="46">
        <f>Kirish!$B$21*Parametrlar!$H$14*AS22*AS23</f>
        <v>191.00260319904879</v>
      </c>
      <c r="AT25" s="46">
        <f>Kirish!$B$21*Parametrlar!$H$14*AT22*AT23</f>
        <v>200.3725422239078</v>
      </c>
      <c r="AU25" s="46">
        <f>Kirish!$B$21*Parametrlar!$H$14*AU22*AU23</f>
        <v>209.74248124876678</v>
      </c>
      <c r="AV25" s="46">
        <f>Kirish!$B$21*Parametrlar!$H$14*AV22*AV23</f>
        <v>219.11242027362579</v>
      </c>
      <c r="AW25" s="46">
        <f>Kirish!$B$21*Parametrlar!$H$14*AW22*AW23</f>
        <v>228.48235929848479</v>
      </c>
      <c r="AX25" s="46">
        <f>Kirish!$B$21*Parametrlar!$H$14*AX22*AX23</f>
        <v>237.8522983233438</v>
      </c>
      <c r="AY25" s="46">
        <f>Kirish!$B$21*Parametrlar!$H$14*AY22*AY23</f>
        <v>247.22223734820281</v>
      </c>
      <c r="AZ25" s="46">
        <f>Kirish!$B$21*Parametrlar!$H$14*AZ22*AZ23</f>
        <v>256.59217637306182</v>
      </c>
      <c r="BA25" s="46">
        <f>Kirish!$B$21*Parametrlar!$H$14*BA22*BA23</f>
        <v>265.96211539792074</v>
      </c>
      <c r="BB25" s="46">
        <f>Kirish!$B$21*Parametrlar!$H$14*BB22*BB23</f>
        <v>275.33205442277972</v>
      </c>
      <c r="BC25" s="46">
        <f>Kirish!$B$21*Parametrlar!$H$14*BC22*BC23</f>
        <v>284.70199344763876</v>
      </c>
      <c r="BD25" s="46">
        <f>Kirish!$B$21*Parametrlar!$H$14*BD22*BD23</f>
        <v>294.07193247249774</v>
      </c>
      <c r="BE25" s="46">
        <f>Kirish!$B$21*Parametrlar!$H$14*BE22*BE23</f>
        <v>294.07193247249774</v>
      </c>
      <c r="BF25" s="46">
        <f>Kirish!$B$21*Parametrlar!$H$14*BF22*BF23</f>
        <v>294.07193247249774</v>
      </c>
      <c r="BG25" s="46">
        <f>Kirish!$B$21*Parametrlar!$H$14*BG22*BG23</f>
        <v>294.07193247249774</v>
      </c>
      <c r="BH25" s="46">
        <f>Kirish!$B$21*Parametrlar!$H$14*BH22*BH23</f>
        <v>294.07193247249774</v>
      </c>
      <c r="BI25" s="46">
        <f>Kirish!$B$21*Parametrlar!$H$14*BI22*BI23</f>
        <v>294.07193247249774</v>
      </c>
      <c r="BJ25" s="46">
        <f>Kirish!$B$21*Parametrlar!$H$14*BJ22*BJ23</f>
        <v>294.07193247249774</v>
      </c>
      <c r="BK25" s="46">
        <f>Kirish!$B$21*Parametrlar!$H$14*BK22*BK23</f>
        <v>294.07193247249774</v>
      </c>
      <c r="BL25" s="46">
        <f>Kirish!$B$21*Parametrlar!$H$14*BL22*BL23</f>
        <v>294.07193247249774</v>
      </c>
      <c r="BM25" s="46">
        <f>Kirish!$B$21*Parametrlar!$H$14*BM22*BM23</f>
        <v>294.07193247249774</v>
      </c>
      <c r="BN25" s="46">
        <f>Kirish!$B$21*Parametrlar!$H$14*BN22*BN23</f>
        <v>294.07193247249774</v>
      </c>
      <c r="BO25" s="46">
        <f>Kirish!$B$21*Parametrlar!$H$14*BO22*BO23</f>
        <v>294.07193247249774</v>
      </c>
      <c r="BP25" s="46">
        <f>Kirish!$B$21*Parametrlar!$H$14*BP22*BP23</f>
        <v>294.07193247249774</v>
      </c>
      <c r="BQ25" s="46">
        <f>Kirish!$B$21*Parametrlar!$H$14*BQ22*BQ23</f>
        <v>294.07193247249774</v>
      </c>
      <c r="BR25" s="46">
        <f>Kirish!$B$21*Parametrlar!$H$14*BR22*BR23</f>
        <v>294.07193247249774</v>
      </c>
      <c r="BS25" s="46">
        <f>Kirish!$B$21*Parametrlar!$H$14*BS22*BS23</f>
        <v>294.07193247249774</v>
      </c>
      <c r="BT25" s="46">
        <f>Kirish!$B$21*Parametrlar!$H$14*BT22*BT23</f>
        <v>294.07193247249774</v>
      </c>
      <c r="BU25" s="46">
        <f>Kirish!$B$21*Parametrlar!$H$14*BU22*BU23</f>
        <v>294.07193247249774</v>
      </c>
      <c r="BV25" s="46">
        <f>Kirish!$B$21*Parametrlar!$H$14*BV22*BV23</f>
        <v>294.07193247249774</v>
      </c>
      <c r="BW25" s="46">
        <f>Kirish!$B$21*Parametrlar!$H$14*BW22*BW23</f>
        <v>294.07193247249774</v>
      </c>
      <c r="BX25" s="46">
        <f>Kirish!$B$21*Parametrlar!$H$14*BX22*BX23</f>
        <v>294.07193247249774</v>
      </c>
      <c r="BY25" s="46">
        <f>Kirish!$B$21*Parametrlar!$H$14*BY22*BY23</f>
        <v>294.07193247249774</v>
      </c>
      <c r="BZ25" s="46">
        <f>Kirish!$B$21*Parametrlar!$H$14*BZ22*BZ23</f>
        <v>294.07193247249774</v>
      </c>
      <c r="CA25" s="46">
        <f>Kirish!$B$21*Parametrlar!$H$14*CA22*CA23</f>
        <v>294.07193247249774</v>
      </c>
      <c r="CB25" s="46">
        <f>Kirish!$B$21*Parametrlar!$H$14*CB22*CB23</f>
        <v>294.07193247249774</v>
      </c>
      <c r="CC25" s="46">
        <f>Kirish!$B$21*Parametrlar!$H$14*CC22*CC23</f>
        <v>294.07193247249774</v>
      </c>
      <c r="CD25" s="46">
        <f>Kirish!$B$21*Parametrlar!$H$14*CD22*CD23</f>
        <v>294.07193247249774</v>
      </c>
      <c r="CE25" s="46">
        <f>Kirish!$B$21*Parametrlar!$H$14*CE22*CE23</f>
        <v>294.07193247249774</v>
      </c>
      <c r="CF25" s="46">
        <f>Kirish!$B$21*Parametrlar!$H$14*CF22*CF23</f>
        <v>294.07193247249774</v>
      </c>
      <c r="CG25" s="46">
        <f>Kirish!$B$21*Parametrlar!$H$14*CG22*CG23</f>
        <v>294.07193247249774</v>
      </c>
      <c r="CH25" s="46">
        <f>Kirish!$B$21*Parametrlar!$H$14*CH22*CH23</f>
        <v>294.07193247249774</v>
      </c>
      <c r="CI25" s="46">
        <f>Kirish!$B$21*Parametrlar!$H$14*CI22*CI23</f>
        <v>294.07193247249774</v>
      </c>
      <c r="CJ25" s="46">
        <f>Kirish!$B$21*Parametrlar!$H$14*CJ22*CJ23</f>
        <v>294.07193247249774</v>
      </c>
      <c r="CK25" s="46">
        <f>Kirish!$B$21*Parametrlar!$H$14*CK22*CK23</f>
        <v>294.07193247249774</v>
      </c>
      <c r="CL25" s="46">
        <f>Kirish!$B$21*Parametrlar!$H$14*CL22*CL23</f>
        <v>294.07193247249774</v>
      </c>
      <c r="CM25" s="46">
        <f>Kirish!$B$21*Parametrlar!$H$14*CM22*CM23</f>
        <v>294.07193247249774</v>
      </c>
      <c r="CN25" s="46">
        <f>Kirish!$B$21*Parametrlar!$H$14*CN22*CN23</f>
        <v>294.07193247249774</v>
      </c>
      <c r="CO25" s="46">
        <f>Kirish!$B$21*Parametrlar!$H$14*CO22*CO23</f>
        <v>294.07193247249774</v>
      </c>
      <c r="CP25" s="46">
        <f>Kirish!$B$21*Parametrlar!$H$14*CP22*CP23</f>
        <v>294.07193247249774</v>
      </c>
      <c r="CQ25" s="46">
        <f>Kirish!$B$21*Parametrlar!$H$14*CQ22*CQ23</f>
        <v>294.07193247249774</v>
      </c>
      <c r="CR25" s="46">
        <f>Kirish!$B$21*Parametrlar!$H$14*CR22*CR23</f>
        <v>294.07193247249774</v>
      </c>
      <c r="CS25" s="46">
        <f>Kirish!$B$21*Parametrlar!$H$14*CS22*CS23</f>
        <v>294.07193247249774</v>
      </c>
      <c r="CT25" s="46">
        <f>Kirish!$B$21*Parametrlar!$H$14*CT22*CT23</f>
        <v>294.07193247249774</v>
      </c>
      <c r="CU25" s="46">
        <f>Kirish!$B$21*Parametrlar!$H$14*CU22*CU23</f>
        <v>294.07193247249774</v>
      </c>
      <c r="CV25" s="46">
        <f>Kirish!$B$21*Parametrlar!$H$14*CV22*CV23</f>
        <v>294.07193247249774</v>
      </c>
      <c r="CW25" s="46">
        <f>Kirish!$B$21*Parametrlar!$H$14*CW22*CW23</f>
        <v>294.07193247249774</v>
      </c>
      <c r="CX25" s="46">
        <f>Kirish!$B$21*Parametrlar!$H$14*CX22*CX23</f>
        <v>294.07193247249774</v>
      </c>
      <c r="CY25" s="46">
        <f>Kirish!$B$21*Parametrlar!$H$14*CY22*CY23</f>
        <v>294.07193247249774</v>
      </c>
      <c r="CZ25" s="46">
        <f>Kirish!$B$21*Parametrlar!$H$14*CZ22*CZ23</f>
        <v>294.07193247249774</v>
      </c>
      <c r="DA25" s="46">
        <f>Kirish!$B$21*Parametrlar!$H$14*DA22*DA23</f>
        <v>294.07193247249774</v>
      </c>
      <c r="DB25" s="46">
        <f>Kirish!$B$21*Parametrlar!$H$14*DB22*DB23</f>
        <v>294.07193247249774</v>
      </c>
      <c r="DC25" s="46">
        <f>Kirish!$B$21*Parametrlar!$H$14*DC22*DC23</f>
        <v>294.07193247249774</v>
      </c>
      <c r="DD25" s="46">
        <f>Kirish!$B$21*Parametrlar!$H$14*DD22*DD23</f>
        <v>294.07193247249774</v>
      </c>
      <c r="DE25" s="46">
        <f>Kirish!$B$21*Parametrlar!$H$14*DE22*DE23</f>
        <v>294.07193247249774</v>
      </c>
      <c r="DF25" s="46">
        <f>Kirish!$B$21*Parametrlar!$H$14*DF22*DF23</f>
        <v>294.07193247249774</v>
      </c>
      <c r="DG25" s="46">
        <f>Kirish!$B$21*Parametrlar!$H$14*DG22*DG23</f>
        <v>294.07193247249774</v>
      </c>
      <c r="DH25" s="46">
        <f>Kirish!$B$21*Parametrlar!$H$14*DH22*DH23</f>
        <v>294.07193247249774</v>
      </c>
      <c r="DI25" s="46">
        <f>Kirish!$B$21*Parametrlar!$H$14*DI22*DI23</f>
        <v>294.07193247249774</v>
      </c>
      <c r="DJ25" s="46">
        <f>Kirish!$B$21*Parametrlar!$H$14*DJ22*DJ23</f>
        <v>294.07193247249774</v>
      </c>
      <c r="DK25" s="46">
        <f>Kirish!$B$21*Parametrlar!$H$14*DK22*DK23</f>
        <v>294.07193247249774</v>
      </c>
      <c r="DL25" s="46">
        <f>Kirish!$B$21*Parametrlar!$H$14*DL22*DL23</f>
        <v>294.07193247249774</v>
      </c>
      <c r="DM25" s="46">
        <f>Kirish!$B$21*Parametrlar!$H$14*DM22*DM23</f>
        <v>294.07193247249774</v>
      </c>
      <c r="DN25" s="46">
        <f>Kirish!$B$21*Parametrlar!$H$14*DN22*DN23</f>
        <v>294.07193247249774</v>
      </c>
      <c r="DO25" s="46">
        <f>Kirish!$B$21*Parametrlar!$H$14*DO22*DO23</f>
        <v>294.07193247249774</v>
      </c>
      <c r="DP25" s="46">
        <f>Kirish!$B$21*Parametrlar!$H$14*DP22*DP23</f>
        <v>294.07193247249774</v>
      </c>
      <c r="DQ25" s="46">
        <f>Kirish!$B$21*Parametrlar!$H$14*DQ22*DQ23</f>
        <v>294.07193247249774</v>
      </c>
      <c r="DR25" s="46">
        <f>Kirish!$B$21*Parametrlar!$H$14*DR22*DR23</f>
        <v>294.07193247249774</v>
      </c>
      <c r="DS25" s="46">
        <f>Kirish!$B$21*Parametrlar!$H$14*DS22*DS23</f>
        <v>294.07193247249774</v>
      </c>
      <c r="DT25" s="46">
        <f>Kirish!$B$21*Parametrlar!$H$14*DT22*DT23</f>
        <v>294.07193247249774</v>
      </c>
      <c r="DU25" s="46">
        <f>Kirish!$B$21*Parametrlar!$H$14*DU22*DU23</f>
        <v>294.07193247249774</v>
      </c>
      <c r="DV25" s="46">
        <f>Kirish!$B$21*Parametrlar!$H$14*DV22*DV23</f>
        <v>294.07193247249774</v>
      </c>
      <c r="DW25" s="46">
        <f>Kirish!$B$21*Parametrlar!$H$14*DW22*DW23</f>
        <v>294.07193247249774</v>
      </c>
      <c r="DX25" s="46">
        <f>Kirish!$B$21*Parametrlar!$H$14*DX22*DX23</f>
        <v>294.07193247249774</v>
      </c>
      <c r="DY25" s="46">
        <f>Kirish!$B$21*Parametrlar!$H$14*DY22*DY23</f>
        <v>294.07193247249774</v>
      </c>
      <c r="DZ25" s="46">
        <f>Kirish!$B$21*Parametrlar!$H$14*DZ22*DZ23</f>
        <v>294.07193247249774</v>
      </c>
      <c r="EA25" s="46">
        <f>Kirish!$B$21*Parametrlar!$H$14*EA22*EA23</f>
        <v>294.07193247249774</v>
      </c>
      <c r="EB25" s="46">
        <f>Kirish!$B$21*Parametrlar!$H$14*EB22*EB23</f>
        <v>294.07193247249774</v>
      </c>
      <c r="EC25" s="46">
        <f>Kirish!$B$21*Parametrlar!$H$14*EC22*EC23</f>
        <v>294.07193247249774</v>
      </c>
      <c r="ED25" s="46">
        <f>Kirish!$B$21*Parametrlar!$H$14*ED22*ED23</f>
        <v>294.07193247249774</v>
      </c>
      <c r="EE25" s="46">
        <f>Kirish!$B$21*Parametrlar!$H$14*EE22*EE23</f>
        <v>294.07193247249774</v>
      </c>
      <c r="EF25" s="46">
        <f>Kirish!$B$21*Parametrlar!$H$14*EF22*EF23</f>
        <v>294.07193247249774</v>
      </c>
      <c r="EG25" s="46">
        <f>Kirish!$B$21*Parametrlar!$H$14*EG22*EG23</f>
        <v>294.07193247249774</v>
      </c>
      <c r="EH25" s="46">
        <f>Kirish!$B$21*Parametrlar!$H$14*EH22*EH23</f>
        <v>294.07193247249774</v>
      </c>
      <c r="EI25" s="46">
        <f>Kirish!$B$21*Parametrlar!$H$14*EI22*EI23</f>
        <v>294.07193247249774</v>
      </c>
      <c r="EJ25" s="46">
        <f>Kirish!$B$21*Parametrlar!$H$14*EJ22*EJ23</f>
        <v>294.07193247249774</v>
      </c>
      <c r="EK25" s="46">
        <f>Kirish!$B$21*Parametrlar!$H$14*EK22*EK23</f>
        <v>294.07193247249774</v>
      </c>
      <c r="EL25" s="46">
        <f>Kirish!$B$21*Parametrlar!$H$14*EL22*EL23</f>
        <v>294.07193247249774</v>
      </c>
      <c r="EM25" s="46">
        <f>Kirish!$B$21*Parametrlar!$H$14*EM22*EM23</f>
        <v>294.07193247249774</v>
      </c>
      <c r="EN25" s="46">
        <f>Kirish!$B$21*Parametrlar!$H$14*EN22*EN23</f>
        <v>294.07193247249774</v>
      </c>
      <c r="EO25" s="46">
        <f>Kirish!$B$21*Parametrlar!$H$14*EO22*EO23</f>
        <v>294.07193247249774</v>
      </c>
      <c r="EP25" s="46">
        <f>Kirish!$B$21*Parametrlar!$H$14*EP22*EP23</f>
        <v>294.07193247249774</v>
      </c>
      <c r="EQ25" s="46">
        <f>Kirish!$B$21*Parametrlar!$H$14*EQ22*EQ23</f>
        <v>294.07193247249774</v>
      </c>
      <c r="ER25" s="46">
        <f>Kirish!$B$21*Parametrlar!$H$14*ER22*ER23</f>
        <v>294.07193247249774</v>
      </c>
      <c r="ES25" s="46">
        <f>Kirish!$B$21*Parametrlar!$H$14*ES22*ES23</f>
        <v>294.07193247249774</v>
      </c>
      <c r="ET25" s="46">
        <f>Kirish!$B$21*Parametrlar!$H$14*ET22*ET23</f>
        <v>294.07193247249774</v>
      </c>
      <c r="EU25" s="46">
        <f>Kirish!$B$21*Parametrlar!$H$14*EU22*EU23</f>
        <v>294.07193247249774</v>
      </c>
      <c r="EV25" s="46">
        <f>Kirish!$B$21*Parametrlar!$H$14*EV22*EV23</f>
        <v>0</v>
      </c>
      <c r="EW25" s="46">
        <f>Kirish!$B$21*Parametrlar!$H$14*EW22*EW23</f>
        <v>0</v>
      </c>
      <c r="EX25" s="46">
        <f>Kirish!$B$21*Parametrlar!$H$14*EX22*EX23</f>
        <v>0</v>
      </c>
      <c r="EY25" s="46">
        <f>Kirish!$B$21*Parametrlar!$H$14*EY22*EY23</f>
        <v>0</v>
      </c>
      <c r="EZ25" s="46">
        <f>Kirish!$B$21*Parametrlar!$H$14*EZ22*EZ23</f>
        <v>0</v>
      </c>
      <c r="FA25" s="46">
        <f>Kirish!$B$21*Parametrlar!$H$14*FA22*FA23</f>
        <v>0</v>
      </c>
      <c r="FB25" s="46">
        <f>Kirish!$B$21*Parametrlar!$H$14*FB22*FB23</f>
        <v>0</v>
      </c>
      <c r="FC25" s="46">
        <f>Kirish!$B$21*Parametrlar!$H$14*FC22*FC23</f>
        <v>0</v>
      </c>
      <c r="FD25" s="46">
        <f>Kirish!$B$21*Parametrlar!$H$14*FD22*FD23</f>
        <v>0</v>
      </c>
      <c r="FE25" s="46">
        <f>Kirish!$B$21*Parametrlar!$H$14*FE22*FE23</f>
        <v>0</v>
      </c>
      <c r="FF25" s="46">
        <f>Kirish!$B$21*Parametrlar!$H$14*FF22*FF23</f>
        <v>0</v>
      </c>
      <c r="FG25" s="46">
        <f>Kirish!$B$21*Parametrlar!$H$14*FG22*FG23</f>
        <v>0</v>
      </c>
      <c r="FH25" s="46">
        <f>Kirish!$B$21*Parametrlar!$H$14*FH22*FH23</f>
        <v>0</v>
      </c>
      <c r="FI25" s="46">
        <f>Kirish!$B$21*Parametrlar!$H$14*FI22*FI23</f>
        <v>0</v>
      </c>
      <c r="FJ25" s="46">
        <f>Kirish!$B$21*Parametrlar!$H$14*FJ22*FJ23</f>
        <v>0</v>
      </c>
      <c r="FK25" s="46">
        <f>Kirish!$B$21*Parametrlar!$H$14*FK22*FK23</f>
        <v>0</v>
      </c>
      <c r="FL25" s="46">
        <f>Kirish!$B$21*Parametrlar!$H$14*FL22*FL23</f>
        <v>0</v>
      </c>
      <c r="FM25" s="46">
        <f>Kirish!$B$21*Parametrlar!$H$14*FM22*FM23</f>
        <v>0</v>
      </c>
      <c r="FN25" s="46">
        <f>Kirish!$B$21*Parametrlar!$H$14*FN22*FN23</f>
        <v>0</v>
      </c>
      <c r="FO25" s="46">
        <f>Kirish!$B$21*Parametrlar!$H$14*FO22*FO23</f>
        <v>0</v>
      </c>
      <c r="FP25" s="46">
        <f>Kirish!$B$21*Parametrlar!$H$14*FP22*FP23</f>
        <v>0</v>
      </c>
    </row>
    <row r="26" spans="1:172" x14ac:dyDescent="0.2">
      <c r="A26" s="42" t="s">
        <v>240</v>
      </c>
      <c r="C26" s="45">
        <f t="shared" si="13"/>
        <v>641059.88768924132</v>
      </c>
      <c r="D26" s="46">
        <f t="shared" ref="D26:AI26" si="14">D24+D25</f>
        <v>0</v>
      </c>
      <c r="E26" s="46">
        <f t="shared" si="14"/>
        <v>0</v>
      </c>
      <c r="F26" s="46">
        <f t="shared" si="14"/>
        <v>0</v>
      </c>
      <c r="G26" s="46">
        <f t="shared" si="14"/>
        <v>0</v>
      </c>
      <c r="H26" s="46">
        <f t="shared" si="14"/>
        <v>0</v>
      </c>
      <c r="I26" s="46">
        <f t="shared" si="14"/>
        <v>0</v>
      </c>
      <c r="J26" s="46">
        <f t="shared" si="14"/>
        <v>0</v>
      </c>
      <c r="K26" s="46">
        <f t="shared" si="14"/>
        <v>0</v>
      </c>
      <c r="L26" s="46">
        <f t="shared" si="14"/>
        <v>0</v>
      </c>
      <c r="M26" s="46">
        <f t="shared" si="14"/>
        <v>0</v>
      </c>
      <c r="N26" s="46">
        <f t="shared" si="14"/>
        <v>0</v>
      </c>
      <c r="O26" s="46">
        <f t="shared" si="14"/>
        <v>0</v>
      </c>
      <c r="P26" s="46">
        <f t="shared" si="14"/>
        <v>0</v>
      </c>
      <c r="Q26" s="46">
        <f t="shared" si="14"/>
        <v>0</v>
      </c>
      <c r="R26" s="46">
        <f t="shared" si="14"/>
        <v>0</v>
      </c>
      <c r="S26" s="46">
        <f t="shared" si="14"/>
        <v>0</v>
      </c>
      <c r="T26" s="46">
        <f t="shared" si="14"/>
        <v>0</v>
      </c>
      <c r="U26" s="46">
        <f t="shared" si="14"/>
        <v>0</v>
      </c>
      <c r="V26" s="46">
        <f t="shared" si="14"/>
        <v>0</v>
      </c>
      <c r="W26" s="46">
        <f t="shared" si="14"/>
        <v>0</v>
      </c>
      <c r="X26" s="46">
        <f t="shared" si="14"/>
        <v>0</v>
      </c>
      <c r="Y26" s="46">
        <f t="shared" si="14"/>
        <v>0</v>
      </c>
      <c r="Z26" s="46">
        <f t="shared" si="14"/>
        <v>0</v>
      </c>
      <c r="AA26" s="46">
        <f t="shared" si="14"/>
        <v>0</v>
      </c>
      <c r="AB26" s="46">
        <f t="shared" si="14"/>
        <v>0</v>
      </c>
      <c r="AC26" s="46">
        <f t="shared" si="14"/>
        <v>0</v>
      </c>
      <c r="AD26" s="46">
        <f t="shared" si="14"/>
        <v>0</v>
      </c>
      <c r="AE26" s="46">
        <f t="shared" si="14"/>
        <v>0</v>
      </c>
      <c r="AF26" s="46">
        <f t="shared" si="14"/>
        <v>1365.773395875882</v>
      </c>
      <c r="AG26" s="46">
        <f t="shared" si="14"/>
        <v>1550.7218765674074</v>
      </c>
      <c r="AH26" s="46">
        <f t="shared" si="14"/>
        <v>1735.6703572589333</v>
      </c>
      <c r="AI26" s="46">
        <f t="shared" si="14"/>
        <v>1920.618837950459</v>
      </c>
      <c r="AJ26" s="46">
        <f t="shared" ref="AJ26:BO26" si="15">AJ24+AJ25</f>
        <v>2105.5673186419849</v>
      </c>
      <c r="AK26" s="46">
        <f t="shared" si="15"/>
        <v>2290.5157993335106</v>
      </c>
      <c r="AL26" s="46">
        <f t="shared" si="15"/>
        <v>2475.4642800250358</v>
      </c>
      <c r="AM26" s="46">
        <f t="shared" si="15"/>
        <v>2660.4127607165615</v>
      </c>
      <c r="AN26" s="46">
        <f t="shared" si="15"/>
        <v>2845.3612414080872</v>
      </c>
      <c r="AO26" s="46">
        <f t="shared" si="15"/>
        <v>3030.3097220996133</v>
      </c>
      <c r="AP26" s="46">
        <f t="shared" si="15"/>
        <v>3215.258202791139</v>
      </c>
      <c r="AQ26" s="46">
        <f t="shared" si="15"/>
        <v>3400.2066834826642</v>
      </c>
      <c r="AR26" s="46">
        <f t="shared" si="15"/>
        <v>3585.1551641741894</v>
      </c>
      <c r="AS26" s="46">
        <f t="shared" si="15"/>
        <v>3770.1036448657151</v>
      </c>
      <c r="AT26" s="46">
        <f t="shared" si="15"/>
        <v>3955.0521255572407</v>
      </c>
      <c r="AU26" s="46">
        <f t="shared" si="15"/>
        <v>4140.0006062487664</v>
      </c>
      <c r="AV26" s="46">
        <f t="shared" si="15"/>
        <v>4324.9490869402925</v>
      </c>
      <c r="AW26" s="46">
        <f t="shared" si="15"/>
        <v>4509.8975676318187</v>
      </c>
      <c r="AX26" s="46">
        <f t="shared" si="15"/>
        <v>4694.8460483233448</v>
      </c>
      <c r="AY26" s="46">
        <f t="shared" si="15"/>
        <v>4879.79452901487</v>
      </c>
      <c r="AZ26" s="46">
        <f t="shared" si="15"/>
        <v>5064.7430097063962</v>
      </c>
      <c r="BA26" s="46">
        <f t="shared" si="15"/>
        <v>5249.6914903979196</v>
      </c>
      <c r="BB26" s="46">
        <f t="shared" si="15"/>
        <v>5434.6399710894457</v>
      </c>
      <c r="BC26" s="46">
        <f t="shared" si="15"/>
        <v>5619.5884517809709</v>
      </c>
      <c r="BD26" s="46">
        <f t="shared" si="15"/>
        <v>5804.536932472497</v>
      </c>
      <c r="BE26" s="46">
        <f t="shared" si="15"/>
        <v>5804.536932472497</v>
      </c>
      <c r="BF26" s="46">
        <f t="shared" si="15"/>
        <v>5804.536932472497</v>
      </c>
      <c r="BG26" s="46">
        <f t="shared" si="15"/>
        <v>5804.536932472497</v>
      </c>
      <c r="BH26" s="46">
        <f t="shared" si="15"/>
        <v>5804.536932472497</v>
      </c>
      <c r="BI26" s="46">
        <f t="shared" si="15"/>
        <v>5804.536932472497</v>
      </c>
      <c r="BJ26" s="46">
        <f t="shared" si="15"/>
        <v>5804.536932472497</v>
      </c>
      <c r="BK26" s="46">
        <f t="shared" si="15"/>
        <v>5804.536932472497</v>
      </c>
      <c r="BL26" s="46">
        <f t="shared" si="15"/>
        <v>5804.536932472497</v>
      </c>
      <c r="BM26" s="46">
        <f t="shared" si="15"/>
        <v>5804.536932472497</v>
      </c>
      <c r="BN26" s="46">
        <f t="shared" si="15"/>
        <v>5804.536932472497</v>
      </c>
      <c r="BO26" s="46">
        <f t="shared" si="15"/>
        <v>5804.536932472497</v>
      </c>
      <c r="BP26" s="46">
        <f t="shared" ref="BP26:CU26" si="16">BP24+BP25</f>
        <v>5804.536932472497</v>
      </c>
      <c r="BQ26" s="46">
        <f t="shared" si="16"/>
        <v>5804.536932472497</v>
      </c>
      <c r="BR26" s="46">
        <f t="shared" si="16"/>
        <v>5804.536932472497</v>
      </c>
      <c r="BS26" s="46">
        <f t="shared" si="16"/>
        <v>5804.536932472497</v>
      </c>
      <c r="BT26" s="46">
        <f t="shared" si="16"/>
        <v>5804.536932472497</v>
      </c>
      <c r="BU26" s="46">
        <f t="shared" si="16"/>
        <v>5804.536932472497</v>
      </c>
      <c r="BV26" s="46">
        <f t="shared" si="16"/>
        <v>5804.536932472497</v>
      </c>
      <c r="BW26" s="46">
        <f t="shared" si="16"/>
        <v>5804.536932472497</v>
      </c>
      <c r="BX26" s="46">
        <f t="shared" si="16"/>
        <v>5804.536932472497</v>
      </c>
      <c r="BY26" s="46">
        <f t="shared" si="16"/>
        <v>5804.536932472497</v>
      </c>
      <c r="BZ26" s="46">
        <f t="shared" si="16"/>
        <v>5804.536932472497</v>
      </c>
      <c r="CA26" s="46">
        <f t="shared" si="16"/>
        <v>5804.536932472497</v>
      </c>
      <c r="CB26" s="46">
        <f t="shared" si="16"/>
        <v>5804.536932472497</v>
      </c>
      <c r="CC26" s="46">
        <f t="shared" si="16"/>
        <v>5804.536932472497</v>
      </c>
      <c r="CD26" s="46">
        <f t="shared" si="16"/>
        <v>5804.536932472497</v>
      </c>
      <c r="CE26" s="46">
        <f t="shared" si="16"/>
        <v>5804.536932472497</v>
      </c>
      <c r="CF26" s="46">
        <f t="shared" si="16"/>
        <v>5804.536932472497</v>
      </c>
      <c r="CG26" s="46">
        <f t="shared" si="16"/>
        <v>5804.536932472497</v>
      </c>
      <c r="CH26" s="46">
        <f t="shared" si="16"/>
        <v>5804.536932472497</v>
      </c>
      <c r="CI26" s="46">
        <f t="shared" si="16"/>
        <v>5804.536932472497</v>
      </c>
      <c r="CJ26" s="46">
        <f t="shared" si="16"/>
        <v>5804.536932472497</v>
      </c>
      <c r="CK26" s="46">
        <f t="shared" si="16"/>
        <v>5804.536932472497</v>
      </c>
      <c r="CL26" s="46">
        <f t="shared" si="16"/>
        <v>5804.536932472497</v>
      </c>
      <c r="CM26" s="46">
        <f t="shared" si="16"/>
        <v>5804.536932472497</v>
      </c>
      <c r="CN26" s="46">
        <f t="shared" si="16"/>
        <v>5804.536932472497</v>
      </c>
      <c r="CO26" s="46">
        <f t="shared" si="16"/>
        <v>5804.536932472497</v>
      </c>
      <c r="CP26" s="46">
        <f t="shared" si="16"/>
        <v>5804.536932472497</v>
      </c>
      <c r="CQ26" s="46">
        <f t="shared" si="16"/>
        <v>5804.536932472497</v>
      </c>
      <c r="CR26" s="46">
        <f t="shared" si="16"/>
        <v>5804.536932472497</v>
      </c>
      <c r="CS26" s="46">
        <f t="shared" si="16"/>
        <v>5804.536932472497</v>
      </c>
      <c r="CT26" s="46">
        <f t="shared" si="16"/>
        <v>5804.536932472497</v>
      </c>
      <c r="CU26" s="46">
        <f t="shared" si="16"/>
        <v>5804.536932472497</v>
      </c>
      <c r="CV26" s="46">
        <f t="shared" ref="CV26:EA26" si="17">CV24+CV25</f>
        <v>5804.536932472497</v>
      </c>
      <c r="CW26" s="46">
        <f t="shared" si="17"/>
        <v>5804.536932472497</v>
      </c>
      <c r="CX26" s="46">
        <f t="shared" si="17"/>
        <v>5804.536932472497</v>
      </c>
      <c r="CY26" s="46">
        <f t="shared" si="17"/>
        <v>5804.536932472497</v>
      </c>
      <c r="CZ26" s="46">
        <f t="shared" si="17"/>
        <v>5804.536932472497</v>
      </c>
      <c r="DA26" s="46">
        <f t="shared" si="17"/>
        <v>5804.536932472497</v>
      </c>
      <c r="DB26" s="46">
        <f t="shared" si="17"/>
        <v>5804.536932472497</v>
      </c>
      <c r="DC26" s="46">
        <f t="shared" si="17"/>
        <v>5804.536932472497</v>
      </c>
      <c r="DD26" s="46">
        <f t="shared" si="17"/>
        <v>5804.536932472497</v>
      </c>
      <c r="DE26" s="46">
        <f t="shared" si="17"/>
        <v>5804.536932472497</v>
      </c>
      <c r="DF26" s="46">
        <f t="shared" si="17"/>
        <v>5804.536932472497</v>
      </c>
      <c r="DG26" s="46">
        <f t="shared" si="17"/>
        <v>5804.536932472497</v>
      </c>
      <c r="DH26" s="46">
        <f t="shared" si="17"/>
        <v>5804.536932472497</v>
      </c>
      <c r="DI26" s="46">
        <f t="shared" si="17"/>
        <v>5804.536932472497</v>
      </c>
      <c r="DJ26" s="46">
        <f t="shared" si="17"/>
        <v>5804.536932472497</v>
      </c>
      <c r="DK26" s="46">
        <f t="shared" si="17"/>
        <v>5804.536932472497</v>
      </c>
      <c r="DL26" s="46">
        <f t="shared" si="17"/>
        <v>5804.536932472497</v>
      </c>
      <c r="DM26" s="46">
        <f t="shared" si="17"/>
        <v>5804.536932472497</v>
      </c>
      <c r="DN26" s="46">
        <f t="shared" si="17"/>
        <v>5804.536932472497</v>
      </c>
      <c r="DO26" s="46">
        <f t="shared" si="17"/>
        <v>5804.536932472497</v>
      </c>
      <c r="DP26" s="46">
        <f t="shared" si="17"/>
        <v>5804.536932472497</v>
      </c>
      <c r="DQ26" s="46">
        <f t="shared" si="17"/>
        <v>5804.536932472497</v>
      </c>
      <c r="DR26" s="46">
        <f t="shared" si="17"/>
        <v>5804.536932472497</v>
      </c>
      <c r="DS26" s="46">
        <f t="shared" si="17"/>
        <v>5804.536932472497</v>
      </c>
      <c r="DT26" s="46">
        <f t="shared" si="17"/>
        <v>5804.536932472497</v>
      </c>
      <c r="DU26" s="46">
        <f t="shared" si="17"/>
        <v>5804.536932472497</v>
      </c>
      <c r="DV26" s="46">
        <f t="shared" si="17"/>
        <v>5804.536932472497</v>
      </c>
      <c r="DW26" s="46">
        <f t="shared" si="17"/>
        <v>5804.536932472497</v>
      </c>
      <c r="DX26" s="46">
        <f t="shared" si="17"/>
        <v>5804.536932472497</v>
      </c>
      <c r="DY26" s="46">
        <f t="shared" si="17"/>
        <v>5804.536932472497</v>
      </c>
      <c r="DZ26" s="46">
        <f t="shared" si="17"/>
        <v>5804.536932472497</v>
      </c>
      <c r="EA26" s="46">
        <f t="shared" si="17"/>
        <v>5804.536932472497</v>
      </c>
      <c r="EB26" s="46">
        <f t="shared" ref="EB26:FG26" si="18">EB24+EB25</f>
        <v>5804.536932472497</v>
      </c>
      <c r="EC26" s="46">
        <f t="shared" si="18"/>
        <v>5804.536932472497</v>
      </c>
      <c r="ED26" s="46">
        <f t="shared" si="18"/>
        <v>5804.536932472497</v>
      </c>
      <c r="EE26" s="46">
        <f t="shared" si="18"/>
        <v>5804.536932472497</v>
      </c>
      <c r="EF26" s="46">
        <f t="shared" si="18"/>
        <v>5804.536932472497</v>
      </c>
      <c r="EG26" s="46">
        <f t="shared" si="18"/>
        <v>5804.536932472497</v>
      </c>
      <c r="EH26" s="46">
        <f t="shared" si="18"/>
        <v>5804.536932472497</v>
      </c>
      <c r="EI26" s="46">
        <f t="shared" si="18"/>
        <v>5804.536932472497</v>
      </c>
      <c r="EJ26" s="46">
        <f t="shared" si="18"/>
        <v>5804.536932472497</v>
      </c>
      <c r="EK26" s="46">
        <f t="shared" si="18"/>
        <v>5804.536932472497</v>
      </c>
      <c r="EL26" s="46">
        <f t="shared" si="18"/>
        <v>5804.536932472497</v>
      </c>
      <c r="EM26" s="46">
        <f t="shared" si="18"/>
        <v>5804.536932472497</v>
      </c>
      <c r="EN26" s="46">
        <f t="shared" si="18"/>
        <v>5804.536932472497</v>
      </c>
      <c r="EO26" s="46">
        <f t="shared" si="18"/>
        <v>5804.536932472497</v>
      </c>
      <c r="EP26" s="46">
        <f t="shared" si="18"/>
        <v>5804.536932472497</v>
      </c>
      <c r="EQ26" s="46">
        <f t="shared" si="18"/>
        <v>5804.536932472497</v>
      </c>
      <c r="ER26" s="46">
        <f t="shared" si="18"/>
        <v>5804.536932472497</v>
      </c>
      <c r="ES26" s="46">
        <f t="shared" si="18"/>
        <v>5804.536932472497</v>
      </c>
      <c r="ET26" s="46">
        <f t="shared" si="18"/>
        <v>5804.536932472497</v>
      </c>
      <c r="EU26" s="46">
        <f t="shared" si="18"/>
        <v>5804.536932472497</v>
      </c>
      <c r="EV26" s="46">
        <f t="shared" si="18"/>
        <v>0</v>
      </c>
      <c r="EW26" s="46">
        <f t="shared" si="18"/>
        <v>0</v>
      </c>
      <c r="EX26" s="46">
        <f t="shared" si="18"/>
        <v>0</v>
      </c>
      <c r="EY26" s="46">
        <f t="shared" si="18"/>
        <v>0</v>
      </c>
      <c r="EZ26" s="46">
        <f t="shared" si="18"/>
        <v>0</v>
      </c>
      <c r="FA26" s="46">
        <f t="shared" si="18"/>
        <v>0</v>
      </c>
      <c r="FB26" s="46">
        <f t="shared" si="18"/>
        <v>0</v>
      </c>
      <c r="FC26" s="46">
        <f t="shared" si="18"/>
        <v>0</v>
      </c>
      <c r="FD26" s="46">
        <f t="shared" si="18"/>
        <v>0</v>
      </c>
      <c r="FE26" s="46">
        <f t="shared" si="18"/>
        <v>0</v>
      </c>
      <c r="FF26" s="46">
        <f t="shared" si="18"/>
        <v>0</v>
      </c>
      <c r="FG26" s="46">
        <f t="shared" si="18"/>
        <v>0</v>
      </c>
      <c r="FH26" s="46">
        <f t="shared" ref="FH26:GM26" si="19">FH24+FH25</f>
        <v>0</v>
      </c>
      <c r="FI26" s="46">
        <f t="shared" si="19"/>
        <v>0</v>
      </c>
      <c r="FJ26" s="46">
        <f t="shared" si="19"/>
        <v>0</v>
      </c>
      <c r="FK26" s="46">
        <f t="shared" si="19"/>
        <v>0</v>
      </c>
      <c r="FL26" s="46">
        <f t="shared" si="19"/>
        <v>0</v>
      </c>
      <c r="FM26" s="46">
        <f t="shared" si="19"/>
        <v>0</v>
      </c>
      <c r="FN26" s="46">
        <f t="shared" si="19"/>
        <v>0</v>
      </c>
      <c r="FO26" s="46">
        <f t="shared" si="19"/>
        <v>0</v>
      </c>
      <c r="FP26" s="46">
        <f t="shared" si="19"/>
        <v>0</v>
      </c>
    </row>
    <row r="27" spans="1:172" x14ac:dyDescent="0.2">
      <c r="A27" s="42" t="s">
        <v>241</v>
      </c>
      <c r="C27" s="45">
        <f t="shared" si="13"/>
        <v>20664.243749999998</v>
      </c>
      <c r="D27" s="46">
        <f>MAX(0,D22-0)*Parametrlar!$H$16*D23*(Kirish!$B$52+12*Kirish!$B$20)</f>
        <v>0</v>
      </c>
      <c r="E27" s="46">
        <f>MAX(0,E22-D22)*Parametrlar!$H$16*E23*(Kirish!$B$52+12*Kirish!$B$20)</f>
        <v>0</v>
      </c>
      <c r="F27" s="46">
        <f>MAX(0,F22-E22)*Parametrlar!$H$16*F23*(Kirish!$B$52+12*Kirish!$B$20)</f>
        <v>0</v>
      </c>
      <c r="G27" s="46">
        <f>MAX(0,G22-F22)*Parametrlar!$H$16*G23*(Kirish!$B$52+12*Kirish!$B$20)</f>
        <v>0</v>
      </c>
      <c r="H27" s="46">
        <f>MAX(0,H22-G22)*Parametrlar!$H$16*H23*(Kirish!$B$52+12*Kirish!$B$20)</f>
        <v>0</v>
      </c>
      <c r="I27" s="46">
        <f>MAX(0,I22-H22)*Parametrlar!$H$16*I23*(Kirish!$B$52+12*Kirish!$B$20)</f>
        <v>0</v>
      </c>
      <c r="J27" s="46">
        <f>MAX(0,J22-I22)*Parametrlar!$H$16*J23*(Kirish!$B$52+12*Kirish!$B$20)</f>
        <v>0</v>
      </c>
      <c r="K27" s="46">
        <f>MAX(0,K22-J22)*Parametrlar!$H$16*K23*(Kirish!$B$52+12*Kirish!$B$20)</f>
        <v>0</v>
      </c>
      <c r="L27" s="46">
        <f>MAX(0,L22-K22)*Parametrlar!$H$16*L23*(Kirish!$B$52+12*Kirish!$B$20)</f>
        <v>0</v>
      </c>
      <c r="M27" s="46">
        <f>MAX(0,M22-L22)*Parametrlar!$H$16*M23*(Kirish!$B$52+12*Kirish!$B$20)</f>
        <v>0</v>
      </c>
      <c r="N27" s="46">
        <f>MAX(0,N22-M22)*Parametrlar!$H$16*N23*(Kirish!$B$52+12*Kirish!$B$20)</f>
        <v>0</v>
      </c>
      <c r="O27" s="46">
        <f>MAX(0,O22-N22)*Parametrlar!$H$16*O23*(Kirish!$B$52+12*Kirish!$B$20)</f>
        <v>0</v>
      </c>
      <c r="P27" s="46">
        <f>MAX(0,P22-O22)*Parametrlar!$H$16*P23*(Kirish!$B$52+12*Kirish!$B$20)</f>
        <v>0</v>
      </c>
      <c r="Q27" s="46">
        <f>MAX(0,Q22-P22)*Parametrlar!$H$16*Q23*(Kirish!$B$52+12*Kirish!$B$20)</f>
        <v>0</v>
      </c>
      <c r="R27" s="46">
        <f>MAX(0,R22-Q22)*Parametrlar!$H$16*R23*(Kirish!$B$52+12*Kirish!$B$20)</f>
        <v>0</v>
      </c>
      <c r="S27" s="46">
        <f>MAX(0,S22-R22)*Parametrlar!$H$16*S23*(Kirish!$B$52+12*Kirish!$B$20)</f>
        <v>0</v>
      </c>
      <c r="T27" s="46">
        <f>MAX(0,T22-S22)*Parametrlar!$H$16*T23*(Kirish!$B$52+12*Kirish!$B$20)</f>
        <v>0</v>
      </c>
      <c r="U27" s="46">
        <f>MAX(0,U22-T22)*Parametrlar!$H$16*U23*(Kirish!$B$52+12*Kirish!$B$20)</f>
        <v>0</v>
      </c>
      <c r="V27" s="46">
        <f>MAX(0,V22-U22)*Parametrlar!$H$16*V23*(Kirish!$B$52+12*Kirish!$B$20)</f>
        <v>0</v>
      </c>
      <c r="W27" s="46">
        <f>MAX(0,W22-V22)*Parametrlar!$H$16*W23*(Kirish!$B$52+12*Kirish!$B$20)</f>
        <v>0</v>
      </c>
      <c r="X27" s="46">
        <f>MAX(0,X22-W22)*Parametrlar!$H$16*X23*(Kirish!$B$52+12*Kirish!$B$20)</f>
        <v>0</v>
      </c>
      <c r="Y27" s="46">
        <f>MAX(0,Y22-X22)*Parametrlar!$H$16*Y23*(Kirish!$B$52+12*Kirish!$B$20)</f>
        <v>0</v>
      </c>
      <c r="Z27" s="46">
        <f>MAX(0,Z22-Y22)*Parametrlar!$H$16*Z23*(Kirish!$B$52+12*Kirish!$B$20)</f>
        <v>0</v>
      </c>
      <c r="AA27" s="46">
        <f>MAX(0,AA22-Z22)*Parametrlar!$H$16*AA23*(Kirish!$B$52+12*Kirish!$B$20)</f>
        <v>0</v>
      </c>
      <c r="AB27" s="46">
        <f>MAX(0,AB22-AA22)*Parametrlar!$H$16*AB23*(Kirish!$B$52+12*Kirish!$B$20)</f>
        <v>0</v>
      </c>
      <c r="AC27" s="46">
        <f>MAX(0,AC22-AB22)*Parametrlar!$H$16*AC23*(Kirish!$B$52+12*Kirish!$B$20)</f>
        <v>0</v>
      </c>
      <c r="AD27" s="46">
        <f>MAX(0,AD22-AC22)*Parametrlar!$H$16*AD23*(Kirish!$B$52+12*Kirish!$B$20)</f>
        <v>0</v>
      </c>
      <c r="AE27" s="46">
        <f>MAX(0,AE22-AD22)*Parametrlar!$H$16*AE23*(Kirish!$B$52+12*Kirish!$B$20)</f>
        <v>0</v>
      </c>
      <c r="AF27" s="46">
        <f>MAX(0,AF22-AE22)*Parametrlar!$H$16*AF23*(Kirish!$B$52+12*Kirish!$B$20)</f>
        <v>4862.1750000000002</v>
      </c>
      <c r="AG27" s="46">
        <f>MAX(0,AG22-AF22)*Parametrlar!$H$16*AG23*(Kirish!$B$52+12*Kirish!$B$20)</f>
        <v>658.41953124999975</v>
      </c>
      <c r="AH27" s="46">
        <f>MAX(0,AH22-AG22)*Parametrlar!$H$16*AH23*(Kirish!$B$52+12*Kirish!$B$20)</f>
        <v>658.41953124999975</v>
      </c>
      <c r="AI27" s="46">
        <f>MAX(0,AI22-AH22)*Parametrlar!$H$16*AI23*(Kirish!$B$52+12*Kirish!$B$20)</f>
        <v>658.41953125000043</v>
      </c>
      <c r="AJ27" s="46">
        <f>MAX(0,AJ22-AI22)*Parametrlar!$H$16*AJ23*(Kirish!$B$52+12*Kirish!$B$20)</f>
        <v>658.41953125000043</v>
      </c>
      <c r="AK27" s="46">
        <f>MAX(0,AK22-AJ22)*Parametrlar!$H$16*AK23*(Kirish!$B$52+12*Kirish!$B$20)</f>
        <v>658.41953125000043</v>
      </c>
      <c r="AL27" s="46">
        <f>MAX(0,AL22-AK22)*Parametrlar!$H$16*AL23*(Kirish!$B$52+12*Kirish!$B$20)</f>
        <v>658.41953124999907</v>
      </c>
      <c r="AM27" s="46">
        <f>MAX(0,AM22-AL22)*Parametrlar!$H$16*AM23*(Kirish!$B$52+12*Kirish!$B$20)</f>
        <v>658.41953125000043</v>
      </c>
      <c r="AN27" s="46">
        <f>MAX(0,AN22-AM22)*Parametrlar!$H$16*AN23*(Kirish!$B$52+12*Kirish!$B$20)</f>
        <v>658.41953124999907</v>
      </c>
      <c r="AO27" s="46">
        <f>MAX(0,AO22-AN22)*Parametrlar!$H$16*AO23*(Kirish!$B$52+12*Kirish!$B$20)</f>
        <v>658.41953125000043</v>
      </c>
      <c r="AP27" s="46">
        <f>MAX(0,AP22-AO22)*Parametrlar!$H$16*AP23*(Kirish!$B$52+12*Kirish!$B$20)</f>
        <v>658.41953125000043</v>
      </c>
      <c r="AQ27" s="46">
        <f>MAX(0,AQ22-AP22)*Parametrlar!$H$16*AQ23*(Kirish!$B$52+12*Kirish!$B$20)</f>
        <v>658.41953124999907</v>
      </c>
      <c r="AR27" s="46">
        <f>MAX(0,AR22-AQ22)*Parametrlar!$H$16*AR23*(Kirish!$B$52+12*Kirish!$B$20)</f>
        <v>658.41953124999907</v>
      </c>
      <c r="AS27" s="46">
        <f>MAX(0,AS22-AR22)*Parametrlar!$H$16*AS23*(Kirish!$B$52+12*Kirish!$B$20)</f>
        <v>658.41953125000043</v>
      </c>
      <c r="AT27" s="46">
        <f>MAX(0,AT22-AS22)*Parametrlar!$H$16*AT23*(Kirish!$B$52+12*Kirish!$B$20)</f>
        <v>658.41953125000043</v>
      </c>
      <c r="AU27" s="46">
        <f>MAX(0,AU22-AT22)*Parametrlar!$H$16*AU23*(Kirish!$B$52+12*Kirish!$B$20)</f>
        <v>658.41953125000043</v>
      </c>
      <c r="AV27" s="46">
        <f>MAX(0,AV22-AU22)*Parametrlar!$H$16*AV23*(Kirish!$B$52+12*Kirish!$B$20)</f>
        <v>658.41953125000043</v>
      </c>
      <c r="AW27" s="46">
        <f>MAX(0,AW22-AV22)*Parametrlar!$H$16*AW23*(Kirish!$B$52+12*Kirish!$B$20)</f>
        <v>658.41953125000043</v>
      </c>
      <c r="AX27" s="46">
        <f>MAX(0,AX22-AW22)*Parametrlar!$H$16*AX23*(Kirish!$B$52+12*Kirish!$B$20)</f>
        <v>658.41953125000043</v>
      </c>
      <c r="AY27" s="46">
        <f>MAX(0,AY22-AX22)*Parametrlar!$H$16*AY23*(Kirish!$B$52+12*Kirish!$B$20)</f>
        <v>658.41953125000043</v>
      </c>
      <c r="AZ27" s="46">
        <f>MAX(0,AZ22-AY22)*Parametrlar!$H$16*AZ23*(Kirish!$B$52+12*Kirish!$B$20)</f>
        <v>658.41953125000043</v>
      </c>
      <c r="BA27" s="46">
        <f>MAX(0,BA22-AZ22)*Parametrlar!$H$16*BA23*(Kirish!$B$52+12*Kirish!$B$20)</f>
        <v>658.41953124999498</v>
      </c>
      <c r="BB27" s="46">
        <f>MAX(0,BB22-BA22)*Parametrlar!$H$16*BB23*(Kirish!$B$52+12*Kirish!$B$20)</f>
        <v>658.41953125000043</v>
      </c>
      <c r="BC27" s="46">
        <f>MAX(0,BC22-BB22)*Parametrlar!$H$16*BC23*(Kirish!$B$52+12*Kirish!$B$20)</f>
        <v>658.41953125000043</v>
      </c>
      <c r="BD27" s="46">
        <f>MAX(0,BD22-BC22)*Parametrlar!$H$16*BD23*(Kirish!$B$52+12*Kirish!$B$20)</f>
        <v>658.41953125000043</v>
      </c>
      <c r="BE27" s="46">
        <f>MAX(0,BE22-BD22)*Parametrlar!$H$16*BE23*(Kirish!$B$52+12*Kirish!$B$20)</f>
        <v>0</v>
      </c>
      <c r="BF27" s="46">
        <f>MAX(0,BF22-BE22)*Parametrlar!$H$16*BF23*(Kirish!$B$52+12*Kirish!$B$20)</f>
        <v>0</v>
      </c>
      <c r="BG27" s="46">
        <f>MAX(0,BG22-BF22)*Parametrlar!$H$16*BG23*(Kirish!$B$52+12*Kirish!$B$20)</f>
        <v>0</v>
      </c>
      <c r="BH27" s="46">
        <f>MAX(0,BH22-BG22)*Parametrlar!$H$16*BH23*(Kirish!$B$52+12*Kirish!$B$20)</f>
        <v>0</v>
      </c>
      <c r="BI27" s="46">
        <f>MAX(0,BI22-BH22)*Parametrlar!$H$16*BI23*(Kirish!$B$52+12*Kirish!$B$20)</f>
        <v>0</v>
      </c>
      <c r="BJ27" s="46">
        <f>MAX(0,BJ22-BI22)*Parametrlar!$H$16*BJ23*(Kirish!$B$52+12*Kirish!$B$20)</f>
        <v>0</v>
      </c>
      <c r="BK27" s="46">
        <f>MAX(0,BK22-BJ22)*Parametrlar!$H$16*BK23*(Kirish!$B$52+12*Kirish!$B$20)</f>
        <v>0</v>
      </c>
      <c r="BL27" s="46">
        <f>MAX(0,BL22-BK22)*Parametrlar!$H$16*BL23*(Kirish!$B$52+12*Kirish!$B$20)</f>
        <v>0</v>
      </c>
      <c r="BM27" s="46">
        <f>MAX(0,BM22-BL22)*Parametrlar!$H$16*BM23*(Kirish!$B$52+12*Kirish!$B$20)</f>
        <v>0</v>
      </c>
      <c r="BN27" s="46">
        <f>MAX(0,BN22-BM22)*Parametrlar!$H$16*BN23*(Kirish!$B$52+12*Kirish!$B$20)</f>
        <v>0</v>
      </c>
      <c r="BO27" s="46">
        <f>MAX(0,BO22-BN22)*Parametrlar!$H$16*BO23*(Kirish!$B$52+12*Kirish!$B$20)</f>
        <v>0</v>
      </c>
      <c r="BP27" s="46">
        <f>MAX(0,BP22-BO22)*Parametrlar!$H$16*BP23*(Kirish!$B$52+12*Kirish!$B$20)</f>
        <v>0</v>
      </c>
      <c r="BQ27" s="46">
        <f>MAX(0,BQ22-BP22)*Parametrlar!$H$16*BQ23*(Kirish!$B$52+12*Kirish!$B$20)</f>
        <v>0</v>
      </c>
      <c r="BR27" s="46">
        <f>MAX(0,BR22-BQ22)*Parametrlar!$H$16*BR23*(Kirish!$B$52+12*Kirish!$B$20)</f>
        <v>0</v>
      </c>
      <c r="BS27" s="46">
        <f>MAX(0,BS22-BR22)*Parametrlar!$H$16*BS23*(Kirish!$B$52+12*Kirish!$B$20)</f>
        <v>0</v>
      </c>
      <c r="BT27" s="46">
        <f>MAX(0,BT22-BS22)*Parametrlar!$H$16*BT23*(Kirish!$B$52+12*Kirish!$B$20)</f>
        <v>0</v>
      </c>
      <c r="BU27" s="46">
        <f>MAX(0,BU22-BT22)*Parametrlar!$H$16*BU23*(Kirish!$B$52+12*Kirish!$B$20)</f>
        <v>0</v>
      </c>
      <c r="BV27" s="46">
        <f>MAX(0,BV22-BU22)*Parametrlar!$H$16*BV23*(Kirish!$B$52+12*Kirish!$B$20)</f>
        <v>0</v>
      </c>
      <c r="BW27" s="46">
        <f>MAX(0,BW22-BV22)*Parametrlar!$H$16*BW23*(Kirish!$B$52+12*Kirish!$B$20)</f>
        <v>0</v>
      </c>
      <c r="BX27" s="46">
        <f>MAX(0,BX22-BW22)*Parametrlar!$H$16*BX23*(Kirish!$B$52+12*Kirish!$B$20)</f>
        <v>0</v>
      </c>
      <c r="BY27" s="46">
        <f>MAX(0,BY22-BX22)*Parametrlar!$H$16*BY23*(Kirish!$B$52+12*Kirish!$B$20)</f>
        <v>0</v>
      </c>
      <c r="BZ27" s="46">
        <f>MAX(0,BZ22-BY22)*Parametrlar!$H$16*BZ23*(Kirish!$B$52+12*Kirish!$B$20)</f>
        <v>0</v>
      </c>
      <c r="CA27" s="46">
        <f>MAX(0,CA22-BZ22)*Parametrlar!$H$16*CA23*(Kirish!$B$52+12*Kirish!$B$20)</f>
        <v>0</v>
      </c>
      <c r="CB27" s="46">
        <f>MAX(0,CB22-CA22)*Parametrlar!$H$16*CB23*(Kirish!$B$52+12*Kirish!$B$20)</f>
        <v>0</v>
      </c>
      <c r="CC27" s="46">
        <f>MAX(0,CC22-CB22)*Parametrlar!$H$16*CC23*(Kirish!$B$52+12*Kirish!$B$20)</f>
        <v>0</v>
      </c>
      <c r="CD27" s="46">
        <f>MAX(0,CD22-CC22)*Parametrlar!$H$16*CD23*(Kirish!$B$52+12*Kirish!$B$20)</f>
        <v>0</v>
      </c>
      <c r="CE27" s="46">
        <f>MAX(0,CE22-CD22)*Parametrlar!$H$16*CE23*(Kirish!$B$52+12*Kirish!$B$20)</f>
        <v>0</v>
      </c>
      <c r="CF27" s="46">
        <f>MAX(0,CF22-CE22)*Parametrlar!$H$16*CF23*(Kirish!$B$52+12*Kirish!$B$20)</f>
        <v>0</v>
      </c>
      <c r="CG27" s="46">
        <f>MAX(0,CG22-CF22)*Parametrlar!$H$16*CG23*(Kirish!$B$52+12*Kirish!$B$20)</f>
        <v>0</v>
      </c>
      <c r="CH27" s="46">
        <f>MAX(0,CH22-CG22)*Parametrlar!$H$16*CH23*(Kirish!$B$52+12*Kirish!$B$20)</f>
        <v>0</v>
      </c>
      <c r="CI27" s="46">
        <f>MAX(0,CI22-CH22)*Parametrlar!$H$16*CI23*(Kirish!$B$52+12*Kirish!$B$20)</f>
        <v>0</v>
      </c>
      <c r="CJ27" s="46">
        <f>MAX(0,CJ22-CI22)*Parametrlar!$H$16*CJ23*(Kirish!$B$52+12*Kirish!$B$20)</f>
        <v>0</v>
      </c>
      <c r="CK27" s="46">
        <f>MAX(0,CK22-CJ22)*Parametrlar!$H$16*CK23*(Kirish!$B$52+12*Kirish!$B$20)</f>
        <v>0</v>
      </c>
      <c r="CL27" s="46">
        <f>MAX(0,CL22-CK22)*Parametrlar!$H$16*CL23*(Kirish!$B$52+12*Kirish!$B$20)</f>
        <v>0</v>
      </c>
      <c r="CM27" s="46">
        <f>MAX(0,CM22-CL22)*Parametrlar!$H$16*CM23*(Kirish!$B$52+12*Kirish!$B$20)</f>
        <v>0</v>
      </c>
      <c r="CN27" s="46">
        <f>MAX(0,CN22-CM22)*Parametrlar!$H$16*CN23*(Kirish!$B$52+12*Kirish!$B$20)</f>
        <v>0</v>
      </c>
      <c r="CO27" s="46">
        <f>MAX(0,CO22-CN22)*Parametrlar!$H$16*CO23*(Kirish!$B$52+12*Kirish!$B$20)</f>
        <v>0</v>
      </c>
      <c r="CP27" s="46">
        <f>MAX(0,CP22-CO22)*Parametrlar!$H$16*CP23*(Kirish!$B$52+12*Kirish!$B$20)</f>
        <v>0</v>
      </c>
      <c r="CQ27" s="46">
        <f>MAX(0,CQ22-CP22)*Parametrlar!$H$16*CQ23*(Kirish!$B$52+12*Kirish!$B$20)</f>
        <v>0</v>
      </c>
      <c r="CR27" s="46">
        <f>MAX(0,CR22-CQ22)*Parametrlar!$H$16*CR23*(Kirish!$B$52+12*Kirish!$B$20)</f>
        <v>0</v>
      </c>
      <c r="CS27" s="46">
        <f>MAX(0,CS22-CR22)*Parametrlar!$H$16*CS23*(Kirish!$B$52+12*Kirish!$B$20)</f>
        <v>0</v>
      </c>
      <c r="CT27" s="46">
        <f>MAX(0,CT22-CS22)*Parametrlar!$H$16*CT23*(Kirish!$B$52+12*Kirish!$B$20)</f>
        <v>0</v>
      </c>
      <c r="CU27" s="46">
        <f>MAX(0,CU22-CT22)*Parametrlar!$H$16*CU23*(Kirish!$B$52+12*Kirish!$B$20)</f>
        <v>0</v>
      </c>
      <c r="CV27" s="46">
        <f>MAX(0,CV22-CU22)*Parametrlar!$H$16*CV23*(Kirish!$B$52+12*Kirish!$B$20)</f>
        <v>0</v>
      </c>
      <c r="CW27" s="46">
        <f>MAX(0,CW22-CV22)*Parametrlar!$H$16*CW23*(Kirish!$B$52+12*Kirish!$B$20)</f>
        <v>0</v>
      </c>
      <c r="CX27" s="46">
        <f>MAX(0,CX22-CW22)*Parametrlar!$H$16*CX23*(Kirish!$B$52+12*Kirish!$B$20)</f>
        <v>0</v>
      </c>
      <c r="CY27" s="46">
        <f>MAX(0,CY22-CX22)*Parametrlar!$H$16*CY23*(Kirish!$B$52+12*Kirish!$B$20)</f>
        <v>0</v>
      </c>
      <c r="CZ27" s="46">
        <f>MAX(0,CZ22-CY22)*Parametrlar!$H$16*CZ23*(Kirish!$B$52+12*Kirish!$B$20)</f>
        <v>0</v>
      </c>
      <c r="DA27" s="46">
        <f>MAX(0,DA22-CZ22)*Parametrlar!$H$16*DA23*(Kirish!$B$52+12*Kirish!$B$20)</f>
        <v>0</v>
      </c>
      <c r="DB27" s="46">
        <f>MAX(0,DB22-DA22)*Parametrlar!$H$16*DB23*(Kirish!$B$52+12*Kirish!$B$20)</f>
        <v>0</v>
      </c>
      <c r="DC27" s="46">
        <f>MAX(0,DC22-DB22)*Parametrlar!$H$16*DC23*(Kirish!$B$52+12*Kirish!$B$20)</f>
        <v>0</v>
      </c>
      <c r="DD27" s="46">
        <f>MAX(0,DD22-DC22)*Parametrlar!$H$16*DD23*(Kirish!$B$52+12*Kirish!$B$20)</f>
        <v>0</v>
      </c>
      <c r="DE27" s="46">
        <f>MAX(0,DE22-DD22)*Parametrlar!$H$16*DE23*(Kirish!$B$52+12*Kirish!$B$20)</f>
        <v>0</v>
      </c>
      <c r="DF27" s="46">
        <f>MAX(0,DF22-DE22)*Parametrlar!$H$16*DF23*(Kirish!$B$52+12*Kirish!$B$20)</f>
        <v>0</v>
      </c>
      <c r="DG27" s="46">
        <f>MAX(0,DG22-DF22)*Parametrlar!$H$16*DG23*(Kirish!$B$52+12*Kirish!$B$20)</f>
        <v>0</v>
      </c>
      <c r="DH27" s="46">
        <f>MAX(0,DH22-DG22)*Parametrlar!$H$16*DH23*(Kirish!$B$52+12*Kirish!$B$20)</f>
        <v>0</v>
      </c>
      <c r="DI27" s="46">
        <f>MAX(0,DI22-DH22)*Parametrlar!$H$16*DI23*(Kirish!$B$52+12*Kirish!$B$20)</f>
        <v>0</v>
      </c>
      <c r="DJ27" s="46">
        <f>MAX(0,DJ22-DI22)*Parametrlar!$H$16*DJ23*(Kirish!$B$52+12*Kirish!$B$20)</f>
        <v>0</v>
      </c>
      <c r="DK27" s="46">
        <f>MAX(0,DK22-DJ22)*Parametrlar!$H$16*DK23*(Kirish!$B$52+12*Kirish!$B$20)</f>
        <v>0</v>
      </c>
      <c r="DL27" s="46">
        <f>MAX(0,DL22-DK22)*Parametrlar!$H$16*DL23*(Kirish!$B$52+12*Kirish!$B$20)</f>
        <v>0</v>
      </c>
      <c r="DM27" s="46">
        <f>MAX(0,DM22-DL22)*Parametrlar!$H$16*DM23*(Kirish!$B$52+12*Kirish!$B$20)</f>
        <v>0</v>
      </c>
      <c r="DN27" s="46">
        <f>MAX(0,DN22-DM22)*Parametrlar!$H$16*DN23*(Kirish!$B$52+12*Kirish!$B$20)</f>
        <v>0</v>
      </c>
      <c r="DO27" s="46">
        <f>MAX(0,DO22-DN22)*Parametrlar!$H$16*DO23*(Kirish!$B$52+12*Kirish!$B$20)</f>
        <v>0</v>
      </c>
      <c r="DP27" s="46">
        <f>MAX(0,DP22-DO22)*Parametrlar!$H$16*DP23*(Kirish!$B$52+12*Kirish!$B$20)</f>
        <v>0</v>
      </c>
      <c r="DQ27" s="46">
        <f>MAX(0,DQ22-DP22)*Parametrlar!$H$16*DQ23*(Kirish!$B$52+12*Kirish!$B$20)</f>
        <v>0</v>
      </c>
      <c r="DR27" s="46">
        <f>MAX(0,DR22-DQ22)*Parametrlar!$H$16*DR23*(Kirish!$B$52+12*Kirish!$B$20)</f>
        <v>0</v>
      </c>
      <c r="DS27" s="46">
        <f>MAX(0,DS22-DR22)*Parametrlar!$H$16*DS23*(Kirish!$B$52+12*Kirish!$B$20)</f>
        <v>0</v>
      </c>
      <c r="DT27" s="46">
        <f>MAX(0,DT22-DS22)*Parametrlar!$H$16*DT23*(Kirish!$B$52+12*Kirish!$B$20)</f>
        <v>0</v>
      </c>
      <c r="DU27" s="46">
        <f>MAX(0,DU22-DT22)*Parametrlar!$H$16*DU23*(Kirish!$B$52+12*Kirish!$B$20)</f>
        <v>0</v>
      </c>
      <c r="DV27" s="46">
        <f>MAX(0,DV22-DU22)*Parametrlar!$H$16*DV23*(Kirish!$B$52+12*Kirish!$B$20)</f>
        <v>0</v>
      </c>
      <c r="DW27" s="46">
        <f>MAX(0,DW22-DV22)*Parametrlar!$H$16*DW23*(Kirish!$B$52+12*Kirish!$B$20)</f>
        <v>0</v>
      </c>
      <c r="DX27" s="46">
        <f>MAX(0,DX22-DW22)*Parametrlar!$H$16*DX23*(Kirish!$B$52+12*Kirish!$B$20)</f>
        <v>0</v>
      </c>
      <c r="DY27" s="46">
        <f>MAX(0,DY22-DX22)*Parametrlar!$H$16*DY23*(Kirish!$B$52+12*Kirish!$B$20)</f>
        <v>0</v>
      </c>
      <c r="DZ27" s="46">
        <f>MAX(0,DZ22-DY22)*Parametrlar!$H$16*DZ23*(Kirish!$B$52+12*Kirish!$B$20)</f>
        <v>0</v>
      </c>
      <c r="EA27" s="46">
        <f>MAX(0,EA22-DZ22)*Parametrlar!$H$16*EA23*(Kirish!$B$52+12*Kirish!$B$20)</f>
        <v>0</v>
      </c>
      <c r="EB27" s="46">
        <f>MAX(0,EB22-EA22)*Parametrlar!$H$16*EB23*(Kirish!$B$52+12*Kirish!$B$20)</f>
        <v>0</v>
      </c>
      <c r="EC27" s="46">
        <f>MAX(0,EC22-EB22)*Parametrlar!$H$16*EC23*(Kirish!$B$52+12*Kirish!$B$20)</f>
        <v>0</v>
      </c>
      <c r="ED27" s="46">
        <f>MAX(0,ED22-EC22)*Parametrlar!$H$16*ED23*(Kirish!$B$52+12*Kirish!$B$20)</f>
        <v>0</v>
      </c>
      <c r="EE27" s="46">
        <f>MAX(0,EE22-ED22)*Parametrlar!$H$16*EE23*(Kirish!$B$52+12*Kirish!$B$20)</f>
        <v>0</v>
      </c>
      <c r="EF27" s="46">
        <f>MAX(0,EF22-EE22)*Parametrlar!$H$16*EF23*(Kirish!$B$52+12*Kirish!$B$20)</f>
        <v>0</v>
      </c>
      <c r="EG27" s="46">
        <f>MAX(0,EG22-EF22)*Parametrlar!$H$16*EG23*(Kirish!$B$52+12*Kirish!$B$20)</f>
        <v>0</v>
      </c>
      <c r="EH27" s="46">
        <f>MAX(0,EH22-EG22)*Parametrlar!$H$16*EH23*(Kirish!$B$52+12*Kirish!$B$20)</f>
        <v>0</v>
      </c>
      <c r="EI27" s="46">
        <f>MAX(0,EI22-EH22)*Parametrlar!$H$16*EI23*(Kirish!$B$52+12*Kirish!$B$20)</f>
        <v>0</v>
      </c>
      <c r="EJ27" s="46">
        <f>MAX(0,EJ22-EI22)*Parametrlar!$H$16*EJ23*(Kirish!$B$52+12*Kirish!$B$20)</f>
        <v>0</v>
      </c>
      <c r="EK27" s="46">
        <f>MAX(0,EK22-EJ22)*Parametrlar!$H$16*EK23*(Kirish!$B$52+12*Kirish!$B$20)</f>
        <v>0</v>
      </c>
      <c r="EL27" s="46">
        <f>MAX(0,EL22-EK22)*Parametrlar!$H$16*EL23*(Kirish!$B$52+12*Kirish!$B$20)</f>
        <v>0</v>
      </c>
      <c r="EM27" s="46">
        <f>MAX(0,EM22-EL22)*Parametrlar!$H$16*EM23*(Kirish!$B$52+12*Kirish!$B$20)</f>
        <v>0</v>
      </c>
      <c r="EN27" s="46">
        <f>MAX(0,EN22-EM22)*Parametrlar!$H$16*EN23*(Kirish!$B$52+12*Kirish!$B$20)</f>
        <v>0</v>
      </c>
      <c r="EO27" s="46">
        <f>MAX(0,EO22-EN22)*Parametrlar!$H$16*EO23*(Kirish!$B$52+12*Kirish!$B$20)</f>
        <v>0</v>
      </c>
      <c r="EP27" s="46">
        <f>MAX(0,EP22-EO22)*Parametrlar!$H$16*EP23*(Kirish!$B$52+12*Kirish!$B$20)</f>
        <v>0</v>
      </c>
      <c r="EQ27" s="46">
        <f>MAX(0,EQ22-EP22)*Parametrlar!$H$16*EQ23*(Kirish!$B$52+12*Kirish!$B$20)</f>
        <v>0</v>
      </c>
      <c r="ER27" s="46">
        <f>MAX(0,ER22-EQ22)*Parametrlar!$H$16*ER23*(Kirish!$B$52+12*Kirish!$B$20)</f>
        <v>0</v>
      </c>
      <c r="ES27" s="46">
        <f>MAX(0,ES22-ER22)*Parametrlar!$H$16*ES23*(Kirish!$B$52+12*Kirish!$B$20)</f>
        <v>0</v>
      </c>
      <c r="ET27" s="46">
        <f>MAX(0,ET22-ES22)*Parametrlar!$H$16*ET23*(Kirish!$B$52+12*Kirish!$B$20)</f>
        <v>0</v>
      </c>
      <c r="EU27" s="46">
        <f>MAX(0,EU22-ET22)*Parametrlar!$H$16*EU23*(Kirish!$B$52+12*Kirish!$B$20)</f>
        <v>0</v>
      </c>
      <c r="EV27" s="46">
        <f>MAX(0,EV22-EU22)*Parametrlar!$H$16*EV23*(Kirish!$B$52+12*Kirish!$B$20)</f>
        <v>0</v>
      </c>
      <c r="EW27" s="46">
        <f>MAX(0,EW22-EV22)*Parametrlar!$H$16*EW23*(Kirish!$B$52+12*Kirish!$B$20)</f>
        <v>0</v>
      </c>
      <c r="EX27" s="46">
        <f>MAX(0,EX22-EW22)*Parametrlar!$H$16*EX23*(Kirish!$B$52+12*Kirish!$B$20)</f>
        <v>0</v>
      </c>
      <c r="EY27" s="46">
        <f>MAX(0,EY22-EX22)*Parametrlar!$H$16*EY23*(Kirish!$B$52+12*Kirish!$B$20)</f>
        <v>0</v>
      </c>
      <c r="EZ27" s="46">
        <f>MAX(0,EZ22-EY22)*Parametrlar!$H$16*EZ23*(Kirish!$B$52+12*Kirish!$B$20)</f>
        <v>0</v>
      </c>
      <c r="FA27" s="46">
        <f>MAX(0,FA22-EZ22)*Parametrlar!$H$16*FA23*(Kirish!$B$52+12*Kirish!$B$20)</f>
        <v>0</v>
      </c>
      <c r="FB27" s="46">
        <f>MAX(0,FB22-FA22)*Parametrlar!$H$16*FB23*(Kirish!$B$52+12*Kirish!$B$20)</f>
        <v>0</v>
      </c>
      <c r="FC27" s="46">
        <f>MAX(0,FC22-FB22)*Parametrlar!$H$16*FC23*(Kirish!$B$52+12*Kirish!$B$20)</f>
        <v>0</v>
      </c>
      <c r="FD27" s="46">
        <f>MAX(0,FD22-FC22)*Parametrlar!$H$16*FD23*(Kirish!$B$52+12*Kirish!$B$20)</f>
        <v>0</v>
      </c>
      <c r="FE27" s="46">
        <f>MAX(0,FE22-FD22)*Parametrlar!$H$16*FE23*(Kirish!$B$52+12*Kirish!$B$20)</f>
        <v>0</v>
      </c>
      <c r="FF27" s="46">
        <f>MAX(0,FF22-FE22)*Parametrlar!$H$16*FF23*(Kirish!$B$52+12*Kirish!$B$20)</f>
        <v>0</v>
      </c>
      <c r="FG27" s="46">
        <f>MAX(0,FG22-FF22)*Parametrlar!$H$16*FG23*(Kirish!$B$52+12*Kirish!$B$20)</f>
        <v>0</v>
      </c>
      <c r="FH27" s="46">
        <f>MAX(0,FH22-FG22)*Parametrlar!$H$16*FH23*(Kirish!$B$52+12*Kirish!$B$20)</f>
        <v>0</v>
      </c>
      <c r="FI27" s="46">
        <f>MAX(0,FI22-FH22)*Parametrlar!$H$16*FI23*(Kirish!$B$52+12*Kirish!$B$20)</f>
        <v>0</v>
      </c>
      <c r="FJ27" s="46">
        <f>MAX(0,FJ22-FI22)*Parametrlar!$H$16*FJ23*(Kirish!$B$52+12*Kirish!$B$20)</f>
        <v>0</v>
      </c>
      <c r="FK27" s="46">
        <f>MAX(0,FK22-FJ22)*Parametrlar!$H$16*FK23*(Kirish!$B$52+12*Kirish!$B$20)</f>
        <v>0</v>
      </c>
      <c r="FL27" s="46">
        <f>MAX(0,FL22-FK22)*Parametrlar!$H$16*FL23*(Kirish!$B$52+12*Kirish!$B$20)</f>
        <v>0</v>
      </c>
      <c r="FM27" s="46">
        <f>MAX(0,FM22-FL22)*Parametrlar!$H$16*FM23*(Kirish!$B$52+12*Kirish!$B$20)</f>
        <v>0</v>
      </c>
      <c r="FN27" s="46">
        <f>MAX(0,FN22-FM22)*Parametrlar!$H$16*FN23*(Kirish!$B$52+12*Kirish!$B$20)</f>
        <v>0</v>
      </c>
      <c r="FO27" s="46">
        <f>MAX(0,FO22-FN22)*Parametrlar!$H$16*FO23*(Kirish!$B$52+12*Kirish!$B$20)</f>
        <v>0</v>
      </c>
      <c r="FP27" s="46">
        <f>MAX(0,FP22-FO22)*Parametrlar!$H$16*FP23*(Kirish!$B$52+12*Kirish!$B$20)</f>
        <v>0</v>
      </c>
    </row>
    <row r="28" spans="1:172" x14ac:dyDescent="0.2">
      <c r="A28" s="42" t="s">
        <v>242</v>
      </c>
      <c r="C28" s="45">
        <f t="shared" si="13"/>
        <v>475900.10606925085</v>
      </c>
      <c r="D28" s="46">
        <f>IF(D21=1,Kirish!$B$55*Parametrlar!$H$12*D23+Parametrlar!$H$23*(Kirish!$B$24+Kirish!$B$25)/12+Kirish!$B$26/12*Parametrlar!$H$14,0)</f>
        <v>0</v>
      </c>
      <c r="E28" s="46">
        <f>IF(E21=1,Kirish!$B$55*Parametrlar!$H$12*E23+Parametrlar!$H$23*(Kirish!$B$24+Kirish!$B$25)/12+Kirish!$B$26/12*Parametrlar!$H$14,0)</f>
        <v>0</v>
      </c>
      <c r="F28" s="46">
        <f>IF(F21=1,Kirish!$B$55*Parametrlar!$H$12*F23+Parametrlar!$H$23*(Kirish!$B$24+Kirish!$B$25)/12+Kirish!$B$26/12*Parametrlar!$H$14,0)</f>
        <v>0</v>
      </c>
      <c r="G28" s="46">
        <f>IF(G21=1,Kirish!$B$55*Parametrlar!$H$12*G23+Parametrlar!$H$23*(Kirish!$B$24+Kirish!$B$25)/12+Kirish!$B$26/12*Parametrlar!$H$14,0)</f>
        <v>0</v>
      </c>
      <c r="H28" s="46">
        <f>IF(H21=1,Kirish!$B$55*Parametrlar!$H$12*H23+Parametrlar!$H$23*(Kirish!$B$24+Kirish!$B$25)/12+Kirish!$B$26/12*Parametrlar!$H$14,0)</f>
        <v>0</v>
      </c>
      <c r="I28" s="46">
        <f>IF(I21=1,Kirish!$B$55*Parametrlar!$H$12*I23+Parametrlar!$H$23*(Kirish!$B$24+Kirish!$B$25)/12+Kirish!$B$26/12*Parametrlar!$H$14,0)</f>
        <v>0</v>
      </c>
      <c r="J28" s="46">
        <f>IF(J21=1,Kirish!$B$55*Parametrlar!$H$12*J23+Parametrlar!$H$23*(Kirish!$B$24+Kirish!$B$25)/12+Kirish!$B$26/12*Parametrlar!$H$14,0)</f>
        <v>0</v>
      </c>
      <c r="K28" s="46">
        <f>IF(K21=1,Kirish!$B$55*Parametrlar!$H$12*K23+Parametrlar!$H$23*(Kirish!$B$24+Kirish!$B$25)/12+Kirish!$B$26/12*Parametrlar!$H$14,0)</f>
        <v>0</v>
      </c>
      <c r="L28" s="46">
        <f>IF(L21=1,Kirish!$B$55*Parametrlar!$H$12*L23+Parametrlar!$H$23*(Kirish!$B$24+Kirish!$B$25)/12+Kirish!$B$26/12*Parametrlar!$H$14,0)</f>
        <v>0</v>
      </c>
      <c r="M28" s="46">
        <f>IF(M21=1,Kirish!$B$55*Parametrlar!$H$12*M23+Parametrlar!$H$23*(Kirish!$B$24+Kirish!$B$25)/12+Kirish!$B$26/12*Parametrlar!$H$14,0)</f>
        <v>0</v>
      </c>
      <c r="N28" s="46">
        <f>IF(N21=1,Kirish!$B$55*Parametrlar!$H$12*N23+Parametrlar!$H$23*(Kirish!$B$24+Kirish!$B$25)/12+Kirish!$B$26/12*Parametrlar!$H$14,0)</f>
        <v>0</v>
      </c>
      <c r="O28" s="46">
        <f>IF(O21=1,Kirish!$B$55*Parametrlar!$H$12*O23+Parametrlar!$H$23*(Kirish!$B$24+Kirish!$B$25)/12+Kirish!$B$26/12*Parametrlar!$H$14,0)</f>
        <v>0</v>
      </c>
      <c r="P28" s="46">
        <f>IF(P21=1,Kirish!$B$55*Parametrlar!$H$12*P23+Parametrlar!$H$23*(Kirish!$B$24+Kirish!$B$25)/12+Kirish!$B$26/12*Parametrlar!$H$14,0)</f>
        <v>0</v>
      </c>
      <c r="Q28" s="46">
        <f>IF(Q21=1,Kirish!$B$55*Parametrlar!$H$12*Q23+Parametrlar!$H$23*(Kirish!$B$24+Kirish!$B$25)/12+Kirish!$B$26/12*Parametrlar!$H$14,0)</f>
        <v>0</v>
      </c>
      <c r="R28" s="46">
        <f>IF(R21=1,Kirish!$B$55*Parametrlar!$H$12*R23+Parametrlar!$H$23*(Kirish!$B$24+Kirish!$B$25)/12+Kirish!$B$26/12*Parametrlar!$H$14,0)</f>
        <v>0</v>
      </c>
      <c r="S28" s="46">
        <f>IF(S21=1,Kirish!$B$55*Parametrlar!$H$12*S23+Parametrlar!$H$23*(Kirish!$B$24+Kirish!$B$25)/12+Kirish!$B$26/12*Parametrlar!$H$14,0)</f>
        <v>0</v>
      </c>
      <c r="T28" s="46">
        <f>IF(T21=1,Kirish!$B$55*Parametrlar!$H$12*T23+Parametrlar!$H$23*(Kirish!$B$24+Kirish!$B$25)/12+Kirish!$B$26/12*Parametrlar!$H$14,0)</f>
        <v>0</v>
      </c>
      <c r="U28" s="46">
        <f>IF(U21=1,Kirish!$B$55*Parametrlar!$H$12*U23+Parametrlar!$H$23*(Kirish!$B$24+Kirish!$B$25)/12+Kirish!$B$26/12*Parametrlar!$H$14,0)</f>
        <v>0</v>
      </c>
      <c r="V28" s="46">
        <f>IF(V21=1,Kirish!$B$55*Parametrlar!$H$12*V23+Parametrlar!$H$23*(Kirish!$B$24+Kirish!$B$25)/12+Kirish!$B$26/12*Parametrlar!$H$14,0)</f>
        <v>0</v>
      </c>
      <c r="W28" s="46">
        <f>IF(W21=1,Kirish!$B$55*Parametrlar!$H$12*W23+Parametrlar!$H$23*(Kirish!$B$24+Kirish!$B$25)/12+Kirish!$B$26/12*Parametrlar!$H$14,0)</f>
        <v>0</v>
      </c>
      <c r="X28" s="46">
        <f>IF(X21=1,Kirish!$B$55*Parametrlar!$H$12*X23+Parametrlar!$H$23*(Kirish!$B$24+Kirish!$B$25)/12+Kirish!$B$26/12*Parametrlar!$H$14,0)</f>
        <v>0</v>
      </c>
      <c r="Y28" s="46">
        <f>IF(Y21=1,Kirish!$B$55*Parametrlar!$H$12*Y23+Parametrlar!$H$23*(Kirish!$B$24+Kirish!$B$25)/12+Kirish!$B$26/12*Parametrlar!$H$14,0)</f>
        <v>0</v>
      </c>
      <c r="Z28" s="46">
        <f>IF(Z21=1,Kirish!$B$55*Parametrlar!$H$12*Z23+Parametrlar!$H$23*(Kirish!$B$24+Kirish!$B$25)/12+Kirish!$B$26/12*Parametrlar!$H$14,0)</f>
        <v>0</v>
      </c>
      <c r="AA28" s="46">
        <f>IF(AA21=1,Kirish!$B$55*Parametrlar!$H$12*AA23+Parametrlar!$H$23*(Kirish!$B$24+Kirish!$B$25)/12+Kirish!$B$26/12*Parametrlar!$H$14,0)</f>
        <v>0</v>
      </c>
      <c r="AB28" s="46">
        <f>IF(AB21=1,Kirish!$B$55*Parametrlar!$H$12*AB23+Parametrlar!$H$23*(Kirish!$B$24+Kirish!$B$25)/12+Kirish!$B$26/12*Parametrlar!$H$14,0)</f>
        <v>0</v>
      </c>
      <c r="AC28" s="46">
        <f>IF(AC21=1,Kirish!$B$55*Parametrlar!$H$12*AC23+Parametrlar!$H$23*(Kirish!$B$24+Kirish!$B$25)/12+Kirish!$B$26/12*Parametrlar!$H$14,0)</f>
        <v>0</v>
      </c>
      <c r="AD28" s="46">
        <f>IF(AD21=1,Kirish!$B$55*Parametrlar!$H$12*AD23+Parametrlar!$H$23*(Kirish!$B$24+Kirish!$B$25)/12+Kirish!$B$26/12*Parametrlar!$H$14,0)</f>
        <v>0</v>
      </c>
      <c r="AE28" s="46">
        <f>IF(AE21=1,Kirish!$B$55*Parametrlar!$H$12*AE23+Parametrlar!$H$23*(Kirish!$B$24+Kirish!$B$25)/12+Kirish!$B$26/12*Parametrlar!$H$14,0)</f>
        <v>0</v>
      </c>
      <c r="AF28" s="46">
        <f>IF(AF21=1,Kirish!$B$55*Parametrlar!$H$12*AF23+Parametrlar!$H$23*(Kirish!$B$24+Kirish!$B$25)/12+Kirish!$B$26/12*Parametrlar!$H$14,0)</f>
        <v>3965.834217243751</v>
      </c>
      <c r="AG28" s="46">
        <f>IF(AG21=1,Kirish!$B$55*Parametrlar!$H$12*AG23+Parametrlar!$H$23*(Kirish!$B$24+Kirish!$B$25)/12+Kirish!$B$26/12*Parametrlar!$H$14,0)</f>
        <v>3965.834217243751</v>
      </c>
      <c r="AH28" s="46">
        <f>IF(AH21=1,Kirish!$B$55*Parametrlar!$H$12*AH23+Parametrlar!$H$23*(Kirish!$B$24+Kirish!$B$25)/12+Kirish!$B$26/12*Parametrlar!$H$14,0)</f>
        <v>3965.834217243751</v>
      </c>
      <c r="AI28" s="46">
        <f>IF(AI21=1,Kirish!$B$55*Parametrlar!$H$12*AI23+Parametrlar!$H$23*(Kirish!$B$24+Kirish!$B$25)/12+Kirish!$B$26/12*Parametrlar!$H$14,0)</f>
        <v>3965.834217243751</v>
      </c>
      <c r="AJ28" s="46">
        <f>IF(AJ21=1,Kirish!$B$55*Parametrlar!$H$12*AJ23+Parametrlar!$H$23*(Kirish!$B$24+Kirish!$B$25)/12+Kirish!$B$26/12*Parametrlar!$H$14,0)</f>
        <v>3965.834217243751</v>
      </c>
      <c r="AK28" s="46">
        <f>IF(AK21=1,Kirish!$B$55*Parametrlar!$H$12*AK23+Parametrlar!$H$23*(Kirish!$B$24+Kirish!$B$25)/12+Kirish!$B$26/12*Parametrlar!$H$14,0)</f>
        <v>3965.834217243751</v>
      </c>
      <c r="AL28" s="46">
        <f>IF(AL21=1,Kirish!$B$55*Parametrlar!$H$12*AL23+Parametrlar!$H$23*(Kirish!$B$24+Kirish!$B$25)/12+Kirish!$B$26/12*Parametrlar!$H$14,0)</f>
        <v>3965.834217243751</v>
      </c>
      <c r="AM28" s="46">
        <f>IF(AM21=1,Kirish!$B$55*Parametrlar!$H$12*AM23+Parametrlar!$H$23*(Kirish!$B$24+Kirish!$B$25)/12+Kirish!$B$26/12*Parametrlar!$H$14,0)</f>
        <v>3965.834217243751</v>
      </c>
      <c r="AN28" s="46">
        <f>IF(AN21=1,Kirish!$B$55*Parametrlar!$H$12*AN23+Parametrlar!$H$23*(Kirish!$B$24+Kirish!$B$25)/12+Kirish!$B$26/12*Parametrlar!$H$14,0)</f>
        <v>3965.834217243751</v>
      </c>
      <c r="AO28" s="46">
        <f>IF(AO21=1,Kirish!$B$55*Parametrlar!$H$12*AO23+Parametrlar!$H$23*(Kirish!$B$24+Kirish!$B$25)/12+Kirish!$B$26/12*Parametrlar!$H$14,0)</f>
        <v>3965.834217243751</v>
      </c>
      <c r="AP28" s="46">
        <f>IF(AP21=1,Kirish!$B$55*Parametrlar!$H$12*AP23+Parametrlar!$H$23*(Kirish!$B$24+Kirish!$B$25)/12+Kirish!$B$26/12*Parametrlar!$H$14,0)</f>
        <v>3965.834217243751</v>
      </c>
      <c r="AQ28" s="46">
        <f>IF(AQ21=1,Kirish!$B$55*Parametrlar!$H$12*AQ23+Parametrlar!$H$23*(Kirish!$B$24+Kirish!$B$25)/12+Kirish!$B$26/12*Parametrlar!$H$14,0)</f>
        <v>3965.834217243751</v>
      </c>
      <c r="AR28" s="46">
        <f>IF(AR21=1,Kirish!$B$55*Parametrlar!$H$12*AR23+Parametrlar!$H$23*(Kirish!$B$24+Kirish!$B$25)/12+Kirish!$B$26/12*Parametrlar!$H$14,0)</f>
        <v>3965.834217243751</v>
      </c>
      <c r="AS28" s="46">
        <f>IF(AS21=1,Kirish!$B$55*Parametrlar!$H$12*AS23+Parametrlar!$H$23*(Kirish!$B$24+Kirish!$B$25)/12+Kirish!$B$26/12*Parametrlar!$H$14,0)</f>
        <v>3965.834217243751</v>
      </c>
      <c r="AT28" s="46">
        <f>IF(AT21=1,Kirish!$B$55*Parametrlar!$H$12*AT23+Parametrlar!$H$23*(Kirish!$B$24+Kirish!$B$25)/12+Kirish!$B$26/12*Parametrlar!$H$14,0)</f>
        <v>3965.834217243751</v>
      </c>
      <c r="AU28" s="46">
        <f>IF(AU21=1,Kirish!$B$55*Parametrlar!$H$12*AU23+Parametrlar!$H$23*(Kirish!$B$24+Kirish!$B$25)/12+Kirish!$B$26/12*Parametrlar!$H$14,0)</f>
        <v>3965.834217243751</v>
      </c>
      <c r="AV28" s="46">
        <f>IF(AV21=1,Kirish!$B$55*Parametrlar!$H$12*AV23+Parametrlar!$H$23*(Kirish!$B$24+Kirish!$B$25)/12+Kirish!$B$26/12*Parametrlar!$H$14,0)</f>
        <v>3965.834217243751</v>
      </c>
      <c r="AW28" s="46">
        <f>IF(AW21=1,Kirish!$B$55*Parametrlar!$H$12*AW23+Parametrlar!$H$23*(Kirish!$B$24+Kirish!$B$25)/12+Kirish!$B$26/12*Parametrlar!$H$14,0)</f>
        <v>3965.834217243751</v>
      </c>
      <c r="AX28" s="46">
        <f>IF(AX21=1,Kirish!$B$55*Parametrlar!$H$12*AX23+Parametrlar!$H$23*(Kirish!$B$24+Kirish!$B$25)/12+Kirish!$B$26/12*Parametrlar!$H$14,0)</f>
        <v>3965.834217243751</v>
      </c>
      <c r="AY28" s="46">
        <f>IF(AY21=1,Kirish!$B$55*Parametrlar!$H$12*AY23+Parametrlar!$H$23*(Kirish!$B$24+Kirish!$B$25)/12+Kirish!$B$26/12*Parametrlar!$H$14,0)</f>
        <v>3965.834217243751</v>
      </c>
      <c r="AZ28" s="46">
        <f>IF(AZ21=1,Kirish!$B$55*Parametrlar!$H$12*AZ23+Parametrlar!$H$23*(Kirish!$B$24+Kirish!$B$25)/12+Kirish!$B$26/12*Parametrlar!$H$14,0)</f>
        <v>3965.834217243751</v>
      </c>
      <c r="BA28" s="46">
        <f>IF(BA21=1,Kirish!$B$55*Parametrlar!$H$12*BA23+Parametrlar!$H$23*(Kirish!$B$24+Kirish!$B$25)/12+Kirish!$B$26/12*Parametrlar!$H$14,0)</f>
        <v>3965.834217243751</v>
      </c>
      <c r="BB28" s="46">
        <f>IF(BB21=1,Kirish!$B$55*Parametrlar!$H$12*BB23+Parametrlar!$H$23*(Kirish!$B$24+Kirish!$B$25)/12+Kirish!$B$26/12*Parametrlar!$H$14,0)</f>
        <v>3965.834217243751</v>
      </c>
      <c r="BC28" s="46">
        <f>IF(BC21=1,Kirish!$B$55*Parametrlar!$H$12*BC23+Parametrlar!$H$23*(Kirish!$B$24+Kirish!$B$25)/12+Kirish!$B$26/12*Parametrlar!$H$14,0)</f>
        <v>3965.834217243751</v>
      </c>
      <c r="BD28" s="46">
        <f>IF(BD21=1,Kirish!$B$55*Parametrlar!$H$12*BD23+Parametrlar!$H$23*(Kirish!$B$24+Kirish!$B$25)/12+Kirish!$B$26/12*Parametrlar!$H$14,0)</f>
        <v>3965.834217243751</v>
      </c>
      <c r="BE28" s="46">
        <f>IF(BE21=1,Kirish!$B$55*Parametrlar!$H$12*BE23+Parametrlar!$H$23*(Kirish!$B$24+Kirish!$B$25)/12+Kirish!$B$26/12*Parametrlar!$H$14,0)</f>
        <v>3965.834217243751</v>
      </c>
      <c r="BF28" s="46">
        <f>IF(BF21=1,Kirish!$B$55*Parametrlar!$H$12*BF23+Parametrlar!$H$23*(Kirish!$B$24+Kirish!$B$25)/12+Kirish!$B$26/12*Parametrlar!$H$14,0)</f>
        <v>3965.834217243751</v>
      </c>
      <c r="BG28" s="46">
        <f>IF(BG21=1,Kirish!$B$55*Parametrlar!$H$12*BG23+Parametrlar!$H$23*(Kirish!$B$24+Kirish!$B$25)/12+Kirish!$B$26/12*Parametrlar!$H$14,0)</f>
        <v>3965.834217243751</v>
      </c>
      <c r="BH28" s="46">
        <f>IF(BH21=1,Kirish!$B$55*Parametrlar!$H$12*BH23+Parametrlar!$H$23*(Kirish!$B$24+Kirish!$B$25)/12+Kirish!$B$26/12*Parametrlar!$H$14,0)</f>
        <v>3965.834217243751</v>
      </c>
      <c r="BI28" s="46">
        <f>IF(BI21=1,Kirish!$B$55*Parametrlar!$H$12*BI23+Parametrlar!$H$23*(Kirish!$B$24+Kirish!$B$25)/12+Kirish!$B$26/12*Parametrlar!$H$14,0)</f>
        <v>3965.834217243751</v>
      </c>
      <c r="BJ28" s="46">
        <f>IF(BJ21=1,Kirish!$B$55*Parametrlar!$H$12*BJ23+Parametrlar!$H$23*(Kirish!$B$24+Kirish!$B$25)/12+Kirish!$B$26/12*Parametrlar!$H$14,0)</f>
        <v>3965.834217243751</v>
      </c>
      <c r="BK28" s="46">
        <f>IF(BK21=1,Kirish!$B$55*Parametrlar!$H$12*BK23+Parametrlar!$H$23*(Kirish!$B$24+Kirish!$B$25)/12+Kirish!$B$26/12*Parametrlar!$H$14,0)</f>
        <v>3965.834217243751</v>
      </c>
      <c r="BL28" s="46">
        <f>IF(BL21=1,Kirish!$B$55*Parametrlar!$H$12*BL23+Parametrlar!$H$23*(Kirish!$B$24+Kirish!$B$25)/12+Kirish!$B$26/12*Parametrlar!$H$14,0)</f>
        <v>3965.834217243751</v>
      </c>
      <c r="BM28" s="46">
        <f>IF(BM21=1,Kirish!$B$55*Parametrlar!$H$12*BM23+Parametrlar!$H$23*(Kirish!$B$24+Kirish!$B$25)/12+Kirish!$B$26/12*Parametrlar!$H$14,0)</f>
        <v>3965.834217243751</v>
      </c>
      <c r="BN28" s="46">
        <f>IF(BN21=1,Kirish!$B$55*Parametrlar!$H$12*BN23+Parametrlar!$H$23*(Kirish!$B$24+Kirish!$B$25)/12+Kirish!$B$26/12*Parametrlar!$H$14,0)</f>
        <v>3965.834217243751</v>
      </c>
      <c r="BO28" s="46">
        <f>IF(BO21=1,Kirish!$B$55*Parametrlar!$H$12*BO23+Parametrlar!$H$23*(Kirish!$B$24+Kirish!$B$25)/12+Kirish!$B$26/12*Parametrlar!$H$14,0)</f>
        <v>3965.834217243751</v>
      </c>
      <c r="BP28" s="46">
        <f>IF(BP21=1,Kirish!$B$55*Parametrlar!$H$12*BP23+Parametrlar!$H$23*(Kirish!$B$24+Kirish!$B$25)/12+Kirish!$B$26/12*Parametrlar!$H$14,0)</f>
        <v>3965.834217243751</v>
      </c>
      <c r="BQ28" s="46">
        <f>IF(BQ21=1,Kirish!$B$55*Parametrlar!$H$12*BQ23+Parametrlar!$H$23*(Kirish!$B$24+Kirish!$B$25)/12+Kirish!$B$26/12*Parametrlar!$H$14,0)</f>
        <v>3965.834217243751</v>
      </c>
      <c r="BR28" s="46">
        <f>IF(BR21=1,Kirish!$B$55*Parametrlar!$H$12*BR23+Parametrlar!$H$23*(Kirish!$B$24+Kirish!$B$25)/12+Kirish!$B$26/12*Parametrlar!$H$14,0)</f>
        <v>3965.834217243751</v>
      </c>
      <c r="BS28" s="46">
        <f>IF(BS21=1,Kirish!$B$55*Parametrlar!$H$12*BS23+Parametrlar!$H$23*(Kirish!$B$24+Kirish!$B$25)/12+Kirish!$B$26/12*Parametrlar!$H$14,0)</f>
        <v>3965.834217243751</v>
      </c>
      <c r="BT28" s="46">
        <f>IF(BT21=1,Kirish!$B$55*Parametrlar!$H$12*BT23+Parametrlar!$H$23*(Kirish!$B$24+Kirish!$B$25)/12+Kirish!$B$26/12*Parametrlar!$H$14,0)</f>
        <v>3965.834217243751</v>
      </c>
      <c r="BU28" s="46">
        <f>IF(BU21=1,Kirish!$B$55*Parametrlar!$H$12*BU23+Parametrlar!$H$23*(Kirish!$B$24+Kirish!$B$25)/12+Kirish!$B$26/12*Parametrlar!$H$14,0)</f>
        <v>3965.834217243751</v>
      </c>
      <c r="BV28" s="46">
        <f>IF(BV21=1,Kirish!$B$55*Parametrlar!$H$12*BV23+Parametrlar!$H$23*(Kirish!$B$24+Kirish!$B$25)/12+Kirish!$B$26/12*Parametrlar!$H$14,0)</f>
        <v>3965.834217243751</v>
      </c>
      <c r="BW28" s="46">
        <f>IF(BW21=1,Kirish!$B$55*Parametrlar!$H$12*BW23+Parametrlar!$H$23*(Kirish!$B$24+Kirish!$B$25)/12+Kirish!$B$26/12*Parametrlar!$H$14,0)</f>
        <v>3965.834217243751</v>
      </c>
      <c r="BX28" s="46">
        <f>IF(BX21=1,Kirish!$B$55*Parametrlar!$H$12*BX23+Parametrlar!$H$23*(Kirish!$B$24+Kirish!$B$25)/12+Kirish!$B$26/12*Parametrlar!$H$14,0)</f>
        <v>3965.834217243751</v>
      </c>
      <c r="BY28" s="46">
        <f>IF(BY21=1,Kirish!$B$55*Parametrlar!$H$12*BY23+Parametrlar!$H$23*(Kirish!$B$24+Kirish!$B$25)/12+Kirish!$B$26/12*Parametrlar!$H$14,0)</f>
        <v>3965.834217243751</v>
      </c>
      <c r="BZ28" s="46">
        <f>IF(BZ21=1,Kirish!$B$55*Parametrlar!$H$12*BZ23+Parametrlar!$H$23*(Kirish!$B$24+Kirish!$B$25)/12+Kirish!$B$26/12*Parametrlar!$H$14,0)</f>
        <v>3965.834217243751</v>
      </c>
      <c r="CA28" s="46">
        <f>IF(CA21=1,Kirish!$B$55*Parametrlar!$H$12*CA23+Parametrlar!$H$23*(Kirish!$B$24+Kirish!$B$25)/12+Kirish!$B$26/12*Parametrlar!$H$14,0)</f>
        <v>3965.834217243751</v>
      </c>
      <c r="CB28" s="46">
        <f>IF(CB21=1,Kirish!$B$55*Parametrlar!$H$12*CB23+Parametrlar!$H$23*(Kirish!$B$24+Kirish!$B$25)/12+Kirish!$B$26/12*Parametrlar!$H$14,0)</f>
        <v>3965.834217243751</v>
      </c>
      <c r="CC28" s="46">
        <f>IF(CC21=1,Kirish!$B$55*Parametrlar!$H$12*CC23+Parametrlar!$H$23*(Kirish!$B$24+Kirish!$B$25)/12+Kirish!$B$26/12*Parametrlar!$H$14,0)</f>
        <v>3965.834217243751</v>
      </c>
      <c r="CD28" s="46">
        <f>IF(CD21=1,Kirish!$B$55*Parametrlar!$H$12*CD23+Parametrlar!$H$23*(Kirish!$B$24+Kirish!$B$25)/12+Kirish!$B$26/12*Parametrlar!$H$14,0)</f>
        <v>3965.834217243751</v>
      </c>
      <c r="CE28" s="46">
        <f>IF(CE21=1,Kirish!$B$55*Parametrlar!$H$12*CE23+Parametrlar!$H$23*(Kirish!$B$24+Kirish!$B$25)/12+Kirish!$B$26/12*Parametrlar!$H$14,0)</f>
        <v>3965.834217243751</v>
      </c>
      <c r="CF28" s="46">
        <f>IF(CF21=1,Kirish!$B$55*Parametrlar!$H$12*CF23+Parametrlar!$H$23*(Kirish!$B$24+Kirish!$B$25)/12+Kirish!$B$26/12*Parametrlar!$H$14,0)</f>
        <v>3965.834217243751</v>
      </c>
      <c r="CG28" s="46">
        <f>IF(CG21=1,Kirish!$B$55*Parametrlar!$H$12*CG23+Parametrlar!$H$23*(Kirish!$B$24+Kirish!$B$25)/12+Kirish!$B$26/12*Parametrlar!$H$14,0)</f>
        <v>3965.834217243751</v>
      </c>
      <c r="CH28" s="46">
        <f>IF(CH21=1,Kirish!$B$55*Parametrlar!$H$12*CH23+Parametrlar!$H$23*(Kirish!$B$24+Kirish!$B$25)/12+Kirish!$B$26/12*Parametrlar!$H$14,0)</f>
        <v>3965.834217243751</v>
      </c>
      <c r="CI28" s="46">
        <f>IF(CI21=1,Kirish!$B$55*Parametrlar!$H$12*CI23+Parametrlar!$H$23*(Kirish!$B$24+Kirish!$B$25)/12+Kirish!$B$26/12*Parametrlar!$H$14,0)</f>
        <v>3965.834217243751</v>
      </c>
      <c r="CJ28" s="46">
        <f>IF(CJ21=1,Kirish!$B$55*Parametrlar!$H$12*CJ23+Parametrlar!$H$23*(Kirish!$B$24+Kirish!$B$25)/12+Kirish!$B$26/12*Parametrlar!$H$14,0)</f>
        <v>3965.834217243751</v>
      </c>
      <c r="CK28" s="46">
        <f>IF(CK21=1,Kirish!$B$55*Parametrlar!$H$12*CK23+Parametrlar!$H$23*(Kirish!$B$24+Kirish!$B$25)/12+Kirish!$B$26/12*Parametrlar!$H$14,0)</f>
        <v>3965.834217243751</v>
      </c>
      <c r="CL28" s="46">
        <f>IF(CL21=1,Kirish!$B$55*Parametrlar!$H$12*CL23+Parametrlar!$H$23*(Kirish!$B$24+Kirish!$B$25)/12+Kirish!$B$26/12*Parametrlar!$H$14,0)</f>
        <v>3965.834217243751</v>
      </c>
      <c r="CM28" s="46">
        <f>IF(CM21=1,Kirish!$B$55*Parametrlar!$H$12*CM23+Parametrlar!$H$23*(Kirish!$B$24+Kirish!$B$25)/12+Kirish!$B$26/12*Parametrlar!$H$14,0)</f>
        <v>3965.834217243751</v>
      </c>
      <c r="CN28" s="46">
        <f>IF(CN21=1,Kirish!$B$55*Parametrlar!$H$12*CN23+Parametrlar!$H$23*(Kirish!$B$24+Kirish!$B$25)/12+Kirish!$B$26/12*Parametrlar!$H$14,0)</f>
        <v>3965.834217243751</v>
      </c>
      <c r="CO28" s="46">
        <f>IF(CO21=1,Kirish!$B$55*Parametrlar!$H$12*CO23+Parametrlar!$H$23*(Kirish!$B$24+Kirish!$B$25)/12+Kirish!$B$26/12*Parametrlar!$H$14,0)</f>
        <v>3965.834217243751</v>
      </c>
      <c r="CP28" s="46">
        <f>IF(CP21=1,Kirish!$B$55*Parametrlar!$H$12*CP23+Parametrlar!$H$23*(Kirish!$B$24+Kirish!$B$25)/12+Kirish!$B$26/12*Parametrlar!$H$14,0)</f>
        <v>3965.834217243751</v>
      </c>
      <c r="CQ28" s="46">
        <f>IF(CQ21=1,Kirish!$B$55*Parametrlar!$H$12*CQ23+Parametrlar!$H$23*(Kirish!$B$24+Kirish!$B$25)/12+Kirish!$B$26/12*Parametrlar!$H$14,0)</f>
        <v>3965.834217243751</v>
      </c>
      <c r="CR28" s="46">
        <f>IF(CR21=1,Kirish!$B$55*Parametrlar!$H$12*CR23+Parametrlar!$H$23*(Kirish!$B$24+Kirish!$B$25)/12+Kirish!$B$26/12*Parametrlar!$H$14,0)</f>
        <v>3965.834217243751</v>
      </c>
      <c r="CS28" s="46">
        <f>IF(CS21=1,Kirish!$B$55*Parametrlar!$H$12*CS23+Parametrlar!$H$23*(Kirish!$B$24+Kirish!$B$25)/12+Kirish!$B$26/12*Parametrlar!$H$14,0)</f>
        <v>3965.834217243751</v>
      </c>
      <c r="CT28" s="46">
        <f>IF(CT21=1,Kirish!$B$55*Parametrlar!$H$12*CT23+Parametrlar!$H$23*(Kirish!$B$24+Kirish!$B$25)/12+Kirish!$B$26/12*Parametrlar!$H$14,0)</f>
        <v>3965.834217243751</v>
      </c>
      <c r="CU28" s="46">
        <f>IF(CU21=1,Kirish!$B$55*Parametrlar!$H$12*CU23+Parametrlar!$H$23*(Kirish!$B$24+Kirish!$B$25)/12+Kirish!$B$26/12*Parametrlar!$H$14,0)</f>
        <v>3965.834217243751</v>
      </c>
      <c r="CV28" s="46">
        <f>IF(CV21=1,Kirish!$B$55*Parametrlar!$H$12*CV23+Parametrlar!$H$23*(Kirish!$B$24+Kirish!$B$25)/12+Kirish!$B$26/12*Parametrlar!$H$14,0)</f>
        <v>3965.834217243751</v>
      </c>
      <c r="CW28" s="46">
        <f>IF(CW21=1,Kirish!$B$55*Parametrlar!$H$12*CW23+Parametrlar!$H$23*(Kirish!$B$24+Kirish!$B$25)/12+Kirish!$B$26/12*Parametrlar!$H$14,0)</f>
        <v>3965.834217243751</v>
      </c>
      <c r="CX28" s="46">
        <f>IF(CX21=1,Kirish!$B$55*Parametrlar!$H$12*CX23+Parametrlar!$H$23*(Kirish!$B$24+Kirish!$B$25)/12+Kirish!$B$26/12*Parametrlar!$H$14,0)</f>
        <v>3965.834217243751</v>
      </c>
      <c r="CY28" s="46">
        <f>IF(CY21=1,Kirish!$B$55*Parametrlar!$H$12*CY23+Parametrlar!$H$23*(Kirish!$B$24+Kirish!$B$25)/12+Kirish!$B$26/12*Parametrlar!$H$14,0)</f>
        <v>3965.834217243751</v>
      </c>
      <c r="CZ28" s="46">
        <f>IF(CZ21=1,Kirish!$B$55*Parametrlar!$H$12*CZ23+Parametrlar!$H$23*(Kirish!$B$24+Kirish!$B$25)/12+Kirish!$B$26/12*Parametrlar!$H$14,0)</f>
        <v>3965.834217243751</v>
      </c>
      <c r="DA28" s="46">
        <f>IF(DA21=1,Kirish!$B$55*Parametrlar!$H$12*DA23+Parametrlar!$H$23*(Kirish!$B$24+Kirish!$B$25)/12+Kirish!$B$26/12*Parametrlar!$H$14,0)</f>
        <v>3965.834217243751</v>
      </c>
      <c r="DB28" s="46">
        <f>IF(DB21=1,Kirish!$B$55*Parametrlar!$H$12*DB23+Parametrlar!$H$23*(Kirish!$B$24+Kirish!$B$25)/12+Kirish!$B$26/12*Parametrlar!$H$14,0)</f>
        <v>3965.834217243751</v>
      </c>
      <c r="DC28" s="46">
        <f>IF(DC21=1,Kirish!$B$55*Parametrlar!$H$12*DC23+Parametrlar!$H$23*(Kirish!$B$24+Kirish!$B$25)/12+Kirish!$B$26/12*Parametrlar!$H$14,0)</f>
        <v>3965.834217243751</v>
      </c>
      <c r="DD28" s="46">
        <f>IF(DD21=1,Kirish!$B$55*Parametrlar!$H$12*DD23+Parametrlar!$H$23*(Kirish!$B$24+Kirish!$B$25)/12+Kirish!$B$26/12*Parametrlar!$H$14,0)</f>
        <v>3965.834217243751</v>
      </c>
      <c r="DE28" s="46">
        <f>IF(DE21=1,Kirish!$B$55*Parametrlar!$H$12*DE23+Parametrlar!$H$23*(Kirish!$B$24+Kirish!$B$25)/12+Kirish!$B$26/12*Parametrlar!$H$14,0)</f>
        <v>3965.834217243751</v>
      </c>
      <c r="DF28" s="46">
        <f>IF(DF21=1,Kirish!$B$55*Parametrlar!$H$12*DF23+Parametrlar!$H$23*(Kirish!$B$24+Kirish!$B$25)/12+Kirish!$B$26/12*Parametrlar!$H$14,0)</f>
        <v>3965.834217243751</v>
      </c>
      <c r="DG28" s="46">
        <f>IF(DG21=1,Kirish!$B$55*Parametrlar!$H$12*DG23+Parametrlar!$H$23*(Kirish!$B$24+Kirish!$B$25)/12+Kirish!$B$26/12*Parametrlar!$H$14,0)</f>
        <v>3965.834217243751</v>
      </c>
      <c r="DH28" s="46">
        <f>IF(DH21=1,Kirish!$B$55*Parametrlar!$H$12*DH23+Parametrlar!$H$23*(Kirish!$B$24+Kirish!$B$25)/12+Kirish!$B$26/12*Parametrlar!$H$14,0)</f>
        <v>3965.834217243751</v>
      </c>
      <c r="DI28" s="46">
        <f>IF(DI21=1,Kirish!$B$55*Parametrlar!$H$12*DI23+Parametrlar!$H$23*(Kirish!$B$24+Kirish!$B$25)/12+Kirish!$B$26/12*Parametrlar!$H$14,0)</f>
        <v>3965.834217243751</v>
      </c>
      <c r="DJ28" s="46">
        <f>IF(DJ21=1,Kirish!$B$55*Parametrlar!$H$12*DJ23+Parametrlar!$H$23*(Kirish!$B$24+Kirish!$B$25)/12+Kirish!$B$26/12*Parametrlar!$H$14,0)</f>
        <v>3965.834217243751</v>
      </c>
      <c r="DK28" s="46">
        <f>IF(DK21=1,Kirish!$B$55*Parametrlar!$H$12*DK23+Parametrlar!$H$23*(Kirish!$B$24+Kirish!$B$25)/12+Kirish!$B$26/12*Parametrlar!$H$14,0)</f>
        <v>3965.834217243751</v>
      </c>
      <c r="DL28" s="46">
        <f>IF(DL21=1,Kirish!$B$55*Parametrlar!$H$12*DL23+Parametrlar!$H$23*(Kirish!$B$24+Kirish!$B$25)/12+Kirish!$B$26/12*Parametrlar!$H$14,0)</f>
        <v>3965.834217243751</v>
      </c>
      <c r="DM28" s="46">
        <f>IF(DM21=1,Kirish!$B$55*Parametrlar!$H$12*DM23+Parametrlar!$H$23*(Kirish!$B$24+Kirish!$B$25)/12+Kirish!$B$26/12*Parametrlar!$H$14,0)</f>
        <v>3965.834217243751</v>
      </c>
      <c r="DN28" s="46">
        <f>IF(DN21=1,Kirish!$B$55*Parametrlar!$H$12*DN23+Parametrlar!$H$23*(Kirish!$B$24+Kirish!$B$25)/12+Kirish!$B$26/12*Parametrlar!$H$14,0)</f>
        <v>3965.834217243751</v>
      </c>
      <c r="DO28" s="46">
        <f>IF(DO21=1,Kirish!$B$55*Parametrlar!$H$12*DO23+Parametrlar!$H$23*(Kirish!$B$24+Kirish!$B$25)/12+Kirish!$B$26/12*Parametrlar!$H$14,0)</f>
        <v>3965.834217243751</v>
      </c>
      <c r="DP28" s="46">
        <f>IF(DP21=1,Kirish!$B$55*Parametrlar!$H$12*DP23+Parametrlar!$H$23*(Kirish!$B$24+Kirish!$B$25)/12+Kirish!$B$26/12*Parametrlar!$H$14,0)</f>
        <v>3965.834217243751</v>
      </c>
      <c r="DQ28" s="46">
        <f>IF(DQ21=1,Kirish!$B$55*Parametrlar!$H$12*DQ23+Parametrlar!$H$23*(Kirish!$B$24+Kirish!$B$25)/12+Kirish!$B$26/12*Parametrlar!$H$14,0)</f>
        <v>3965.834217243751</v>
      </c>
      <c r="DR28" s="46">
        <f>IF(DR21=1,Kirish!$B$55*Parametrlar!$H$12*DR23+Parametrlar!$H$23*(Kirish!$B$24+Kirish!$B$25)/12+Kirish!$B$26/12*Parametrlar!$H$14,0)</f>
        <v>3965.834217243751</v>
      </c>
      <c r="DS28" s="46">
        <f>IF(DS21=1,Kirish!$B$55*Parametrlar!$H$12*DS23+Parametrlar!$H$23*(Kirish!$B$24+Kirish!$B$25)/12+Kirish!$B$26/12*Parametrlar!$H$14,0)</f>
        <v>3965.834217243751</v>
      </c>
      <c r="DT28" s="46">
        <f>IF(DT21=1,Kirish!$B$55*Parametrlar!$H$12*DT23+Parametrlar!$H$23*(Kirish!$B$24+Kirish!$B$25)/12+Kirish!$B$26/12*Parametrlar!$H$14,0)</f>
        <v>3965.834217243751</v>
      </c>
      <c r="DU28" s="46">
        <f>IF(DU21=1,Kirish!$B$55*Parametrlar!$H$12*DU23+Parametrlar!$H$23*(Kirish!$B$24+Kirish!$B$25)/12+Kirish!$B$26/12*Parametrlar!$H$14,0)</f>
        <v>3965.834217243751</v>
      </c>
      <c r="DV28" s="46">
        <f>IF(DV21=1,Kirish!$B$55*Parametrlar!$H$12*DV23+Parametrlar!$H$23*(Kirish!$B$24+Kirish!$B$25)/12+Kirish!$B$26/12*Parametrlar!$H$14,0)</f>
        <v>3965.834217243751</v>
      </c>
      <c r="DW28" s="46">
        <f>IF(DW21=1,Kirish!$B$55*Parametrlar!$H$12*DW23+Parametrlar!$H$23*(Kirish!$B$24+Kirish!$B$25)/12+Kirish!$B$26/12*Parametrlar!$H$14,0)</f>
        <v>3965.834217243751</v>
      </c>
      <c r="DX28" s="46">
        <f>IF(DX21=1,Kirish!$B$55*Parametrlar!$H$12*DX23+Parametrlar!$H$23*(Kirish!$B$24+Kirish!$B$25)/12+Kirish!$B$26/12*Parametrlar!$H$14,0)</f>
        <v>3965.834217243751</v>
      </c>
      <c r="DY28" s="46">
        <f>IF(DY21=1,Kirish!$B$55*Parametrlar!$H$12*DY23+Parametrlar!$H$23*(Kirish!$B$24+Kirish!$B$25)/12+Kirish!$B$26/12*Parametrlar!$H$14,0)</f>
        <v>3965.834217243751</v>
      </c>
      <c r="DZ28" s="46">
        <f>IF(DZ21=1,Kirish!$B$55*Parametrlar!$H$12*DZ23+Parametrlar!$H$23*(Kirish!$B$24+Kirish!$B$25)/12+Kirish!$B$26/12*Parametrlar!$H$14,0)</f>
        <v>3965.834217243751</v>
      </c>
      <c r="EA28" s="46">
        <f>IF(EA21=1,Kirish!$B$55*Parametrlar!$H$12*EA23+Parametrlar!$H$23*(Kirish!$B$24+Kirish!$B$25)/12+Kirish!$B$26/12*Parametrlar!$H$14,0)</f>
        <v>3965.834217243751</v>
      </c>
      <c r="EB28" s="46">
        <f>IF(EB21=1,Kirish!$B$55*Parametrlar!$H$12*EB23+Parametrlar!$H$23*(Kirish!$B$24+Kirish!$B$25)/12+Kirish!$B$26/12*Parametrlar!$H$14,0)</f>
        <v>3965.834217243751</v>
      </c>
      <c r="EC28" s="46">
        <f>IF(EC21=1,Kirish!$B$55*Parametrlar!$H$12*EC23+Parametrlar!$H$23*(Kirish!$B$24+Kirish!$B$25)/12+Kirish!$B$26/12*Parametrlar!$H$14,0)</f>
        <v>3965.834217243751</v>
      </c>
      <c r="ED28" s="46">
        <f>IF(ED21=1,Kirish!$B$55*Parametrlar!$H$12*ED23+Parametrlar!$H$23*(Kirish!$B$24+Kirish!$B$25)/12+Kirish!$B$26/12*Parametrlar!$H$14,0)</f>
        <v>3965.834217243751</v>
      </c>
      <c r="EE28" s="46">
        <f>IF(EE21=1,Kirish!$B$55*Parametrlar!$H$12*EE23+Parametrlar!$H$23*(Kirish!$B$24+Kirish!$B$25)/12+Kirish!$B$26/12*Parametrlar!$H$14,0)</f>
        <v>3965.834217243751</v>
      </c>
      <c r="EF28" s="46">
        <f>IF(EF21=1,Kirish!$B$55*Parametrlar!$H$12*EF23+Parametrlar!$H$23*(Kirish!$B$24+Kirish!$B$25)/12+Kirish!$B$26/12*Parametrlar!$H$14,0)</f>
        <v>3965.834217243751</v>
      </c>
      <c r="EG28" s="46">
        <f>IF(EG21=1,Kirish!$B$55*Parametrlar!$H$12*EG23+Parametrlar!$H$23*(Kirish!$B$24+Kirish!$B$25)/12+Kirish!$B$26/12*Parametrlar!$H$14,0)</f>
        <v>3965.834217243751</v>
      </c>
      <c r="EH28" s="46">
        <f>IF(EH21=1,Kirish!$B$55*Parametrlar!$H$12*EH23+Parametrlar!$H$23*(Kirish!$B$24+Kirish!$B$25)/12+Kirish!$B$26/12*Parametrlar!$H$14,0)</f>
        <v>3965.834217243751</v>
      </c>
      <c r="EI28" s="46">
        <f>IF(EI21=1,Kirish!$B$55*Parametrlar!$H$12*EI23+Parametrlar!$H$23*(Kirish!$B$24+Kirish!$B$25)/12+Kirish!$B$26/12*Parametrlar!$H$14,0)</f>
        <v>3965.834217243751</v>
      </c>
      <c r="EJ28" s="46">
        <f>IF(EJ21=1,Kirish!$B$55*Parametrlar!$H$12*EJ23+Parametrlar!$H$23*(Kirish!$B$24+Kirish!$B$25)/12+Kirish!$B$26/12*Parametrlar!$H$14,0)</f>
        <v>3965.834217243751</v>
      </c>
      <c r="EK28" s="46">
        <f>IF(EK21=1,Kirish!$B$55*Parametrlar!$H$12*EK23+Parametrlar!$H$23*(Kirish!$B$24+Kirish!$B$25)/12+Kirish!$B$26/12*Parametrlar!$H$14,0)</f>
        <v>3965.834217243751</v>
      </c>
      <c r="EL28" s="46">
        <f>IF(EL21=1,Kirish!$B$55*Parametrlar!$H$12*EL23+Parametrlar!$H$23*(Kirish!$B$24+Kirish!$B$25)/12+Kirish!$B$26/12*Parametrlar!$H$14,0)</f>
        <v>3965.834217243751</v>
      </c>
      <c r="EM28" s="46">
        <f>IF(EM21=1,Kirish!$B$55*Parametrlar!$H$12*EM23+Parametrlar!$H$23*(Kirish!$B$24+Kirish!$B$25)/12+Kirish!$B$26/12*Parametrlar!$H$14,0)</f>
        <v>3965.834217243751</v>
      </c>
      <c r="EN28" s="46">
        <f>IF(EN21=1,Kirish!$B$55*Parametrlar!$H$12*EN23+Parametrlar!$H$23*(Kirish!$B$24+Kirish!$B$25)/12+Kirish!$B$26/12*Parametrlar!$H$14,0)</f>
        <v>3965.834217243751</v>
      </c>
      <c r="EO28" s="46">
        <f>IF(EO21=1,Kirish!$B$55*Parametrlar!$H$12*EO23+Parametrlar!$H$23*(Kirish!$B$24+Kirish!$B$25)/12+Kirish!$B$26/12*Parametrlar!$H$14,0)</f>
        <v>3965.834217243751</v>
      </c>
      <c r="EP28" s="46">
        <f>IF(EP21=1,Kirish!$B$55*Parametrlar!$H$12*EP23+Parametrlar!$H$23*(Kirish!$B$24+Kirish!$B$25)/12+Kirish!$B$26/12*Parametrlar!$H$14,0)</f>
        <v>3965.834217243751</v>
      </c>
      <c r="EQ28" s="46">
        <f>IF(EQ21=1,Kirish!$B$55*Parametrlar!$H$12*EQ23+Parametrlar!$H$23*(Kirish!$B$24+Kirish!$B$25)/12+Kirish!$B$26/12*Parametrlar!$H$14,0)</f>
        <v>3965.834217243751</v>
      </c>
      <c r="ER28" s="46">
        <f>IF(ER21=1,Kirish!$B$55*Parametrlar!$H$12*ER23+Parametrlar!$H$23*(Kirish!$B$24+Kirish!$B$25)/12+Kirish!$B$26/12*Parametrlar!$H$14,0)</f>
        <v>3965.834217243751</v>
      </c>
      <c r="ES28" s="46">
        <f>IF(ES21=1,Kirish!$B$55*Parametrlar!$H$12*ES23+Parametrlar!$H$23*(Kirish!$B$24+Kirish!$B$25)/12+Kirish!$B$26/12*Parametrlar!$H$14,0)</f>
        <v>3965.834217243751</v>
      </c>
      <c r="ET28" s="46">
        <f>IF(ET21=1,Kirish!$B$55*Parametrlar!$H$12*ET23+Parametrlar!$H$23*(Kirish!$B$24+Kirish!$B$25)/12+Kirish!$B$26/12*Parametrlar!$H$14,0)</f>
        <v>3965.834217243751</v>
      </c>
      <c r="EU28" s="46">
        <f>IF(EU21=1,Kirish!$B$55*Parametrlar!$H$12*EU23+Parametrlar!$H$23*(Kirish!$B$24+Kirish!$B$25)/12+Kirish!$B$26/12*Parametrlar!$H$14,0)</f>
        <v>3965.834217243751</v>
      </c>
      <c r="EV28" s="46">
        <f>IF(EV21=1,Kirish!$B$55*Parametrlar!$H$12*EV23+Parametrlar!$H$23*(Kirish!$B$24+Kirish!$B$25)/12+Kirish!$B$26/12*Parametrlar!$H$14,0)</f>
        <v>0</v>
      </c>
      <c r="EW28" s="46">
        <f>IF(EW21=1,Kirish!$B$55*Parametrlar!$H$12*EW23+Parametrlar!$H$23*(Kirish!$B$24+Kirish!$B$25)/12+Kirish!$B$26/12*Parametrlar!$H$14,0)</f>
        <v>0</v>
      </c>
      <c r="EX28" s="46">
        <f>IF(EX21=1,Kirish!$B$55*Parametrlar!$H$12*EX23+Parametrlar!$H$23*(Kirish!$B$24+Kirish!$B$25)/12+Kirish!$B$26/12*Parametrlar!$H$14,0)</f>
        <v>0</v>
      </c>
      <c r="EY28" s="46">
        <f>IF(EY21=1,Kirish!$B$55*Parametrlar!$H$12*EY23+Parametrlar!$H$23*(Kirish!$B$24+Kirish!$B$25)/12+Kirish!$B$26/12*Parametrlar!$H$14,0)</f>
        <v>0</v>
      </c>
      <c r="EZ28" s="46">
        <f>IF(EZ21=1,Kirish!$B$55*Parametrlar!$H$12*EZ23+Parametrlar!$H$23*(Kirish!$B$24+Kirish!$B$25)/12+Kirish!$B$26/12*Parametrlar!$H$14,0)</f>
        <v>0</v>
      </c>
      <c r="FA28" s="46">
        <f>IF(FA21=1,Kirish!$B$55*Parametrlar!$H$12*FA23+Parametrlar!$H$23*(Kirish!$B$24+Kirish!$B$25)/12+Kirish!$B$26/12*Parametrlar!$H$14,0)</f>
        <v>0</v>
      </c>
      <c r="FB28" s="46">
        <f>IF(FB21=1,Kirish!$B$55*Parametrlar!$H$12*FB23+Parametrlar!$H$23*(Kirish!$B$24+Kirish!$B$25)/12+Kirish!$B$26/12*Parametrlar!$H$14,0)</f>
        <v>0</v>
      </c>
      <c r="FC28" s="46">
        <f>IF(FC21=1,Kirish!$B$55*Parametrlar!$H$12*FC23+Parametrlar!$H$23*(Kirish!$B$24+Kirish!$B$25)/12+Kirish!$B$26/12*Parametrlar!$H$14,0)</f>
        <v>0</v>
      </c>
      <c r="FD28" s="46">
        <f>IF(FD21=1,Kirish!$B$55*Parametrlar!$H$12*FD23+Parametrlar!$H$23*(Kirish!$B$24+Kirish!$B$25)/12+Kirish!$B$26/12*Parametrlar!$H$14,0)</f>
        <v>0</v>
      </c>
      <c r="FE28" s="46">
        <f>IF(FE21=1,Kirish!$B$55*Parametrlar!$H$12*FE23+Parametrlar!$H$23*(Kirish!$B$24+Kirish!$B$25)/12+Kirish!$B$26/12*Parametrlar!$H$14,0)</f>
        <v>0</v>
      </c>
      <c r="FF28" s="46">
        <f>IF(FF21=1,Kirish!$B$55*Parametrlar!$H$12*FF23+Parametrlar!$H$23*(Kirish!$B$24+Kirish!$B$25)/12+Kirish!$B$26/12*Parametrlar!$H$14,0)</f>
        <v>0</v>
      </c>
      <c r="FG28" s="46">
        <f>IF(FG21=1,Kirish!$B$55*Parametrlar!$H$12*FG23+Parametrlar!$H$23*(Kirish!$B$24+Kirish!$B$25)/12+Kirish!$B$26/12*Parametrlar!$H$14,0)</f>
        <v>0</v>
      </c>
      <c r="FH28" s="46">
        <f>IF(FH21=1,Kirish!$B$55*Parametrlar!$H$12*FH23+Parametrlar!$H$23*(Kirish!$B$24+Kirish!$B$25)/12+Kirish!$B$26/12*Parametrlar!$H$14,0)</f>
        <v>0</v>
      </c>
      <c r="FI28" s="46">
        <f>IF(FI21=1,Kirish!$B$55*Parametrlar!$H$12*FI23+Parametrlar!$H$23*(Kirish!$B$24+Kirish!$B$25)/12+Kirish!$B$26/12*Parametrlar!$H$14,0)</f>
        <v>0</v>
      </c>
      <c r="FJ28" s="46">
        <f>IF(FJ21=1,Kirish!$B$55*Parametrlar!$H$12*FJ23+Parametrlar!$H$23*(Kirish!$B$24+Kirish!$B$25)/12+Kirish!$B$26/12*Parametrlar!$H$14,0)</f>
        <v>0</v>
      </c>
      <c r="FK28" s="46">
        <f>IF(FK21=1,Kirish!$B$55*Parametrlar!$H$12*FK23+Parametrlar!$H$23*(Kirish!$B$24+Kirish!$B$25)/12+Kirish!$B$26/12*Parametrlar!$H$14,0)</f>
        <v>0</v>
      </c>
      <c r="FL28" s="46">
        <f>IF(FL21=1,Kirish!$B$55*Parametrlar!$H$12*FL23+Parametrlar!$H$23*(Kirish!$B$24+Kirish!$B$25)/12+Kirish!$B$26/12*Parametrlar!$H$14,0)</f>
        <v>0</v>
      </c>
      <c r="FM28" s="46">
        <f>IF(FM21=1,Kirish!$B$55*Parametrlar!$H$12*FM23+Parametrlar!$H$23*(Kirish!$B$24+Kirish!$B$25)/12+Kirish!$B$26/12*Parametrlar!$H$14,0)</f>
        <v>0</v>
      </c>
      <c r="FN28" s="46">
        <f>IF(FN21=1,Kirish!$B$55*Parametrlar!$H$12*FN23+Parametrlar!$H$23*(Kirish!$B$24+Kirish!$B$25)/12+Kirish!$B$26/12*Parametrlar!$H$14,0)</f>
        <v>0</v>
      </c>
      <c r="FO28" s="46">
        <f>IF(FO21=1,Kirish!$B$55*Parametrlar!$H$12*FO23+Parametrlar!$H$23*(Kirish!$B$24+Kirish!$B$25)/12+Kirish!$B$26/12*Parametrlar!$H$14,0)</f>
        <v>0</v>
      </c>
      <c r="FP28" s="46">
        <f>IF(FP21=1,Kirish!$B$55*Parametrlar!$H$12*FP23+Parametrlar!$H$23*(Kirish!$B$24+Kirish!$B$25)/12+Kirish!$B$26/12*Parametrlar!$H$14,0)</f>
        <v>0</v>
      </c>
    </row>
    <row r="29" spans="1:172" x14ac:dyDescent="0.2">
      <c r="A29" s="42" t="s">
        <v>243</v>
      </c>
      <c r="C29" s="45">
        <f t="shared" si="13"/>
        <v>32052.994384462054</v>
      </c>
      <c r="D29" s="46">
        <f>D26*(Kirish!$B$22+Kirish!$B$23)</f>
        <v>0</v>
      </c>
      <c r="E29" s="46">
        <f>E26*(Kirish!$B$22+Kirish!$B$23)</f>
        <v>0</v>
      </c>
      <c r="F29" s="46">
        <f>F26*(Kirish!$B$22+Kirish!$B$23)</f>
        <v>0</v>
      </c>
      <c r="G29" s="46">
        <f>G26*(Kirish!$B$22+Kirish!$B$23)</f>
        <v>0</v>
      </c>
      <c r="H29" s="46">
        <f>H26*(Kirish!$B$22+Kirish!$B$23)</f>
        <v>0</v>
      </c>
      <c r="I29" s="46">
        <f>I26*(Kirish!$B$22+Kirish!$B$23)</f>
        <v>0</v>
      </c>
      <c r="J29" s="46">
        <f>J26*(Kirish!$B$22+Kirish!$B$23)</f>
        <v>0</v>
      </c>
      <c r="K29" s="46">
        <f>K26*(Kirish!$B$22+Kirish!$B$23)</f>
        <v>0</v>
      </c>
      <c r="L29" s="46">
        <f>L26*(Kirish!$B$22+Kirish!$B$23)</f>
        <v>0</v>
      </c>
      <c r="M29" s="46">
        <f>M26*(Kirish!$B$22+Kirish!$B$23)</f>
        <v>0</v>
      </c>
      <c r="N29" s="46">
        <f>N26*(Kirish!$B$22+Kirish!$B$23)</f>
        <v>0</v>
      </c>
      <c r="O29" s="46">
        <f>O26*(Kirish!$B$22+Kirish!$B$23)</f>
        <v>0</v>
      </c>
      <c r="P29" s="46">
        <f>P26*(Kirish!$B$22+Kirish!$B$23)</f>
        <v>0</v>
      </c>
      <c r="Q29" s="46">
        <f>Q26*(Kirish!$B$22+Kirish!$B$23)</f>
        <v>0</v>
      </c>
      <c r="R29" s="46">
        <f>R26*(Kirish!$B$22+Kirish!$B$23)</f>
        <v>0</v>
      </c>
      <c r="S29" s="46">
        <f>S26*(Kirish!$B$22+Kirish!$B$23)</f>
        <v>0</v>
      </c>
      <c r="T29" s="46">
        <f>T26*(Kirish!$B$22+Kirish!$B$23)</f>
        <v>0</v>
      </c>
      <c r="U29" s="46">
        <f>U26*(Kirish!$B$22+Kirish!$B$23)</f>
        <v>0</v>
      </c>
      <c r="V29" s="46">
        <f>V26*(Kirish!$B$22+Kirish!$B$23)</f>
        <v>0</v>
      </c>
      <c r="W29" s="46">
        <f>W26*(Kirish!$B$22+Kirish!$B$23)</f>
        <v>0</v>
      </c>
      <c r="X29" s="46">
        <f>X26*(Kirish!$B$22+Kirish!$B$23)</f>
        <v>0</v>
      </c>
      <c r="Y29" s="46">
        <f>Y26*(Kirish!$B$22+Kirish!$B$23)</f>
        <v>0</v>
      </c>
      <c r="Z29" s="46">
        <f>Z26*(Kirish!$B$22+Kirish!$B$23)</f>
        <v>0</v>
      </c>
      <c r="AA29" s="46">
        <f>AA26*(Kirish!$B$22+Kirish!$B$23)</f>
        <v>0</v>
      </c>
      <c r="AB29" s="46">
        <f>AB26*(Kirish!$B$22+Kirish!$B$23)</f>
        <v>0</v>
      </c>
      <c r="AC29" s="46">
        <f>AC26*(Kirish!$B$22+Kirish!$B$23)</f>
        <v>0</v>
      </c>
      <c r="AD29" s="46">
        <f>AD26*(Kirish!$B$22+Kirish!$B$23)</f>
        <v>0</v>
      </c>
      <c r="AE29" s="46">
        <f>AE26*(Kirish!$B$22+Kirish!$B$23)</f>
        <v>0</v>
      </c>
      <c r="AF29" s="46">
        <f>AF26*(Kirish!$B$22+Kirish!$B$23)</f>
        <v>68.288669793794099</v>
      </c>
      <c r="AG29" s="46">
        <f>AG26*(Kirish!$B$22+Kirish!$B$23)</f>
        <v>77.536093828370383</v>
      </c>
      <c r="AH29" s="46">
        <f>AH26*(Kirish!$B$22+Kirish!$B$23)</f>
        <v>86.783517862946667</v>
      </c>
      <c r="AI29" s="46">
        <f>AI26*(Kirish!$B$22+Kirish!$B$23)</f>
        <v>96.030941897522951</v>
      </c>
      <c r="AJ29" s="46">
        <f>AJ26*(Kirish!$B$22+Kirish!$B$23)</f>
        <v>105.27836593209925</v>
      </c>
      <c r="AK29" s="46">
        <f>AK26*(Kirish!$B$22+Kirish!$B$23)</f>
        <v>114.52578996667553</v>
      </c>
      <c r="AL29" s="46">
        <f>AL26*(Kirish!$B$22+Kirish!$B$23)</f>
        <v>123.7732140012518</v>
      </c>
      <c r="AM29" s="46">
        <f>AM26*(Kirish!$B$22+Kirish!$B$23)</f>
        <v>133.02063803582809</v>
      </c>
      <c r="AN29" s="46">
        <f>AN26*(Kirish!$B$22+Kirish!$B$23)</f>
        <v>142.26806207040437</v>
      </c>
      <c r="AO29" s="46">
        <f>AO26*(Kirish!$B$22+Kirish!$B$23)</f>
        <v>151.51548610498068</v>
      </c>
      <c r="AP29" s="46">
        <f>AP26*(Kirish!$B$22+Kirish!$B$23)</f>
        <v>160.76291013955696</v>
      </c>
      <c r="AQ29" s="46">
        <f>AQ26*(Kirish!$B$22+Kirish!$B$23)</f>
        <v>170.01033417413322</v>
      </c>
      <c r="AR29" s="46">
        <f>AR26*(Kirish!$B$22+Kirish!$B$23)</f>
        <v>179.25775820870948</v>
      </c>
      <c r="AS29" s="46">
        <f>AS26*(Kirish!$B$22+Kirish!$B$23)</f>
        <v>188.50518224328576</v>
      </c>
      <c r="AT29" s="46">
        <f>AT26*(Kirish!$B$22+Kirish!$B$23)</f>
        <v>197.75260627786204</v>
      </c>
      <c r="AU29" s="46">
        <f>AU26*(Kirish!$B$22+Kirish!$B$23)</f>
        <v>207.00003031243833</v>
      </c>
      <c r="AV29" s="46">
        <f>AV26*(Kirish!$B$22+Kirish!$B$23)</f>
        <v>216.24745434701464</v>
      </c>
      <c r="AW29" s="46">
        <f>AW26*(Kirish!$B$22+Kirish!$B$23)</f>
        <v>225.49487838159095</v>
      </c>
      <c r="AX29" s="46">
        <f>AX26*(Kirish!$B$22+Kirish!$B$23)</f>
        <v>234.74230241616726</v>
      </c>
      <c r="AY29" s="46">
        <f>AY26*(Kirish!$B$22+Kirish!$B$23)</f>
        <v>243.98972645074352</v>
      </c>
      <c r="AZ29" s="46">
        <f>AZ26*(Kirish!$B$22+Kirish!$B$23)</f>
        <v>253.23715048531983</v>
      </c>
      <c r="BA29" s="46">
        <f>BA26*(Kirish!$B$22+Kirish!$B$23)</f>
        <v>262.484574519896</v>
      </c>
      <c r="BB29" s="46">
        <f>BB26*(Kirish!$B$22+Kirish!$B$23)</f>
        <v>271.73199855447228</v>
      </c>
      <c r="BC29" s="46">
        <f>BC26*(Kirish!$B$22+Kirish!$B$23)</f>
        <v>280.97942258904857</v>
      </c>
      <c r="BD29" s="46">
        <f>BD26*(Kirish!$B$22+Kirish!$B$23)</f>
        <v>290.22684662362485</v>
      </c>
      <c r="BE29" s="46">
        <f>BE26*(Kirish!$B$22+Kirish!$B$23)</f>
        <v>290.22684662362485</v>
      </c>
      <c r="BF29" s="46">
        <f>BF26*(Kirish!$B$22+Kirish!$B$23)</f>
        <v>290.22684662362485</v>
      </c>
      <c r="BG29" s="46">
        <f>BG26*(Kirish!$B$22+Kirish!$B$23)</f>
        <v>290.22684662362485</v>
      </c>
      <c r="BH29" s="46">
        <f>BH26*(Kirish!$B$22+Kirish!$B$23)</f>
        <v>290.22684662362485</v>
      </c>
      <c r="BI29" s="46">
        <f>BI26*(Kirish!$B$22+Kirish!$B$23)</f>
        <v>290.22684662362485</v>
      </c>
      <c r="BJ29" s="46">
        <f>BJ26*(Kirish!$B$22+Kirish!$B$23)</f>
        <v>290.22684662362485</v>
      </c>
      <c r="BK29" s="46">
        <f>BK26*(Kirish!$B$22+Kirish!$B$23)</f>
        <v>290.22684662362485</v>
      </c>
      <c r="BL29" s="46">
        <f>BL26*(Kirish!$B$22+Kirish!$B$23)</f>
        <v>290.22684662362485</v>
      </c>
      <c r="BM29" s="46">
        <f>BM26*(Kirish!$B$22+Kirish!$B$23)</f>
        <v>290.22684662362485</v>
      </c>
      <c r="BN29" s="46">
        <f>BN26*(Kirish!$B$22+Kirish!$B$23)</f>
        <v>290.22684662362485</v>
      </c>
      <c r="BO29" s="46">
        <f>BO26*(Kirish!$B$22+Kirish!$B$23)</f>
        <v>290.22684662362485</v>
      </c>
      <c r="BP29" s="46">
        <f>BP26*(Kirish!$B$22+Kirish!$B$23)</f>
        <v>290.22684662362485</v>
      </c>
      <c r="BQ29" s="46">
        <f>BQ26*(Kirish!$B$22+Kirish!$B$23)</f>
        <v>290.22684662362485</v>
      </c>
      <c r="BR29" s="46">
        <f>BR26*(Kirish!$B$22+Kirish!$B$23)</f>
        <v>290.22684662362485</v>
      </c>
      <c r="BS29" s="46">
        <f>BS26*(Kirish!$B$22+Kirish!$B$23)</f>
        <v>290.22684662362485</v>
      </c>
      <c r="BT29" s="46">
        <f>BT26*(Kirish!$B$22+Kirish!$B$23)</f>
        <v>290.22684662362485</v>
      </c>
      <c r="BU29" s="46">
        <f>BU26*(Kirish!$B$22+Kirish!$B$23)</f>
        <v>290.22684662362485</v>
      </c>
      <c r="BV29" s="46">
        <f>BV26*(Kirish!$B$22+Kirish!$B$23)</f>
        <v>290.22684662362485</v>
      </c>
      <c r="BW29" s="46">
        <f>BW26*(Kirish!$B$22+Kirish!$B$23)</f>
        <v>290.22684662362485</v>
      </c>
      <c r="BX29" s="46">
        <f>BX26*(Kirish!$B$22+Kirish!$B$23)</f>
        <v>290.22684662362485</v>
      </c>
      <c r="BY29" s="46">
        <f>BY26*(Kirish!$B$22+Kirish!$B$23)</f>
        <v>290.22684662362485</v>
      </c>
      <c r="BZ29" s="46">
        <f>BZ26*(Kirish!$B$22+Kirish!$B$23)</f>
        <v>290.22684662362485</v>
      </c>
      <c r="CA29" s="46">
        <f>CA26*(Kirish!$B$22+Kirish!$B$23)</f>
        <v>290.22684662362485</v>
      </c>
      <c r="CB29" s="46">
        <f>CB26*(Kirish!$B$22+Kirish!$B$23)</f>
        <v>290.22684662362485</v>
      </c>
      <c r="CC29" s="46">
        <f>CC26*(Kirish!$B$22+Kirish!$B$23)</f>
        <v>290.22684662362485</v>
      </c>
      <c r="CD29" s="46">
        <f>CD26*(Kirish!$B$22+Kirish!$B$23)</f>
        <v>290.22684662362485</v>
      </c>
      <c r="CE29" s="46">
        <f>CE26*(Kirish!$B$22+Kirish!$B$23)</f>
        <v>290.22684662362485</v>
      </c>
      <c r="CF29" s="46">
        <f>CF26*(Kirish!$B$22+Kirish!$B$23)</f>
        <v>290.22684662362485</v>
      </c>
      <c r="CG29" s="46">
        <f>CG26*(Kirish!$B$22+Kirish!$B$23)</f>
        <v>290.22684662362485</v>
      </c>
      <c r="CH29" s="46">
        <f>CH26*(Kirish!$B$22+Kirish!$B$23)</f>
        <v>290.22684662362485</v>
      </c>
      <c r="CI29" s="46">
        <f>CI26*(Kirish!$B$22+Kirish!$B$23)</f>
        <v>290.22684662362485</v>
      </c>
      <c r="CJ29" s="46">
        <f>CJ26*(Kirish!$B$22+Kirish!$B$23)</f>
        <v>290.22684662362485</v>
      </c>
      <c r="CK29" s="46">
        <f>CK26*(Kirish!$B$22+Kirish!$B$23)</f>
        <v>290.22684662362485</v>
      </c>
      <c r="CL29" s="46">
        <f>CL26*(Kirish!$B$22+Kirish!$B$23)</f>
        <v>290.22684662362485</v>
      </c>
      <c r="CM29" s="46">
        <f>CM26*(Kirish!$B$22+Kirish!$B$23)</f>
        <v>290.22684662362485</v>
      </c>
      <c r="CN29" s="46">
        <f>CN26*(Kirish!$B$22+Kirish!$B$23)</f>
        <v>290.22684662362485</v>
      </c>
      <c r="CO29" s="46">
        <f>CO26*(Kirish!$B$22+Kirish!$B$23)</f>
        <v>290.22684662362485</v>
      </c>
      <c r="CP29" s="46">
        <f>CP26*(Kirish!$B$22+Kirish!$B$23)</f>
        <v>290.22684662362485</v>
      </c>
      <c r="CQ29" s="46">
        <f>CQ26*(Kirish!$B$22+Kirish!$B$23)</f>
        <v>290.22684662362485</v>
      </c>
      <c r="CR29" s="46">
        <f>CR26*(Kirish!$B$22+Kirish!$B$23)</f>
        <v>290.22684662362485</v>
      </c>
      <c r="CS29" s="46">
        <f>CS26*(Kirish!$B$22+Kirish!$B$23)</f>
        <v>290.22684662362485</v>
      </c>
      <c r="CT29" s="46">
        <f>CT26*(Kirish!$B$22+Kirish!$B$23)</f>
        <v>290.22684662362485</v>
      </c>
      <c r="CU29" s="46">
        <f>CU26*(Kirish!$B$22+Kirish!$B$23)</f>
        <v>290.22684662362485</v>
      </c>
      <c r="CV29" s="46">
        <f>CV26*(Kirish!$B$22+Kirish!$B$23)</f>
        <v>290.22684662362485</v>
      </c>
      <c r="CW29" s="46">
        <f>CW26*(Kirish!$B$22+Kirish!$B$23)</f>
        <v>290.22684662362485</v>
      </c>
      <c r="CX29" s="46">
        <f>CX26*(Kirish!$B$22+Kirish!$B$23)</f>
        <v>290.22684662362485</v>
      </c>
      <c r="CY29" s="46">
        <f>CY26*(Kirish!$B$22+Kirish!$B$23)</f>
        <v>290.22684662362485</v>
      </c>
      <c r="CZ29" s="46">
        <f>CZ26*(Kirish!$B$22+Kirish!$B$23)</f>
        <v>290.22684662362485</v>
      </c>
      <c r="DA29" s="46">
        <f>DA26*(Kirish!$B$22+Kirish!$B$23)</f>
        <v>290.22684662362485</v>
      </c>
      <c r="DB29" s="46">
        <f>DB26*(Kirish!$B$22+Kirish!$B$23)</f>
        <v>290.22684662362485</v>
      </c>
      <c r="DC29" s="46">
        <f>DC26*(Kirish!$B$22+Kirish!$B$23)</f>
        <v>290.22684662362485</v>
      </c>
      <c r="DD29" s="46">
        <f>DD26*(Kirish!$B$22+Kirish!$B$23)</f>
        <v>290.22684662362485</v>
      </c>
      <c r="DE29" s="46">
        <f>DE26*(Kirish!$B$22+Kirish!$B$23)</f>
        <v>290.22684662362485</v>
      </c>
      <c r="DF29" s="46">
        <f>DF26*(Kirish!$B$22+Kirish!$B$23)</f>
        <v>290.22684662362485</v>
      </c>
      <c r="DG29" s="46">
        <f>DG26*(Kirish!$B$22+Kirish!$B$23)</f>
        <v>290.22684662362485</v>
      </c>
      <c r="DH29" s="46">
        <f>DH26*(Kirish!$B$22+Kirish!$B$23)</f>
        <v>290.22684662362485</v>
      </c>
      <c r="DI29" s="46">
        <f>DI26*(Kirish!$B$22+Kirish!$B$23)</f>
        <v>290.22684662362485</v>
      </c>
      <c r="DJ29" s="46">
        <f>DJ26*(Kirish!$B$22+Kirish!$B$23)</f>
        <v>290.22684662362485</v>
      </c>
      <c r="DK29" s="46">
        <f>DK26*(Kirish!$B$22+Kirish!$B$23)</f>
        <v>290.22684662362485</v>
      </c>
      <c r="DL29" s="46">
        <f>DL26*(Kirish!$B$22+Kirish!$B$23)</f>
        <v>290.22684662362485</v>
      </c>
      <c r="DM29" s="46">
        <f>DM26*(Kirish!$B$22+Kirish!$B$23)</f>
        <v>290.22684662362485</v>
      </c>
      <c r="DN29" s="46">
        <f>DN26*(Kirish!$B$22+Kirish!$B$23)</f>
        <v>290.22684662362485</v>
      </c>
      <c r="DO29" s="46">
        <f>DO26*(Kirish!$B$22+Kirish!$B$23)</f>
        <v>290.22684662362485</v>
      </c>
      <c r="DP29" s="46">
        <f>DP26*(Kirish!$B$22+Kirish!$B$23)</f>
        <v>290.22684662362485</v>
      </c>
      <c r="DQ29" s="46">
        <f>DQ26*(Kirish!$B$22+Kirish!$B$23)</f>
        <v>290.22684662362485</v>
      </c>
      <c r="DR29" s="46">
        <f>DR26*(Kirish!$B$22+Kirish!$B$23)</f>
        <v>290.22684662362485</v>
      </c>
      <c r="DS29" s="46">
        <f>DS26*(Kirish!$B$22+Kirish!$B$23)</f>
        <v>290.22684662362485</v>
      </c>
      <c r="DT29" s="46">
        <f>DT26*(Kirish!$B$22+Kirish!$B$23)</f>
        <v>290.22684662362485</v>
      </c>
      <c r="DU29" s="46">
        <f>DU26*(Kirish!$B$22+Kirish!$B$23)</f>
        <v>290.22684662362485</v>
      </c>
      <c r="DV29" s="46">
        <f>DV26*(Kirish!$B$22+Kirish!$B$23)</f>
        <v>290.22684662362485</v>
      </c>
      <c r="DW29" s="46">
        <f>DW26*(Kirish!$B$22+Kirish!$B$23)</f>
        <v>290.22684662362485</v>
      </c>
      <c r="DX29" s="46">
        <f>DX26*(Kirish!$B$22+Kirish!$B$23)</f>
        <v>290.22684662362485</v>
      </c>
      <c r="DY29" s="46">
        <f>DY26*(Kirish!$B$22+Kirish!$B$23)</f>
        <v>290.22684662362485</v>
      </c>
      <c r="DZ29" s="46">
        <f>DZ26*(Kirish!$B$22+Kirish!$B$23)</f>
        <v>290.22684662362485</v>
      </c>
      <c r="EA29" s="46">
        <f>EA26*(Kirish!$B$22+Kirish!$B$23)</f>
        <v>290.22684662362485</v>
      </c>
      <c r="EB29" s="46">
        <f>EB26*(Kirish!$B$22+Kirish!$B$23)</f>
        <v>290.22684662362485</v>
      </c>
      <c r="EC29" s="46">
        <f>EC26*(Kirish!$B$22+Kirish!$B$23)</f>
        <v>290.22684662362485</v>
      </c>
      <c r="ED29" s="46">
        <f>ED26*(Kirish!$B$22+Kirish!$B$23)</f>
        <v>290.22684662362485</v>
      </c>
      <c r="EE29" s="46">
        <f>EE26*(Kirish!$B$22+Kirish!$B$23)</f>
        <v>290.22684662362485</v>
      </c>
      <c r="EF29" s="46">
        <f>EF26*(Kirish!$B$22+Kirish!$B$23)</f>
        <v>290.22684662362485</v>
      </c>
      <c r="EG29" s="46">
        <f>EG26*(Kirish!$B$22+Kirish!$B$23)</f>
        <v>290.22684662362485</v>
      </c>
      <c r="EH29" s="46">
        <f>EH26*(Kirish!$B$22+Kirish!$B$23)</f>
        <v>290.22684662362485</v>
      </c>
      <c r="EI29" s="46">
        <f>EI26*(Kirish!$B$22+Kirish!$B$23)</f>
        <v>290.22684662362485</v>
      </c>
      <c r="EJ29" s="46">
        <f>EJ26*(Kirish!$B$22+Kirish!$B$23)</f>
        <v>290.22684662362485</v>
      </c>
      <c r="EK29" s="46">
        <f>EK26*(Kirish!$B$22+Kirish!$B$23)</f>
        <v>290.22684662362485</v>
      </c>
      <c r="EL29" s="46">
        <f>EL26*(Kirish!$B$22+Kirish!$B$23)</f>
        <v>290.22684662362485</v>
      </c>
      <c r="EM29" s="46">
        <f>EM26*(Kirish!$B$22+Kirish!$B$23)</f>
        <v>290.22684662362485</v>
      </c>
      <c r="EN29" s="46">
        <f>EN26*(Kirish!$B$22+Kirish!$B$23)</f>
        <v>290.22684662362485</v>
      </c>
      <c r="EO29" s="46">
        <f>EO26*(Kirish!$B$22+Kirish!$B$23)</f>
        <v>290.22684662362485</v>
      </c>
      <c r="EP29" s="46">
        <f>EP26*(Kirish!$B$22+Kirish!$B$23)</f>
        <v>290.22684662362485</v>
      </c>
      <c r="EQ29" s="46">
        <f>EQ26*(Kirish!$B$22+Kirish!$B$23)</f>
        <v>290.22684662362485</v>
      </c>
      <c r="ER29" s="46">
        <f>ER26*(Kirish!$B$22+Kirish!$B$23)</f>
        <v>290.22684662362485</v>
      </c>
      <c r="ES29" s="46">
        <f>ES26*(Kirish!$B$22+Kirish!$B$23)</f>
        <v>290.22684662362485</v>
      </c>
      <c r="ET29" s="46">
        <f>ET26*(Kirish!$B$22+Kirish!$B$23)</f>
        <v>290.22684662362485</v>
      </c>
      <c r="EU29" s="46">
        <f>EU26*(Kirish!$B$22+Kirish!$B$23)</f>
        <v>290.22684662362485</v>
      </c>
      <c r="EV29" s="46">
        <f>EV26*(Kirish!$B$22+Kirish!$B$23)</f>
        <v>0</v>
      </c>
      <c r="EW29" s="46">
        <f>EW26*(Kirish!$B$22+Kirish!$B$23)</f>
        <v>0</v>
      </c>
      <c r="EX29" s="46">
        <f>EX26*(Kirish!$B$22+Kirish!$B$23)</f>
        <v>0</v>
      </c>
      <c r="EY29" s="46">
        <f>EY26*(Kirish!$B$22+Kirish!$B$23)</f>
        <v>0</v>
      </c>
      <c r="EZ29" s="46">
        <f>EZ26*(Kirish!$B$22+Kirish!$B$23)</f>
        <v>0</v>
      </c>
      <c r="FA29" s="46">
        <f>FA26*(Kirish!$B$22+Kirish!$B$23)</f>
        <v>0</v>
      </c>
      <c r="FB29" s="46">
        <f>FB26*(Kirish!$B$22+Kirish!$B$23)</f>
        <v>0</v>
      </c>
      <c r="FC29" s="46">
        <f>FC26*(Kirish!$B$22+Kirish!$B$23)</f>
        <v>0</v>
      </c>
      <c r="FD29" s="46">
        <f>FD26*(Kirish!$B$22+Kirish!$B$23)</f>
        <v>0</v>
      </c>
      <c r="FE29" s="46">
        <f>FE26*(Kirish!$B$22+Kirish!$B$23)</f>
        <v>0</v>
      </c>
      <c r="FF29" s="46">
        <f>FF26*(Kirish!$B$22+Kirish!$B$23)</f>
        <v>0</v>
      </c>
      <c r="FG29" s="46">
        <f>FG26*(Kirish!$B$22+Kirish!$B$23)</f>
        <v>0</v>
      </c>
      <c r="FH29" s="46">
        <f>FH26*(Kirish!$B$22+Kirish!$B$23)</f>
        <v>0</v>
      </c>
      <c r="FI29" s="46">
        <f>FI26*(Kirish!$B$22+Kirish!$B$23)</f>
        <v>0</v>
      </c>
      <c r="FJ29" s="46">
        <f>FJ26*(Kirish!$B$22+Kirish!$B$23)</f>
        <v>0</v>
      </c>
      <c r="FK29" s="46">
        <f>FK26*(Kirish!$B$22+Kirish!$B$23)</f>
        <v>0</v>
      </c>
      <c r="FL29" s="46">
        <f>FL26*(Kirish!$B$22+Kirish!$B$23)</f>
        <v>0</v>
      </c>
      <c r="FM29" s="46">
        <f>FM26*(Kirish!$B$22+Kirish!$B$23)</f>
        <v>0</v>
      </c>
      <c r="FN29" s="46">
        <f>FN26*(Kirish!$B$22+Kirish!$B$23)</f>
        <v>0</v>
      </c>
      <c r="FO29" s="46">
        <f>FO26*(Kirish!$B$22+Kirish!$B$23)</f>
        <v>0</v>
      </c>
      <c r="FP29" s="46">
        <f>FP26*(Kirish!$B$22+Kirish!$B$23)</f>
        <v>0</v>
      </c>
    </row>
    <row r="30" spans="1:172" x14ac:dyDescent="0.2">
      <c r="A30" s="35" t="s">
        <v>244</v>
      </c>
      <c r="C30" s="45">
        <f t="shared" si="13"/>
        <v>112442.54348552974</v>
      </c>
      <c r="D30" s="46">
        <f t="shared" ref="D30:AI30" si="20">D26-D27-D28-D29</f>
        <v>0</v>
      </c>
      <c r="E30" s="46">
        <f t="shared" si="20"/>
        <v>0</v>
      </c>
      <c r="F30" s="46">
        <f t="shared" si="20"/>
        <v>0</v>
      </c>
      <c r="G30" s="46">
        <f t="shared" si="20"/>
        <v>0</v>
      </c>
      <c r="H30" s="46">
        <f t="shared" si="20"/>
        <v>0</v>
      </c>
      <c r="I30" s="46">
        <f t="shared" si="20"/>
        <v>0</v>
      </c>
      <c r="J30" s="46">
        <f t="shared" si="20"/>
        <v>0</v>
      </c>
      <c r="K30" s="46">
        <f t="shared" si="20"/>
        <v>0</v>
      </c>
      <c r="L30" s="46">
        <f t="shared" si="20"/>
        <v>0</v>
      </c>
      <c r="M30" s="46">
        <f t="shared" si="20"/>
        <v>0</v>
      </c>
      <c r="N30" s="46">
        <f t="shared" si="20"/>
        <v>0</v>
      </c>
      <c r="O30" s="46">
        <f t="shared" si="20"/>
        <v>0</v>
      </c>
      <c r="P30" s="46">
        <f t="shared" si="20"/>
        <v>0</v>
      </c>
      <c r="Q30" s="46">
        <f t="shared" si="20"/>
        <v>0</v>
      </c>
      <c r="R30" s="46">
        <f t="shared" si="20"/>
        <v>0</v>
      </c>
      <c r="S30" s="46">
        <f t="shared" si="20"/>
        <v>0</v>
      </c>
      <c r="T30" s="46">
        <f t="shared" si="20"/>
        <v>0</v>
      </c>
      <c r="U30" s="46">
        <f t="shared" si="20"/>
        <v>0</v>
      </c>
      <c r="V30" s="46">
        <f t="shared" si="20"/>
        <v>0</v>
      </c>
      <c r="W30" s="46">
        <f t="shared" si="20"/>
        <v>0</v>
      </c>
      <c r="X30" s="46">
        <f t="shared" si="20"/>
        <v>0</v>
      </c>
      <c r="Y30" s="46">
        <f t="shared" si="20"/>
        <v>0</v>
      </c>
      <c r="Z30" s="46">
        <f t="shared" si="20"/>
        <v>0</v>
      </c>
      <c r="AA30" s="46">
        <f t="shared" si="20"/>
        <v>0</v>
      </c>
      <c r="AB30" s="46">
        <f t="shared" si="20"/>
        <v>0</v>
      </c>
      <c r="AC30" s="46">
        <f t="shared" si="20"/>
        <v>0</v>
      </c>
      <c r="AD30" s="46">
        <f t="shared" si="20"/>
        <v>0</v>
      </c>
      <c r="AE30" s="46">
        <f t="shared" si="20"/>
        <v>0</v>
      </c>
      <c r="AF30" s="46">
        <f t="shared" si="20"/>
        <v>-7530.5244911616628</v>
      </c>
      <c r="AG30" s="46">
        <f t="shared" si="20"/>
        <v>-3151.0679657547134</v>
      </c>
      <c r="AH30" s="46">
        <f t="shared" si="20"/>
        <v>-2975.3669090977642</v>
      </c>
      <c r="AI30" s="46">
        <f t="shared" si="20"/>
        <v>-2799.6658524408153</v>
      </c>
      <c r="AJ30" s="46">
        <f t="shared" ref="AJ30:BO30" si="21">AJ26-AJ27-AJ28-AJ29</f>
        <v>-2623.9647957838661</v>
      </c>
      <c r="AK30" s="46">
        <f t="shared" si="21"/>
        <v>-2448.2637391269163</v>
      </c>
      <c r="AL30" s="46">
        <f t="shared" si="21"/>
        <v>-2272.5626824699661</v>
      </c>
      <c r="AM30" s="46">
        <f t="shared" si="21"/>
        <v>-2096.8616258130182</v>
      </c>
      <c r="AN30" s="46">
        <f t="shared" si="21"/>
        <v>-1921.1605691560674</v>
      </c>
      <c r="AO30" s="46">
        <f t="shared" si="21"/>
        <v>-1745.459512499119</v>
      </c>
      <c r="AP30" s="46">
        <f t="shared" si="21"/>
        <v>-1569.7584558421695</v>
      </c>
      <c r="AQ30" s="46">
        <f t="shared" si="21"/>
        <v>-1394.0573991852193</v>
      </c>
      <c r="AR30" s="46">
        <f t="shared" si="21"/>
        <v>-1218.3563425282703</v>
      </c>
      <c r="AS30" s="46">
        <f t="shared" si="21"/>
        <v>-1042.6552858713223</v>
      </c>
      <c r="AT30" s="46">
        <f t="shared" si="21"/>
        <v>-866.95422921437284</v>
      </c>
      <c r="AU30" s="46">
        <f t="shared" si="21"/>
        <v>-691.25317255742345</v>
      </c>
      <c r="AV30" s="46">
        <f t="shared" si="21"/>
        <v>-515.55211590047361</v>
      </c>
      <c r="AW30" s="46">
        <f t="shared" si="21"/>
        <v>-339.85105924352388</v>
      </c>
      <c r="AX30" s="46">
        <f t="shared" si="21"/>
        <v>-164.15000258657403</v>
      </c>
      <c r="AY30" s="46">
        <f t="shared" si="21"/>
        <v>11.551054070374931</v>
      </c>
      <c r="AZ30" s="46">
        <f t="shared" si="21"/>
        <v>187.25211072732475</v>
      </c>
      <c r="BA30" s="46">
        <f t="shared" si="21"/>
        <v>362.95316738427744</v>
      </c>
      <c r="BB30" s="46">
        <f t="shared" si="21"/>
        <v>538.65422404122182</v>
      </c>
      <c r="BC30" s="46">
        <f t="shared" si="21"/>
        <v>714.35528069817076</v>
      </c>
      <c r="BD30" s="46">
        <f t="shared" si="21"/>
        <v>890.0563373551206</v>
      </c>
      <c r="BE30" s="46">
        <f t="shared" si="21"/>
        <v>1548.4758686051211</v>
      </c>
      <c r="BF30" s="46">
        <f t="shared" si="21"/>
        <v>1548.4758686051211</v>
      </c>
      <c r="BG30" s="46">
        <f t="shared" si="21"/>
        <v>1548.4758686051211</v>
      </c>
      <c r="BH30" s="46">
        <f t="shared" si="21"/>
        <v>1548.4758686051211</v>
      </c>
      <c r="BI30" s="46">
        <f t="shared" si="21"/>
        <v>1548.4758686051211</v>
      </c>
      <c r="BJ30" s="46">
        <f t="shared" si="21"/>
        <v>1548.4758686051211</v>
      </c>
      <c r="BK30" s="46">
        <f t="shared" si="21"/>
        <v>1548.4758686051211</v>
      </c>
      <c r="BL30" s="46">
        <f t="shared" si="21"/>
        <v>1548.4758686051211</v>
      </c>
      <c r="BM30" s="46">
        <f t="shared" si="21"/>
        <v>1548.4758686051211</v>
      </c>
      <c r="BN30" s="46">
        <f t="shared" si="21"/>
        <v>1548.4758686051211</v>
      </c>
      <c r="BO30" s="46">
        <f t="shared" si="21"/>
        <v>1548.4758686051211</v>
      </c>
      <c r="BP30" s="46">
        <f t="shared" ref="BP30:CU30" si="22">BP26-BP27-BP28-BP29</f>
        <v>1548.4758686051211</v>
      </c>
      <c r="BQ30" s="46">
        <f t="shared" si="22"/>
        <v>1548.4758686051211</v>
      </c>
      <c r="BR30" s="46">
        <f t="shared" si="22"/>
        <v>1548.4758686051211</v>
      </c>
      <c r="BS30" s="46">
        <f t="shared" si="22"/>
        <v>1548.4758686051211</v>
      </c>
      <c r="BT30" s="46">
        <f t="shared" si="22"/>
        <v>1548.4758686051211</v>
      </c>
      <c r="BU30" s="46">
        <f t="shared" si="22"/>
        <v>1548.4758686051211</v>
      </c>
      <c r="BV30" s="46">
        <f t="shared" si="22"/>
        <v>1548.4758686051211</v>
      </c>
      <c r="BW30" s="46">
        <f t="shared" si="22"/>
        <v>1548.4758686051211</v>
      </c>
      <c r="BX30" s="46">
        <f t="shared" si="22"/>
        <v>1548.4758686051211</v>
      </c>
      <c r="BY30" s="46">
        <f t="shared" si="22"/>
        <v>1548.4758686051211</v>
      </c>
      <c r="BZ30" s="46">
        <f t="shared" si="22"/>
        <v>1548.4758686051211</v>
      </c>
      <c r="CA30" s="46">
        <f t="shared" si="22"/>
        <v>1548.4758686051211</v>
      </c>
      <c r="CB30" s="46">
        <f t="shared" si="22"/>
        <v>1548.4758686051211</v>
      </c>
      <c r="CC30" s="46">
        <f t="shared" si="22"/>
        <v>1548.4758686051211</v>
      </c>
      <c r="CD30" s="46">
        <f t="shared" si="22"/>
        <v>1548.4758686051211</v>
      </c>
      <c r="CE30" s="46">
        <f t="shared" si="22"/>
        <v>1548.4758686051211</v>
      </c>
      <c r="CF30" s="46">
        <f t="shared" si="22"/>
        <v>1548.4758686051211</v>
      </c>
      <c r="CG30" s="46">
        <f t="shared" si="22"/>
        <v>1548.4758686051211</v>
      </c>
      <c r="CH30" s="46">
        <f t="shared" si="22"/>
        <v>1548.4758686051211</v>
      </c>
      <c r="CI30" s="46">
        <f t="shared" si="22"/>
        <v>1548.4758686051211</v>
      </c>
      <c r="CJ30" s="46">
        <f t="shared" si="22"/>
        <v>1548.4758686051211</v>
      </c>
      <c r="CK30" s="46">
        <f t="shared" si="22"/>
        <v>1548.4758686051211</v>
      </c>
      <c r="CL30" s="46">
        <f t="shared" si="22"/>
        <v>1548.4758686051211</v>
      </c>
      <c r="CM30" s="46">
        <f t="shared" si="22"/>
        <v>1548.4758686051211</v>
      </c>
      <c r="CN30" s="46">
        <f t="shared" si="22"/>
        <v>1548.4758686051211</v>
      </c>
      <c r="CO30" s="46">
        <f t="shared" si="22"/>
        <v>1548.4758686051211</v>
      </c>
      <c r="CP30" s="46">
        <f t="shared" si="22"/>
        <v>1548.4758686051211</v>
      </c>
      <c r="CQ30" s="46">
        <f t="shared" si="22"/>
        <v>1548.4758686051211</v>
      </c>
      <c r="CR30" s="46">
        <f t="shared" si="22"/>
        <v>1548.4758686051211</v>
      </c>
      <c r="CS30" s="46">
        <f t="shared" si="22"/>
        <v>1548.4758686051211</v>
      </c>
      <c r="CT30" s="46">
        <f t="shared" si="22"/>
        <v>1548.4758686051211</v>
      </c>
      <c r="CU30" s="46">
        <f t="shared" si="22"/>
        <v>1548.4758686051211</v>
      </c>
      <c r="CV30" s="46">
        <f t="shared" ref="CV30:EA30" si="23">CV26-CV27-CV28-CV29</f>
        <v>1548.4758686051211</v>
      </c>
      <c r="CW30" s="46">
        <f t="shared" si="23"/>
        <v>1548.4758686051211</v>
      </c>
      <c r="CX30" s="46">
        <f t="shared" si="23"/>
        <v>1548.4758686051211</v>
      </c>
      <c r="CY30" s="46">
        <f t="shared" si="23"/>
        <v>1548.4758686051211</v>
      </c>
      <c r="CZ30" s="46">
        <f t="shared" si="23"/>
        <v>1548.4758686051211</v>
      </c>
      <c r="DA30" s="46">
        <f t="shared" si="23"/>
        <v>1548.4758686051211</v>
      </c>
      <c r="DB30" s="46">
        <f t="shared" si="23"/>
        <v>1548.4758686051211</v>
      </c>
      <c r="DC30" s="46">
        <f t="shared" si="23"/>
        <v>1548.4758686051211</v>
      </c>
      <c r="DD30" s="46">
        <f t="shared" si="23"/>
        <v>1548.4758686051211</v>
      </c>
      <c r="DE30" s="46">
        <f t="shared" si="23"/>
        <v>1548.4758686051211</v>
      </c>
      <c r="DF30" s="46">
        <f t="shared" si="23"/>
        <v>1548.4758686051211</v>
      </c>
      <c r="DG30" s="46">
        <f t="shared" si="23"/>
        <v>1548.4758686051211</v>
      </c>
      <c r="DH30" s="46">
        <f t="shared" si="23"/>
        <v>1548.4758686051211</v>
      </c>
      <c r="DI30" s="46">
        <f t="shared" si="23"/>
        <v>1548.4758686051211</v>
      </c>
      <c r="DJ30" s="46">
        <f t="shared" si="23"/>
        <v>1548.4758686051211</v>
      </c>
      <c r="DK30" s="46">
        <f t="shared" si="23"/>
        <v>1548.4758686051211</v>
      </c>
      <c r="DL30" s="46">
        <f t="shared" si="23"/>
        <v>1548.4758686051211</v>
      </c>
      <c r="DM30" s="46">
        <f t="shared" si="23"/>
        <v>1548.4758686051211</v>
      </c>
      <c r="DN30" s="46">
        <f t="shared" si="23"/>
        <v>1548.4758686051211</v>
      </c>
      <c r="DO30" s="46">
        <f t="shared" si="23"/>
        <v>1548.4758686051211</v>
      </c>
      <c r="DP30" s="46">
        <f t="shared" si="23"/>
        <v>1548.4758686051211</v>
      </c>
      <c r="DQ30" s="46">
        <f t="shared" si="23"/>
        <v>1548.4758686051211</v>
      </c>
      <c r="DR30" s="46">
        <f t="shared" si="23"/>
        <v>1548.4758686051211</v>
      </c>
      <c r="DS30" s="46">
        <f t="shared" si="23"/>
        <v>1548.4758686051211</v>
      </c>
      <c r="DT30" s="46">
        <f t="shared" si="23"/>
        <v>1548.4758686051211</v>
      </c>
      <c r="DU30" s="46">
        <f t="shared" si="23"/>
        <v>1548.4758686051211</v>
      </c>
      <c r="DV30" s="46">
        <f t="shared" si="23"/>
        <v>1548.4758686051211</v>
      </c>
      <c r="DW30" s="46">
        <f t="shared" si="23"/>
        <v>1548.4758686051211</v>
      </c>
      <c r="DX30" s="46">
        <f t="shared" si="23"/>
        <v>1548.4758686051211</v>
      </c>
      <c r="DY30" s="46">
        <f t="shared" si="23"/>
        <v>1548.4758686051211</v>
      </c>
      <c r="DZ30" s="46">
        <f t="shared" si="23"/>
        <v>1548.4758686051211</v>
      </c>
      <c r="EA30" s="46">
        <f t="shared" si="23"/>
        <v>1548.4758686051211</v>
      </c>
      <c r="EB30" s="46">
        <f t="shared" ref="EB30:FG30" si="24">EB26-EB27-EB28-EB29</f>
        <v>1548.4758686051211</v>
      </c>
      <c r="EC30" s="46">
        <f t="shared" si="24"/>
        <v>1548.4758686051211</v>
      </c>
      <c r="ED30" s="46">
        <f t="shared" si="24"/>
        <v>1548.4758686051211</v>
      </c>
      <c r="EE30" s="46">
        <f t="shared" si="24"/>
        <v>1548.4758686051211</v>
      </c>
      <c r="EF30" s="46">
        <f t="shared" si="24"/>
        <v>1548.4758686051211</v>
      </c>
      <c r="EG30" s="46">
        <f t="shared" si="24"/>
        <v>1548.4758686051211</v>
      </c>
      <c r="EH30" s="46">
        <f t="shared" si="24"/>
        <v>1548.4758686051211</v>
      </c>
      <c r="EI30" s="46">
        <f t="shared" si="24"/>
        <v>1548.4758686051211</v>
      </c>
      <c r="EJ30" s="46">
        <f t="shared" si="24"/>
        <v>1548.4758686051211</v>
      </c>
      <c r="EK30" s="46">
        <f t="shared" si="24"/>
        <v>1548.4758686051211</v>
      </c>
      <c r="EL30" s="46">
        <f t="shared" si="24"/>
        <v>1548.4758686051211</v>
      </c>
      <c r="EM30" s="46">
        <f t="shared" si="24"/>
        <v>1548.4758686051211</v>
      </c>
      <c r="EN30" s="46">
        <f t="shared" si="24"/>
        <v>1548.4758686051211</v>
      </c>
      <c r="EO30" s="46">
        <f t="shared" si="24"/>
        <v>1548.4758686051211</v>
      </c>
      <c r="EP30" s="46">
        <f t="shared" si="24"/>
        <v>1548.4758686051211</v>
      </c>
      <c r="EQ30" s="46">
        <f t="shared" si="24"/>
        <v>1548.4758686051211</v>
      </c>
      <c r="ER30" s="46">
        <f t="shared" si="24"/>
        <v>1548.4758686051211</v>
      </c>
      <c r="ES30" s="46">
        <f t="shared" si="24"/>
        <v>1548.4758686051211</v>
      </c>
      <c r="ET30" s="46">
        <f t="shared" si="24"/>
        <v>1548.4758686051211</v>
      </c>
      <c r="EU30" s="46">
        <f t="shared" si="24"/>
        <v>1548.4758686051211</v>
      </c>
      <c r="EV30" s="46">
        <f t="shared" si="24"/>
        <v>0</v>
      </c>
      <c r="EW30" s="46">
        <f t="shared" si="24"/>
        <v>0</v>
      </c>
      <c r="EX30" s="46">
        <f t="shared" si="24"/>
        <v>0</v>
      </c>
      <c r="EY30" s="46">
        <f t="shared" si="24"/>
        <v>0</v>
      </c>
      <c r="EZ30" s="46">
        <f t="shared" si="24"/>
        <v>0</v>
      </c>
      <c r="FA30" s="46">
        <f t="shared" si="24"/>
        <v>0</v>
      </c>
      <c r="FB30" s="46">
        <f t="shared" si="24"/>
        <v>0</v>
      </c>
      <c r="FC30" s="46">
        <f t="shared" si="24"/>
        <v>0</v>
      </c>
      <c r="FD30" s="46">
        <f t="shared" si="24"/>
        <v>0</v>
      </c>
      <c r="FE30" s="46">
        <f t="shared" si="24"/>
        <v>0</v>
      </c>
      <c r="FF30" s="46">
        <f t="shared" si="24"/>
        <v>0</v>
      </c>
      <c r="FG30" s="46">
        <f t="shared" si="24"/>
        <v>0</v>
      </c>
      <c r="FH30" s="46">
        <f t="shared" ref="FH30:GM30" si="25">FH26-FH27-FH28-FH29</f>
        <v>0</v>
      </c>
      <c r="FI30" s="46">
        <f t="shared" si="25"/>
        <v>0</v>
      </c>
      <c r="FJ30" s="46">
        <f t="shared" si="25"/>
        <v>0</v>
      </c>
      <c r="FK30" s="46">
        <f t="shared" si="25"/>
        <v>0</v>
      </c>
      <c r="FL30" s="46">
        <f t="shared" si="25"/>
        <v>0</v>
      </c>
      <c r="FM30" s="46">
        <f t="shared" si="25"/>
        <v>0</v>
      </c>
      <c r="FN30" s="46">
        <f t="shared" si="25"/>
        <v>0</v>
      </c>
      <c r="FO30" s="46">
        <f t="shared" si="25"/>
        <v>0</v>
      </c>
      <c r="FP30" s="46">
        <f t="shared" si="25"/>
        <v>0</v>
      </c>
    </row>
    <row r="31" spans="1:172" x14ac:dyDescent="0.2">
      <c r="A31" s="42" t="s">
        <v>245</v>
      </c>
      <c r="C31" s="45">
        <f t="shared" si="13"/>
        <v>488274.20127627661</v>
      </c>
      <c r="D31" s="46">
        <f>IF(D21=1,Parametrlar!$H$24*Kirish!$B$27/12,0)</f>
        <v>0</v>
      </c>
      <c r="E31" s="46">
        <f>IF(E21=1,Parametrlar!$H$24*Kirish!$B$27/12,0)</f>
        <v>0</v>
      </c>
      <c r="F31" s="46">
        <f>IF(F21=1,Parametrlar!$H$24*Kirish!$B$27/12,0)</f>
        <v>0</v>
      </c>
      <c r="G31" s="46">
        <f>IF(G21=1,Parametrlar!$H$24*Kirish!$B$27/12,0)</f>
        <v>0</v>
      </c>
      <c r="H31" s="46">
        <f>IF(H21=1,Parametrlar!$H$24*Kirish!$B$27/12,0)</f>
        <v>0</v>
      </c>
      <c r="I31" s="46">
        <f>IF(I21=1,Parametrlar!$H$24*Kirish!$B$27/12,0)</f>
        <v>0</v>
      </c>
      <c r="J31" s="46">
        <f>IF(J21=1,Parametrlar!$H$24*Kirish!$B$27/12,0)</f>
        <v>0</v>
      </c>
      <c r="K31" s="46">
        <f>IF(K21=1,Parametrlar!$H$24*Kirish!$B$27/12,0)</f>
        <v>0</v>
      </c>
      <c r="L31" s="46">
        <f>IF(L21=1,Parametrlar!$H$24*Kirish!$B$27/12,0)</f>
        <v>0</v>
      </c>
      <c r="M31" s="46">
        <f>IF(M21=1,Parametrlar!$H$24*Kirish!$B$27/12,0)</f>
        <v>0</v>
      </c>
      <c r="N31" s="46">
        <f>IF(N21=1,Parametrlar!$H$24*Kirish!$B$27/12,0)</f>
        <v>0</v>
      </c>
      <c r="O31" s="46">
        <f>IF(O21=1,Parametrlar!$H$24*Kirish!$B$27/12,0)</f>
        <v>0</v>
      </c>
      <c r="P31" s="46">
        <f>IF(P21=1,Parametrlar!$H$24*Kirish!$B$27/12,0)</f>
        <v>0</v>
      </c>
      <c r="Q31" s="46">
        <f>IF(Q21=1,Parametrlar!$H$24*Kirish!$B$27/12,0)</f>
        <v>0</v>
      </c>
      <c r="R31" s="46">
        <f>IF(R21=1,Parametrlar!$H$24*Kirish!$B$27/12,0)</f>
        <v>0</v>
      </c>
      <c r="S31" s="46">
        <f>IF(S21=1,Parametrlar!$H$24*Kirish!$B$27/12,0)</f>
        <v>0</v>
      </c>
      <c r="T31" s="46">
        <f>IF(T21=1,Parametrlar!$H$24*Kirish!$B$27/12,0)</f>
        <v>0</v>
      </c>
      <c r="U31" s="46">
        <f>IF(U21=1,Parametrlar!$H$24*Kirish!$B$27/12,0)</f>
        <v>0</v>
      </c>
      <c r="V31" s="46">
        <f>IF(V21=1,Parametrlar!$H$24*Kirish!$B$27/12,0)</f>
        <v>0</v>
      </c>
      <c r="W31" s="46">
        <f>IF(W21=1,Parametrlar!$H$24*Kirish!$B$27/12,0)</f>
        <v>0</v>
      </c>
      <c r="X31" s="46">
        <f>IF(X21=1,Parametrlar!$H$24*Kirish!$B$27/12,0)</f>
        <v>0</v>
      </c>
      <c r="Y31" s="46">
        <f>IF(Y21=1,Parametrlar!$H$24*Kirish!$B$27/12,0)</f>
        <v>0</v>
      </c>
      <c r="Z31" s="46">
        <f>IF(Z21=1,Parametrlar!$H$24*Kirish!$B$27/12,0)</f>
        <v>0</v>
      </c>
      <c r="AA31" s="46">
        <f>IF(AA21=1,Parametrlar!$H$24*Kirish!$B$27/12,0)</f>
        <v>0</v>
      </c>
      <c r="AB31" s="46">
        <f>IF(AB21=1,Parametrlar!$H$24*Kirish!$B$27/12,0)</f>
        <v>0</v>
      </c>
      <c r="AC31" s="46">
        <f>IF(AC21=1,Parametrlar!$H$24*Kirish!$B$27/12,0)</f>
        <v>0</v>
      </c>
      <c r="AD31" s="46">
        <f>IF(AD21=1,Parametrlar!$H$24*Kirish!$B$27/12,0)</f>
        <v>0</v>
      </c>
      <c r="AE31" s="46">
        <f>IF(AE21=1,Parametrlar!$H$24*Kirish!$B$27/12,0)</f>
        <v>0</v>
      </c>
      <c r="AF31" s="46">
        <f>IF(AF21=1,Parametrlar!$H$24*Kirish!$B$27/12,0)</f>
        <v>4068.9516773023006</v>
      </c>
      <c r="AG31" s="46">
        <f>IF(AG21=1,Parametrlar!$H$24*Kirish!$B$27/12,0)</f>
        <v>4068.9516773023006</v>
      </c>
      <c r="AH31" s="46">
        <f>IF(AH21=1,Parametrlar!$H$24*Kirish!$B$27/12,0)</f>
        <v>4068.9516773023006</v>
      </c>
      <c r="AI31" s="46">
        <f>IF(AI21=1,Parametrlar!$H$24*Kirish!$B$27/12,0)</f>
        <v>4068.9516773023006</v>
      </c>
      <c r="AJ31" s="46">
        <f>IF(AJ21=1,Parametrlar!$H$24*Kirish!$B$27/12,0)</f>
        <v>4068.9516773023006</v>
      </c>
      <c r="AK31" s="46">
        <f>IF(AK21=1,Parametrlar!$H$24*Kirish!$B$27/12,0)</f>
        <v>4068.9516773023006</v>
      </c>
      <c r="AL31" s="46">
        <f>IF(AL21=1,Parametrlar!$H$24*Kirish!$B$27/12,0)</f>
        <v>4068.9516773023006</v>
      </c>
      <c r="AM31" s="46">
        <f>IF(AM21=1,Parametrlar!$H$24*Kirish!$B$27/12,0)</f>
        <v>4068.9516773023006</v>
      </c>
      <c r="AN31" s="46">
        <f>IF(AN21=1,Parametrlar!$H$24*Kirish!$B$27/12,0)</f>
        <v>4068.9516773023006</v>
      </c>
      <c r="AO31" s="46">
        <f>IF(AO21=1,Parametrlar!$H$24*Kirish!$B$27/12,0)</f>
        <v>4068.9516773023006</v>
      </c>
      <c r="AP31" s="46">
        <f>IF(AP21=1,Parametrlar!$H$24*Kirish!$B$27/12,0)</f>
        <v>4068.9516773023006</v>
      </c>
      <c r="AQ31" s="46">
        <f>IF(AQ21=1,Parametrlar!$H$24*Kirish!$B$27/12,0)</f>
        <v>4068.9516773023006</v>
      </c>
      <c r="AR31" s="46">
        <f>IF(AR21=1,Parametrlar!$H$24*Kirish!$B$27/12,0)</f>
        <v>4068.9516773023006</v>
      </c>
      <c r="AS31" s="46">
        <f>IF(AS21=1,Parametrlar!$H$24*Kirish!$B$27/12,0)</f>
        <v>4068.9516773023006</v>
      </c>
      <c r="AT31" s="46">
        <f>IF(AT21=1,Parametrlar!$H$24*Kirish!$B$27/12,0)</f>
        <v>4068.9516773023006</v>
      </c>
      <c r="AU31" s="46">
        <f>IF(AU21=1,Parametrlar!$H$24*Kirish!$B$27/12,0)</f>
        <v>4068.9516773023006</v>
      </c>
      <c r="AV31" s="46">
        <f>IF(AV21=1,Parametrlar!$H$24*Kirish!$B$27/12,0)</f>
        <v>4068.9516773023006</v>
      </c>
      <c r="AW31" s="46">
        <f>IF(AW21=1,Parametrlar!$H$24*Kirish!$B$27/12,0)</f>
        <v>4068.9516773023006</v>
      </c>
      <c r="AX31" s="46">
        <f>IF(AX21=1,Parametrlar!$H$24*Kirish!$B$27/12,0)</f>
        <v>4068.9516773023006</v>
      </c>
      <c r="AY31" s="46">
        <f>IF(AY21=1,Parametrlar!$H$24*Kirish!$B$27/12,0)</f>
        <v>4068.9516773023006</v>
      </c>
      <c r="AZ31" s="46">
        <f>IF(AZ21=1,Parametrlar!$H$24*Kirish!$B$27/12,0)</f>
        <v>4068.9516773023006</v>
      </c>
      <c r="BA31" s="46">
        <f>IF(BA21=1,Parametrlar!$H$24*Kirish!$B$27/12,0)</f>
        <v>4068.9516773023006</v>
      </c>
      <c r="BB31" s="46">
        <f>IF(BB21=1,Parametrlar!$H$24*Kirish!$B$27/12,0)</f>
        <v>4068.9516773023006</v>
      </c>
      <c r="BC31" s="46">
        <f>IF(BC21=1,Parametrlar!$H$24*Kirish!$B$27/12,0)</f>
        <v>4068.9516773023006</v>
      </c>
      <c r="BD31" s="46">
        <f>IF(BD21=1,Parametrlar!$H$24*Kirish!$B$27/12,0)</f>
        <v>4068.9516773023006</v>
      </c>
      <c r="BE31" s="46">
        <f>IF(BE21=1,Parametrlar!$H$24*Kirish!$B$27/12,0)</f>
        <v>4068.9516773023006</v>
      </c>
      <c r="BF31" s="46">
        <f>IF(BF21=1,Parametrlar!$H$24*Kirish!$B$27/12,0)</f>
        <v>4068.9516773023006</v>
      </c>
      <c r="BG31" s="46">
        <f>IF(BG21=1,Parametrlar!$H$24*Kirish!$B$27/12,0)</f>
        <v>4068.9516773023006</v>
      </c>
      <c r="BH31" s="46">
        <f>IF(BH21=1,Parametrlar!$H$24*Kirish!$B$27/12,0)</f>
        <v>4068.9516773023006</v>
      </c>
      <c r="BI31" s="46">
        <f>IF(BI21=1,Parametrlar!$H$24*Kirish!$B$27/12,0)</f>
        <v>4068.9516773023006</v>
      </c>
      <c r="BJ31" s="46">
        <f>IF(BJ21=1,Parametrlar!$H$24*Kirish!$B$27/12,0)</f>
        <v>4068.9516773023006</v>
      </c>
      <c r="BK31" s="46">
        <f>IF(BK21=1,Parametrlar!$H$24*Kirish!$B$27/12,0)</f>
        <v>4068.9516773023006</v>
      </c>
      <c r="BL31" s="46">
        <f>IF(BL21=1,Parametrlar!$H$24*Kirish!$B$27/12,0)</f>
        <v>4068.9516773023006</v>
      </c>
      <c r="BM31" s="46">
        <f>IF(BM21=1,Parametrlar!$H$24*Kirish!$B$27/12,0)</f>
        <v>4068.9516773023006</v>
      </c>
      <c r="BN31" s="46">
        <f>IF(BN21=1,Parametrlar!$H$24*Kirish!$B$27/12,0)</f>
        <v>4068.9516773023006</v>
      </c>
      <c r="BO31" s="46">
        <f>IF(BO21=1,Parametrlar!$H$24*Kirish!$B$27/12,0)</f>
        <v>4068.9516773023006</v>
      </c>
      <c r="BP31" s="46">
        <f>IF(BP21=1,Parametrlar!$H$24*Kirish!$B$27/12,0)</f>
        <v>4068.9516773023006</v>
      </c>
      <c r="BQ31" s="46">
        <f>IF(BQ21=1,Parametrlar!$H$24*Kirish!$B$27/12,0)</f>
        <v>4068.9516773023006</v>
      </c>
      <c r="BR31" s="46">
        <f>IF(BR21=1,Parametrlar!$H$24*Kirish!$B$27/12,0)</f>
        <v>4068.9516773023006</v>
      </c>
      <c r="BS31" s="46">
        <f>IF(BS21=1,Parametrlar!$H$24*Kirish!$B$27/12,0)</f>
        <v>4068.9516773023006</v>
      </c>
      <c r="BT31" s="46">
        <f>IF(BT21=1,Parametrlar!$H$24*Kirish!$B$27/12,0)</f>
        <v>4068.9516773023006</v>
      </c>
      <c r="BU31" s="46">
        <f>IF(BU21=1,Parametrlar!$H$24*Kirish!$B$27/12,0)</f>
        <v>4068.9516773023006</v>
      </c>
      <c r="BV31" s="46">
        <f>IF(BV21=1,Parametrlar!$H$24*Kirish!$B$27/12,0)</f>
        <v>4068.9516773023006</v>
      </c>
      <c r="BW31" s="46">
        <f>IF(BW21=1,Parametrlar!$H$24*Kirish!$B$27/12,0)</f>
        <v>4068.9516773023006</v>
      </c>
      <c r="BX31" s="46">
        <f>IF(BX21=1,Parametrlar!$H$24*Kirish!$B$27/12,0)</f>
        <v>4068.9516773023006</v>
      </c>
      <c r="BY31" s="46">
        <f>IF(BY21=1,Parametrlar!$H$24*Kirish!$B$27/12,0)</f>
        <v>4068.9516773023006</v>
      </c>
      <c r="BZ31" s="46">
        <f>IF(BZ21=1,Parametrlar!$H$24*Kirish!$B$27/12,0)</f>
        <v>4068.9516773023006</v>
      </c>
      <c r="CA31" s="46">
        <f>IF(CA21=1,Parametrlar!$H$24*Kirish!$B$27/12,0)</f>
        <v>4068.9516773023006</v>
      </c>
      <c r="CB31" s="46">
        <f>IF(CB21=1,Parametrlar!$H$24*Kirish!$B$27/12,0)</f>
        <v>4068.9516773023006</v>
      </c>
      <c r="CC31" s="46">
        <f>IF(CC21=1,Parametrlar!$H$24*Kirish!$B$27/12,0)</f>
        <v>4068.9516773023006</v>
      </c>
      <c r="CD31" s="46">
        <f>IF(CD21=1,Parametrlar!$H$24*Kirish!$B$27/12,0)</f>
        <v>4068.9516773023006</v>
      </c>
      <c r="CE31" s="46">
        <f>IF(CE21=1,Parametrlar!$H$24*Kirish!$B$27/12,0)</f>
        <v>4068.9516773023006</v>
      </c>
      <c r="CF31" s="46">
        <f>IF(CF21=1,Parametrlar!$H$24*Kirish!$B$27/12,0)</f>
        <v>4068.9516773023006</v>
      </c>
      <c r="CG31" s="46">
        <f>IF(CG21=1,Parametrlar!$H$24*Kirish!$B$27/12,0)</f>
        <v>4068.9516773023006</v>
      </c>
      <c r="CH31" s="46">
        <f>IF(CH21=1,Parametrlar!$H$24*Kirish!$B$27/12,0)</f>
        <v>4068.9516773023006</v>
      </c>
      <c r="CI31" s="46">
        <f>IF(CI21=1,Parametrlar!$H$24*Kirish!$B$27/12,0)</f>
        <v>4068.9516773023006</v>
      </c>
      <c r="CJ31" s="46">
        <f>IF(CJ21=1,Parametrlar!$H$24*Kirish!$B$27/12,0)</f>
        <v>4068.9516773023006</v>
      </c>
      <c r="CK31" s="46">
        <f>IF(CK21=1,Parametrlar!$H$24*Kirish!$B$27/12,0)</f>
        <v>4068.9516773023006</v>
      </c>
      <c r="CL31" s="46">
        <f>IF(CL21=1,Parametrlar!$H$24*Kirish!$B$27/12,0)</f>
        <v>4068.9516773023006</v>
      </c>
      <c r="CM31" s="46">
        <f>IF(CM21=1,Parametrlar!$H$24*Kirish!$B$27/12,0)</f>
        <v>4068.9516773023006</v>
      </c>
      <c r="CN31" s="46">
        <f>IF(CN21=1,Parametrlar!$H$24*Kirish!$B$27/12,0)</f>
        <v>4068.9516773023006</v>
      </c>
      <c r="CO31" s="46">
        <f>IF(CO21=1,Parametrlar!$H$24*Kirish!$B$27/12,0)</f>
        <v>4068.9516773023006</v>
      </c>
      <c r="CP31" s="46">
        <f>IF(CP21=1,Parametrlar!$H$24*Kirish!$B$27/12,0)</f>
        <v>4068.9516773023006</v>
      </c>
      <c r="CQ31" s="46">
        <f>IF(CQ21=1,Parametrlar!$H$24*Kirish!$B$27/12,0)</f>
        <v>4068.9516773023006</v>
      </c>
      <c r="CR31" s="46">
        <f>IF(CR21=1,Parametrlar!$H$24*Kirish!$B$27/12,0)</f>
        <v>4068.9516773023006</v>
      </c>
      <c r="CS31" s="46">
        <f>IF(CS21=1,Parametrlar!$H$24*Kirish!$B$27/12,0)</f>
        <v>4068.9516773023006</v>
      </c>
      <c r="CT31" s="46">
        <f>IF(CT21=1,Parametrlar!$H$24*Kirish!$B$27/12,0)</f>
        <v>4068.9516773023006</v>
      </c>
      <c r="CU31" s="46">
        <f>IF(CU21=1,Parametrlar!$H$24*Kirish!$B$27/12,0)</f>
        <v>4068.9516773023006</v>
      </c>
      <c r="CV31" s="46">
        <f>IF(CV21=1,Parametrlar!$H$24*Kirish!$B$27/12,0)</f>
        <v>4068.9516773023006</v>
      </c>
      <c r="CW31" s="46">
        <f>IF(CW21=1,Parametrlar!$H$24*Kirish!$B$27/12,0)</f>
        <v>4068.9516773023006</v>
      </c>
      <c r="CX31" s="46">
        <f>IF(CX21=1,Parametrlar!$H$24*Kirish!$B$27/12,0)</f>
        <v>4068.9516773023006</v>
      </c>
      <c r="CY31" s="46">
        <f>IF(CY21=1,Parametrlar!$H$24*Kirish!$B$27/12,0)</f>
        <v>4068.9516773023006</v>
      </c>
      <c r="CZ31" s="46">
        <f>IF(CZ21=1,Parametrlar!$H$24*Kirish!$B$27/12,0)</f>
        <v>4068.9516773023006</v>
      </c>
      <c r="DA31" s="46">
        <f>IF(DA21=1,Parametrlar!$H$24*Kirish!$B$27/12,0)</f>
        <v>4068.9516773023006</v>
      </c>
      <c r="DB31" s="46">
        <f>IF(DB21=1,Parametrlar!$H$24*Kirish!$B$27/12,0)</f>
        <v>4068.9516773023006</v>
      </c>
      <c r="DC31" s="46">
        <f>IF(DC21=1,Parametrlar!$H$24*Kirish!$B$27/12,0)</f>
        <v>4068.9516773023006</v>
      </c>
      <c r="DD31" s="46">
        <f>IF(DD21=1,Parametrlar!$H$24*Kirish!$B$27/12,0)</f>
        <v>4068.9516773023006</v>
      </c>
      <c r="DE31" s="46">
        <f>IF(DE21=1,Parametrlar!$H$24*Kirish!$B$27/12,0)</f>
        <v>4068.9516773023006</v>
      </c>
      <c r="DF31" s="46">
        <f>IF(DF21=1,Parametrlar!$H$24*Kirish!$B$27/12,0)</f>
        <v>4068.9516773023006</v>
      </c>
      <c r="DG31" s="46">
        <f>IF(DG21=1,Parametrlar!$H$24*Kirish!$B$27/12,0)</f>
        <v>4068.9516773023006</v>
      </c>
      <c r="DH31" s="46">
        <f>IF(DH21=1,Parametrlar!$H$24*Kirish!$B$27/12,0)</f>
        <v>4068.9516773023006</v>
      </c>
      <c r="DI31" s="46">
        <f>IF(DI21=1,Parametrlar!$H$24*Kirish!$B$27/12,0)</f>
        <v>4068.9516773023006</v>
      </c>
      <c r="DJ31" s="46">
        <f>IF(DJ21=1,Parametrlar!$H$24*Kirish!$B$27/12,0)</f>
        <v>4068.9516773023006</v>
      </c>
      <c r="DK31" s="46">
        <f>IF(DK21=1,Parametrlar!$H$24*Kirish!$B$27/12,0)</f>
        <v>4068.9516773023006</v>
      </c>
      <c r="DL31" s="46">
        <f>IF(DL21=1,Parametrlar!$H$24*Kirish!$B$27/12,0)</f>
        <v>4068.9516773023006</v>
      </c>
      <c r="DM31" s="46">
        <f>IF(DM21=1,Parametrlar!$H$24*Kirish!$B$27/12,0)</f>
        <v>4068.9516773023006</v>
      </c>
      <c r="DN31" s="46">
        <f>IF(DN21=1,Parametrlar!$H$24*Kirish!$B$27/12,0)</f>
        <v>4068.9516773023006</v>
      </c>
      <c r="DO31" s="46">
        <f>IF(DO21=1,Parametrlar!$H$24*Kirish!$B$27/12,0)</f>
        <v>4068.9516773023006</v>
      </c>
      <c r="DP31" s="46">
        <f>IF(DP21=1,Parametrlar!$H$24*Kirish!$B$27/12,0)</f>
        <v>4068.9516773023006</v>
      </c>
      <c r="DQ31" s="46">
        <f>IF(DQ21=1,Parametrlar!$H$24*Kirish!$B$27/12,0)</f>
        <v>4068.9516773023006</v>
      </c>
      <c r="DR31" s="46">
        <f>IF(DR21=1,Parametrlar!$H$24*Kirish!$B$27/12,0)</f>
        <v>4068.9516773023006</v>
      </c>
      <c r="DS31" s="46">
        <f>IF(DS21=1,Parametrlar!$H$24*Kirish!$B$27/12,0)</f>
        <v>4068.9516773023006</v>
      </c>
      <c r="DT31" s="46">
        <f>IF(DT21=1,Parametrlar!$H$24*Kirish!$B$27/12,0)</f>
        <v>4068.9516773023006</v>
      </c>
      <c r="DU31" s="46">
        <f>IF(DU21=1,Parametrlar!$H$24*Kirish!$B$27/12,0)</f>
        <v>4068.9516773023006</v>
      </c>
      <c r="DV31" s="46">
        <f>IF(DV21=1,Parametrlar!$H$24*Kirish!$B$27/12,0)</f>
        <v>4068.9516773023006</v>
      </c>
      <c r="DW31" s="46">
        <f>IF(DW21=1,Parametrlar!$H$24*Kirish!$B$27/12,0)</f>
        <v>4068.9516773023006</v>
      </c>
      <c r="DX31" s="46">
        <f>IF(DX21=1,Parametrlar!$H$24*Kirish!$B$27/12,0)</f>
        <v>4068.9516773023006</v>
      </c>
      <c r="DY31" s="46">
        <f>IF(DY21=1,Parametrlar!$H$24*Kirish!$B$27/12,0)</f>
        <v>4068.9516773023006</v>
      </c>
      <c r="DZ31" s="46">
        <f>IF(DZ21=1,Parametrlar!$H$24*Kirish!$B$27/12,0)</f>
        <v>4068.9516773023006</v>
      </c>
      <c r="EA31" s="46">
        <f>IF(EA21=1,Parametrlar!$H$24*Kirish!$B$27/12,0)</f>
        <v>4068.9516773023006</v>
      </c>
      <c r="EB31" s="46">
        <f>IF(EB21=1,Parametrlar!$H$24*Kirish!$B$27/12,0)</f>
        <v>4068.9516773023006</v>
      </c>
      <c r="EC31" s="46">
        <f>IF(EC21=1,Parametrlar!$H$24*Kirish!$B$27/12,0)</f>
        <v>4068.9516773023006</v>
      </c>
      <c r="ED31" s="46">
        <f>IF(ED21=1,Parametrlar!$H$24*Kirish!$B$27/12,0)</f>
        <v>4068.9516773023006</v>
      </c>
      <c r="EE31" s="46">
        <f>IF(EE21=1,Parametrlar!$H$24*Kirish!$B$27/12,0)</f>
        <v>4068.9516773023006</v>
      </c>
      <c r="EF31" s="46">
        <f>IF(EF21=1,Parametrlar!$H$24*Kirish!$B$27/12,0)</f>
        <v>4068.9516773023006</v>
      </c>
      <c r="EG31" s="46">
        <f>IF(EG21=1,Parametrlar!$H$24*Kirish!$B$27/12,0)</f>
        <v>4068.9516773023006</v>
      </c>
      <c r="EH31" s="46">
        <f>IF(EH21=1,Parametrlar!$H$24*Kirish!$B$27/12,0)</f>
        <v>4068.9516773023006</v>
      </c>
      <c r="EI31" s="46">
        <f>IF(EI21=1,Parametrlar!$H$24*Kirish!$B$27/12,0)</f>
        <v>4068.9516773023006</v>
      </c>
      <c r="EJ31" s="46">
        <f>IF(EJ21=1,Parametrlar!$H$24*Kirish!$B$27/12,0)</f>
        <v>4068.9516773023006</v>
      </c>
      <c r="EK31" s="46">
        <f>IF(EK21=1,Parametrlar!$H$24*Kirish!$B$27/12,0)</f>
        <v>4068.9516773023006</v>
      </c>
      <c r="EL31" s="46">
        <f>IF(EL21=1,Parametrlar!$H$24*Kirish!$B$27/12,0)</f>
        <v>4068.9516773023006</v>
      </c>
      <c r="EM31" s="46">
        <f>IF(EM21=1,Parametrlar!$H$24*Kirish!$B$27/12,0)</f>
        <v>4068.9516773023006</v>
      </c>
      <c r="EN31" s="46">
        <f>IF(EN21=1,Parametrlar!$H$24*Kirish!$B$27/12,0)</f>
        <v>4068.9516773023006</v>
      </c>
      <c r="EO31" s="46">
        <f>IF(EO21=1,Parametrlar!$H$24*Kirish!$B$27/12,0)</f>
        <v>4068.9516773023006</v>
      </c>
      <c r="EP31" s="46">
        <f>IF(EP21=1,Parametrlar!$H$24*Kirish!$B$27/12,0)</f>
        <v>4068.9516773023006</v>
      </c>
      <c r="EQ31" s="46">
        <f>IF(EQ21=1,Parametrlar!$H$24*Kirish!$B$27/12,0)</f>
        <v>4068.9516773023006</v>
      </c>
      <c r="ER31" s="46">
        <f>IF(ER21=1,Parametrlar!$H$24*Kirish!$B$27/12,0)</f>
        <v>4068.9516773023006</v>
      </c>
      <c r="ES31" s="46">
        <f>IF(ES21=1,Parametrlar!$H$24*Kirish!$B$27/12,0)</f>
        <v>4068.9516773023006</v>
      </c>
      <c r="ET31" s="46">
        <f>IF(ET21=1,Parametrlar!$H$24*Kirish!$B$27/12,0)</f>
        <v>4068.9516773023006</v>
      </c>
      <c r="EU31" s="46">
        <f>IF(EU21=1,Parametrlar!$H$24*Kirish!$B$27/12,0)</f>
        <v>4068.9516773023006</v>
      </c>
      <c r="EV31" s="46">
        <f>IF(EV21=1,Parametrlar!$H$24*Kirish!$B$27/12,0)</f>
        <v>0</v>
      </c>
      <c r="EW31" s="46">
        <f>IF(EW21=1,Parametrlar!$H$24*Kirish!$B$27/12,0)</f>
        <v>0</v>
      </c>
      <c r="EX31" s="46">
        <f>IF(EX21=1,Parametrlar!$H$24*Kirish!$B$27/12,0)</f>
        <v>0</v>
      </c>
      <c r="EY31" s="46">
        <f>IF(EY21=1,Parametrlar!$H$24*Kirish!$B$27/12,0)</f>
        <v>0</v>
      </c>
      <c r="EZ31" s="46">
        <f>IF(EZ21=1,Parametrlar!$H$24*Kirish!$B$27/12,0)</f>
        <v>0</v>
      </c>
      <c r="FA31" s="46">
        <f>IF(FA21=1,Parametrlar!$H$24*Kirish!$B$27/12,0)</f>
        <v>0</v>
      </c>
      <c r="FB31" s="46">
        <f>IF(FB21=1,Parametrlar!$H$24*Kirish!$B$27/12,0)</f>
        <v>0</v>
      </c>
      <c r="FC31" s="46">
        <f>IF(FC21=1,Parametrlar!$H$24*Kirish!$B$27/12,0)</f>
        <v>0</v>
      </c>
      <c r="FD31" s="46">
        <f>IF(FD21=1,Parametrlar!$H$24*Kirish!$B$27/12,0)</f>
        <v>0</v>
      </c>
      <c r="FE31" s="46">
        <f>IF(FE21=1,Parametrlar!$H$24*Kirish!$B$27/12,0)</f>
        <v>0</v>
      </c>
      <c r="FF31" s="46">
        <f>IF(FF21=1,Parametrlar!$H$24*Kirish!$B$27/12,0)</f>
        <v>0</v>
      </c>
      <c r="FG31" s="46">
        <f>IF(FG21=1,Parametrlar!$H$24*Kirish!$B$27/12,0)</f>
        <v>0</v>
      </c>
      <c r="FH31" s="46">
        <f>IF(FH21=1,Parametrlar!$H$24*Kirish!$B$27/12,0)</f>
        <v>0</v>
      </c>
      <c r="FI31" s="46">
        <f>IF(FI21=1,Parametrlar!$H$24*Kirish!$B$27/12,0)</f>
        <v>0</v>
      </c>
      <c r="FJ31" s="46">
        <f>IF(FJ21=1,Parametrlar!$H$24*Kirish!$B$27/12,0)</f>
        <v>0</v>
      </c>
      <c r="FK31" s="46">
        <f>IF(FK21=1,Parametrlar!$H$24*Kirish!$B$27/12,0)</f>
        <v>0</v>
      </c>
      <c r="FL31" s="46">
        <f>IF(FL21=1,Parametrlar!$H$24*Kirish!$B$27/12,0)</f>
        <v>0</v>
      </c>
      <c r="FM31" s="46">
        <f>IF(FM21=1,Parametrlar!$H$24*Kirish!$B$27/12,0)</f>
        <v>0</v>
      </c>
      <c r="FN31" s="46">
        <f>IF(FN21=1,Parametrlar!$H$24*Kirish!$B$27/12,0)</f>
        <v>0</v>
      </c>
      <c r="FO31" s="46">
        <f>IF(FO21=1,Parametrlar!$H$24*Kirish!$B$27/12,0)</f>
        <v>0</v>
      </c>
      <c r="FP31" s="46">
        <f>IF(FP21=1,Parametrlar!$H$24*Kirish!$B$27/12,0)</f>
        <v>0</v>
      </c>
    </row>
    <row r="32" spans="1:172" x14ac:dyDescent="0.2">
      <c r="A32" s="42" t="s">
        <v>246</v>
      </c>
      <c r="C32" s="45">
        <f t="shared" si="13"/>
        <v>0</v>
      </c>
      <c r="D32" s="46">
        <f>MAX(0,D30-D31)*Kirish!$B$28</f>
        <v>0</v>
      </c>
      <c r="E32" s="46">
        <f>MAX(0,E30-E31)*Kirish!$B$28</f>
        <v>0</v>
      </c>
      <c r="F32" s="46">
        <f>MAX(0,F30-F31)*Kirish!$B$28</f>
        <v>0</v>
      </c>
      <c r="G32" s="46">
        <f>MAX(0,G30-G31)*Kirish!$B$28</f>
        <v>0</v>
      </c>
      <c r="H32" s="46">
        <f>MAX(0,H30-H31)*Kirish!$B$28</f>
        <v>0</v>
      </c>
      <c r="I32" s="46">
        <f>MAX(0,I30-I31)*Kirish!$B$28</f>
        <v>0</v>
      </c>
      <c r="J32" s="46">
        <f>MAX(0,J30-J31)*Kirish!$B$28</f>
        <v>0</v>
      </c>
      <c r="K32" s="46">
        <f>MAX(0,K30-K31)*Kirish!$B$28</f>
        <v>0</v>
      </c>
      <c r="L32" s="46">
        <f>MAX(0,L30-L31)*Kirish!$B$28</f>
        <v>0</v>
      </c>
      <c r="M32" s="46">
        <f>MAX(0,M30-M31)*Kirish!$B$28</f>
        <v>0</v>
      </c>
      <c r="N32" s="46">
        <f>MAX(0,N30-N31)*Kirish!$B$28</f>
        <v>0</v>
      </c>
      <c r="O32" s="46">
        <f>MAX(0,O30-O31)*Kirish!$B$28</f>
        <v>0</v>
      </c>
      <c r="P32" s="46">
        <f>MAX(0,P30-P31)*Kirish!$B$28</f>
        <v>0</v>
      </c>
      <c r="Q32" s="46">
        <f>MAX(0,Q30-Q31)*Kirish!$B$28</f>
        <v>0</v>
      </c>
      <c r="R32" s="46">
        <f>MAX(0,R30-R31)*Kirish!$B$28</f>
        <v>0</v>
      </c>
      <c r="S32" s="46">
        <f>MAX(0,S30-S31)*Kirish!$B$28</f>
        <v>0</v>
      </c>
      <c r="T32" s="46">
        <f>MAX(0,T30-T31)*Kirish!$B$28</f>
        <v>0</v>
      </c>
      <c r="U32" s="46">
        <f>MAX(0,U30-U31)*Kirish!$B$28</f>
        <v>0</v>
      </c>
      <c r="V32" s="46">
        <f>MAX(0,V30-V31)*Kirish!$B$28</f>
        <v>0</v>
      </c>
      <c r="W32" s="46">
        <f>MAX(0,W30-W31)*Kirish!$B$28</f>
        <v>0</v>
      </c>
      <c r="X32" s="46">
        <f>MAX(0,X30-X31)*Kirish!$B$28</f>
        <v>0</v>
      </c>
      <c r="Y32" s="46">
        <f>MAX(0,Y30-Y31)*Kirish!$B$28</f>
        <v>0</v>
      </c>
      <c r="Z32" s="46">
        <f>MAX(0,Z30-Z31)*Kirish!$B$28</f>
        <v>0</v>
      </c>
      <c r="AA32" s="46">
        <f>MAX(0,AA30-AA31)*Kirish!$B$28</f>
        <v>0</v>
      </c>
      <c r="AB32" s="46">
        <f>MAX(0,AB30-AB31)*Kirish!$B$28</f>
        <v>0</v>
      </c>
      <c r="AC32" s="46">
        <f>MAX(0,AC30-AC31)*Kirish!$B$28</f>
        <v>0</v>
      </c>
      <c r="AD32" s="46">
        <f>MAX(0,AD30-AD31)*Kirish!$B$28</f>
        <v>0</v>
      </c>
      <c r="AE32" s="46">
        <f>MAX(0,AE30-AE31)*Kirish!$B$28</f>
        <v>0</v>
      </c>
      <c r="AF32" s="46">
        <f>MAX(0,AF30-AF31)*Kirish!$B$28</f>
        <v>0</v>
      </c>
      <c r="AG32" s="46">
        <f>MAX(0,AG30-AG31)*Kirish!$B$28</f>
        <v>0</v>
      </c>
      <c r="AH32" s="46">
        <f>MAX(0,AH30-AH31)*Kirish!$B$28</f>
        <v>0</v>
      </c>
      <c r="AI32" s="46">
        <f>MAX(0,AI30-AI31)*Kirish!$B$28</f>
        <v>0</v>
      </c>
      <c r="AJ32" s="46">
        <f>MAX(0,AJ30-AJ31)*Kirish!$B$28</f>
        <v>0</v>
      </c>
      <c r="AK32" s="46">
        <f>MAX(0,AK30-AK31)*Kirish!$B$28</f>
        <v>0</v>
      </c>
      <c r="AL32" s="46">
        <f>MAX(0,AL30-AL31)*Kirish!$B$28</f>
        <v>0</v>
      </c>
      <c r="AM32" s="46">
        <f>MAX(0,AM30-AM31)*Kirish!$B$28</f>
        <v>0</v>
      </c>
      <c r="AN32" s="46">
        <f>MAX(0,AN30-AN31)*Kirish!$B$28</f>
        <v>0</v>
      </c>
      <c r="AO32" s="46">
        <f>MAX(0,AO30-AO31)*Kirish!$B$28</f>
        <v>0</v>
      </c>
      <c r="AP32" s="46">
        <f>MAX(0,AP30-AP31)*Kirish!$B$28</f>
        <v>0</v>
      </c>
      <c r="AQ32" s="46">
        <f>MAX(0,AQ30-AQ31)*Kirish!$B$28</f>
        <v>0</v>
      </c>
      <c r="AR32" s="46">
        <f>MAX(0,AR30-AR31)*Kirish!$B$28</f>
        <v>0</v>
      </c>
      <c r="AS32" s="46">
        <f>MAX(0,AS30-AS31)*Kirish!$B$28</f>
        <v>0</v>
      </c>
      <c r="AT32" s="46">
        <f>MAX(0,AT30-AT31)*Kirish!$B$28</f>
        <v>0</v>
      </c>
      <c r="AU32" s="46">
        <f>MAX(0,AU30-AU31)*Kirish!$B$28</f>
        <v>0</v>
      </c>
      <c r="AV32" s="46">
        <f>MAX(0,AV30-AV31)*Kirish!$B$28</f>
        <v>0</v>
      </c>
      <c r="AW32" s="46">
        <f>MAX(0,AW30-AW31)*Kirish!$B$28</f>
        <v>0</v>
      </c>
      <c r="AX32" s="46">
        <f>MAX(0,AX30-AX31)*Kirish!$B$28</f>
        <v>0</v>
      </c>
      <c r="AY32" s="46">
        <f>MAX(0,AY30-AY31)*Kirish!$B$28</f>
        <v>0</v>
      </c>
      <c r="AZ32" s="46">
        <f>MAX(0,AZ30-AZ31)*Kirish!$B$28</f>
        <v>0</v>
      </c>
      <c r="BA32" s="46">
        <f>MAX(0,BA30-BA31)*Kirish!$B$28</f>
        <v>0</v>
      </c>
      <c r="BB32" s="46">
        <f>MAX(0,BB30-BB31)*Kirish!$B$28</f>
        <v>0</v>
      </c>
      <c r="BC32" s="46">
        <f>MAX(0,BC30-BC31)*Kirish!$B$28</f>
        <v>0</v>
      </c>
      <c r="BD32" s="46">
        <f>MAX(0,BD30-BD31)*Kirish!$B$28</f>
        <v>0</v>
      </c>
      <c r="BE32" s="46">
        <f>MAX(0,BE30-BE31)*Kirish!$B$28</f>
        <v>0</v>
      </c>
      <c r="BF32" s="46">
        <f>MAX(0,BF30-BF31)*Kirish!$B$28</f>
        <v>0</v>
      </c>
      <c r="BG32" s="46">
        <f>MAX(0,BG30-BG31)*Kirish!$B$28</f>
        <v>0</v>
      </c>
      <c r="BH32" s="46">
        <f>MAX(0,BH30-BH31)*Kirish!$B$28</f>
        <v>0</v>
      </c>
      <c r="BI32" s="46">
        <f>MAX(0,BI30-BI31)*Kirish!$B$28</f>
        <v>0</v>
      </c>
      <c r="BJ32" s="46">
        <f>MAX(0,BJ30-BJ31)*Kirish!$B$28</f>
        <v>0</v>
      </c>
      <c r="BK32" s="46">
        <f>MAX(0,BK30-BK31)*Kirish!$B$28</f>
        <v>0</v>
      </c>
      <c r="BL32" s="46">
        <f>MAX(0,BL30-BL31)*Kirish!$B$28</f>
        <v>0</v>
      </c>
      <c r="BM32" s="46">
        <f>MAX(0,BM30-BM31)*Kirish!$B$28</f>
        <v>0</v>
      </c>
      <c r="BN32" s="46">
        <f>MAX(0,BN30-BN31)*Kirish!$B$28</f>
        <v>0</v>
      </c>
      <c r="BO32" s="46">
        <f>MAX(0,BO30-BO31)*Kirish!$B$28</f>
        <v>0</v>
      </c>
      <c r="BP32" s="46">
        <f>MAX(0,BP30-BP31)*Kirish!$B$28</f>
        <v>0</v>
      </c>
      <c r="BQ32" s="46">
        <f>MAX(0,BQ30-BQ31)*Kirish!$B$28</f>
        <v>0</v>
      </c>
      <c r="BR32" s="46">
        <f>MAX(0,BR30-BR31)*Kirish!$B$28</f>
        <v>0</v>
      </c>
      <c r="BS32" s="46">
        <f>MAX(0,BS30-BS31)*Kirish!$B$28</f>
        <v>0</v>
      </c>
      <c r="BT32" s="46">
        <f>MAX(0,BT30-BT31)*Kirish!$B$28</f>
        <v>0</v>
      </c>
      <c r="BU32" s="46">
        <f>MAX(0,BU30-BU31)*Kirish!$B$28</f>
        <v>0</v>
      </c>
      <c r="BV32" s="46">
        <f>MAX(0,BV30-BV31)*Kirish!$B$28</f>
        <v>0</v>
      </c>
      <c r="BW32" s="46">
        <f>MAX(0,BW30-BW31)*Kirish!$B$28</f>
        <v>0</v>
      </c>
      <c r="BX32" s="46">
        <f>MAX(0,BX30-BX31)*Kirish!$B$28</f>
        <v>0</v>
      </c>
      <c r="BY32" s="46">
        <f>MAX(0,BY30-BY31)*Kirish!$B$28</f>
        <v>0</v>
      </c>
      <c r="BZ32" s="46">
        <f>MAX(0,BZ30-BZ31)*Kirish!$B$28</f>
        <v>0</v>
      </c>
      <c r="CA32" s="46">
        <f>MAX(0,CA30-CA31)*Kirish!$B$28</f>
        <v>0</v>
      </c>
      <c r="CB32" s="46">
        <f>MAX(0,CB30-CB31)*Kirish!$B$28</f>
        <v>0</v>
      </c>
      <c r="CC32" s="46">
        <f>MAX(0,CC30-CC31)*Kirish!$B$28</f>
        <v>0</v>
      </c>
      <c r="CD32" s="46">
        <f>MAX(0,CD30-CD31)*Kirish!$B$28</f>
        <v>0</v>
      </c>
      <c r="CE32" s="46">
        <f>MAX(0,CE30-CE31)*Kirish!$B$28</f>
        <v>0</v>
      </c>
      <c r="CF32" s="46">
        <f>MAX(0,CF30-CF31)*Kirish!$B$28</f>
        <v>0</v>
      </c>
      <c r="CG32" s="46">
        <f>MAX(0,CG30-CG31)*Kirish!$B$28</f>
        <v>0</v>
      </c>
      <c r="CH32" s="46">
        <f>MAX(0,CH30-CH31)*Kirish!$B$28</f>
        <v>0</v>
      </c>
      <c r="CI32" s="46">
        <f>MAX(0,CI30-CI31)*Kirish!$B$28</f>
        <v>0</v>
      </c>
      <c r="CJ32" s="46">
        <f>MAX(0,CJ30-CJ31)*Kirish!$B$28</f>
        <v>0</v>
      </c>
      <c r="CK32" s="46">
        <f>MAX(0,CK30-CK31)*Kirish!$B$28</f>
        <v>0</v>
      </c>
      <c r="CL32" s="46">
        <f>MAX(0,CL30-CL31)*Kirish!$B$28</f>
        <v>0</v>
      </c>
      <c r="CM32" s="46">
        <f>MAX(0,CM30-CM31)*Kirish!$B$28</f>
        <v>0</v>
      </c>
      <c r="CN32" s="46">
        <f>MAX(0,CN30-CN31)*Kirish!$B$28</f>
        <v>0</v>
      </c>
      <c r="CO32" s="46">
        <f>MAX(0,CO30-CO31)*Kirish!$B$28</f>
        <v>0</v>
      </c>
      <c r="CP32" s="46">
        <f>MAX(0,CP30-CP31)*Kirish!$B$28</f>
        <v>0</v>
      </c>
      <c r="CQ32" s="46">
        <f>MAX(0,CQ30-CQ31)*Kirish!$B$28</f>
        <v>0</v>
      </c>
      <c r="CR32" s="46">
        <f>MAX(0,CR30-CR31)*Kirish!$B$28</f>
        <v>0</v>
      </c>
      <c r="CS32" s="46">
        <f>MAX(0,CS30-CS31)*Kirish!$B$28</f>
        <v>0</v>
      </c>
      <c r="CT32" s="46">
        <f>MAX(0,CT30-CT31)*Kirish!$B$28</f>
        <v>0</v>
      </c>
      <c r="CU32" s="46">
        <f>MAX(0,CU30-CU31)*Kirish!$B$28</f>
        <v>0</v>
      </c>
      <c r="CV32" s="46">
        <f>MAX(0,CV30-CV31)*Kirish!$B$28</f>
        <v>0</v>
      </c>
      <c r="CW32" s="46">
        <f>MAX(0,CW30-CW31)*Kirish!$B$28</f>
        <v>0</v>
      </c>
      <c r="CX32" s="46">
        <f>MAX(0,CX30-CX31)*Kirish!$B$28</f>
        <v>0</v>
      </c>
      <c r="CY32" s="46">
        <f>MAX(0,CY30-CY31)*Kirish!$B$28</f>
        <v>0</v>
      </c>
      <c r="CZ32" s="46">
        <f>MAX(0,CZ30-CZ31)*Kirish!$B$28</f>
        <v>0</v>
      </c>
      <c r="DA32" s="46">
        <f>MAX(0,DA30-DA31)*Kirish!$B$28</f>
        <v>0</v>
      </c>
      <c r="DB32" s="46">
        <f>MAX(0,DB30-DB31)*Kirish!$B$28</f>
        <v>0</v>
      </c>
      <c r="DC32" s="46">
        <f>MAX(0,DC30-DC31)*Kirish!$B$28</f>
        <v>0</v>
      </c>
      <c r="DD32" s="46">
        <f>MAX(0,DD30-DD31)*Kirish!$B$28</f>
        <v>0</v>
      </c>
      <c r="DE32" s="46">
        <f>MAX(0,DE30-DE31)*Kirish!$B$28</f>
        <v>0</v>
      </c>
      <c r="DF32" s="46">
        <f>MAX(0,DF30-DF31)*Kirish!$B$28</f>
        <v>0</v>
      </c>
      <c r="DG32" s="46">
        <f>MAX(0,DG30-DG31)*Kirish!$B$28</f>
        <v>0</v>
      </c>
      <c r="DH32" s="46">
        <f>MAX(0,DH30-DH31)*Kirish!$B$28</f>
        <v>0</v>
      </c>
      <c r="DI32" s="46">
        <f>MAX(0,DI30-DI31)*Kirish!$B$28</f>
        <v>0</v>
      </c>
      <c r="DJ32" s="46">
        <f>MAX(0,DJ30-DJ31)*Kirish!$B$28</f>
        <v>0</v>
      </c>
      <c r="DK32" s="46">
        <f>MAX(0,DK30-DK31)*Kirish!$B$28</f>
        <v>0</v>
      </c>
      <c r="DL32" s="46">
        <f>MAX(0,DL30-DL31)*Kirish!$B$28</f>
        <v>0</v>
      </c>
      <c r="DM32" s="46">
        <f>MAX(0,DM30-DM31)*Kirish!$B$28</f>
        <v>0</v>
      </c>
      <c r="DN32" s="46">
        <f>MAX(0,DN30-DN31)*Kirish!$B$28</f>
        <v>0</v>
      </c>
      <c r="DO32" s="46">
        <f>MAX(0,DO30-DO31)*Kirish!$B$28</f>
        <v>0</v>
      </c>
      <c r="DP32" s="46">
        <f>MAX(0,DP30-DP31)*Kirish!$B$28</f>
        <v>0</v>
      </c>
      <c r="DQ32" s="46">
        <f>MAX(0,DQ30-DQ31)*Kirish!$B$28</f>
        <v>0</v>
      </c>
      <c r="DR32" s="46">
        <f>MAX(0,DR30-DR31)*Kirish!$B$28</f>
        <v>0</v>
      </c>
      <c r="DS32" s="46">
        <f>MAX(0,DS30-DS31)*Kirish!$B$28</f>
        <v>0</v>
      </c>
      <c r="DT32" s="46">
        <f>MAX(0,DT30-DT31)*Kirish!$B$28</f>
        <v>0</v>
      </c>
      <c r="DU32" s="46">
        <f>MAX(0,DU30-DU31)*Kirish!$B$28</f>
        <v>0</v>
      </c>
      <c r="DV32" s="46">
        <f>MAX(0,DV30-DV31)*Kirish!$B$28</f>
        <v>0</v>
      </c>
      <c r="DW32" s="46">
        <f>MAX(0,DW30-DW31)*Kirish!$B$28</f>
        <v>0</v>
      </c>
      <c r="DX32" s="46">
        <f>MAX(0,DX30-DX31)*Kirish!$B$28</f>
        <v>0</v>
      </c>
      <c r="DY32" s="46">
        <f>MAX(0,DY30-DY31)*Kirish!$B$28</f>
        <v>0</v>
      </c>
      <c r="DZ32" s="46">
        <f>MAX(0,DZ30-DZ31)*Kirish!$B$28</f>
        <v>0</v>
      </c>
      <c r="EA32" s="46">
        <f>MAX(0,EA30-EA31)*Kirish!$B$28</f>
        <v>0</v>
      </c>
      <c r="EB32" s="46">
        <f>MAX(0,EB30-EB31)*Kirish!$B$28</f>
        <v>0</v>
      </c>
      <c r="EC32" s="46">
        <f>MAX(0,EC30-EC31)*Kirish!$B$28</f>
        <v>0</v>
      </c>
      <c r="ED32" s="46">
        <f>MAX(0,ED30-ED31)*Kirish!$B$28</f>
        <v>0</v>
      </c>
      <c r="EE32" s="46">
        <f>MAX(0,EE30-EE31)*Kirish!$B$28</f>
        <v>0</v>
      </c>
      <c r="EF32" s="46">
        <f>MAX(0,EF30-EF31)*Kirish!$B$28</f>
        <v>0</v>
      </c>
      <c r="EG32" s="46">
        <f>MAX(0,EG30-EG31)*Kirish!$B$28</f>
        <v>0</v>
      </c>
      <c r="EH32" s="46">
        <f>MAX(0,EH30-EH31)*Kirish!$B$28</f>
        <v>0</v>
      </c>
      <c r="EI32" s="46">
        <f>MAX(0,EI30-EI31)*Kirish!$B$28</f>
        <v>0</v>
      </c>
      <c r="EJ32" s="46">
        <f>MAX(0,EJ30-EJ31)*Kirish!$B$28</f>
        <v>0</v>
      </c>
      <c r="EK32" s="46">
        <f>MAX(0,EK30-EK31)*Kirish!$B$28</f>
        <v>0</v>
      </c>
      <c r="EL32" s="46">
        <f>MAX(0,EL30-EL31)*Kirish!$B$28</f>
        <v>0</v>
      </c>
      <c r="EM32" s="46">
        <f>MAX(0,EM30-EM31)*Kirish!$B$28</f>
        <v>0</v>
      </c>
      <c r="EN32" s="46">
        <f>MAX(0,EN30-EN31)*Kirish!$B$28</f>
        <v>0</v>
      </c>
      <c r="EO32" s="46">
        <f>MAX(0,EO30-EO31)*Kirish!$B$28</f>
        <v>0</v>
      </c>
      <c r="EP32" s="46">
        <f>MAX(0,EP30-EP31)*Kirish!$B$28</f>
        <v>0</v>
      </c>
      <c r="EQ32" s="46">
        <f>MAX(0,EQ30-EQ31)*Kirish!$B$28</f>
        <v>0</v>
      </c>
      <c r="ER32" s="46">
        <f>MAX(0,ER30-ER31)*Kirish!$B$28</f>
        <v>0</v>
      </c>
      <c r="ES32" s="46">
        <f>MAX(0,ES30-ES31)*Kirish!$B$28</f>
        <v>0</v>
      </c>
      <c r="ET32" s="46">
        <f>MAX(0,ET30-ET31)*Kirish!$B$28</f>
        <v>0</v>
      </c>
      <c r="EU32" s="46">
        <f>MAX(0,EU30-EU31)*Kirish!$B$28</f>
        <v>0</v>
      </c>
      <c r="EV32" s="46">
        <f>MAX(0,EV30-EV31)*Kirish!$B$28</f>
        <v>0</v>
      </c>
      <c r="EW32" s="46">
        <f>MAX(0,EW30-EW31)*Kirish!$B$28</f>
        <v>0</v>
      </c>
      <c r="EX32" s="46">
        <f>MAX(0,EX30-EX31)*Kirish!$B$28</f>
        <v>0</v>
      </c>
      <c r="EY32" s="46">
        <f>MAX(0,EY30-EY31)*Kirish!$B$28</f>
        <v>0</v>
      </c>
      <c r="EZ32" s="46">
        <f>MAX(0,EZ30-EZ31)*Kirish!$B$28</f>
        <v>0</v>
      </c>
      <c r="FA32" s="46">
        <f>MAX(0,FA30-FA31)*Kirish!$B$28</f>
        <v>0</v>
      </c>
      <c r="FB32" s="46">
        <f>MAX(0,FB30-FB31)*Kirish!$B$28</f>
        <v>0</v>
      </c>
      <c r="FC32" s="46">
        <f>MAX(0,FC30-FC31)*Kirish!$B$28</f>
        <v>0</v>
      </c>
      <c r="FD32" s="46">
        <f>MAX(0,FD30-FD31)*Kirish!$B$28</f>
        <v>0</v>
      </c>
      <c r="FE32" s="46">
        <f>MAX(0,FE30-FE31)*Kirish!$B$28</f>
        <v>0</v>
      </c>
      <c r="FF32" s="46">
        <f>MAX(0,FF30-FF31)*Kirish!$B$28</f>
        <v>0</v>
      </c>
      <c r="FG32" s="46">
        <f>MAX(0,FG30-FG31)*Kirish!$B$28</f>
        <v>0</v>
      </c>
      <c r="FH32" s="46">
        <f>MAX(0,FH30-FH31)*Kirish!$B$28</f>
        <v>0</v>
      </c>
      <c r="FI32" s="46">
        <f>MAX(0,FI30-FI31)*Kirish!$B$28</f>
        <v>0</v>
      </c>
      <c r="FJ32" s="46">
        <f>MAX(0,FJ30-FJ31)*Kirish!$B$28</f>
        <v>0</v>
      </c>
      <c r="FK32" s="46">
        <f>MAX(0,FK30-FK31)*Kirish!$B$28</f>
        <v>0</v>
      </c>
      <c r="FL32" s="46">
        <f>MAX(0,FL30-FL31)*Kirish!$B$28</f>
        <v>0</v>
      </c>
      <c r="FM32" s="46">
        <f>MAX(0,FM30-FM31)*Kirish!$B$28</f>
        <v>0</v>
      </c>
      <c r="FN32" s="46">
        <f>MAX(0,FN30-FN31)*Kirish!$B$28</f>
        <v>0</v>
      </c>
      <c r="FO32" s="46">
        <f>MAX(0,FO30-FO31)*Kirish!$B$28</f>
        <v>0</v>
      </c>
      <c r="FP32" s="46">
        <f>MAX(0,FP30-FP31)*Kirish!$B$28</f>
        <v>0</v>
      </c>
    </row>
    <row r="33" spans="1:172" x14ac:dyDescent="0.2">
      <c r="A33" s="42" t="s">
        <v>247</v>
      </c>
      <c r="C33" s="45">
        <f t="shared" si="13"/>
        <v>112442.54348552974</v>
      </c>
      <c r="D33" s="46">
        <f t="shared" ref="D33:AI33" si="26">D30-D32</f>
        <v>0</v>
      </c>
      <c r="E33" s="46">
        <f t="shared" si="26"/>
        <v>0</v>
      </c>
      <c r="F33" s="46">
        <f t="shared" si="26"/>
        <v>0</v>
      </c>
      <c r="G33" s="46">
        <f t="shared" si="26"/>
        <v>0</v>
      </c>
      <c r="H33" s="46">
        <f t="shared" si="26"/>
        <v>0</v>
      </c>
      <c r="I33" s="46">
        <f t="shared" si="26"/>
        <v>0</v>
      </c>
      <c r="J33" s="46">
        <f t="shared" si="26"/>
        <v>0</v>
      </c>
      <c r="K33" s="46">
        <f t="shared" si="26"/>
        <v>0</v>
      </c>
      <c r="L33" s="46">
        <f t="shared" si="26"/>
        <v>0</v>
      </c>
      <c r="M33" s="46">
        <f t="shared" si="26"/>
        <v>0</v>
      </c>
      <c r="N33" s="46">
        <f t="shared" si="26"/>
        <v>0</v>
      </c>
      <c r="O33" s="46">
        <f t="shared" si="26"/>
        <v>0</v>
      </c>
      <c r="P33" s="46">
        <f t="shared" si="26"/>
        <v>0</v>
      </c>
      <c r="Q33" s="46">
        <f t="shared" si="26"/>
        <v>0</v>
      </c>
      <c r="R33" s="46">
        <f t="shared" si="26"/>
        <v>0</v>
      </c>
      <c r="S33" s="46">
        <f t="shared" si="26"/>
        <v>0</v>
      </c>
      <c r="T33" s="46">
        <f t="shared" si="26"/>
        <v>0</v>
      </c>
      <c r="U33" s="46">
        <f t="shared" si="26"/>
        <v>0</v>
      </c>
      <c r="V33" s="46">
        <f t="shared" si="26"/>
        <v>0</v>
      </c>
      <c r="W33" s="46">
        <f t="shared" si="26"/>
        <v>0</v>
      </c>
      <c r="X33" s="46">
        <f t="shared" si="26"/>
        <v>0</v>
      </c>
      <c r="Y33" s="46">
        <f t="shared" si="26"/>
        <v>0</v>
      </c>
      <c r="Z33" s="46">
        <f t="shared" si="26"/>
        <v>0</v>
      </c>
      <c r="AA33" s="46">
        <f t="shared" si="26"/>
        <v>0</v>
      </c>
      <c r="AB33" s="46">
        <f t="shared" si="26"/>
        <v>0</v>
      </c>
      <c r="AC33" s="46">
        <f t="shared" si="26"/>
        <v>0</v>
      </c>
      <c r="AD33" s="46">
        <f t="shared" si="26"/>
        <v>0</v>
      </c>
      <c r="AE33" s="46">
        <f t="shared" si="26"/>
        <v>0</v>
      </c>
      <c r="AF33" s="46">
        <f t="shared" si="26"/>
        <v>-7530.5244911616628</v>
      </c>
      <c r="AG33" s="46">
        <f t="shared" si="26"/>
        <v>-3151.0679657547134</v>
      </c>
      <c r="AH33" s="46">
        <f t="shared" si="26"/>
        <v>-2975.3669090977642</v>
      </c>
      <c r="AI33" s="46">
        <f t="shared" si="26"/>
        <v>-2799.6658524408153</v>
      </c>
      <c r="AJ33" s="46">
        <f t="shared" ref="AJ33:BO33" si="27">AJ30-AJ32</f>
        <v>-2623.9647957838661</v>
      </c>
      <c r="AK33" s="46">
        <f t="shared" si="27"/>
        <v>-2448.2637391269163</v>
      </c>
      <c r="AL33" s="46">
        <f t="shared" si="27"/>
        <v>-2272.5626824699661</v>
      </c>
      <c r="AM33" s="46">
        <f t="shared" si="27"/>
        <v>-2096.8616258130182</v>
      </c>
      <c r="AN33" s="46">
        <f t="shared" si="27"/>
        <v>-1921.1605691560674</v>
      </c>
      <c r="AO33" s="46">
        <f t="shared" si="27"/>
        <v>-1745.459512499119</v>
      </c>
      <c r="AP33" s="46">
        <f t="shared" si="27"/>
        <v>-1569.7584558421695</v>
      </c>
      <c r="AQ33" s="46">
        <f t="shared" si="27"/>
        <v>-1394.0573991852193</v>
      </c>
      <c r="AR33" s="46">
        <f t="shared" si="27"/>
        <v>-1218.3563425282703</v>
      </c>
      <c r="AS33" s="46">
        <f t="shared" si="27"/>
        <v>-1042.6552858713223</v>
      </c>
      <c r="AT33" s="46">
        <f t="shared" si="27"/>
        <v>-866.95422921437284</v>
      </c>
      <c r="AU33" s="46">
        <f t="shared" si="27"/>
        <v>-691.25317255742345</v>
      </c>
      <c r="AV33" s="46">
        <f t="shared" si="27"/>
        <v>-515.55211590047361</v>
      </c>
      <c r="AW33" s="46">
        <f t="shared" si="27"/>
        <v>-339.85105924352388</v>
      </c>
      <c r="AX33" s="46">
        <f t="shared" si="27"/>
        <v>-164.15000258657403</v>
      </c>
      <c r="AY33" s="46">
        <f t="shared" si="27"/>
        <v>11.551054070374931</v>
      </c>
      <c r="AZ33" s="46">
        <f t="shared" si="27"/>
        <v>187.25211072732475</v>
      </c>
      <c r="BA33" s="46">
        <f t="shared" si="27"/>
        <v>362.95316738427744</v>
      </c>
      <c r="BB33" s="46">
        <f t="shared" si="27"/>
        <v>538.65422404122182</v>
      </c>
      <c r="BC33" s="46">
        <f t="shared" si="27"/>
        <v>714.35528069817076</v>
      </c>
      <c r="BD33" s="46">
        <f t="shared" si="27"/>
        <v>890.0563373551206</v>
      </c>
      <c r="BE33" s="46">
        <f t="shared" si="27"/>
        <v>1548.4758686051211</v>
      </c>
      <c r="BF33" s="46">
        <f t="shared" si="27"/>
        <v>1548.4758686051211</v>
      </c>
      <c r="BG33" s="46">
        <f t="shared" si="27"/>
        <v>1548.4758686051211</v>
      </c>
      <c r="BH33" s="46">
        <f t="shared" si="27"/>
        <v>1548.4758686051211</v>
      </c>
      <c r="BI33" s="46">
        <f t="shared" si="27"/>
        <v>1548.4758686051211</v>
      </c>
      <c r="BJ33" s="46">
        <f t="shared" si="27"/>
        <v>1548.4758686051211</v>
      </c>
      <c r="BK33" s="46">
        <f t="shared" si="27"/>
        <v>1548.4758686051211</v>
      </c>
      <c r="BL33" s="46">
        <f t="shared" si="27"/>
        <v>1548.4758686051211</v>
      </c>
      <c r="BM33" s="46">
        <f t="shared" si="27"/>
        <v>1548.4758686051211</v>
      </c>
      <c r="BN33" s="46">
        <f t="shared" si="27"/>
        <v>1548.4758686051211</v>
      </c>
      <c r="BO33" s="46">
        <f t="shared" si="27"/>
        <v>1548.4758686051211</v>
      </c>
      <c r="BP33" s="46">
        <f t="shared" ref="BP33:CU33" si="28">BP30-BP32</f>
        <v>1548.4758686051211</v>
      </c>
      <c r="BQ33" s="46">
        <f t="shared" si="28"/>
        <v>1548.4758686051211</v>
      </c>
      <c r="BR33" s="46">
        <f t="shared" si="28"/>
        <v>1548.4758686051211</v>
      </c>
      <c r="BS33" s="46">
        <f t="shared" si="28"/>
        <v>1548.4758686051211</v>
      </c>
      <c r="BT33" s="46">
        <f t="shared" si="28"/>
        <v>1548.4758686051211</v>
      </c>
      <c r="BU33" s="46">
        <f t="shared" si="28"/>
        <v>1548.4758686051211</v>
      </c>
      <c r="BV33" s="46">
        <f t="shared" si="28"/>
        <v>1548.4758686051211</v>
      </c>
      <c r="BW33" s="46">
        <f t="shared" si="28"/>
        <v>1548.4758686051211</v>
      </c>
      <c r="BX33" s="46">
        <f t="shared" si="28"/>
        <v>1548.4758686051211</v>
      </c>
      <c r="BY33" s="46">
        <f t="shared" si="28"/>
        <v>1548.4758686051211</v>
      </c>
      <c r="BZ33" s="46">
        <f t="shared" si="28"/>
        <v>1548.4758686051211</v>
      </c>
      <c r="CA33" s="46">
        <f t="shared" si="28"/>
        <v>1548.4758686051211</v>
      </c>
      <c r="CB33" s="46">
        <f t="shared" si="28"/>
        <v>1548.4758686051211</v>
      </c>
      <c r="CC33" s="46">
        <f t="shared" si="28"/>
        <v>1548.4758686051211</v>
      </c>
      <c r="CD33" s="46">
        <f t="shared" si="28"/>
        <v>1548.4758686051211</v>
      </c>
      <c r="CE33" s="46">
        <f t="shared" si="28"/>
        <v>1548.4758686051211</v>
      </c>
      <c r="CF33" s="46">
        <f t="shared" si="28"/>
        <v>1548.4758686051211</v>
      </c>
      <c r="CG33" s="46">
        <f t="shared" si="28"/>
        <v>1548.4758686051211</v>
      </c>
      <c r="CH33" s="46">
        <f t="shared" si="28"/>
        <v>1548.4758686051211</v>
      </c>
      <c r="CI33" s="46">
        <f t="shared" si="28"/>
        <v>1548.4758686051211</v>
      </c>
      <c r="CJ33" s="46">
        <f t="shared" si="28"/>
        <v>1548.4758686051211</v>
      </c>
      <c r="CK33" s="46">
        <f t="shared" si="28"/>
        <v>1548.4758686051211</v>
      </c>
      <c r="CL33" s="46">
        <f t="shared" si="28"/>
        <v>1548.4758686051211</v>
      </c>
      <c r="CM33" s="46">
        <f t="shared" si="28"/>
        <v>1548.4758686051211</v>
      </c>
      <c r="CN33" s="46">
        <f t="shared" si="28"/>
        <v>1548.4758686051211</v>
      </c>
      <c r="CO33" s="46">
        <f t="shared" si="28"/>
        <v>1548.4758686051211</v>
      </c>
      <c r="CP33" s="46">
        <f t="shared" si="28"/>
        <v>1548.4758686051211</v>
      </c>
      <c r="CQ33" s="46">
        <f t="shared" si="28"/>
        <v>1548.4758686051211</v>
      </c>
      <c r="CR33" s="46">
        <f t="shared" si="28"/>
        <v>1548.4758686051211</v>
      </c>
      <c r="CS33" s="46">
        <f t="shared" si="28"/>
        <v>1548.4758686051211</v>
      </c>
      <c r="CT33" s="46">
        <f t="shared" si="28"/>
        <v>1548.4758686051211</v>
      </c>
      <c r="CU33" s="46">
        <f t="shared" si="28"/>
        <v>1548.4758686051211</v>
      </c>
      <c r="CV33" s="46">
        <f t="shared" ref="CV33:EA33" si="29">CV30-CV32</f>
        <v>1548.4758686051211</v>
      </c>
      <c r="CW33" s="46">
        <f t="shared" si="29"/>
        <v>1548.4758686051211</v>
      </c>
      <c r="CX33" s="46">
        <f t="shared" si="29"/>
        <v>1548.4758686051211</v>
      </c>
      <c r="CY33" s="46">
        <f t="shared" si="29"/>
        <v>1548.4758686051211</v>
      </c>
      <c r="CZ33" s="46">
        <f t="shared" si="29"/>
        <v>1548.4758686051211</v>
      </c>
      <c r="DA33" s="46">
        <f t="shared" si="29"/>
        <v>1548.4758686051211</v>
      </c>
      <c r="DB33" s="46">
        <f t="shared" si="29"/>
        <v>1548.4758686051211</v>
      </c>
      <c r="DC33" s="46">
        <f t="shared" si="29"/>
        <v>1548.4758686051211</v>
      </c>
      <c r="DD33" s="46">
        <f t="shared" si="29"/>
        <v>1548.4758686051211</v>
      </c>
      <c r="DE33" s="46">
        <f t="shared" si="29"/>
        <v>1548.4758686051211</v>
      </c>
      <c r="DF33" s="46">
        <f t="shared" si="29"/>
        <v>1548.4758686051211</v>
      </c>
      <c r="DG33" s="46">
        <f t="shared" si="29"/>
        <v>1548.4758686051211</v>
      </c>
      <c r="DH33" s="46">
        <f t="shared" si="29"/>
        <v>1548.4758686051211</v>
      </c>
      <c r="DI33" s="46">
        <f t="shared" si="29"/>
        <v>1548.4758686051211</v>
      </c>
      <c r="DJ33" s="46">
        <f t="shared" si="29"/>
        <v>1548.4758686051211</v>
      </c>
      <c r="DK33" s="46">
        <f t="shared" si="29"/>
        <v>1548.4758686051211</v>
      </c>
      <c r="DL33" s="46">
        <f t="shared" si="29"/>
        <v>1548.4758686051211</v>
      </c>
      <c r="DM33" s="46">
        <f t="shared" si="29"/>
        <v>1548.4758686051211</v>
      </c>
      <c r="DN33" s="46">
        <f t="shared" si="29"/>
        <v>1548.4758686051211</v>
      </c>
      <c r="DO33" s="46">
        <f t="shared" si="29"/>
        <v>1548.4758686051211</v>
      </c>
      <c r="DP33" s="46">
        <f t="shared" si="29"/>
        <v>1548.4758686051211</v>
      </c>
      <c r="DQ33" s="46">
        <f t="shared" si="29"/>
        <v>1548.4758686051211</v>
      </c>
      <c r="DR33" s="46">
        <f t="shared" si="29"/>
        <v>1548.4758686051211</v>
      </c>
      <c r="DS33" s="46">
        <f t="shared" si="29"/>
        <v>1548.4758686051211</v>
      </c>
      <c r="DT33" s="46">
        <f t="shared" si="29"/>
        <v>1548.4758686051211</v>
      </c>
      <c r="DU33" s="46">
        <f t="shared" si="29"/>
        <v>1548.4758686051211</v>
      </c>
      <c r="DV33" s="46">
        <f t="shared" si="29"/>
        <v>1548.4758686051211</v>
      </c>
      <c r="DW33" s="46">
        <f t="shared" si="29"/>
        <v>1548.4758686051211</v>
      </c>
      <c r="DX33" s="46">
        <f t="shared" si="29"/>
        <v>1548.4758686051211</v>
      </c>
      <c r="DY33" s="46">
        <f t="shared" si="29"/>
        <v>1548.4758686051211</v>
      </c>
      <c r="DZ33" s="46">
        <f t="shared" si="29"/>
        <v>1548.4758686051211</v>
      </c>
      <c r="EA33" s="46">
        <f t="shared" si="29"/>
        <v>1548.4758686051211</v>
      </c>
      <c r="EB33" s="46">
        <f t="shared" ref="EB33:FG33" si="30">EB30-EB32</f>
        <v>1548.4758686051211</v>
      </c>
      <c r="EC33" s="46">
        <f t="shared" si="30"/>
        <v>1548.4758686051211</v>
      </c>
      <c r="ED33" s="46">
        <f t="shared" si="30"/>
        <v>1548.4758686051211</v>
      </c>
      <c r="EE33" s="46">
        <f t="shared" si="30"/>
        <v>1548.4758686051211</v>
      </c>
      <c r="EF33" s="46">
        <f t="shared" si="30"/>
        <v>1548.4758686051211</v>
      </c>
      <c r="EG33" s="46">
        <f t="shared" si="30"/>
        <v>1548.4758686051211</v>
      </c>
      <c r="EH33" s="46">
        <f t="shared" si="30"/>
        <v>1548.4758686051211</v>
      </c>
      <c r="EI33" s="46">
        <f t="shared" si="30"/>
        <v>1548.4758686051211</v>
      </c>
      <c r="EJ33" s="46">
        <f t="shared" si="30"/>
        <v>1548.4758686051211</v>
      </c>
      <c r="EK33" s="46">
        <f t="shared" si="30"/>
        <v>1548.4758686051211</v>
      </c>
      <c r="EL33" s="46">
        <f t="shared" si="30"/>
        <v>1548.4758686051211</v>
      </c>
      <c r="EM33" s="46">
        <f t="shared" si="30"/>
        <v>1548.4758686051211</v>
      </c>
      <c r="EN33" s="46">
        <f t="shared" si="30"/>
        <v>1548.4758686051211</v>
      </c>
      <c r="EO33" s="46">
        <f t="shared" si="30"/>
        <v>1548.4758686051211</v>
      </c>
      <c r="EP33" s="46">
        <f t="shared" si="30"/>
        <v>1548.4758686051211</v>
      </c>
      <c r="EQ33" s="46">
        <f t="shared" si="30"/>
        <v>1548.4758686051211</v>
      </c>
      <c r="ER33" s="46">
        <f t="shared" si="30"/>
        <v>1548.4758686051211</v>
      </c>
      <c r="ES33" s="46">
        <f t="shared" si="30"/>
        <v>1548.4758686051211</v>
      </c>
      <c r="ET33" s="46">
        <f t="shared" si="30"/>
        <v>1548.4758686051211</v>
      </c>
      <c r="EU33" s="46">
        <f t="shared" si="30"/>
        <v>1548.4758686051211</v>
      </c>
      <c r="EV33" s="46">
        <f t="shared" si="30"/>
        <v>0</v>
      </c>
      <c r="EW33" s="46">
        <f t="shared" si="30"/>
        <v>0</v>
      </c>
      <c r="EX33" s="46">
        <f t="shared" si="30"/>
        <v>0</v>
      </c>
      <c r="EY33" s="46">
        <f t="shared" si="30"/>
        <v>0</v>
      </c>
      <c r="EZ33" s="46">
        <f t="shared" si="30"/>
        <v>0</v>
      </c>
      <c r="FA33" s="46">
        <f t="shared" si="30"/>
        <v>0</v>
      </c>
      <c r="FB33" s="46">
        <f t="shared" si="30"/>
        <v>0</v>
      </c>
      <c r="FC33" s="46">
        <f t="shared" si="30"/>
        <v>0</v>
      </c>
      <c r="FD33" s="46">
        <f t="shared" si="30"/>
        <v>0</v>
      </c>
      <c r="FE33" s="46">
        <f t="shared" si="30"/>
        <v>0</v>
      </c>
      <c r="FF33" s="46">
        <f t="shared" si="30"/>
        <v>0</v>
      </c>
      <c r="FG33" s="46">
        <f t="shared" si="30"/>
        <v>0</v>
      </c>
      <c r="FH33" s="46">
        <f t="shared" ref="FH33:GM33" si="31">FH30-FH32</f>
        <v>0</v>
      </c>
      <c r="FI33" s="46">
        <f t="shared" si="31"/>
        <v>0</v>
      </c>
      <c r="FJ33" s="46">
        <f t="shared" si="31"/>
        <v>0</v>
      </c>
      <c r="FK33" s="46">
        <f t="shared" si="31"/>
        <v>0</v>
      </c>
      <c r="FL33" s="46">
        <f t="shared" si="31"/>
        <v>0</v>
      </c>
      <c r="FM33" s="46">
        <f t="shared" si="31"/>
        <v>0</v>
      </c>
      <c r="FN33" s="46">
        <f t="shared" si="31"/>
        <v>0</v>
      </c>
      <c r="FO33" s="46">
        <f t="shared" si="31"/>
        <v>0</v>
      </c>
      <c r="FP33" s="46">
        <f t="shared" si="31"/>
        <v>0</v>
      </c>
    </row>
    <row r="34" spans="1:172" x14ac:dyDescent="0.2">
      <c r="A34" s="42" t="s">
        <v>248</v>
      </c>
      <c r="D34" s="46">
        <f>IF(AND(D21=1,D$4=Parametrlar!$H$8),D26*12*(1+Kirish!$B$53)/Kirish!$B$54*(1-Kirish!$B$29),0)</f>
        <v>0</v>
      </c>
      <c r="E34" s="46">
        <f>IF(AND(E21=1,E$4=Parametrlar!$H$8),E26*12*(1+Kirish!$B$53)/Kirish!$B$54*(1-Kirish!$B$29),0)</f>
        <v>0</v>
      </c>
      <c r="F34" s="46">
        <f>IF(AND(F21=1,F$4=Parametrlar!$H$8),F26*12*(1+Kirish!$B$53)/Kirish!$B$54*(1-Kirish!$B$29),0)</f>
        <v>0</v>
      </c>
      <c r="G34" s="46">
        <f>IF(AND(G21=1,G$4=Parametrlar!$H$8),G26*12*(1+Kirish!$B$53)/Kirish!$B$54*(1-Kirish!$B$29),0)</f>
        <v>0</v>
      </c>
      <c r="H34" s="46">
        <f>IF(AND(H21=1,H$4=Parametrlar!$H$8),H26*12*(1+Kirish!$B$53)/Kirish!$B$54*(1-Kirish!$B$29),0)</f>
        <v>0</v>
      </c>
      <c r="I34" s="46">
        <f>IF(AND(I21=1,I$4=Parametrlar!$H$8),I26*12*(1+Kirish!$B$53)/Kirish!$B$54*(1-Kirish!$B$29),0)</f>
        <v>0</v>
      </c>
      <c r="J34" s="46">
        <f>IF(AND(J21=1,J$4=Parametrlar!$H$8),J26*12*(1+Kirish!$B$53)/Kirish!$B$54*(1-Kirish!$B$29),0)</f>
        <v>0</v>
      </c>
      <c r="K34" s="46">
        <f>IF(AND(K21=1,K$4=Parametrlar!$H$8),K26*12*(1+Kirish!$B$53)/Kirish!$B$54*(1-Kirish!$B$29),0)</f>
        <v>0</v>
      </c>
      <c r="L34" s="46">
        <f>IF(AND(L21=1,L$4=Parametrlar!$H$8),L26*12*(1+Kirish!$B$53)/Kirish!$B$54*(1-Kirish!$B$29),0)</f>
        <v>0</v>
      </c>
      <c r="M34" s="46">
        <f>IF(AND(M21=1,M$4=Parametrlar!$H$8),M26*12*(1+Kirish!$B$53)/Kirish!$B$54*(1-Kirish!$B$29),0)</f>
        <v>0</v>
      </c>
      <c r="N34" s="46">
        <f>IF(AND(N21=1,N$4=Parametrlar!$H$8),N26*12*(1+Kirish!$B$53)/Kirish!$B$54*(1-Kirish!$B$29),0)</f>
        <v>0</v>
      </c>
      <c r="O34" s="46">
        <f>IF(AND(O21=1,O$4=Parametrlar!$H$8),O26*12*(1+Kirish!$B$53)/Kirish!$B$54*(1-Kirish!$B$29),0)</f>
        <v>0</v>
      </c>
      <c r="P34" s="46">
        <f>IF(AND(P21=1,P$4=Parametrlar!$H$8),P26*12*(1+Kirish!$B$53)/Kirish!$B$54*(1-Kirish!$B$29),0)</f>
        <v>0</v>
      </c>
      <c r="Q34" s="46">
        <f>IF(AND(Q21=1,Q$4=Parametrlar!$H$8),Q26*12*(1+Kirish!$B$53)/Kirish!$B$54*(1-Kirish!$B$29),0)</f>
        <v>0</v>
      </c>
      <c r="R34" s="46">
        <f>IF(AND(R21=1,R$4=Parametrlar!$H$8),R26*12*(1+Kirish!$B$53)/Kirish!$B$54*(1-Kirish!$B$29),0)</f>
        <v>0</v>
      </c>
      <c r="S34" s="46">
        <f>IF(AND(S21=1,S$4=Parametrlar!$H$8),S26*12*(1+Kirish!$B$53)/Kirish!$B$54*(1-Kirish!$B$29),0)</f>
        <v>0</v>
      </c>
      <c r="T34" s="46">
        <f>IF(AND(T21=1,T$4=Parametrlar!$H$8),T26*12*(1+Kirish!$B$53)/Kirish!$B$54*(1-Kirish!$B$29),0)</f>
        <v>0</v>
      </c>
      <c r="U34" s="46">
        <f>IF(AND(U21=1,U$4=Parametrlar!$H$8),U26*12*(1+Kirish!$B$53)/Kirish!$B$54*(1-Kirish!$B$29),0)</f>
        <v>0</v>
      </c>
      <c r="V34" s="46">
        <f>IF(AND(V21=1,V$4=Parametrlar!$H$8),V26*12*(1+Kirish!$B$53)/Kirish!$B$54*(1-Kirish!$B$29),0)</f>
        <v>0</v>
      </c>
      <c r="W34" s="46">
        <f>IF(AND(W21=1,W$4=Parametrlar!$H$8),W26*12*(1+Kirish!$B$53)/Kirish!$B$54*(1-Kirish!$B$29),0)</f>
        <v>0</v>
      </c>
      <c r="X34" s="46">
        <f>IF(AND(X21=1,X$4=Parametrlar!$H$8),X26*12*(1+Kirish!$B$53)/Kirish!$B$54*(1-Kirish!$B$29),0)</f>
        <v>0</v>
      </c>
      <c r="Y34" s="46">
        <f>IF(AND(Y21=1,Y$4=Parametrlar!$H$8),Y26*12*(1+Kirish!$B$53)/Kirish!$B$54*(1-Kirish!$B$29),0)</f>
        <v>0</v>
      </c>
      <c r="Z34" s="46">
        <f>IF(AND(Z21=1,Z$4=Parametrlar!$H$8),Z26*12*(1+Kirish!$B$53)/Kirish!$B$54*(1-Kirish!$B$29),0)</f>
        <v>0</v>
      </c>
      <c r="AA34" s="46">
        <f>IF(AND(AA21=1,AA$4=Parametrlar!$H$8),AA26*12*(1+Kirish!$B$53)/Kirish!$B$54*(1-Kirish!$B$29),0)</f>
        <v>0</v>
      </c>
      <c r="AB34" s="46">
        <f>IF(AND(AB21=1,AB$4=Parametrlar!$H$8),AB26*12*(1+Kirish!$B$53)/Kirish!$B$54*(1-Kirish!$B$29),0)</f>
        <v>0</v>
      </c>
      <c r="AC34" s="46">
        <f>IF(AND(AC21=1,AC$4=Parametrlar!$H$8),AC26*12*(1+Kirish!$B$53)/Kirish!$B$54*(1-Kirish!$B$29),0)</f>
        <v>0</v>
      </c>
      <c r="AD34" s="46">
        <f>IF(AND(AD21=1,AD$4=Parametrlar!$H$8),AD26*12*(1+Kirish!$B$53)/Kirish!$B$54*(1-Kirish!$B$29),0)</f>
        <v>0</v>
      </c>
      <c r="AE34" s="46">
        <f>IF(AND(AE21=1,AE$4=Parametrlar!$H$8),AE26*12*(1+Kirish!$B$53)/Kirish!$B$54*(1-Kirish!$B$29),0)</f>
        <v>0</v>
      </c>
      <c r="AF34" s="46">
        <f>IF(AND(AF21=1,AF$4=Parametrlar!$H$8),AF26*12*(1+Kirish!$B$53)/Kirish!$B$54*(1-Kirish!$B$29),0)</f>
        <v>0</v>
      </c>
      <c r="AG34" s="46">
        <f>IF(AND(AG21=1,AG$4=Parametrlar!$H$8),AG26*12*(1+Kirish!$B$53)/Kirish!$B$54*(1-Kirish!$B$29),0)</f>
        <v>0</v>
      </c>
      <c r="AH34" s="46">
        <f>IF(AND(AH21=1,AH$4=Parametrlar!$H$8),AH26*12*(1+Kirish!$B$53)/Kirish!$B$54*(1-Kirish!$B$29),0)</f>
        <v>0</v>
      </c>
      <c r="AI34" s="46">
        <f>IF(AND(AI21=1,AI$4=Parametrlar!$H$8),AI26*12*(1+Kirish!$B$53)/Kirish!$B$54*(1-Kirish!$B$29),0)</f>
        <v>0</v>
      </c>
      <c r="AJ34" s="46">
        <f>IF(AND(AJ21=1,AJ$4=Parametrlar!$H$8),AJ26*12*(1+Kirish!$B$53)/Kirish!$B$54*(1-Kirish!$B$29),0)</f>
        <v>0</v>
      </c>
      <c r="AK34" s="46">
        <f>IF(AND(AK21=1,AK$4=Parametrlar!$H$8),AK26*12*(1+Kirish!$B$53)/Kirish!$B$54*(1-Kirish!$B$29),0)</f>
        <v>0</v>
      </c>
      <c r="AL34" s="46">
        <f>IF(AND(AL21=1,AL$4=Parametrlar!$H$8),AL26*12*(1+Kirish!$B$53)/Kirish!$B$54*(1-Kirish!$B$29),0)</f>
        <v>0</v>
      </c>
      <c r="AM34" s="46">
        <f>IF(AND(AM21=1,AM$4=Parametrlar!$H$8),AM26*12*(1+Kirish!$B$53)/Kirish!$B$54*(1-Kirish!$B$29),0)</f>
        <v>0</v>
      </c>
      <c r="AN34" s="46">
        <f>IF(AND(AN21=1,AN$4=Parametrlar!$H$8),AN26*12*(1+Kirish!$B$53)/Kirish!$B$54*(1-Kirish!$B$29),0)</f>
        <v>0</v>
      </c>
      <c r="AO34" s="46">
        <f>IF(AND(AO21=1,AO$4=Parametrlar!$H$8),AO26*12*(1+Kirish!$B$53)/Kirish!$B$54*(1-Kirish!$B$29),0)</f>
        <v>0</v>
      </c>
      <c r="AP34" s="46">
        <f>IF(AND(AP21=1,AP$4=Parametrlar!$H$8),AP26*12*(1+Kirish!$B$53)/Kirish!$B$54*(1-Kirish!$B$29),0)</f>
        <v>0</v>
      </c>
      <c r="AQ34" s="46">
        <f>IF(AND(AQ21=1,AQ$4=Parametrlar!$H$8),AQ26*12*(1+Kirish!$B$53)/Kirish!$B$54*(1-Kirish!$B$29),0)</f>
        <v>0</v>
      </c>
      <c r="AR34" s="46">
        <f>IF(AND(AR21=1,AR$4=Parametrlar!$H$8),AR26*12*(1+Kirish!$B$53)/Kirish!$B$54*(1-Kirish!$B$29),0)</f>
        <v>0</v>
      </c>
      <c r="AS34" s="46">
        <f>IF(AND(AS21=1,AS$4=Parametrlar!$H$8),AS26*12*(1+Kirish!$B$53)/Kirish!$B$54*(1-Kirish!$B$29),0)</f>
        <v>0</v>
      </c>
      <c r="AT34" s="46">
        <f>IF(AND(AT21=1,AT$4=Parametrlar!$H$8),AT26*12*(1+Kirish!$B$53)/Kirish!$B$54*(1-Kirish!$B$29),0)</f>
        <v>0</v>
      </c>
      <c r="AU34" s="46">
        <f>IF(AND(AU21=1,AU$4=Parametrlar!$H$8),AU26*12*(1+Kirish!$B$53)/Kirish!$B$54*(1-Kirish!$B$29),0)</f>
        <v>0</v>
      </c>
      <c r="AV34" s="46">
        <f>IF(AND(AV21=1,AV$4=Parametrlar!$H$8),AV26*12*(1+Kirish!$B$53)/Kirish!$B$54*(1-Kirish!$B$29),0)</f>
        <v>0</v>
      </c>
      <c r="AW34" s="46">
        <f>IF(AND(AW21=1,AW$4=Parametrlar!$H$8),AW26*12*(1+Kirish!$B$53)/Kirish!$B$54*(1-Kirish!$B$29),0)</f>
        <v>0</v>
      </c>
      <c r="AX34" s="46">
        <f>IF(AND(AX21=1,AX$4=Parametrlar!$H$8),AX26*12*(1+Kirish!$B$53)/Kirish!$B$54*(1-Kirish!$B$29),0)</f>
        <v>0</v>
      </c>
      <c r="AY34" s="46">
        <f>IF(AND(AY21=1,AY$4=Parametrlar!$H$8),AY26*12*(1+Kirish!$B$53)/Kirish!$B$54*(1-Kirish!$B$29),0)</f>
        <v>0</v>
      </c>
      <c r="AZ34" s="46">
        <f>IF(AND(AZ21=1,AZ$4=Parametrlar!$H$8),AZ26*12*(1+Kirish!$B$53)/Kirish!$B$54*(1-Kirish!$B$29),0)</f>
        <v>0</v>
      </c>
      <c r="BA34" s="46">
        <f>IF(AND(BA21=1,BA$4=Parametrlar!$H$8),BA26*12*(1+Kirish!$B$53)/Kirish!$B$54*(1-Kirish!$B$29),0)</f>
        <v>0</v>
      </c>
      <c r="BB34" s="46">
        <f>IF(AND(BB21=1,BB$4=Parametrlar!$H$8),BB26*12*(1+Kirish!$B$53)/Kirish!$B$54*(1-Kirish!$B$29),0)</f>
        <v>0</v>
      </c>
      <c r="BC34" s="46">
        <f>IF(AND(BC21=1,BC$4=Parametrlar!$H$8),BC26*12*(1+Kirish!$B$53)/Kirish!$B$54*(1-Kirish!$B$29),0)</f>
        <v>0</v>
      </c>
      <c r="BD34" s="46">
        <f>IF(AND(BD21=1,BD$4=Parametrlar!$H$8),BD26*12*(1+Kirish!$B$53)/Kirish!$B$54*(1-Kirish!$B$29),0)</f>
        <v>0</v>
      </c>
      <c r="BE34" s="46">
        <f>IF(AND(BE21=1,BE$4=Parametrlar!$H$8),BE26*12*(1+Kirish!$B$53)/Kirish!$B$54*(1-Kirish!$B$29),0)</f>
        <v>0</v>
      </c>
      <c r="BF34" s="46">
        <f>IF(AND(BF21=1,BF$4=Parametrlar!$H$8),BF26*12*(1+Kirish!$B$53)/Kirish!$B$54*(1-Kirish!$B$29),0)</f>
        <v>0</v>
      </c>
      <c r="BG34" s="46">
        <f>IF(AND(BG21=1,BG$4=Parametrlar!$H$8),BG26*12*(1+Kirish!$B$53)/Kirish!$B$54*(1-Kirish!$B$29),0)</f>
        <v>0</v>
      </c>
      <c r="BH34" s="46">
        <f>IF(AND(BH21=1,BH$4=Parametrlar!$H$8),BH26*12*(1+Kirish!$B$53)/Kirish!$B$54*(1-Kirish!$B$29),0)</f>
        <v>0</v>
      </c>
      <c r="BI34" s="46">
        <f>IF(AND(BI21=1,BI$4=Parametrlar!$H$8),BI26*12*(1+Kirish!$B$53)/Kirish!$B$54*(1-Kirish!$B$29),0)</f>
        <v>0</v>
      </c>
      <c r="BJ34" s="46">
        <f>IF(AND(BJ21=1,BJ$4=Parametrlar!$H$8),BJ26*12*(1+Kirish!$B$53)/Kirish!$B$54*(1-Kirish!$B$29),0)</f>
        <v>0</v>
      </c>
      <c r="BK34" s="46">
        <f>IF(AND(BK21=1,BK$4=Parametrlar!$H$8),BK26*12*(1+Kirish!$B$53)/Kirish!$B$54*(1-Kirish!$B$29),0)</f>
        <v>0</v>
      </c>
      <c r="BL34" s="46">
        <f>IF(AND(BL21=1,BL$4=Parametrlar!$H$8),BL26*12*(1+Kirish!$B$53)/Kirish!$B$54*(1-Kirish!$B$29),0)</f>
        <v>0</v>
      </c>
      <c r="BM34" s="46">
        <f>IF(AND(BM21=1,BM$4=Parametrlar!$H$8),BM26*12*(1+Kirish!$B$53)/Kirish!$B$54*(1-Kirish!$B$29),0)</f>
        <v>0</v>
      </c>
      <c r="BN34" s="46">
        <f>IF(AND(BN21=1,BN$4=Parametrlar!$H$8),BN26*12*(1+Kirish!$B$53)/Kirish!$B$54*(1-Kirish!$B$29),0)</f>
        <v>0</v>
      </c>
      <c r="BO34" s="46">
        <f>IF(AND(BO21=1,BO$4=Parametrlar!$H$8),BO26*12*(1+Kirish!$B$53)/Kirish!$B$54*(1-Kirish!$B$29),0)</f>
        <v>0</v>
      </c>
      <c r="BP34" s="46">
        <f>IF(AND(BP21=1,BP$4=Parametrlar!$H$8),BP26*12*(1+Kirish!$B$53)/Kirish!$B$54*(1-Kirish!$B$29),0)</f>
        <v>0</v>
      </c>
      <c r="BQ34" s="46">
        <f>IF(AND(BQ21=1,BQ$4=Parametrlar!$H$8),BQ26*12*(1+Kirish!$B$53)/Kirish!$B$54*(1-Kirish!$B$29),0)</f>
        <v>0</v>
      </c>
      <c r="BR34" s="46">
        <f>IF(AND(BR21=1,BR$4=Parametrlar!$H$8),BR26*12*(1+Kirish!$B$53)/Kirish!$B$54*(1-Kirish!$B$29),0)</f>
        <v>0</v>
      </c>
      <c r="BS34" s="46">
        <f>IF(AND(BS21=1,BS$4=Parametrlar!$H$8),BS26*12*(1+Kirish!$B$53)/Kirish!$B$54*(1-Kirish!$B$29),0)</f>
        <v>0</v>
      </c>
      <c r="BT34" s="46">
        <f>IF(AND(BT21=1,BT$4=Parametrlar!$H$8),BT26*12*(1+Kirish!$B$53)/Kirish!$B$54*(1-Kirish!$B$29),0)</f>
        <v>0</v>
      </c>
      <c r="BU34" s="46">
        <f>IF(AND(BU21=1,BU$4=Parametrlar!$H$8),BU26*12*(1+Kirish!$B$53)/Kirish!$B$54*(1-Kirish!$B$29),0)</f>
        <v>0</v>
      </c>
      <c r="BV34" s="46">
        <f>IF(AND(BV21=1,BV$4=Parametrlar!$H$8),BV26*12*(1+Kirish!$B$53)/Kirish!$B$54*(1-Kirish!$B$29),0)</f>
        <v>0</v>
      </c>
      <c r="BW34" s="46">
        <f>IF(AND(BW21=1,BW$4=Parametrlar!$H$8),BW26*12*(1+Kirish!$B$53)/Kirish!$B$54*(1-Kirish!$B$29),0)</f>
        <v>0</v>
      </c>
      <c r="BX34" s="46">
        <f>IF(AND(BX21=1,BX$4=Parametrlar!$H$8),BX26*12*(1+Kirish!$B$53)/Kirish!$B$54*(1-Kirish!$B$29),0)</f>
        <v>0</v>
      </c>
      <c r="BY34" s="46">
        <f>IF(AND(BY21=1,BY$4=Parametrlar!$H$8),BY26*12*(1+Kirish!$B$53)/Kirish!$B$54*(1-Kirish!$B$29),0)</f>
        <v>0</v>
      </c>
      <c r="BZ34" s="46">
        <f>IF(AND(BZ21=1,BZ$4=Parametrlar!$H$8),BZ26*12*(1+Kirish!$B$53)/Kirish!$B$54*(1-Kirish!$B$29),0)</f>
        <v>0</v>
      </c>
      <c r="CA34" s="46">
        <f>IF(AND(CA21=1,CA$4=Parametrlar!$H$8),CA26*12*(1+Kirish!$B$53)/Kirish!$B$54*(1-Kirish!$B$29),0)</f>
        <v>0</v>
      </c>
      <c r="CB34" s="46">
        <f>IF(AND(CB21=1,CB$4=Parametrlar!$H$8),CB26*12*(1+Kirish!$B$53)/Kirish!$B$54*(1-Kirish!$B$29),0)</f>
        <v>0</v>
      </c>
      <c r="CC34" s="46">
        <f>IF(AND(CC21=1,CC$4=Parametrlar!$H$8),CC26*12*(1+Kirish!$B$53)/Kirish!$B$54*(1-Kirish!$B$29),0)</f>
        <v>0</v>
      </c>
      <c r="CD34" s="46">
        <f>IF(AND(CD21=1,CD$4=Parametrlar!$H$8),CD26*12*(1+Kirish!$B$53)/Kirish!$B$54*(1-Kirish!$B$29),0)</f>
        <v>0</v>
      </c>
      <c r="CE34" s="46">
        <f>IF(AND(CE21=1,CE$4=Parametrlar!$H$8),CE26*12*(1+Kirish!$B$53)/Kirish!$B$54*(1-Kirish!$B$29),0)</f>
        <v>0</v>
      </c>
      <c r="CF34" s="46">
        <f>IF(AND(CF21=1,CF$4=Parametrlar!$H$8),CF26*12*(1+Kirish!$B$53)/Kirish!$B$54*(1-Kirish!$B$29),0)</f>
        <v>0</v>
      </c>
      <c r="CG34" s="46">
        <f>IF(AND(CG21=1,CG$4=Parametrlar!$H$8),CG26*12*(1+Kirish!$B$53)/Kirish!$B$54*(1-Kirish!$B$29),0)</f>
        <v>0</v>
      </c>
      <c r="CH34" s="46">
        <f>IF(AND(CH21=1,CH$4=Parametrlar!$H$8),CH26*12*(1+Kirish!$B$53)/Kirish!$B$54*(1-Kirish!$B$29),0)</f>
        <v>0</v>
      </c>
      <c r="CI34" s="46">
        <f>IF(AND(CI21=1,CI$4=Parametrlar!$H$8),CI26*12*(1+Kirish!$B$53)/Kirish!$B$54*(1-Kirish!$B$29),0)</f>
        <v>0</v>
      </c>
      <c r="CJ34" s="46">
        <f>IF(AND(CJ21=1,CJ$4=Parametrlar!$H$8),CJ26*12*(1+Kirish!$B$53)/Kirish!$B$54*(1-Kirish!$B$29),0)</f>
        <v>0</v>
      </c>
      <c r="CK34" s="46">
        <f>IF(AND(CK21=1,CK$4=Parametrlar!$H$8),CK26*12*(1+Kirish!$B$53)/Kirish!$B$54*(1-Kirish!$B$29),0)</f>
        <v>0</v>
      </c>
      <c r="CL34" s="46">
        <f>IF(AND(CL21=1,CL$4=Parametrlar!$H$8),CL26*12*(1+Kirish!$B$53)/Kirish!$B$54*(1-Kirish!$B$29),0)</f>
        <v>0</v>
      </c>
      <c r="CM34" s="46">
        <f>IF(AND(CM21=1,CM$4=Parametrlar!$H$8),CM26*12*(1+Kirish!$B$53)/Kirish!$B$54*(1-Kirish!$B$29),0)</f>
        <v>0</v>
      </c>
      <c r="CN34" s="46">
        <f>IF(AND(CN21=1,CN$4=Parametrlar!$H$8),CN26*12*(1+Kirish!$B$53)/Kirish!$B$54*(1-Kirish!$B$29),0)</f>
        <v>0</v>
      </c>
      <c r="CO34" s="46">
        <f>IF(AND(CO21=1,CO$4=Parametrlar!$H$8),CO26*12*(1+Kirish!$B$53)/Kirish!$B$54*(1-Kirish!$B$29),0)</f>
        <v>0</v>
      </c>
      <c r="CP34" s="46">
        <f>IF(AND(CP21=1,CP$4=Parametrlar!$H$8),CP26*12*(1+Kirish!$B$53)/Kirish!$B$54*(1-Kirish!$B$29),0)</f>
        <v>0</v>
      </c>
      <c r="CQ34" s="46">
        <f>IF(AND(CQ21=1,CQ$4=Parametrlar!$H$8),CQ26*12*(1+Kirish!$B$53)/Kirish!$B$54*(1-Kirish!$B$29),0)</f>
        <v>0</v>
      </c>
      <c r="CR34" s="46">
        <f>IF(AND(CR21=1,CR$4=Parametrlar!$H$8),CR26*12*(1+Kirish!$B$53)/Kirish!$B$54*(1-Kirish!$B$29),0)</f>
        <v>0</v>
      </c>
      <c r="CS34" s="46">
        <f>IF(AND(CS21=1,CS$4=Parametrlar!$H$8),CS26*12*(1+Kirish!$B$53)/Kirish!$B$54*(1-Kirish!$B$29),0)</f>
        <v>0</v>
      </c>
      <c r="CT34" s="46">
        <f>IF(AND(CT21=1,CT$4=Parametrlar!$H$8),CT26*12*(1+Kirish!$B$53)/Kirish!$B$54*(1-Kirish!$B$29),0)</f>
        <v>0</v>
      </c>
      <c r="CU34" s="46">
        <f>IF(AND(CU21=1,CU$4=Parametrlar!$H$8),CU26*12*(1+Kirish!$B$53)/Kirish!$B$54*(1-Kirish!$B$29),0)</f>
        <v>0</v>
      </c>
      <c r="CV34" s="46">
        <f>IF(AND(CV21=1,CV$4=Parametrlar!$H$8),CV26*12*(1+Kirish!$B$53)/Kirish!$B$54*(1-Kirish!$B$29),0)</f>
        <v>0</v>
      </c>
      <c r="CW34" s="46">
        <f>IF(AND(CW21=1,CW$4=Parametrlar!$H$8),CW26*12*(1+Kirish!$B$53)/Kirish!$B$54*(1-Kirish!$B$29),0)</f>
        <v>0</v>
      </c>
      <c r="CX34" s="46">
        <f>IF(AND(CX21=1,CX$4=Parametrlar!$H$8),CX26*12*(1+Kirish!$B$53)/Kirish!$B$54*(1-Kirish!$B$29),0)</f>
        <v>0</v>
      </c>
      <c r="CY34" s="46">
        <f>IF(AND(CY21=1,CY$4=Parametrlar!$H$8),CY26*12*(1+Kirish!$B$53)/Kirish!$B$54*(1-Kirish!$B$29),0)</f>
        <v>0</v>
      </c>
      <c r="CZ34" s="46">
        <f>IF(AND(CZ21=1,CZ$4=Parametrlar!$H$8),CZ26*12*(1+Kirish!$B$53)/Kirish!$B$54*(1-Kirish!$B$29),0)</f>
        <v>0</v>
      </c>
      <c r="DA34" s="46">
        <f>IF(AND(DA21=1,DA$4=Parametrlar!$H$8),DA26*12*(1+Kirish!$B$53)/Kirish!$B$54*(1-Kirish!$B$29),0)</f>
        <v>0</v>
      </c>
      <c r="DB34" s="46">
        <f>IF(AND(DB21=1,DB$4=Parametrlar!$H$8),DB26*12*(1+Kirish!$B$53)/Kirish!$B$54*(1-Kirish!$B$29),0)</f>
        <v>0</v>
      </c>
      <c r="DC34" s="46">
        <f>IF(AND(DC21=1,DC$4=Parametrlar!$H$8),DC26*12*(1+Kirish!$B$53)/Kirish!$B$54*(1-Kirish!$B$29),0)</f>
        <v>0</v>
      </c>
      <c r="DD34" s="46">
        <f>IF(AND(DD21=1,DD$4=Parametrlar!$H$8),DD26*12*(1+Kirish!$B$53)/Kirish!$B$54*(1-Kirish!$B$29),0)</f>
        <v>0</v>
      </c>
      <c r="DE34" s="46">
        <f>IF(AND(DE21=1,DE$4=Parametrlar!$H$8),DE26*12*(1+Kirish!$B$53)/Kirish!$B$54*(1-Kirish!$B$29),0)</f>
        <v>0</v>
      </c>
      <c r="DF34" s="46">
        <f>IF(AND(DF21=1,DF$4=Parametrlar!$H$8),DF26*12*(1+Kirish!$B$53)/Kirish!$B$54*(1-Kirish!$B$29),0)</f>
        <v>0</v>
      </c>
      <c r="DG34" s="46">
        <f>IF(AND(DG21=1,DG$4=Parametrlar!$H$8),DG26*12*(1+Kirish!$B$53)/Kirish!$B$54*(1-Kirish!$B$29),0)</f>
        <v>0</v>
      </c>
      <c r="DH34" s="46">
        <f>IF(AND(DH21=1,DH$4=Parametrlar!$H$8),DH26*12*(1+Kirish!$B$53)/Kirish!$B$54*(1-Kirish!$B$29),0)</f>
        <v>0</v>
      </c>
      <c r="DI34" s="46">
        <f>IF(AND(DI21=1,DI$4=Parametrlar!$H$8),DI26*12*(1+Kirish!$B$53)/Kirish!$B$54*(1-Kirish!$B$29),0)</f>
        <v>0</v>
      </c>
      <c r="DJ34" s="46">
        <f>IF(AND(DJ21=1,DJ$4=Parametrlar!$H$8),DJ26*12*(1+Kirish!$B$53)/Kirish!$B$54*(1-Kirish!$B$29),0)</f>
        <v>0</v>
      </c>
      <c r="DK34" s="46">
        <f>IF(AND(DK21=1,DK$4=Parametrlar!$H$8),DK26*12*(1+Kirish!$B$53)/Kirish!$B$54*(1-Kirish!$B$29),0)</f>
        <v>0</v>
      </c>
      <c r="DL34" s="46">
        <f>IF(AND(DL21=1,DL$4=Parametrlar!$H$8),DL26*12*(1+Kirish!$B$53)/Kirish!$B$54*(1-Kirish!$B$29),0)</f>
        <v>0</v>
      </c>
      <c r="DM34" s="46">
        <f>IF(AND(DM21=1,DM$4=Parametrlar!$H$8),DM26*12*(1+Kirish!$B$53)/Kirish!$B$54*(1-Kirish!$B$29),0)</f>
        <v>0</v>
      </c>
      <c r="DN34" s="46">
        <f>IF(AND(DN21=1,DN$4=Parametrlar!$H$8),DN26*12*(1+Kirish!$B$53)/Kirish!$B$54*(1-Kirish!$B$29),0)</f>
        <v>0</v>
      </c>
      <c r="DO34" s="46">
        <f>IF(AND(DO21=1,DO$4=Parametrlar!$H$8),DO26*12*(1+Kirish!$B$53)/Kirish!$B$54*(1-Kirish!$B$29),0)</f>
        <v>0</v>
      </c>
      <c r="DP34" s="46">
        <f>IF(AND(DP21=1,DP$4=Parametrlar!$H$8),DP26*12*(1+Kirish!$B$53)/Kirish!$B$54*(1-Kirish!$B$29),0)</f>
        <v>0</v>
      </c>
      <c r="DQ34" s="46">
        <f>IF(AND(DQ21=1,DQ$4=Parametrlar!$H$8),DQ26*12*(1+Kirish!$B$53)/Kirish!$B$54*(1-Kirish!$B$29),0)</f>
        <v>0</v>
      </c>
      <c r="DR34" s="46">
        <f>IF(AND(DR21=1,DR$4=Parametrlar!$H$8),DR26*12*(1+Kirish!$B$53)/Kirish!$B$54*(1-Kirish!$B$29),0)</f>
        <v>0</v>
      </c>
      <c r="DS34" s="46">
        <f>IF(AND(DS21=1,DS$4=Parametrlar!$H$8),DS26*12*(1+Kirish!$B$53)/Kirish!$B$54*(1-Kirish!$B$29),0)</f>
        <v>0</v>
      </c>
      <c r="DT34" s="46">
        <f>IF(AND(DT21=1,DT$4=Parametrlar!$H$8),DT26*12*(1+Kirish!$B$53)/Kirish!$B$54*(1-Kirish!$B$29),0)</f>
        <v>0</v>
      </c>
      <c r="DU34" s="46">
        <f>IF(AND(DU21=1,DU$4=Parametrlar!$H$8),DU26*12*(1+Kirish!$B$53)/Kirish!$B$54*(1-Kirish!$B$29),0)</f>
        <v>0</v>
      </c>
      <c r="DV34" s="46">
        <f>IF(AND(DV21=1,DV$4=Parametrlar!$H$8),DV26*12*(1+Kirish!$B$53)/Kirish!$B$54*(1-Kirish!$B$29),0)</f>
        <v>0</v>
      </c>
      <c r="DW34" s="46">
        <f>IF(AND(DW21=1,DW$4=Parametrlar!$H$8),DW26*12*(1+Kirish!$B$53)/Kirish!$B$54*(1-Kirish!$B$29),0)</f>
        <v>0</v>
      </c>
      <c r="DX34" s="46">
        <f>IF(AND(DX21=1,DX$4=Parametrlar!$H$8),DX26*12*(1+Kirish!$B$53)/Kirish!$B$54*(1-Kirish!$B$29),0)</f>
        <v>0</v>
      </c>
      <c r="DY34" s="46">
        <f>IF(AND(DY21=1,DY$4=Parametrlar!$H$8),DY26*12*(1+Kirish!$B$53)/Kirish!$B$54*(1-Kirish!$B$29),0)</f>
        <v>0</v>
      </c>
      <c r="DZ34" s="46">
        <f>IF(AND(DZ21=1,DZ$4=Parametrlar!$H$8),DZ26*12*(1+Kirish!$B$53)/Kirish!$B$54*(1-Kirish!$B$29),0)</f>
        <v>0</v>
      </c>
      <c r="EA34" s="46">
        <f>IF(AND(EA21=1,EA$4=Parametrlar!$H$8),EA26*12*(1+Kirish!$B$53)/Kirish!$B$54*(1-Kirish!$B$29),0)</f>
        <v>0</v>
      </c>
      <c r="EB34" s="46">
        <f>IF(AND(EB21=1,EB$4=Parametrlar!$H$8),EB26*12*(1+Kirish!$B$53)/Kirish!$B$54*(1-Kirish!$B$29),0)</f>
        <v>0</v>
      </c>
      <c r="EC34" s="46">
        <f>IF(AND(EC21=1,EC$4=Parametrlar!$H$8),EC26*12*(1+Kirish!$B$53)/Kirish!$B$54*(1-Kirish!$B$29),0)</f>
        <v>0</v>
      </c>
      <c r="ED34" s="46">
        <f>IF(AND(ED21=1,ED$4=Parametrlar!$H$8),ED26*12*(1+Kirish!$B$53)/Kirish!$B$54*(1-Kirish!$B$29),0)</f>
        <v>0</v>
      </c>
      <c r="EE34" s="46">
        <f>IF(AND(EE21=1,EE$4=Parametrlar!$H$8),EE26*12*(1+Kirish!$B$53)/Kirish!$B$54*(1-Kirish!$B$29),0)</f>
        <v>0</v>
      </c>
      <c r="EF34" s="46">
        <f>IF(AND(EF21=1,EF$4=Parametrlar!$H$8),EF26*12*(1+Kirish!$B$53)/Kirish!$B$54*(1-Kirish!$B$29),0)</f>
        <v>0</v>
      </c>
      <c r="EG34" s="46">
        <f>IF(AND(EG21=1,EG$4=Parametrlar!$H$8),EG26*12*(1+Kirish!$B$53)/Kirish!$B$54*(1-Kirish!$B$29),0)</f>
        <v>0</v>
      </c>
      <c r="EH34" s="46">
        <f>IF(AND(EH21=1,EH$4=Parametrlar!$H$8),EH26*12*(1+Kirish!$B$53)/Kirish!$B$54*(1-Kirish!$B$29),0)</f>
        <v>0</v>
      </c>
      <c r="EI34" s="46">
        <f>IF(AND(EI21=1,EI$4=Parametrlar!$H$8),EI26*12*(1+Kirish!$B$53)/Kirish!$B$54*(1-Kirish!$B$29),0)</f>
        <v>0</v>
      </c>
      <c r="EJ34" s="46">
        <f>IF(AND(EJ21=1,EJ$4=Parametrlar!$H$8),EJ26*12*(1+Kirish!$B$53)/Kirish!$B$54*(1-Kirish!$B$29),0)</f>
        <v>0</v>
      </c>
      <c r="EK34" s="46">
        <f>IF(AND(EK21=1,EK$4=Parametrlar!$H$8),EK26*12*(1+Kirish!$B$53)/Kirish!$B$54*(1-Kirish!$B$29),0)</f>
        <v>0</v>
      </c>
      <c r="EL34" s="46">
        <f>IF(AND(EL21=1,EL$4=Parametrlar!$H$8),EL26*12*(1+Kirish!$B$53)/Kirish!$B$54*(1-Kirish!$B$29),0)</f>
        <v>0</v>
      </c>
      <c r="EM34" s="46">
        <f>IF(AND(EM21=1,EM$4=Parametrlar!$H$8),EM26*12*(1+Kirish!$B$53)/Kirish!$B$54*(1-Kirish!$B$29),0)</f>
        <v>0</v>
      </c>
      <c r="EN34" s="46">
        <f>IF(AND(EN21=1,EN$4=Parametrlar!$H$8),EN26*12*(1+Kirish!$B$53)/Kirish!$B$54*(1-Kirish!$B$29),0)</f>
        <v>0</v>
      </c>
      <c r="EO34" s="46">
        <f>IF(AND(EO21=1,EO$4=Parametrlar!$H$8),EO26*12*(1+Kirish!$B$53)/Kirish!$B$54*(1-Kirish!$B$29),0)</f>
        <v>0</v>
      </c>
      <c r="EP34" s="46">
        <f>IF(AND(EP21=1,EP$4=Parametrlar!$H$8),EP26*12*(1+Kirish!$B$53)/Kirish!$B$54*(1-Kirish!$B$29),0)</f>
        <v>0</v>
      </c>
      <c r="EQ34" s="46">
        <f>IF(AND(EQ21=1,EQ$4=Parametrlar!$H$8),EQ26*12*(1+Kirish!$B$53)/Kirish!$B$54*(1-Kirish!$B$29),0)</f>
        <v>0</v>
      </c>
      <c r="ER34" s="46">
        <f>IF(AND(ER21=1,ER$4=Parametrlar!$H$8),ER26*12*(1+Kirish!$B$53)/Kirish!$B$54*(1-Kirish!$B$29),0)</f>
        <v>0</v>
      </c>
      <c r="ES34" s="46">
        <f>IF(AND(ES21=1,ES$4=Parametrlar!$H$8),ES26*12*(1+Kirish!$B$53)/Kirish!$B$54*(1-Kirish!$B$29),0)</f>
        <v>0</v>
      </c>
      <c r="ET34" s="46">
        <f>IF(AND(ET21=1,ET$4=Parametrlar!$H$8),ET26*12*(1+Kirish!$B$53)/Kirish!$B$54*(1-Kirish!$B$29),0)</f>
        <v>0</v>
      </c>
      <c r="EU34" s="46">
        <f>IF(AND(EU21=1,EU$4=Parametrlar!$H$8),EU26*12*(1+Kirish!$B$53)/Kirish!$B$54*(1-Kirish!$B$29),0)</f>
        <v>565942.35091606842</v>
      </c>
      <c r="EV34" s="46">
        <f>IF(AND(EV21=1,EV$4=Parametrlar!$H$8),EV26*12*(1+Kirish!$B$53)/Kirish!$B$54*(1-Kirish!$B$29),0)</f>
        <v>0</v>
      </c>
      <c r="EW34" s="46">
        <f>IF(AND(EW21=1,EW$4=Parametrlar!$H$8),EW26*12*(1+Kirish!$B$53)/Kirish!$B$54*(1-Kirish!$B$29),0)</f>
        <v>0</v>
      </c>
      <c r="EX34" s="46">
        <f>IF(AND(EX21=1,EX$4=Parametrlar!$H$8),EX26*12*(1+Kirish!$B$53)/Kirish!$B$54*(1-Kirish!$B$29),0)</f>
        <v>0</v>
      </c>
      <c r="EY34" s="46">
        <f>IF(AND(EY21=1,EY$4=Parametrlar!$H$8),EY26*12*(1+Kirish!$B$53)/Kirish!$B$54*(1-Kirish!$B$29),0)</f>
        <v>0</v>
      </c>
      <c r="EZ34" s="46">
        <f>IF(AND(EZ21=1,EZ$4=Parametrlar!$H$8),EZ26*12*(1+Kirish!$B$53)/Kirish!$B$54*(1-Kirish!$B$29),0)</f>
        <v>0</v>
      </c>
      <c r="FA34" s="46">
        <f>IF(AND(FA21=1,FA$4=Parametrlar!$H$8),FA26*12*(1+Kirish!$B$53)/Kirish!$B$54*(1-Kirish!$B$29),0)</f>
        <v>0</v>
      </c>
      <c r="FB34" s="46">
        <f>IF(AND(FB21=1,FB$4=Parametrlar!$H$8),FB26*12*(1+Kirish!$B$53)/Kirish!$B$54*(1-Kirish!$B$29),0)</f>
        <v>0</v>
      </c>
      <c r="FC34" s="46">
        <f>IF(AND(FC21=1,FC$4=Parametrlar!$H$8),FC26*12*(1+Kirish!$B$53)/Kirish!$B$54*(1-Kirish!$B$29),0)</f>
        <v>0</v>
      </c>
      <c r="FD34" s="46">
        <f>IF(AND(FD21=1,FD$4=Parametrlar!$H$8),FD26*12*(1+Kirish!$B$53)/Kirish!$B$54*(1-Kirish!$B$29),0)</f>
        <v>0</v>
      </c>
      <c r="FE34" s="46">
        <f>IF(AND(FE21=1,FE$4=Parametrlar!$H$8),FE26*12*(1+Kirish!$B$53)/Kirish!$B$54*(1-Kirish!$B$29),0)</f>
        <v>0</v>
      </c>
      <c r="FF34" s="46">
        <f>IF(AND(FF21=1,FF$4=Parametrlar!$H$8),FF26*12*(1+Kirish!$B$53)/Kirish!$B$54*(1-Kirish!$B$29),0)</f>
        <v>0</v>
      </c>
      <c r="FG34" s="46">
        <f>IF(AND(FG21=1,FG$4=Parametrlar!$H$8),FG26*12*(1+Kirish!$B$53)/Kirish!$B$54*(1-Kirish!$B$29),0)</f>
        <v>0</v>
      </c>
      <c r="FH34" s="46">
        <f>IF(AND(FH21=1,FH$4=Parametrlar!$H$8),FH26*12*(1+Kirish!$B$53)/Kirish!$B$54*(1-Kirish!$B$29),0)</f>
        <v>0</v>
      </c>
      <c r="FI34" s="46">
        <f>IF(AND(FI21=1,FI$4=Parametrlar!$H$8),FI26*12*(1+Kirish!$B$53)/Kirish!$B$54*(1-Kirish!$B$29),0)</f>
        <v>0</v>
      </c>
      <c r="FJ34" s="46">
        <f>IF(AND(FJ21=1,FJ$4=Parametrlar!$H$8),FJ26*12*(1+Kirish!$B$53)/Kirish!$B$54*(1-Kirish!$B$29),0)</f>
        <v>0</v>
      </c>
      <c r="FK34" s="46">
        <f>IF(AND(FK21=1,FK$4=Parametrlar!$H$8),FK26*12*(1+Kirish!$B$53)/Kirish!$B$54*(1-Kirish!$B$29),0)</f>
        <v>0</v>
      </c>
      <c r="FL34" s="46">
        <f>IF(AND(FL21=1,FL$4=Parametrlar!$H$8),FL26*12*(1+Kirish!$B$53)/Kirish!$B$54*(1-Kirish!$B$29),0)</f>
        <v>0</v>
      </c>
      <c r="FM34" s="46">
        <f>IF(AND(FM21=1,FM$4=Parametrlar!$H$8),FM26*12*(1+Kirish!$B$53)/Kirish!$B$54*(1-Kirish!$B$29),0)</f>
        <v>0</v>
      </c>
      <c r="FN34" s="46">
        <f>IF(AND(FN21=1,FN$4=Parametrlar!$H$8),FN26*12*(1+Kirish!$B$53)/Kirish!$B$54*(1-Kirish!$B$29),0)</f>
        <v>0</v>
      </c>
      <c r="FO34" s="46">
        <f>IF(AND(FO21=1,FO$4=Parametrlar!$H$8),FO26*12*(1+Kirish!$B$53)/Kirish!$B$54*(1-Kirish!$B$29),0)</f>
        <v>0</v>
      </c>
      <c r="FP34" s="46">
        <f>IF(AND(FP21=1,FP$4=Parametrlar!$H$8),FP26*12*(1+Kirish!$B$53)/Kirish!$B$54*(1-Kirish!$B$29),0)</f>
        <v>0</v>
      </c>
    </row>
    <row r="35" spans="1:172" x14ac:dyDescent="0.2">
      <c r="A35" s="42" t="s">
        <v>16</v>
      </c>
      <c r="C35" s="45">
        <f>SUM(D35:FP35)</f>
        <v>565942.35091606842</v>
      </c>
      <c r="D35" s="46">
        <f>IF(AND(D21=1,D$4=Parametrlar!$H$8),D34-MAX(0,D34-(Parametrlar!$H$23-SUM($D31:D31)))*Kirish!$B$28,0)</f>
        <v>0</v>
      </c>
      <c r="E35" s="46">
        <f>IF(AND(E21=1,E$4=Parametrlar!$H$8),E34-MAX(0,E34-(Parametrlar!$H$23-SUM($D31:E31)))*Kirish!$B$28,0)</f>
        <v>0</v>
      </c>
      <c r="F35" s="46">
        <f>IF(AND(F21=1,F$4=Parametrlar!$H$8),F34-MAX(0,F34-(Parametrlar!$H$23-SUM($D31:F31)))*Kirish!$B$28,0)</f>
        <v>0</v>
      </c>
      <c r="G35" s="46">
        <f>IF(AND(G21=1,G$4=Parametrlar!$H$8),G34-MAX(0,G34-(Parametrlar!$H$23-SUM($D31:G31)))*Kirish!$B$28,0)</f>
        <v>0</v>
      </c>
      <c r="H35" s="46">
        <f>IF(AND(H21=1,H$4=Parametrlar!$H$8),H34-MAX(0,H34-(Parametrlar!$H$23-SUM($D31:H31)))*Kirish!$B$28,0)</f>
        <v>0</v>
      </c>
      <c r="I35" s="46">
        <f>IF(AND(I21=1,I$4=Parametrlar!$H$8),I34-MAX(0,I34-(Parametrlar!$H$23-SUM($D31:I31)))*Kirish!$B$28,0)</f>
        <v>0</v>
      </c>
      <c r="J35" s="46">
        <f>IF(AND(J21=1,J$4=Parametrlar!$H$8),J34-MAX(0,J34-(Parametrlar!$H$23-SUM($D31:J31)))*Kirish!$B$28,0)</f>
        <v>0</v>
      </c>
      <c r="K35" s="46">
        <f>IF(AND(K21=1,K$4=Parametrlar!$H$8),K34-MAX(0,K34-(Parametrlar!$H$23-SUM($D31:K31)))*Kirish!$B$28,0)</f>
        <v>0</v>
      </c>
      <c r="L35" s="46">
        <f>IF(AND(L21=1,L$4=Parametrlar!$H$8),L34-MAX(0,L34-(Parametrlar!$H$23-SUM($D31:L31)))*Kirish!$B$28,0)</f>
        <v>0</v>
      </c>
      <c r="M35" s="46">
        <f>IF(AND(M21=1,M$4=Parametrlar!$H$8),M34-MAX(0,M34-(Parametrlar!$H$23-SUM($D31:M31)))*Kirish!$B$28,0)</f>
        <v>0</v>
      </c>
      <c r="N35" s="46">
        <f>IF(AND(N21=1,N$4=Parametrlar!$H$8),N34-MAX(0,N34-(Parametrlar!$H$23-SUM($D31:N31)))*Kirish!$B$28,0)</f>
        <v>0</v>
      </c>
      <c r="O35" s="46">
        <f>IF(AND(O21=1,O$4=Parametrlar!$H$8),O34-MAX(0,O34-(Parametrlar!$H$23-SUM($D31:O31)))*Kirish!$B$28,0)</f>
        <v>0</v>
      </c>
      <c r="P35" s="46">
        <f>IF(AND(P21=1,P$4=Parametrlar!$H$8),P34-MAX(0,P34-(Parametrlar!$H$23-SUM($D31:P31)))*Kirish!$B$28,0)</f>
        <v>0</v>
      </c>
      <c r="Q35" s="46">
        <f>IF(AND(Q21=1,Q$4=Parametrlar!$H$8),Q34-MAX(0,Q34-(Parametrlar!$H$23-SUM($D31:Q31)))*Kirish!$B$28,0)</f>
        <v>0</v>
      </c>
      <c r="R35" s="46">
        <f>IF(AND(R21=1,R$4=Parametrlar!$H$8),R34-MAX(0,R34-(Parametrlar!$H$23-SUM($D31:R31)))*Kirish!$B$28,0)</f>
        <v>0</v>
      </c>
      <c r="S35" s="46">
        <f>IF(AND(S21=1,S$4=Parametrlar!$H$8),S34-MAX(0,S34-(Parametrlar!$H$23-SUM($D31:S31)))*Kirish!$B$28,0)</f>
        <v>0</v>
      </c>
      <c r="T35" s="46">
        <f>IF(AND(T21=1,T$4=Parametrlar!$H$8),T34-MAX(0,T34-(Parametrlar!$H$23-SUM($D31:T31)))*Kirish!$B$28,0)</f>
        <v>0</v>
      </c>
      <c r="U35" s="46">
        <f>IF(AND(U21=1,U$4=Parametrlar!$H$8),U34-MAX(0,U34-(Parametrlar!$H$23-SUM($D31:U31)))*Kirish!$B$28,0)</f>
        <v>0</v>
      </c>
      <c r="V35" s="46">
        <f>IF(AND(V21=1,V$4=Parametrlar!$H$8),V34-MAX(0,V34-(Parametrlar!$H$23-SUM($D31:V31)))*Kirish!$B$28,0)</f>
        <v>0</v>
      </c>
      <c r="W35" s="46">
        <f>IF(AND(W21=1,W$4=Parametrlar!$H$8),W34-MAX(0,W34-(Parametrlar!$H$23-SUM($D31:W31)))*Kirish!$B$28,0)</f>
        <v>0</v>
      </c>
      <c r="X35" s="46">
        <f>IF(AND(X21=1,X$4=Parametrlar!$H$8),X34-MAX(0,X34-(Parametrlar!$H$23-SUM($D31:X31)))*Kirish!$B$28,0)</f>
        <v>0</v>
      </c>
      <c r="Y35" s="46">
        <f>IF(AND(Y21=1,Y$4=Parametrlar!$H$8),Y34-MAX(0,Y34-(Parametrlar!$H$23-SUM($D31:Y31)))*Kirish!$B$28,0)</f>
        <v>0</v>
      </c>
      <c r="Z35" s="46">
        <f>IF(AND(Z21=1,Z$4=Parametrlar!$H$8),Z34-MAX(0,Z34-(Parametrlar!$H$23-SUM($D31:Z31)))*Kirish!$B$28,0)</f>
        <v>0</v>
      </c>
      <c r="AA35" s="46">
        <f>IF(AND(AA21=1,AA$4=Parametrlar!$H$8),AA34-MAX(0,AA34-(Parametrlar!$H$23-SUM($D31:AA31)))*Kirish!$B$28,0)</f>
        <v>0</v>
      </c>
      <c r="AB35" s="46">
        <f>IF(AND(AB21=1,AB$4=Parametrlar!$H$8),AB34-MAX(0,AB34-(Parametrlar!$H$23-SUM($D31:AB31)))*Kirish!$B$28,0)</f>
        <v>0</v>
      </c>
      <c r="AC35" s="46">
        <f>IF(AND(AC21=1,AC$4=Parametrlar!$H$8),AC34-MAX(0,AC34-(Parametrlar!$H$23-SUM($D31:AC31)))*Kirish!$B$28,0)</f>
        <v>0</v>
      </c>
      <c r="AD35" s="46">
        <f>IF(AND(AD21=1,AD$4=Parametrlar!$H$8),AD34-MAX(0,AD34-(Parametrlar!$H$23-SUM($D31:AD31)))*Kirish!$B$28,0)</f>
        <v>0</v>
      </c>
      <c r="AE35" s="46">
        <f>IF(AND(AE21=1,AE$4=Parametrlar!$H$8),AE34-MAX(0,AE34-(Parametrlar!$H$23-SUM($D31:AE31)))*Kirish!$B$28,0)</f>
        <v>0</v>
      </c>
      <c r="AF35" s="46">
        <f>IF(AND(AF21=1,AF$4=Parametrlar!$H$8),AF34-MAX(0,AF34-(Parametrlar!$H$23-SUM($D31:AF31)))*Kirish!$B$28,0)</f>
        <v>0</v>
      </c>
      <c r="AG35" s="46">
        <f>IF(AND(AG21=1,AG$4=Parametrlar!$H$8),AG34-MAX(0,AG34-(Parametrlar!$H$23-SUM($D31:AG31)))*Kirish!$B$28,0)</f>
        <v>0</v>
      </c>
      <c r="AH35" s="46">
        <f>IF(AND(AH21=1,AH$4=Parametrlar!$H$8),AH34-MAX(0,AH34-(Parametrlar!$H$23-SUM($D31:AH31)))*Kirish!$B$28,0)</f>
        <v>0</v>
      </c>
      <c r="AI35" s="46">
        <f>IF(AND(AI21=1,AI$4=Parametrlar!$H$8),AI34-MAX(0,AI34-(Parametrlar!$H$23-SUM($D31:AI31)))*Kirish!$B$28,0)</f>
        <v>0</v>
      </c>
      <c r="AJ35" s="46">
        <f>IF(AND(AJ21=1,AJ$4=Parametrlar!$H$8),AJ34-MAX(0,AJ34-(Parametrlar!$H$23-SUM($D31:AJ31)))*Kirish!$B$28,0)</f>
        <v>0</v>
      </c>
      <c r="AK35" s="46">
        <f>IF(AND(AK21=1,AK$4=Parametrlar!$H$8),AK34-MAX(0,AK34-(Parametrlar!$H$23-SUM($D31:AK31)))*Kirish!$B$28,0)</f>
        <v>0</v>
      </c>
      <c r="AL35" s="46">
        <f>IF(AND(AL21=1,AL$4=Parametrlar!$H$8),AL34-MAX(0,AL34-(Parametrlar!$H$23-SUM($D31:AL31)))*Kirish!$B$28,0)</f>
        <v>0</v>
      </c>
      <c r="AM35" s="46">
        <f>IF(AND(AM21=1,AM$4=Parametrlar!$H$8),AM34-MAX(0,AM34-(Parametrlar!$H$23-SUM($D31:AM31)))*Kirish!$B$28,0)</f>
        <v>0</v>
      </c>
      <c r="AN35" s="46">
        <f>IF(AND(AN21=1,AN$4=Parametrlar!$H$8),AN34-MAX(0,AN34-(Parametrlar!$H$23-SUM($D31:AN31)))*Kirish!$B$28,0)</f>
        <v>0</v>
      </c>
      <c r="AO35" s="46">
        <f>IF(AND(AO21=1,AO$4=Parametrlar!$H$8),AO34-MAX(0,AO34-(Parametrlar!$H$23-SUM($D31:AO31)))*Kirish!$B$28,0)</f>
        <v>0</v>
      </c>
      <c r="AP35" s="46">
        <f>IF(AND(AP21=1,AP$4=Parametrlar!$H$8),AP34-MAX(0,AP34-(Parametrlar!$H$23-SUM($D31:AP31)))*Kirish!$B$28,0)</f>
        <v>0</v>
      </c>
      <c r="AQ35" s="46">
        <f>IF(AND(AQ21=1,AQ$4=Parametrlar!$H$8),AQ34-MAX(0,AQ34-(Parametrlar!$H$23-SUM($D31:AQ31)))*Kirish!$B$28,0)</f>
        <v>0</v>
      </c>
      <c r="AR35" s="46">
        <f>IF(AND(AR21=1,AR$4=Parametrlar!$H$8),AR34-MAX(0,AR34-(Parametrlar!$H$23-SUM($D31:AR31)))*Kirish!$B$28,0)</f>
        <v>0</v>
      </c>
      <c r="AS35" s="46">
        <f>IF(AND(AS21=1,AS$4=Parametrlar!$H$8),AS34-MAX(0,AS34-(Parametrlar!$H$23-SUM($D31:AS31)))*Kirish!$B$28,0)</f>
        <v>0</v>
      </c>
      <c r="AT35" s="46">
        <f>IF(AND(AT21=1,AT$4=Parametrlar!$H$8),AT34-MAX(0,AT34-(Parametrlar!$H$23-SUM($D31:AT31)))*Kirish!$B$28,0)</f>
        <v>0</v>
      </c>
      <c r="AU35" s="46">
        <f>IF(AND(AU21=1,AU$4=Parametrlar!$H$8),AU34-MAX(0,AU34-(Parametrlar!$H$23-SUM($D31:AU31)))*Kirish!$B$28,0)</f>
        <v>0</v>
      </c>
      <c r="AV35" s="46">
        <f>IF(AND(AV21=1,AV$4=Parametrlar!$H$8),AV34-MAX(0,AV34-(Parametrlar!$H$23-SUM($D31:AV31)))*Kirish!$B$28,0)</f>
        <v>0</v>
      </c>
      <c r="AW35" s="46">
        <f>IF(AND(AW21=1,AW$4=Parametrlar!$H$8),AW34-MAX(0,AW34-(Parametrlar!$H$23-SUM($D31:AW31)))*Kirish!$B$28,0)</f>
        <v>0</v>
      </c>
      <c r="AX35" s="46">
        <f>IF(AND(AX21=1,AX$4=Parametrlar!$H$8),AX34-MAX(0,AX34-(Parametrlar!$H$23-SUM($D31:AX31)))*Kirish!$B$28,0)</f>
        <v>0</v>
      </c>
      <c r="AY35" s="46">
        <f>IF(AND(AY21=1,AY$4=Parametrlar!$H$8),AY34-MAX(0,AY34-(Parametrlar!$H$23-SUM($D31:AY31)))*Kirish!$B$28,0)</f>
        <v>0</v>
      </c>
      <c r="AZ35" s="46">
        <f>IF(AND(AZ21=1,AZ$4=Parametrlar!$H$8),AZ34-MAX(0,AZ34-(Parametrlar!$H$23-SUM($D31:AZ31)))*Kirish!$B$28,0)</f>
        <v>0</v>
      </c>
      <c r="BA35" s="46">
        <f>IF(AND(BA21=1,BA$4=Parametrlar!$H$8),BA34-MAX(0,BA34-(Parametrlar!$H$23-SUM($D31:BA31)))*Kirish!$B$28,0)</f>
        <v>0</v>
      </c>
      <c r="BB35" s="46">
        <f>IF(AND(BB21=1,BB$4=Parametrlar!$H$8),BB34-MAX(0,BB34-(Parametrlar!$H$23-SUM($D31:BB31)))*Kirish!$B$28,0)</f>
        <v>0</v>
      </c>
      <c r="BC35" s="46">
        <f>IF(AND(BC21=1,BC$4=Parametrlar!$H$8),BC34-MAX(0,BC34-(Parametrlar!$H$23-SUM($D31:BC31)))*Kirish!$B$28,0)</f>
        <v>0</v>
      </c>
      <c r="BD35" s="46">
        <f>IF(AND(BD21=1,BD$4=Parametrlar!$H$8),BD34-MAX(0,BD34-(Parametrlar!$H$23-SUM($D31:BD31)))*Kirish!$B$28,0)</f>
        <v>0</v>
      </c>
      <c r="BE35" s="46">
        <f>IF(AND(BE21=1,BE$4=Parametrlar!$H$8),BE34-MAX(0,BE34-(Parametrlar!$H$23-SUM($D31:BE31)))*Kirish!$B$28,0)</f>
        <v>0</v>
      </c>
      <c r="BF35" s="46">
        <f>IF(AND(BF21=1,BF$4=Parametrlar!$H$8),BF34-MAX(0,BF34-(Parametrlar!$H$23-SUM($D31:BF31)))*Kirish!$B$28,0)</f>
        <v>0</v>
      </c>
      <c r="BG35" s="46">
        <f>IF(AND(BG21=1,BG$4=Parametrlar!$H$8),BG34-MAX(0,BG34-(Parametrlar!$H$23-SUM($D31:BG31)))*Kirish!$B$28,0)</f>
        <v>0</v>
      </c>
      <c r="BH35" s="46">
        <f>IF(AND(BH21=1,BH$4=Parametrlar!$H$8),BH34-MAX(0,BH34-(Parametrlar!$H$23-SUM($D31:BH31)))*Kirish!$B$28,0)</f>
        <v>0</v>
      </c>
      <c r="BI35" s="46">
        <f>IF(AND(BI21=1,BI$4=Parametrlar!$H$8),BI34-MAX(0,BI34-(Parametrlar!$H$23-SUM($D31:BI31)))*Kirish!$B$28,0)</f>
        <v>0</v>
      </c>
      <c r="BJ35" s="46">
        <f>IF(AND(BJ21=1,BJ$4=Parametrlar!$H$8),BJ34-MAX(0,BJ34-(Parametrlar!$H$23-SUM($D31:BJ31)))*Kirish!$B$28,0)</f>
        <v>0</v>
      </c>
      <c r="BK35" s="46">
        <f>IF(AND(BK21=1,BK$4=Parametrlar!$H$8),BK34-MAX(0,BK34-(Parametrlar!$H$23-SUM($D31:BK31)))*Kirish!$B$28,0)</f>
        <v>0</v>
      </c>
      <c r="BL35" s="46">
        <f>IF(AND(BL21=1,BL$4=Parametrlar!$H$8),BL34-MAX(0,BL34-(Parametrlar!$H$23-SUM($D31:BL31)))*Kirish!$B$28,0)</f>
        <v>0</v>
      </c>
      <c r="BM35" s="46">
        <f>IF(AND(BM21=1,BM$4=Parametrlar!$H$8),BM34-MAX(0,BM34-(Parametrlar!$H$23-SUM($D31:BM31)))*Kirish!$B$28,0)</f>
        <v>0</v>
      </c>
      <c r="BN35" s="46">
        <f>IF(AND(BN21=1,BN$4=Parametrlar!$H$8),BN34-MAX(0,BN34-(Parametrlar!$H$23-SUM($D31:BN31)))*Kirish!$B$28,0)</f>
        <v>0</v>
      </c>
      <c r="BO35" s="46">
        <f>IF(AND(BO21=1,BO$4=Parametrlar!$H$8),BO34-MAX(0,BO34-(Parametrlar!$H$23-SUM($D31:BO31)))*Kirish!$B$28,0)</f>
        <v>0</v>
      </c>
      <c r="BP35" s="46">
        <f>IF(AND(BP21=1,BP$4=Parametrlar!$H$8),BP34-MAX(0,BP34-(Parametrlar!$H$23-SUM($D31:BP31)))*Kirish!$B$28,0)</f>
        <v>0</v>
      </c>
      <c r="BQ35" s="46">
        <f>IF(AND(BQ21=1,BQ$4=Parametrlar!$H$8),BQ34-MAX(0,BQ34-(Parametrlar!$H$23-SUM($D31:BQ31)))*Kirish!$B$28,0)</f>
        <v>0</v>
      </c>
      <c r="BR35" s="46">
        <f>IF(AND(BR21=1,BR$4=Parametrlar!$H$8),BR34-MAX(0,BR34-(Parametrlar!$H$23-SUM($D31:BR31)))*Kirish!$B$28,0)</f>
        <v>0</v>
      </c>
      <c r="BS35" s="46">
        <f>IF(AND(BS21=1,BS$4=Parametrlar!$H$8),BS34-MAX(0,BS34-(Parametrlar!$H$23-SUM($D31:BS31)))*Kirish!$B$28,0)</f>
        <v>0</v>
      </c>
      <c r="BT35" s="46">
        <f>IF(AND(BT21=1,BT$4=Parametrlar!$H$8),BT34-MAX(0,BT34-(Parametrlar!$H$23-SUM($D31:BT31)))*Kirish!$B$28,0)</f>
        <v>0</v>
      </c>
      <c r="BU35" s="46">
        <f>IF(AND(BU21=1,BU$4=Parametrlar!$H$8),BU34-MAX(0,BU34-(Parametrlar!$H$23-SUM($D31:BU31)))*Kirish!$B$28,0)</f>
        <v>0</v>
      </c>
      <c r="BV35" s="46">
        <f>IF(AND(BV21=1,BV$4=Parametrlar!$H$8),BV34-MAX(0,BV34-(Parametrlar!$H$23-SUM($D31:BV31)))*Kirish!$B$28,0)</f>
        <v>0</v>
      </c>
      <c r="BW35" s="46">
        <f>IF(AND(BW21=1,BW$4=Parametrlar!$H$8),BW34-MAX(0,BW34-(Parametrlar!$H$23-SUM($D31:BW31)))*Kirish!$B$28,0)</f>
        <v>0</v>
      </c>
      <c r="BX35" s="46">
        <f>IF(AND(BX21=1,BX$4=Parametrlar!$H$8),BX34-MAX(0,BX34-(Parametrlar!$H$23-SUM($D31:BX31)))*Kirish!$B$28,0)</f>
        <v>0</v>
      </c>
      <c r="BY35" s="46">
        <f>IF(AND(BY21=1,BY$4=Parametrlar!$H$8),BY34-MAX(0,BY34-(Parametrlar!$H$23-SUM($D31:BY31)))*Kirish!$B$28,0)</f>
        <v>0</v>
      </c>
      <c r="BZ35" s="46">
        <f>IF(AND(BZ21=1,BZ$4=Parametrlar!$H$8),BZ34-MAX(0,BZ34-(Parametrlar!$H$23-SUM($D31:BZ31)))*Kirish!$B$28,0)</f>
        <v>0</v>
      </c>
      <c r="CA35" s="46">
        <f>IF(AND(CA21=1,CA$4=Parametrlar!$H$8),CA34-MAX(0,CA34-(Parametrlar!$H$23-SUM($D31:CA31)))*Kirish!$B$28,0)</f>
        <v>0</v>
      </c>
      <c r="CB35" s="46">
        <f>IF(AND(CB21=1,CB$4=Parametrlar!$H$8),CB34-MAX(0,CB34-(Parametrlar!$H$23-SUM($D31:CB31)))*Kirish!$B$28,0)</f>
        <v>0</v>
      </c>
      <c r="CC35" s="46">
        <f>IF(AND(CC21=1,CC$4=Parametrlar!$H$8),CC34-MAX(0,CC34-(Parametrlar!$H$23-SUM($D31:CC31)))*Kirish!$B$28,0)</f>
        <v>0</v>
      </c>
      <c r="CD35" s="46">
        <f>IF(AND(CD21=1,CD$4=Parametrlar!$H$8),CD34-MAX(0,CD34-(Parametrlar!$H$23-SUM($D31:CD31)))*Kirish!$B$28,0)</f>
        <v>0</v>
      </c>
      <c r="CE35" s="46">
        <f>IF(AND(CE21=1,CE$4=Parametrlar!$H$8),CE34-MAX(0,CE34-(Parametrlar!$H$23-SUM($D31:CE31)))*Kirish!$B$28,0)</f>
        <v>0</v>
      </c>
      <c r="CF35" s="46">
        <f>IF(AND(CF21=1,CF$4=Parametrlar!$H$8),CF34-MAX(0,CF34-(Parametrlar!$H$23-SUM($D31:CF31)))*Kirish!$B$28,0)</f>
        <v>0</v>
      </c>
      <c r="CG35" s="46">
        <f>IF(AND(CG21=1,CG$4=Parametrlar!$H$8),CG34-MAX(0,CG34-(Parametrlar!$H$23-SUM($D31:CG31)))*Kirish!$B$28,0)</f>
        <v>0</v>
      </c>
      <c r="CH35" s="46">
        <f>IF(AND(CH21=1,CH$4=Parametrlar!$H$8),CH34-MAX(0,CH34-(Parametrlar!$H$23-SUM($D31:CH31)))*Kirish!$B$28,0)</f>
        <v>0</v>
      </c>
      <c r="CI35" s="46">
        <f>IF(AND(CI21=1,CI$4=Parametrlar!$H$8),CI34-MAX(0,CI34-(Parametrlar!$H$23-SUM($D31:CI31)))*Kirish!$B$28,0)</f>
        <v>0</v>
      </c>
      <c r="CJ35" s="46">
        <f>IF(AND(CJ21=1,CJ$4=Parametrlar!$H$8),CJ34-MAX(0,CJ34-(Parametrlar!$H$23-SUM($D31:CJ31)))*Kirish!$B$28,0)</f>
        <v>0</v>
      </c>
      <c r="CK35" s="46">
        <f>IF(AND(CK21=1,CK$4=Parametrlar!$H$8),CK34-MAX(0,CK34-(Parametrlar!$H$23-SUM($D31:CK31)))*Kirish!$B$28,0)</f>
        <v>0</v>
      </c>
      <c r="CL35" s="46">
        <f>IF(AND(CL21=1,CL$4=Parametrlar!$H$8),CL34-MAX(0,CL34-(Parametrlar!$H$23-SUM($D31:CL31)))*Kirish!$B$28,0)</f>
        <v>0</v>
      </c>
      <c r="CM35" s="46">
        <f>IF(AND(CM21=1,CM$4=Parametrlar!$H$8),CM34-MAX(0,CM34-(Parametrlar!$H$23-SUM($D31:CM31)))*Kirish!$B$28,0)</f>
        <v>0</v>
      </c>
      <c r="CN35" s="46">
        <f>IF(AND(CN21=1,CN$4=Parametrlar!$H$8),CN34-MAX(0,CN34-(Parametrlar!$H$23-SUM($D31:CN31)))*Kirish!$B$28,0)</f>
        <v>0</v>
      </c>
      <c r="CO35" s="46">
        <f>IF(AND(CO21=1,CO$4=Parametrlar!$H$8),CO34-MAX(0,CO34-(Parametrlar!$H$23-SUM($D31:CO31)))*Kirish!$B$28,0)</f>
        <v>0</v>
      </c>
      <c r="CP35" s="46">
        <f>IF(AND(CP21=1,CP$4=Parametrlar!$H$8),CP34-MAX(0,CP34-(Parametrlar!$H$23-SUM($D31:CP31)))*Kirish!$B$28,0)</f>
        <v>0</v>
      </c>
      <c r="CQ35" s="46">
        <f>IF(AND(CQ21=1,CQ$4=Parametrlar!$H$8),CQ34-MAX(0,CQ34-(Parametrlar!$H$23-SUM($D31:CQ31)))*Kirish!$B$28,0)</f>
        <v>0</v>
      </c>
      <c r="CR35" s="46">
        <f>IF(AND(CR21=1,CR$4=Parametrlar!$H$8),CR34-MAX(0,CR34-(Parametrlar!$H$23-SUM($D31:CR31)))*Kirish!$B$28,0)</f>
        <v>0</v>
      </c>
      <c r="CS35" s="46">
        <f>IF(AND(CS21=1,CS$4=Parametrlar!$H$8),CS34-MAX(0,CS34-(Parametrlar!$H$23-SUM($D31:CS31)))*Kirish!$B$28,0)</f>
        <v>0</v>
      </c>
      <c r="CT35" s="46">
        <f>IF(AND(CT21=1,CT$4=Parametrlar!$H$8),CT34-MAX(0,CT34-(Parametrlar!$H$23-SUM($D31:CT31)))*Kirish!$B$28,0)</f>
        <v>0</v>
      </c>
      <c r="CU35" s="46">
        <f>IF(AND(CU21=1,CU$4=Parametrlar!$H$8),CU34-MAX(0,CU34-(Parametrlar!$H$23-SUM($D31:CU31)))*Kirish!$B$28,0)</f>
        <v>0</v>
      </c>
      <c r="CV35" s="46">
        <f>IF(AND(CV21=1,CV$4=Parametrlar!$H$8),CV34-MAX(0,CV34-(Parametrlar!$H$23-SUM($D31:CV31)))*Kirish!$B$28,0)</f>
        <v>0</v>
      </c>
      <c r="CW35" s="46">
        <f>IF(AND(CW21=1,CW$4=Parametrlar!$H$8),CW34-MAX(0,CW34-(Parametrlar!$H$23-SUM($D31:CW31)))*Kirish!$B$28,0)</f>
        <v>0</v>
      </c>
      <c r="CX35" s="46">
        <f>IF(AND(CX21=1,CX$4=Parametrlar!$H$8),CX34-MAX(0,CX34-(Parametrlar!$H$23-SUM($D31:CX31)))*Kirish!$B$28,0)</f>
        <v>0</v>
      </c>
      <c r="CY35" s="46">
        <f>IF(AND(CY21=1,CY$4=Parametrlar!$H$8),CY34-MAX(0,CY34-(Parametrlar!$H$23-SUM($D31:CY31)))*Kirish!$B$28,0)</f>
        <v>0</v>
      </c>
      <c r="CZ35" s="46">
        <f>IF(AND(CZ21=1,CZ$4=Parametrlar!$H$8),CZ34-MAX(0,CZ34-(Parametrlar!$H$23-SUM($D31:CZ31)))*Kirish!$B$28,0)</f>
        <v>0</v>
      </c>
      <c r="DA35" s="46">
        <f>IF(AND(DA21=1,DA$4=Parametrlar!$H$8),DA34-MAX(0,DA34-(Parametrlar!$H$23-SUM($D31:DA31)))*Kirish!$B$28,0)</f>
        <v>0</v>
      </c>
      <c r="DB35" s="46">
        <f>IF(AND(DB21=1,DB$4=Parametrlar!$H$8),DB34-MAX(0,DB34-(Parametrlar!$H$23-SUM($D31:DB31)))*Kirish!$B$28,0)</f>
        <v>0</v>
      </c>
      <c r="DC35" s="46">
        <f>IF(AND(DC21=1,DC$4=Parametrlar!$H$8),DC34-MAX(0,DC34-(Parametrlar!$H$23-SUM($D31:DC31)))*Kirish!$B$28,0)</f>
        <v>0</v>
      </c>
      <c r="DD35" s="46">
        <f>IF(AND(DD21=1,DD$4=Parametrlar!$H$8),DD34-MAX(0,DD34-(Parametrlar!$H$23-SUM($D31:DD31)))*Kirish!$B$28,0)</f>
        <v>0</v>
      </c>
      <c r="DE35" s="46">
        <f>IF(AND(DE21=1,DE$4=Parametrlar!$H$8),DE34-MAX(0,DE34-(Parametrlar!$H$23-SUM($D31:DE31)))*Kirish!$B$28,0)</f>
        <v>0</v>
      </c>
      <c r="DF35" s="46">
        <f>IF(AND(DF21=1,DF$4=Parametrlar!$H$8),DF34-MAX(0,DF34-(Parametrlar!$H$23-SUM($D31:DF31)))*Kirish!$B$28,0)</f>
        <v>0</v>
      </c>
      <c r="DG35" s="46">
        <f>IF(AND(DG21=1,DG$4=Parametrlar!$H$8),DG34-MAX(0,DG34-(Parametrlar!$H$23-SUM($D31:DG31)))*Kirish!$B$28,0)</f>
        <v>0</v>
      </c>
      <c r="DH35" s="46">
        <f>IF(AND(DH21=1,DH$4=Parametrlar!$H$8),DH34-MAX(0,DH34-(Parametrlar!$H$23-SUM($D31:DH31)))*Kirish!$B$28,0)</f>
        <v>0</v>
      </c>
      <c r="DI35" s="46">
        <f>IF(AND(DI21=1,DI$4=Parametrlar!$H$8),DI34-MAX(0,DI34-(Parametrlar!$H$23-SUM($D31:DI31)))*Kirish!$B$28,0)</f>
        <v>0</v>
      </c>
      <c r="DJ35" s="46">
        <f>IF(AND(DJ21=1,DJ$4=Parametrlar!$H$8),DJ34-MAX(0,DJ34-(Parametrlar!$H$23-SUM($D31:DJ31)))*Kirish!$B$28,0)</f>
        <v>0</v>
      </c>
      <c r="DK35" s="46">
        <f>IF(AND(DK21=1,DK$4=Parametrlar!$H$8),DK34-MAX(0,DK34-(Parametrlar!$H$23-SUM($D31:DK31)))*Kirish!$B$28,0)</f>
        <v>0</v>
      </c>
      <c r="DL35" s="46">
        <f>IF(AND(DL21=1,DL$4=Parametrlar!$H$8),DL34-MAX(0,DL34-(Parametrlar!$H$23-SUM($D31:DL31)))*Kirish!$B$28,0)</f>
        <v>0</v>
      </c>
      <c r="DM35" s="46">
        <f>IF(AND(DM21=1,DM$4=Parametrlar!$H$8),DM34-MAX(0,DM34-(Parametrlar!$H$23-SUM($D31:DM31)))*Kirish!$B$28,0)</f>
        <v>0</v>
      </c>
      <c r="DN35" s="46">
        <f>IF(AND(DN21=1,DN$4=Parametrlar!$H$8),DN34-MAX(0,DN34-(Parametrlar!$H$23-SUM($D31:DN31)))*Kirish!$B$28,0)</f>
        <v>0</v>
      </c>
      <c r="DO35" s="46">
        <f>IF(AND(DO21=1,DO$4=Parametrlar!$H$8),DO34-MAX(0,DO34-(Parametrlar!$H$23-SUM($D31:DO31)))*Kirish!$B$28,0)</f>
        <v>0</v>
      </c>
      <c r="DP35" s="46">
        <f>IF(AND(DP21=1,DP$4=Parametrlar!$H$8),DP34-MAX(0,DP34-(Parametrlar!$H$23-SUM($D31:DP31)))*Kirish!$B$28,0)</f>
        <v>0</v>
      </c>
      <c r="DQ35" s="46">
        <f>IF(AND(DQ21=1,DQ$4=Parametrlar!$H$8),DQ34-MAX(0,DQ34-(Parametrlar!$H$23-SUM($D31:DQ31)))*Kirish!$B$28,0)</f>
        <v>0</v>
      </c>
      <c r="DR35" s="46">
        <f>IF(AND(DR21=1,DR$4=Parametrlar!$H$8),DR34-MAX(0,DR34-(Parametrlar!$H$23-SUM($D31:DR31)))*Kirish!$B$28,0)</f>
        <v>0</v>
      </c>
      <c r="DS35" s="46">
        <f>IF(AND(DS21=1,DS$4=Parametrlar!$H$8),DS34-MAX(0,DS34-(Parametrlar!$H$23-SUM($D31:DS31)))*Kirish!$B$28,0)</f>
        <v>0</v>
      </c>
      <c r="DT35" s="46">
        <f>IF(AND(DT21=1,DT$4=Parametrlar!$H$8),DT34-MAX(0,DT34-(Parametrlar!$H$23-SUM($D31:DT31)))*Kirish!$B$28,0)</f>
        <v>0</v>
      </c>
      <c r="DU35" s="46">
        <f>IF(AND(DU21=1,DU$4=Parametrlar!$H$8),DU34-MAX(0,DU34-(Parametrlar!$H$23-SUM($D31:DU31)))*Kirish!$B$28,0)</f>
        <v>0</v>
      </c>
      <c r="DV35" s="46">
        <f>IF(AND(DV21=1,DV$4=Parametrlar!$H$8),DV34-MAX(0,DV34-(Parametrlar!$H$23-SUM($D31:DV31)))*Kirish!$B$28,0)</f>
        <v>0</v>
      </c>
      <c r="DW35" s="46">
        <f>IF(AND(DW21=1,DW$4=Parametrlar!$H$8),DW34-MAX(0,DW34-(Parametrlar!$H$23-SUM($D31:DW31)))*Kirish!$B$28,0)</f>
        <v>0</v>
      </c>
      <c r="DX35" s="46">
        <f>IF(AND(DX21=1,DX$4=Parametrlar!$H$8),DX34-MAX(0,DX34-(Parametrlar!$H$23-SUM($D31:DX31)))*Kirish!$B$28,0)</f>
        <v>0</v>
      </c>
      <c r="DY35" s="46">
        <f>IF(AND(DY21=1,DY$4=Parametrlar!$H$8),DY34-MAX(0,DY34-(Parametrlar!$H$23-SUM($D31:DY31)))*Kirish!$B$28,0)</f>
        <v>0</v>
      </c>
      <c r="DZ35" s="46">
        <f>IF(AND(DZ21=1,DZ$4=Parametrlar!$H$8),DZ34-MAX(0,DZ34-(Parametrlar!$H$23-SUM($D31:DZ31)))*Kirish!$B$28,0)</f>
        <v>0</v>
      </c>
      <c r="EA35" s="46">
        <f>IF(AND(EA21=1,EA$4=Parametrlar!$H$8),EA34-MAX(0,EA34-(Parametrlar!$H$23-SUM($D31:EA31)))*Kirish!$B$28,0)</f>
        <v>0</v>
      </c>
      <c r="EB35" s="46">
        <f>IF(AND(EB21=1,EB$4=Parametrlar!$H$8),EB34-MAX(0,EB34-(Parametrlar!$H$23-SUM($D31:EB31)))*Kirish!$B$28,0)</f>
        <v>0</v>
      </c>
      <c r="EC35" s="46">
        <f>IF(AND(EC21=1,EC$4=Parametrlar!$H$8),EC34-MAX(0,EC34-(Parametrlar!$H$23-SUM($D31:EC31)))*Kirish!$B$28,0)</f>
        <v>0</v>
      </c>
      <c r="ED35" s="46">
        <f>IF(AND(ED21=1,ED$4=Parametrlar!$H$8),ED34-MAX(0,ED34-(Parametrlar!$H$23-SUM($D31:ED31)))*Kirish!$B$28,0)</f>
        <v>0</v>
      </c>
      <c r="EE35" s="46">
        <f>IF(AND(EE21=1,EE$4=Parametrlar!$H$8),EE34-MAX(0,EE34-(Parametrlar!$H$23-SUM($D31:EE31)))*Kirish!$B$28,0)</f>
        <v>0</v>
      </c>
      <c r="EF35" s="46">
        <f>IF(AND(EF21=1,EF$4=Parametrlar!$H$8),EF34-MAX(0,EF34-(Parametrlar!$H$23-SUM($D31:EF31)))*Kirish!$B$28,0)</f>
        <v>0</v>
      </c>
      <c r="EG35" s="46">
        <f>IF(AND(EG21=1,EG$4=Parametrlar!$H$8),EG34-MAX(0,EG34-(Parametrlar!$H$23-SUM($D31:EG31)))*Kirish!$B$28,0)</f>
        <v>0</v>
      </c>
      <c r="EH35" s="46">
        <f>IF(AND(EH21=1,EH$4=Parametrlar!$H$8),EH34-MAX(0,EH34-(Parametrlar!$H$23-SUM($D31:EH31)))*Kirish!$B$28,0)</f>
        <v>0</v>
      </c>
      <c r="EI35" s="46">
        <f>IF(AND(EI21=1,EI$4=Parametrlar!$H$8),EI34-MAX(0,EI34-(Parametrlar!$H$23-SUM($D31:EI31)))*Kirish!$B$28,0)</f>
        <v>0</v>
      </c>
      <c r="EJ35" s="46">
        <f>IF(AND(EJ21=1,EJ$4=Parametrlar!$H$8),EJ34-MAX(0,EJ34-(Parametrlar!$H$23-SUM($D31:EJ31)))*Kirish!$B$28,0)</f>
        <v>0</v>
      </c>
      <c r="EK35" s="46">
        <f>IF(AND(EK21=1,EK$4=Parametrlar!$H$8),EK34-MAX(0,EK34-(Parametrlar!$H$23-SUM($D31:EK31)))*Kirish!$B$28,0)</f>
        <v>0</v>
      </c>
      <c r="EL35" s="46">
        <f>IF(AND(EL21=1,EL$4=Parametrlar!$H$8),EL34-MAX(0,EL34-(Parametrlar!$H$23-SUM($D31:EL31)))*Kirish!$B$28,0)</f>
        <v>0</v>
      </c>
      <c r="EM35" s="46">
        <f>IF(AND(EM21=1,EM$4=Parametrlar!$H$8),EM34-MAX(0,EM34-(Parametrlar!$H$23-SUM($D31:EM31)))*Kirish!$B$28,0)</f>
        <v>0</v>
      </c>
      <c r="EN35" s="46">
        <f>IF(AND(EN21=1,EN$4=Parametrlar!$H$8),EN34-MAX(0,EN34-(Parametrlar!$H$23-SUM($D31:EN31)))*Kirish!$B$28,0)</f>
        <v>0</v>
      </c>
      <c r="EO35" s="46">
        <f>IF(AND(EO21=1,EO$4=Parametrlar!$H$8),EO34-MAX(0,EO34-(Parametrlar!$H$23-SUM($D31:EO31)))*Kirish!$B$28,0)</f>
        <v>0</v>
      </c>
      <c r="EP35" s="46">
        <f>IF(AND(EP21=1,EP$4=Parametrlar!$H$8),EP34-MAX(0,EP34-(Parametrlar!$H$23-SUM($D31:EP31)))*Kirish!$B$28,0)</f>
        <v>0</v>
      </c>
      <c r="EQ35" s="46">
        <f>IF(AND(EQ21=1,EQ$4=Parametrlar!$H$8),EQ34-MAX(0,EQ34-(Parametrlar!$H$23-SUM($D31:EQ31)))*Kirish!$B$28,0)</f>
        <v>0</v>
      </c>
      <c r="ER35" s="46">
        <f>IF(AND(ER21=1,ER$4=Parametrlar!$H$8),ER34-MAX(0,ER34-(Parametrlar!$H$23-SUM($D31:ER31)))*Kirish!$B$28,0)</f>
        <v>0</v>
      </c>
      <c r="ES35" s="46">
        <f>IF(AND(ES21=1,ES$4=Parametrlar!$H$8),ES34-MAX(0,ES34-(Parametrlar!$H$23-SUM($D31:ES31)))*Kirish!$B$28,0)</f>
        <v>0</v>
      </c>
      <c r="ET35" s="46">
        <f>IF(AND(ET21=1,ET$4=Parametrlar!$H$8),ET34-MAX(0,ET34-(Parametrlar!$H$23-SUM($D31:ET31)))*Kirish!$B$28,0)</f>
        <v>0</v>
      </c>
      <c r="EU35" s="46">
        <f>IF(AND(EU21=1,EU$4=Parametrlar!$H$8),EU34-MAX(0,EU34-(Parametrlar!$H$23-SUM($D31:EU31)))*Kirish!$B$28,0)</f>
        <v>565942.35091606842</v>
      </c>
      <c r="EV35" s="46">
        <f>IF(AND(EV21=1,EV$4=Parametrlar!$H$8),EV34-MAX(0,EV34-(Parametrlar!$H$23-SUM($D31:EV31)))*Kirish!$B$28,0)</f>
        <v>0</v>
      </c>
      <c r="EW35" s="46">
        <f>IF(AND(EW21=1,EW$4=Parametrlar!$H$8),EW34-MAX(0,EW34-(Parametrlar!$H$23-SUM($D31:EW31)))*Kirish!$B$28,0)</f>
        <v>0</v>
      </c>
      <c r="EX35" s="46">
        <f>IF(AND(EX21=1,EX$4=Parametrlar!$H$8),EX34-MAX(0,EX34-(Parametrlar!$H$23-SUM($D31:EX31)))*Kirish!$B$28,0)</f>
        <v>0</v>
      </c>
      <c r="EY35" s="46">
        <f>IF(AND(EY21=1,EY$4=Parametrlar!$H$8),EY34-MAX(0,EY34-(Parametrlar!$H$23-SUM($D31:EY31)))*Kirish!$B$28,0)</f>
        <v>0</v>
      </c>
      <c r="EZ35" s="46">
        <f>IF(AND(EZ21=1,EZ$4=Parametrlar!$H$8),EZ34-MAX(0,EZ34-(Parametrlar!$H$23-SUM($D31:EZ31)))*Kirish!$B$28,0)</f>
        <v>0</v>
      </c>
      <c r="FA35" s="46">
        <f>IF(AND(FA21=1,FA$4=Parametrlar!$H$8),FA34-MAX(0,FA34-(Parametrlar!$H$23-SUM($D31:FA31)))*Kirish!$B$28,0)</f>
        <v>0</v>
      </c>
      <c r="FB35" s="46">
        <f>IF(AND(FB21=1,FB$4=Parametrlar!$H$8),FB34-MAX(0,FB34-(Parametrlar!$H$23-SUM($D31:FB31)))*Kirish!$B$28,0)</f>
        <v>0</v>
      </c>
      <c r="FC35" s="46">
        <f>IF(AND(FC21=1,FC$4=Parametrlar!$H$8),FC34-MAX(0,FC34-(Parametrlar!$H$23-SUM($D31:FC31)))*Kirish!$B$28,0)</f>
        <v>0</v>
      </c>
      <c r="FD35" s="46">
        <f>IF(AND(FD21=1,FD$4=Parametrlar!$H$8),FD34-MAX(0,FD34-(Parametrlar!$H$23-SUM($D31:FD31)))*Kirish!$B$28,0)</f>
        <v>0</v>
      </c>
      <c r="FE35" s="46">
        <f>IF(AND(FE21=1,FE$4=Parametrlar!$H$8),FE34-MAX(0,FE34-(Parametrlar!$H$23-SUM($D31:FE31)))*Kirish!$B$28,0)</f>
        <v>0</v>
      </c>
      <c r="FF35" s="46">
        <f>IF(AND(FF21=1,FF$4=Parametrlar!$H$8),FF34-MAX(0,FF34-(Parametrlar!$H$23-SUM($D31:FF31)))*Kirish!$B$28,0)</f>
        <v>0</v>
      </c>
      <c r="FG35" s="46">
        <f>IF(AND(FG21=1,FG$4=Parametrlar!$H$8),FG34-MAX(0,FG34-(Parametrlar!$H$23-SUM($D31:FG31)))*Kirish!$B$28,0)</f>
        <v>0</v>
      </c>
      <c r="FH35" s="46">
        <f>IF(AND(FH21=1,FH$4=Parametrlar!$H$8),FH34-MAX(0,FH34-(Parametrlar!$H$23-SUM($D31:FH31)))*Kirish!$B$28,0)</f>
        <v>0</v>
      </c>
      <c r="FI35" s="46">
        <f>IF(AND(FI21=1,FI$4=Parametrlar!$H$8),FI34-MAX(0,FI34-(Parametrlar!$H$23-SUM($D31:FI31)))*Kirish!$B$28,0)</f>
        <v>0</v>
      </c>
      <c r="FJ35" s="46">
        <f>IF(AND(FJ21=1,FJ$4=Parametrlar!$H$8),FJ34-MAX(0,FJ34-(Parametrlar!$H$23-SUM($D31:FJ31)))*Kirish!$B$28,0)</f>
        <v>0</v>
      </c>
      <c r="FK35" s="46">
        <f>IF(AND(FK21=1,FK$4=Parametrlar!$H$8),FK34-MAX(0,FK34-(Parametrlar!$H$23-SUM($D31:FK31)))*Kirish!$B$28,0)</f>
        <v>0</v>
      </c>
      <c r="FL35" s="46">
        <f>IF(AND(FL21=1,FL$4=Parametrlar!$H$8),FL34-MAX(0,FL34-(Parametrlar!$H$23-SUM($D31:FL31)))*Kirish!$B$28,0)</f>
        <v>0</v>
      </c>
      <c r="FM35" s="46">
        <f>IF(AND(FM21=1,FM$4=Parametrlar!$H$8),FM34-MAX(0,FM34-(Parametrlar!$H$23-SUM($D31:FM31)))*Kirish!$B$28,0)</f>
        <v>0</v>
      </c>
      <c r="FN35" s="46">
        <f>IF(AND(FN21=1,FN$4=Parametrlar!$H$8),FN34-MAX(0,FN34-(Parametrlar!$H$23-SUM($D31:FN31)))*Kirish!$B$28,0)</f>
        <v>0</v>
      </c>
      <c r="FO35" s="46">
        <f>IF(AND(FO21=1,FO$4=Parametrlar!$H$8),FO34-MAX(0,FO34-(Parametrlar!$H$23-SUM($D31:FO31)))*Kirish!$B$28,0)</f>
        <v>0</v>
      </c>
      <c r="FP35" s="46">
        <f>IF(AND(FP21=1,FP$4=Parametrlar!$H$8),FP34-MAX(0,FP34-(Parametrlar!$H$23-SUM($D31:FP31)))*Kirish!$B$28,0)</f>
        <v>0</v>
      </c>
    </row>
    <row r="36" spans="1:172" x14ac:dyDescent="0.2">
      <c r="A36" s="35" t="s">
        <v>249</v>
      </c>
      <c r="C36" s="45">
        <f>SUM(D36:FP36)</f>
        <v>-1366819.0911537097</v>
      </c>
      <c r="D36" s="45">
        <f t="shared" ref="D36:AI36" si="32">-D19-D16-D17-D18+D13-D14-D15+D33+D35</f>
        <v>-800000</v>
      </c>
      <c r="E36" s="45">
        <f t="shared" si="32"/>
        <v>-96040.829943783072</v>
      </c>
      <c r="F36" s="45">
        <f t="shared" si="32"/>
        <v>-85030.921938439365</v>
      </c>
      <c r="G36" s="45">
        <f t="shared" si="32"/>
        <v>-73980.772083699325</v>
      </c>
      <c r="H36" s="45">
        <f t="shared" si="32"/>
        <v>-62890.385207243795</v>
      </c>
      <c r="I36" s="45">
        <f t="shared" si="32"/>
        <v>-51759.766152558135</v>
      </c>
      <c r="J36" s="45">
        <f t="shared" si="32"/>
        <v>-51894.096118269772</v>
      </c>
      <c r="K36" s="45">
        <f t="shared" si="32"/>
        <v>-52029.920158200068</v>
      </c>
      <c r="L36" s="45">
        <f t="shared" si="32"/>
        <v>-52167.243163559113</v>
      </c>
      <c r="M36" s="45">
        <f t="shared" si="32"/>
        <v>-52306.070041569765</v>
      </c>
      <c r="N36" s="45">
        <f t="shared" si="32"/>
        <v>-52446.405715519752</v>
      </c>
      <c r="O36" s="45">
        <f t="shared" si="32"/>
        <v>-52588.255124814335</v>
      </c>
      <c r="P36" s="45">
        <f t="shared" si="32"/>
        <v>-52731.623225029107</v>
      </c>
      <c r="Q36" s="45">
        <f t="shared" si="32"/>
        <v>-52876.514987962997</v>
      </c>
      <c r="R36" s="45">
        <f t="shared" si="32"/>
        <v>-53022.935401691226</v>
      </c>
      <c r="S36" s="45">
        <f t="shared" si="32"/>
        <v>-53170.889470618735</v>
      </c>
      <c r="T36" s="45">
        <f t="shared" si="32"/>
        <v>-53320.382215533551</v>
      </c>
      <c r="U36" s="45">
        <f t="shared" si="32"/>
        <v>-53471.418673660482</v>
      </c>
      <c r="V36" s="45">
        <f t="shared" si="32"/>
        <v>-53624.003898714865</v>
      </c>
      <c r="W36" s="45">
        <f t="shared" si="32"/>
        <v>-53778.142960956626</v>
      </c>
      <c r="X36" s="45">
        <f t="shared" si="32"/>
        <v>-53933.840947244309</v>
      </c>
      <c r="Y36" s="45">
        <f t="shared" si="32"/>
        <v>-54091.102961089709</v>
      </c>
      <c r="Z36" s="45">
        <f t="shared" si="32"/>
        <v>-54249.934122711966</v>
      </c>
      <c r="AA36" s="45">
        <f t="shared" si="32"/>
        <v>-54410.339569092612</v>
      </c>
      <c r="AB36" s="45">
        <f t="shared" si="32"/>
        <v>-54572.324454030306</v>
      </c>
      <c r="AC36" s="45">
        <f t="shared" si="32"/>
        <v>-91210.063978910795</v>
      </c>
      <c r="AD36" s="45">
        <f t="shared" si="32"/>
        <v>-91747.283086246112</v>
      </c>
      <c r="AE36" s="45">
        <f t="shared" si="32"/>
        <v>-92287.31522201086</v>
      </c>
      <c r="AF36" s="45">
        <f t="shared" si="32"/>
        <v>87868.477205266885</v>
      </c>
      <c r="AG36" s="45">
        <f t="shared" si="32"/>
        <v>92373.083284245251</v>
      </c>
      <c r="AH36" s="45">
        <f t="shared" si="32"/>
        <v>92632.217376616463</v>
      </c>
      <c r="AI36" s="45">
        <f t="shared" si="32"/>
        <v>46759.557361844869</v>
      </c>
      <c r="AJ36" s="45">
        <f t="shared" ref="AJ36:BO36" si="33">-AJ19-AJ16-AJ17-AJ18+AJ13-AJ14-AJ15+AJ33+AJ35</f>
        <v>34545.452614930393</v>
      </c>
      <c r="AK36" s="45">
        <f t="shared" si="33"/>
        <v>22331.347868015924</v>
      </c>
      <c r="AL36" s="45">
        <f t="shared" si="33"/>
        <v>10117.243121101454</v>
      </c>
      <c r="AM36" s="45">
        <f t="shared" si="33"/>
        <v>-2096.8616258130182</v>
      </c>
      <c r="AN36" s="45">
        <f t="shared" si="33"/>
        <v>-1921.1605691560674</v>
      </c>
      <c r="AO36" s="45">
        <f t="shared" si="33"/>
        <v>-1745.459512499119</v>
      </c>
      <c r="AP36" s="45">
        <f t="shared" si="33"/>
        <v>-1569.7584558421695</v>
      </c>
      <c r="AQ36" s="45">
        <f t="shared" si="33"/>
        <v>-1394.0573991852193</v>
      </c>
      <c r="AR36" s="45">
        <f t="shared" si="33"/>
        <v>-1218.3563425282703</v>
      </c>
      <c r="AS36" s="45">
        <f t="shared" si="33"/>
        <v>-1042.6552858713223</v>
      </c>
      <c r="AT36" s="45">
        <f t="shared" si="33"/>
        <v>-866.95422921437284</v>
      </c>
      <c r="AU36" s="45">
        <f t="shared" si="33"/>
        <v>-691.25317255742345</v>
      </c>
      <c r="AV36" s="45">
        <f t="shared" si="33"/>
        <v>-515.55211590047361</v>
      </c>
      <c r="AW36" s="45">
        <f t="shared" si="33"/>
        <v>-339.85105924352388</v>
      </c>
      <c r="AX36" s="45">
        <f t="shared" si="33"/>
        <v>-164.15000258657403</v>
      </c>
      <c r="AY36" s="45">
        <f t="shared" si="33"/>
        <v>11.551054070374931</v>
      </c>
      <c r="AZ36" s="45">
        <f t="shared" si="33"/>
        <v>187.25211072732475</v>
      </c>
      <c r="BA36" s="45">
        <f t="shared" si="33"/>
        <v>362.95316738427744</v>
      </c>
      <c r="BB36" s="45">
        <f t="shared" si="33"/>
        <v>538.65422404122182</v>
      </c>
      <c r="BC36" s="45">
        <f t="shared" si="33"/>
        <v>714.35528069817076</v>
      </c>
      <c r="BD36" s="45">
        <f t="shared" si="33"/>
        <v>890.0563373551206</v>
      </c>
      <c r="BE36" s="45">
        <f t="shared" si="33"/>
        <v>1548.4758686051211</v>
      </c>
      <c r="BF36" s="45">
        <f t="shared" si="33"/>
        <v>1548.4758686051211</v>
      </c>
      <c r="BG36" s="45">
        <f t="shared" si="33"/>
        <v>1548.4758686051211</v>
      </c>
      <c r="BH36" s="45">
        <f t="shared" si="33"/>
        <v>1548.4758686051211</v>
      </c>
      <c r="BI36" s="45">
        <f t="shared" si="33"/>
        <v>1548.4758686051211</v>
      </c>
      <c r="BJ36" s="45">
        <f t="shared" si="33"/>
        <v>1548.4758686051211</v>
      </c>
      <c r="BK36" s="45">
        <f t="shared" si="33"/>
        <v>1548.4758686051211</v>
      </c>
      <c r="BL36" s="45">
        <f t="shared" si="33"/>
        <v>1548.4758686051211</v>
      </c>
      <c r="BM36" s="45">
        <f t="shared" si="33"/>
        <v>1548.4758686051211</v>
      </c>
      <c r="BN36" s="45">
        <f t="shared" si="33"/>
        <v>1548.4758686051211</v>
      </c>
      <c r="BO36" s="45">
        <f t="shared" si="33"/>
        <v>1548.4758686051211</v>
      </c>
      <c r="BP36" s="45">
        <f t="shared" ref="BP36:CU36" si="34">-BP19-BP16-BP17-BP18+BP13-BP14-BP15+BP33+BP35</f>
        <v>1548.4758686051211</v>
      </c>
      <c r="BQ36" s="45">
        <f t="shared" si="34"/>
        <v>1548.4758686051211</v>
      </c>
      <c r="BR36" s="45">
        <f t="shared" si="34"/>
        <v>1548.4758686051211</v>
      </c>
      <c r="BS36" s="45">
        <f t="shared" si="34"/>
        <v>1548.4758686051211</v>
      </c>
      <c r="BT36" s="45">
        <f t="shared" si="34"/>
        <v>1548.4758686051211</v>
      </c>
      <c r="BU36" s="45">
        <f t="shared" si="34"/>
        <v>1548.4758686051211</v>
      </c>
      <c r="BV36" s="45">
        <f t="shared" si="34"/>
        <v>1548.4758686051211</v>
      </c>
      <c r="BW36" s="45">
        <f t="shared" si="34"/>
        <v>1548.4758686051211</v>
      </c>
      <c r="BX36" s="45">
        <f t="shared" si="34"/>
        <v>1548.4758686051211</v>
      </c>
      <c r="BY36" s="45">
        <f t="shared" si="34"/>
        <v>1548.4758686051211</v>
      </c>
      <c r="BZ36" s="45">
        <f t="shared" si="34"/>
        <v>1548.4758686051211</v>
      </c>
      <c r="CA36" s="45">
        <f t="shared" si="34"/>
        <v>1548.4758686051211</v>
      </c>
      <c r="CB36" s="45">
        <f t="shared" si="34"/>
        <v>1548.4758686051211</v>
      </c>
      <c r="CC36" s="45">
        <f t="shared" si="34"/>
        <v>1548.4758686051211</v>
      </c>
      <c r="CD36" s="45">
        <f t="shared" si="34"/>
        <v>1548.4758686051211</v>
      </c>
      <c r="CE36" s="45">
        <f t="shared" si="34"/>
        <v>1548.4758686051211</v>
      </c>
      <c r="CF36" s="45">
        <f t="shared" si="34"/>
        <v>1548.4758686051211</v>
      </c>
      <c r="CG36" s="45">
        <f t="shared" si="34"/>
        <v>1548.4758686051211</v>
      </c>
      <c r="CH36" s="45">
        <f t="shared" si="34"/>
        <v>1548.4758686051211</v>
      </c>
      <c r="CI36" s="45">
        <f t="shared" si="34"/>
        <v>1548.4758686051211</v>
      </c>
      <c r="CJ36" s="45">
        <f t="shared" si="34"/>
        <v>1548.4758686051211</v>
      </c>
      <c r="CK36" s="45">
        <f t="shared" si="34"/>
        <v>1548.4758686051211</v>
      </c>
      <c r="CL36" s="45">
        <f t="shared" si="34"/>
        <v>1548.4758686051211</v>
      </c>
      <c r="CM36" s="45">
        <f t="shared" si="34"/>
        <v>1548.4758686051211</v>
      </c>
      <c r="CN36" s="45">
        <f t="shared" si="34"/>
        <v>1548.4758686051211</v>
      </c>
      <c r="CO36" s="45">
        <f t="shared" si="34"/>
        <v>1548.4758686051211</v>
      </c>
      <c r="CP36" s="45">
        <f t="shared" si="34"/>
        <v>1548.4758686051211</v>
      </c>
      <c r="CQ36" s="45">
        <f t="shared" si="34"/>
        <v>1548.4758686051211</v>
      </c>
      <c r="CR36" s="45">
        <f t="shared" si="34"/>
        <v>1548.4758686051211</v>
      </c>
      <c r="CS36" s="45">
        <f t="shared" si="34"/>
        <v>1548.4758686051211</v>
      </c>
      <c r="CT36" s="45">
        <f t="shared" si="34"/>
        <v>1548.4758686051211</v>
      </c>
      <c r="CU36" s="45">
        <f t="shared" si="34"/>
        <v>1548.4758686051211</v>
      </c>
      <c r="CV36" s="45">
        <f t="shared" ref="CV36:EA36" si="35">-CV19-CV16-CV17-CV18+CV13-CV14-CV15+CV33+CV35</f>
        <v>1548.4758686051211</v>
      </c>
      <c r="CW36" s="45">
        <f t="shared" si="35"/>
        <v>1548.4758686051211</v>
      </c>
      <c r="CX36" s="45">
        <f t="shared" si="35"/>
        <v>1548.4758686051211</v>
      </c>
      <c r="CY36" s="45">
        <f t="shared" si="35"/>
        <v>1548.4758686051211</v>
      </c>
      <c r="CZ36" s="45">
        <f t="shared" si="35"/>
        <v>1548.4758686051211</v>
      </c>
      <c r="DA36" s="45">
        <f t="shared" si="35"/>
        <v>1548.4758686051211</v>
      </c>
      <c r="DB36" s="45">
        <f t="shared" si="35"/>
        <v>1548.4758686051211</v>
      </c>
      <c r="DC36" s="45">
        <f t="shared" si="35"/>
        <v>1548.4758686051211</v>
      </c>
      <c r="DD36" s="45">
        <f t="shared" si="35"/>
        <v>1548.4758686051211</v>
      </c>
      <c r="DE36" s="45">
        <f t="shared" si="35"/>
        <v>1548.4758686051211</v>
      </c>
      <c r="DF36" s="45">
        <f t="shared" si="35"/>
        <v>1548.4758686051211</v>
      </c>
      <c r="DG36" s="45">
        <f t="shared" si="35"/>
        <v>1548.4758686051211</v>
      </c>
      <c r="DH36" s="45">
        <f t="shared" si="35"/>
        <v>1548.4758686051211</v>
      </c>
      <c r="DI36" s="45">
        <f t="shared" si="35"/>
        <v>1548.4758686051211</v>
      </c>
      <c r="DJ36" s="45">
        <f t="shared" si="35"/>
        <v>1548.4758686051211</v>
      </c>
      <c r="DK36" s="45">
        <f t="shared" si="35"/>
        <v>1548.4758686051211</v>
      </c>
      <c r="DL36" s="45">
        <f t="shared" si="35"/>
        <v>1548.4758686051211</v>
      </c>
      <c r="DM36" s="45">
        <f t="shared" si="35"/>
        <v>1548.4758686051211</v>
      </c>
      <c r="DN36" s="45">
        <f t="shared" si="35"/>
        <v>1548.4758686051211</v>
      </c>
      <c r="DO36" s="45">
        <f t="shared" si="35"/>
        <v>1548.4758686051211</v>
      </c>
      <c r="DP36" s="45">
        <f t="shared" si="35"/>
        <v>1548.4758686051211</v>
      </c>
      <c r="DQ36" s="45">
        <f t="shared" si="35"/>
        <v>1548.4758686051211</v>
      </c>
      <c r="DR36" s="45">
        <f t="shared" si="35"/>
        <v>1548.4758686051211</v>
      </c>
      <c r="DS36" s="45">
        <f t="shared" si="35"/>
        <v>1548.4758686051211</v>
      </c>
      <c r="DT36" s="45">
        <f t="shared" si="35"/>
        <v>1548.4758686051211</v>
      </c>
      <c r="DU36" s="45">
        <f t="shared" si="35"/>
        <v>1548.4758686051211</v>
      </c>
      <c r="DV36" s="45">
        <f t="shared" si="35"/>
        <v>1548.4758686051211</v>
      </c>
      <c r="DW36" s="45">
        <f t="shared" si="35"/>
        <v>1548.4758686051211</v>
      </c>
      <c r="DX36" s="45">
        <f t="shared" si="35"/>
        <v>1548.4758686051211</v>
      </c>
      <c r="DY36" s="45">
        <f t="shared" si="35"/>
        <v>1548.4758686051211</v>
      </c>
      <c r="DZ36" s="45">
        <f t="shared" si="35"/>
        <v>1548.4758686051211</v>
      </c>
      <c r="EA36" s="45">
        <f t="shared" si="35"/>
        <v>1548.4758686051211</v>
      </c>
      <c r="EB36" s="45">
        <f t="shared" ref="EB36:FG36" si="36">-EB19-EB16-EB17-EB18+EB13-EB14-EB15+EB33+EB35</f>
        <v>1548.4758686051211</v>
      </c>
      <c r="EC36" s="45">
        <f t="shared" si="36"/>
        <v>1548.4758686051211</v>
      </c>
      <c r="ED36" s="45">
        <f t="shared" si="36"/>
        <v>1548.4758686051211</v>
      </c>
      <c r="EE36" s="45">
        <f t="shared" si="36"/>
        <v>1548.4758686051211</v>
      </c>
      <c r="EF36" s="45">
        <f t="shared" si="36"/>
        <v>1548.4758686051211</v>
      </c>
      <c r="EG36" s="45">
        <f t="shared" si="36"/>
        <v>1548.4758686051211</v>
      </c>
      <c r="EH36" s="45">
        <f t="shared" si="36"/>
        <v>1548.4758686051211</v>
      </c>
      <c r="EI36" s="45">
        <f t="shared" si="36"/>
        <v>1548.4758686051211</v>
      </c>
      <c r="EJ36" s="45">
        <f t="shared" si="36"/>
        <v>1548.4758686051211</v>
      </c>
      <c r="EK36" s="45">
        <f t="shared" si="36"/>
        <v>1548.4758686051211</v>
      </c>
      <c r="EL36" s="45">
        <f t="shared" si="36"/>
        <v>1548.4758686051211</v>
      </c>
      <c r="EM36" s="45">
        <f t="shared" si="36"/>
        <v>1548.4758686051211</v>
      </c>
      <c r="EN36" s="45">
        <f t="shared" si="36"/>
        <v>1548.4758686051211</v>
      </c>
      <c r="EO36" s="45">
        <f t="shared" si="36"/>
        <v>1548.4758686051211</v>
      </c>
      <c r="EP36" s="45">
        <f t="shared" si="36"/>
        <v>1548.4758686051211</v>
      </c>
      <c r="EQ36" s="45">
        <f t="shared" si="36"/>
        <v>1548.4758686051211</v>
      </c>
      <c r="ER36" s="45">
        <f t="shared" si="36"/>
        <v>1548.4758686051211</v>
      </c>
      <c r="ES36" s="45">
        <f t="shared" si="36"/>
        <v>1548.4758686051211</v>
      </c>
      <c r="ET36" s="45">
        <f t="shared" si="36"/>
        <v>1548.4758686051211</v>
      </c>
      <c r="EU36" s="45">
        <f t="shared" si="36"/>
        <v>567490.8267846735</v>
      </c>
      <c r="EV36" s="45">
        <f t="shared" si="36"/>
        <v>0</v>
      </c>
      <c r="EW36" s="45">
        <f t="shared" si="36"/>
        <v>0</v>
      </c>
      <c r="EX36" s="45">
        <f t="shared" si="36"/>
        <v>0</v>
      </c>
      <c r="EY36" s="45">
        <f t="shared" si="36"/>
        <v>0</v>
      </c>
      <c r="EZ36" s="45">
        <f t="shared" si="36"/>
        <v>0</v>
      </c>
      <c r="FA36" s="45">
        <f t="shared" si="36"/>
        <v>0</v>
      </c>
      <c r="FB36" s="45">
        <f t="shared" si="36"/>
        <v>0</v>
      </c>
      <c r="FC36" s="45">
        <f t="shared" si="36"/>
        <v>0</v>
      </c>
      <c r="FD36" s="45">
        <f t="shared" si="36"/>
        <v>0</v>
      </c>
      <c r="FE36" s="45">
        <f t="shared" si="36"/>
        <v>0</v>
      </c>
      <c r="FF36" s="45">
        <f t="shared" si="36"/>
        <v>0</v>
      </c>
      <c r="FG36" s="45">
        <f t="shared" si="36"/>
        <v>0</v>
      </c>
      <c r="FH36" s="45">
        <f t="shared" ref="FH36:GM36" si="37">-FH19-FH16-FH17-FH18+FH13-FH14-FH15+FH33+FH35</f>
        <v>0</v>
      </c>
      <c r="FI36" s="45">
        <f t="shared" si="37"/>
        <v>0</v>
      </c>
      <c r="FJ36" s="45">
        <f t="shared" si="37"/>
        <v>0</v>
      </c>
      <c r="FK36" s="45">
        <f t="shared" si="37"/>
        <v>0</v>
      </c>
      <c r="FL36" s="45">
        <f t="shared" si="37"/>
        <v>0</v>
      </c>
      <c r="FM36" s="45">
        <f t="shared" si="37"/>
        <v>0</v>
      </c>
      <c r="FN36" s="45">
        <f t="shared" si="37"/>
        <v>0</v>
      </c>
      <c r="FO36" s="45">
        <f t="shared" si="37"/>
        <v>0</v>
      </c>
      <c r="FP36" s="45">
        <f t="shared" si="37"/>
        <v>0</v>
      </c>
    </row>
    <row r="37" spans="1:172" x14ac:dyDescent="0.2">
      <c r="A37" s="42" t="s">
        <v>250</v>
      </c>
      <c r="D37" s="46">
        <f>D36</f>
        <v>-800000</v>
      </c>
      <c r="E37" s="46">
        <f t="shared" ref="E37:AJ37" si="38">D37+E36</f>
        <v>-896040.82994378312</v>
      </c>
      <c r="F37" s="46">
        <f t="shared" si="38"/>
        <v>-981071.75188222248</v>
      </c>
      <c r="G37" s="46">
        <f t="shared" si="38"/>
        <v>-1055052.5239659217</v>
      </c>
      <c r="H37" s="46">
        <f t="shared" si="38"/>
        <v>-1117942.9091731654</v>
      </c>
      <c r="I37" s="46">
        <f t="shared" si="38"/>
        <v>-1169702.6753257236</v>
      </c>
      <c r="J37" s="46">
        <f t="shared" si="38"/>
        <v>-1221596.7714439933</v>
      </c>
      <c r="K37" s="46">
        <f t="shared" si="38"/>
        <v>-1273626.6916021933</v>
      </c>
      <c r="L37" s="46">
        <f t="shared" si="38"/>
        <v>-1325793.9347657524</v>
      </c>
      <c r="M37" s="46">
        <f t="shared" si="38"/>
        <v>-1378100.0048073223</v>
      </c>
      <c r="N37" s="46">
        <f t="shared" si="38"/>
        <v>-1430546.4105228421</v>
      </c>
      <c r="O37" s="46">
        <f t="shared" si="38"/>
        <v>-1483134.6656476564</v>
      </c>
      <c r="P37" s="46">
        <f t="shared" si="38"/>
        <v>-1535866.2888726855</v>
      </c>
      <c r="Q37" s="46">
        <f t="shared" si="38"/>
        <v>-1588742.8038606485</v>
      </c>
      <c r="R37" s="46">
        <f t="shared" si="38"/>
        <v>-1641765.7392623397</v>
      </c>
      <c r="S37" s="46">
        <f t="shared" si="38"/>
        <v>-1694936.6287329583</v>
      </c>
      <c r="T37" s="46">
        <f t="shared" si="38"/>
        <v>-1748257.010948492</v>
      </c>
      <c r="U37" s="46">
        <f t="shared" si="38"/>
        <v>-1801728.4296221524</v>
      </c>
      <c r="V37" s="46">
        <f t="shared" si="38"/>
        <v>-1855352.4335208673</v>
      </c>
      <c r="W37" s="46">
        <f t="shared" si="38"/>
        <v>-1909130.5764818238</v>
      </c>
      <c r="X37" s="46">
        <f t="shared" si="38"/>
        <v>-1963064.4174290681</v>
      </c>
      <c r="Y37" s="46">
        <f t="shared" si="38"/>
        <v>-2017155.5203901578</v>
      </c>
      <c r="Z37" s="46">
        <f t="shared" si="38"/>
        <v>-2071405.4545128697</v>
      </c>
      <c r="AA37" s="46">
        <f t="shared" si="38"/>
        <v>-2125815.7940819622</v>
      </c>
      <c r="AB37" s="46">
        <f t="shared" si="38"/>
        <v>-2180388.1185359927</v>
      </c>
      <c r="AC37" s="46">
        <f t="shared" si="38"/>
        <v>-2271598.1825149036</v>
      </c>
      <c r="AD37" s="46">
        <f t="shared" si="38"/>
        <v>-2363345.4656011499</v>
      </c>
      <c r="AE37" s="46">
        <f t="shared" si="38"/>
        <v>-2455632.7808231609</v>
      </c>
      <c r="AF37" s="46">
        <f t="shared" si="38"/>
        <v>-2367764.3036178942</v>
      </c>
      <c r="AG37" s="46">
        <f t="shared" si="38"/>
        <v>-2275391.2203336488</v>
      </c>
      <c r="AH37" s="46">
        <f t="shared" si="38"/>
        <v>-2182759.0029570325</v>
      </c>
      <c r="AI37" s="46">
        <f t="shared" si="38"/>
        <v>-2135999.4455951876</v>
      </c>
      <c r="AJ37" s="46">
        <f t="shared" si="38"/>
        <v>-2101453.9929802571</v>
      </c>
      <c r="AK37" s="46">
        <f t="shared" ref="AK37:BP37" si="39">AJ37+AK36</f>
        <v>-2079122.6451122412</v>
      </c>
      <c r="AL37" s="46">
        <f t="shared" si="39"/>
        <v>-2069005.4019911396</v>
      </c>
      <c r="AM37" s="46">
        <f t="shared" si="39"/>
        <v>-2071102.2636169526</v>
      </c>
      <c r="AN37" s="46">
        <f t="shared" si="39"/>
        <v>-2073023.4241861086</v>
      </c>
      <c r="AO37" s="46">
        <f t="shared" si="39"/>
        <v>-2074768.8836986078</v>
      </c>
      <c r="AP37" s="46">
        <f t="shared" si="39"/>
        <v>-2076338.6421544501</v>
      </c>
      <c r="AQ37" s="46">
        <f t="shared" si="39"/>
        <v>-2077732.6995536352</v>
      </c>
      <c r="AR37" s="46">
        <f t="shared" si="39"/>
        <v>-2078951.0558961635</v>
      </c>
      <c r="AS37" s="46">
        <f t="shared" si="39"/>
        <v>-2079993.7111820348</v>
      </c>
      <c r="AT37" s="46">
        <f t="shared" si="39"/>
        <v>-2080860.6654112493</v>
      </c>
      <c r="AU37" s="46">
        <f t="shared" si="39"/>
        <v>-2081551.9185838066</v>
      </c>
      <c r="AV37" s="46">
        <f t="shared" si="39"/>
        <v>-2082067.470699707</v>
      </c>
      <c r="AW37" s="46">
        <f t="shared" si="39"/>
        <v>-2082407.3217589506</v>
      </c>
      <c r="AX37" s="46">
        <f t="shared" si="39"/>
        <v>-2082571.4717615373</v>
      </c>
      <c r="AY37" s="46">
        <f t="shared" si="39"/>
        <v>-2082559.9207074668</v>
      </c>
      <c r="AZ37" s="46">
        <f t="shared" si="39"/>
        <v>-2082372.6685967394</v>
      </c>
      <c r="BA37" s="46">
        <f t="shared" si="39"/>
        <v>-2082009.7154293552</v>
      </c>
      <c r="BB37" s="46">
        <f t="shared" si="39"/>
        <v>-2081471.061205314</v>
      </c>
      <c r="BC37" s="46">
        <f t="shared" si="39"/>
        <v>-2080756.7059246157</v>
      </c>
      <c r="BD37" s="46">
        <f t="shared" si="39"/>
        <v>-2079866.6495872606</v>
      </c>
      <c r="BE37" s="46">
        <f t="shared" si="39"/>
        <v>-2078318.1737186555</v>
      </c>
      <c r="BF37" s="46">
        <f t="shared" si="39"/>
        <v>-2076769.6978500504</v>
      </c>
      <c r="BG37" s="46">
        <f t="shared" si="39"/>
        <v>-2075221.2219814453</v>
      </c>
      <c r="BH37" s="46">
        <f t="shared" si="39"/>
        <v>-2073672.7461128403</v>
      </c>
      <c r="BI37" s="46">
        <f t="shared" si="39"/>
        <v>-2072124.2702442352</v>
      </c>
      <c r="BJ37" s="46">
        <f t="shared" si="39"/>
        <v>-2070575.7943756301</v>
      </c>
      <c r="BK37" s="46">
        <f t="shared" si="39"/>
        <v>-2069027.318507025</v>
      </c>
      <c r="BL37" s="46">
        <f t="shared" si="39"/>
        <v>-2067478.8426384199</v>
      </c>
      <c r="BM37" s="46">
        <f t="shared" si="39"/>
        <v>-2065930.3667698149</v>
      </c>
      <c r="BN37" s="46">
        <f t="shared" si="39"/>
        <v>-2064381.8909012098</v>
      </c>
      <c r="BO37" s="46">
        <f t="shared" si="39"/>
        <v>-2062833.4150326047</v>
      </c>
      <c r="BP37" s="46">
        <f t="shared" si="39"/>
        <v>-2061284.9391639996</v>
      </c>
      <c r="BQ37" s="46">
        <f t="shared" ref="BQ37:CV37" si="40">BP37+BQ36</f>
        <v>-2059736.4632953946</v>
      </c>
      <c r="BR37" s="46">
        <f t="shared" si="40"/>
        <v>-2058187.9874267895</v>
      </c>
      <c r="BS37" s="46">
        <f t="shared" si="40"/>
        <v>-2056639.5115581844</v>
      </c>
      <c r="BT37" s="46">
        <f t="shared" si="40"/>
        <v>-2055091.0356895793</v>
      </c>
      <c r="BU37" s="46">
        <f t="shared" si="40"/>
        <v>-2053542.5598209742</v>
      </c>
      <c r="BV37" s="46">
        <f t="shared" si="40"/>
        <v>-2051994.0839523692</v>
      </c>
      <c r="BW37" s="46">
        <f t="shared" si="40"/>
        <v>-2050445.6080837641</v>
      </c>
      <c r="BX37" s="46">
        <f t="shared" si="40"/>
        <v>-2048897.132215159</v>
      </c>
      <c r="BY37" s="46">
        <f t="shared" si="40"/>
        <v>-2047348.6563465539</v>
      </c>
      <c r="BZ37" s="46">
        <f t="shared" si="40"/>
        <v>-2045800.1804779489</v>
      </c>
      <c r="CA37" s="46">
        <f t="shared" si="40"/>
        <v>-2044251.7046093438</v>
      </c>
      <c r="CB37" s="46">
        <f t="shared" si="40"/>
        <v>-2042703.2287407387</v>
      </c>
      <c r="CC37" s="46">
        <f t="shared" si="40"/>
        <v>-2041154.7528721336</v>
      </c>
      <c r="CD37" s="46">
        <f t="shared" si="40"/>
        <v>-2039606.2770035286</v>
      </c>
      <c r="CE37" s="46">
        <f t="shared" si="40"/>
        <v>-2038057.8011349235</v>
      </c>
      <c r="CF37" s="46">
        <f t="shared" si="40"/>
        <v>-2036509.3252663184</v>
      </c>
      <c r="CG37" s="46">
        <f t="shared" si="40"/>
        <v>-2034960.8493977133</v>
      </c>
      <c r="CH37" s="46">
        <f t="shared" si="40"/>
        <v>-2033412.3735291082</v>
      </c>
      <c r="CI37" s="46">
        <f t="shared" si="40"/>
        <v>-2031863.8976605032</v>
      </c>
      <c r="CJ37" s="46">
        <f t="shared" si="40"/>
        <v>-2030315.4217918981</v>
      </c>
      <c r="CK37" s="46">
        <f t="shared" si="40"/>
        <v>-2028766.945923293</v>
      </c>
      <c r="CL37" s="46">
        <f t="shared" si="40"/>
        <v>-2027218.4700546879</v>
      </c>
      <c r="CM37" s="46">
        <f t="shared" si="40"/>
        <v>-2025669.9941860829</v>
      </c>
      <c r="CN37" s="46">
        <f t="shared" si="40"/>
        <v>-2024121.5183174778</v>
      </c>
      <c r="CO37" s="46">
        <f t="shared" si="40"/>
        <v>-2022573.0424488727</v>
      </c>
      <c r="CP37" s="46">
        <f t="shared" si="40"/>
        <v>-2021024.5665802676</v>
      </c>
      <c r="CQ37" s="46">
        <f t="shared" si="40"/>
        <v>-2019476.0907116625</v>
      </c>
      <c r="CR37" s="46">
        <f t="shared" si="40"/>
        <v>-2017927.6148430575</v>
      </c>
      <c r="CS37" s="46">
        <f t="shared" si="40"/>
        <v>-2016379.1389744524</v>
      </c>
      <c r="CT37" s="46">
        <f t="shared" si="40"/>
        <v>-2014830.6631058473</v>
      </c>
      <c r="CU37" s="46">
        <f t="shared" si="40"/>
        <v>-2013282.1872372422</v>
      </c>
      <c r="CV37" s="46">
        <f t="shared" si="40"/>
        <v>-2011733.7113686372</v>
      </c>
      <c r="CW37" s="46">
        <f t="shared" ref="CW37:EB37" si="41">CV37+CW36</f>
        <v>-2010185.2355000321</v>
      </c>
      <c r="CX37" s="46">
        <f t="shared" si="41"/>
        <v>-2008636.759631427</v>
      </c>
      <c r="CY37" s="46">
        <f t="shared" si="41"/>
        <v>-2007088.2837628219</v>
      </c>
      <c r="CZ37" s="46">
        <f t="shared" si="41"/>
        <v>-2005539.8078942169</v>
      </c>
      <c r="DA37" s="46">
        <f t="shared" si="41"/>
        <v>-2003991.3320256118</v>
      </c>
      <c r="DB37" s="46">
        <f t="shared" si="41"/>
        <v>-2002442.8561570067</v>
      </c>
      <c r="DC37" s="46">
        <f t="shared" si="41"/>
        <v>-2000894.3802884016</v>
      </c>
      <c r="DD37" s="46">
        <f t="shared" si="41"/>
        <v>-1999345.9044197965</v>
      </c>
      <c r="DE37" s="46">
        <f t="shared" si="41"/>
        <v>-1997797.4285511915</v>
      </c>
      <c r="DF37" s="46">
        <f t="shared" si="41"/>
        <v>-1996248.9526825864</v>
      </c>
      <c r="DG37" s="46">
        <f t="shared" si="41"/>
        <v>-1994700.4768139813</v>
      </c>
      <c r="DH37" s="46">
        <f t="shared" si="41"/>
        <v>-1993152.0009453762</v>
      </c>
      <c r="DI37" s="46">
        <f t="shared" si="41"/>
        <v>-1991603.5250767712</v>
      </c>
      <c r="DJ37" s="46">
        <f t="shared" si="41"/>
        <v>-1990055.0492081661</v>
      </c>
      <c r="DK37" s="46">
        <f t="shared" si="41"/>
        <v>-1988506.573339561</v>
      </c>
      <c r="DL37" s="46">
        <f t="shared" si="41"/>
        <v>-1986958.0974709559</v>
      </c>
      <c r="DM37" s="46">
        <f t="shared" si="41"/>
        <v>-1985409.6216023508</v>
      </c>
      <c r="DN37" s="46">
        <f t="shared" si="41"/>
        <v>-1983861.1457337458</v>
      </c>
      <c r="DO37" s="46">
        <f t="shared" si="41"/>
        <v>-1982312.6698651407</v>
      </c>
      <c r="DP37" s="46">
        <f t="shared" si="41"/>
        <v>-1980764.1939965356</v>
      </c>
      <c r="DQ37" s="46">
        <f t="shared" si="41"/>
        <v>-1979215.7181279305</v>
      </c>
      <c r="DR37" s="46">
        <f t="shared" si="41"/>
        <v>-1977667.2422593255</v>
      </c>
      <c r="DS37" s="46">
        <f t="shared" si="41"/>
        <v>-1976118.7663907204</v>
      </c>
      <c r="DT37" s="46">
        <f t="shared" si="41"/>
        <v>-1974570.2905221153</v>
      </c>
      <c r="DU37" s="46">
        <f t="shared" si="41"/>
        <v>-1973021.8146535102</v>
      </c>
      <c r="DV37" s="46">
        <f t="shared" si="41"/>
        <v>-1971473.3387849052</v>
      </c>
      <c r="DW37" s="46">
        <f t="shared" si="41"/>
        <v>-1969924.8629163001</v>
      </c>
      <c r="DX37" s="46">
        <f t="shared" si="41"/>
        <v>-1968376.387047695</v>
      </c>
      <c r="DY37" s="46">
        <f t="shared" si="41"/>
        <v>-1966827.9111790899</v>
      </c>
      <c r="DZ37" s="46">
        <f t="shared" si="41"/>
        <v>-1965279.4353104848</v>
      </c>
      <c r="EA37" s="46">
        <f t="shared" si="41"/>
        <v>-1963730.9594418798</v>
      </c>
      <c r="EB37" s="46">
        <f t="shared" si="41"/>
        <v>-1962182.4835732747</v>
      </c>
      <c r="EC37" s="46">
        <f t="shared" ref="EC37:FH37" si="42">EB37+EC36</f>
        <v>-1960634.0077046696</v>
      </c>
      <c r="ED37" s="46">
        <f t="shared" si="42"/>
        <v>-1959085.5318360645</v>
      </c>
      <c r="EE37" s="46">
        <f t="shared" si="42"/>
        <v>-1957537.0559674595</v>
      </c>
      <c r="EF37" s="46">
        <f t="shared" si="42"/>
        <v>-1955988.5800988544</v>
      </c>
      <c r="EG37" s="46">
        <f t="shared" si="42"/>
        <v>-1954440.1042302493</v>
      </c>
      <c r="EH37" s="46">
        <f t="shared" si="42"/>
        <v>-1952891.6283616442</v>
      </c>
      <c r="EI37" s="46">
        <f t="shared" si="42"/>
        <v>-1951343.1524930391</v>
      </c>
      <c r="EJ37" s="46">
        <f t="shared" si="42"/>
        <v>-1949794.6766244341</v>
      </c>
      <c r="EK37" s="46">
        <f t="shared" si="42"/>
        <v>-1948246.200755829</v>
      </c>
      <c r="EL37" s="46">
        <f t="shared" si="42"/>
        <v>-1946697.7248872239</v>
      </c>
      <c r="EM37" s="46">
        <f t="shared" si="42"/>
        <v>-1945149.2490186188</v>
      </c>
      <c r="EN37" s="46">
        <f t="shared" si="42"/>
        <v>-1943600.7731500138</v>
      </c>
      <c r="EO37" s="46">
        <f t="shared" si="42"/>
        <v>-1942052.2972814087</v>
      </c>
      <c r="EP37" s="46">
        <f t="shared" si="42"/>
        <v>-1940503.8214128036</v>
      </c>
      <c r="EQ37" s="46">
        <f t="shared" si="42"/>
        <v>-1938955.3455441985</v>
      </c>
      <c r="ER37" s="46">
        <f t="shared" si="42"/>
        <v>-1937406.8696755935</v>
      </c>
      <c r="ES37" s="46">
        <f t="shared" si="42"/>
        <v>-1935858.3938069884</v>
      </c>
      <c r="ET37" s="46">
        <f t="shared" si="42"/>
        <v>-1934309.9179383833</v>
      </c>
      <c r="EU37" s="46">
        <f t="shared" si="42"/>
        <v>-1366819.0911537097</v>
      </c>
      <c r="EV37" s="46">
        <f t="shared" si="42"/>
        <v>-1366819.0911537097</v>
      </c>
      <c r="EW37" s="46">
        <f t="shared" si="42"/>
        <v>-1366819.0911537097</v>
      </c>
      <c r="EX37" s="46">
        <f t="shared" si="42"/>
        <v>-1366819.0911537097</v>
      </c>
      <c r="EY37" s="46">
        <f t="shared" si="42"/>
        <v>-1366819.0911537097</v>
      </c>
      <c r="EZ37" s="46">
        <f t="shared" si="42"/>
        <v>-1366819.0911537097</v>
      </c>
      <c r="FA37" s="46">
        <f t="shared" si="42"/>
        <v>-1366819.0911537097</v>
      </c>
      <c r="FB37" s="46">
        <f t="shared" si="42"/>
        <v>-1366819.0911537097</v>
      </c>
      <c r="FC37" s="46">
        <f t="shared" si="42"/>
        <v>-1366819.0911537097</v>
      </c>
      <c r="FD37" s="46">
        <f t="shared" si="42"/>
        <v>-1366819.0911537097</v>
      </c>
      <c r="FE37" s="46">
        <f t="shared" si="42"/>
        <v>-1366819.0911537097</v>
      </c>
      <c r="FF37" s="46">
        <f t="shared" si="42"/>
        <v>-1366819.0911537097</v>
      </c>
      <c r="FG37" s="46">
        <f t="shared" si="42"/>
        <v>-1366819.0911537097</v>
      </c>
      <c r="FH37" s="46">
        <f t="shared" si="42"/>
        <v>-1366819.0911537097</v>
      </c>
      <c r="FI37" s="46">
        <f t="shared" ref="FI37:GN37" si="43">FH37+FI36</f>
        <v>-1366819.0911537097</v>
      </c>
      <c r="FJ37" s="46">
        <f t="shared" si="43"/>
        <v>-1366819.0911537097</v>
      </c>
      <c r="FK37" s="46">
        <f t="shared" si="43"/>
        <v>-1366819.0911537097</v>
      </c>
      <c r="FL37" s="46">
        <f t="shared" si="43"/>
        <v>-1366819.0911537097</v>
      </c>
      <c r="FM37" s="46">
        <f t="shared" si="43"/>
        <v>-1366819.0911537097</v>
      </c>
      <c r="FN37" s="46">
        <f t="shared" si="43"/>
        <v>-1366819.0911537097</v>
      </c>
      <c r="FO37" s="46">
        <f t="shared" si="43"/>
        <v>-1366819.0911537097</v>
      </c>
      <c r="FP37" s="46">
        <f t="shared" si="43"/>
        <v>-1366819.0911537097</v>
      </c>
    </row>
    <row r="38" spans="1:172" x14ac:dyDescent="0.2">
      <c r="A38" s="42" t="s">
        <v>251</v>
      </c>
      <c r="C38" s="45">
        <f>SUM(D38:FP38)</f>
        <v>-1779493.5819410239</v>
      </c>
      <c r="D38" s="46">
        <f>D36/(1+Kirish!$B$32)^(D$4/12)</f>
        <v>-800000</v>
      </c>
      <c r="E38" s="46">
        <f>E36/(1+Kirish!$B$32)^(E$4/12)</f>
        <v>-95067.637336866013</v>
      </c>
      <c r="F38" s="46">
        <f>F36/(1+Kirish!$B$32)^(F$4/12)</f>
        <v>-83316.3969878184</v>
      </c>
      <c r="G38" s="46">
        <f>G36/(1+Kirish!$B$32)^(G$4/12)</f>
        <v>-71754.517515982196</v>
      </c>
      <c r="H38" s="46">
        <f>H36/(1+Kirish!$B$32)^(H$4/12)</f>
        <v>-60379.768047365738</v>
      </c>
      <c r="I38" s="46">
        <f>I36/(1+Kirish!$B$32)^(I$4/12)</f>
        <v>-49189.939389199928</v>
      </c>
      <c r="J38" s="46">
        <f>J36/(1+Kirish!$B$32)^(J$4/12)</f>
        <v>-48817.859164360612</v>
      </c>
      <c r="K38" s="46">
        <f>K36/(1+Kirish!$B$32)^(K$4/12)</f>
        <v>-48449.660044073469</v>
      </c>
      <c r="L38" s="46">
        <f>L36/(1+Kirish!$B$32)^(L$4/12)</f>
        <v>-48085.291988829646</v>
      </c>
      <c r="M38" s="46">
        <f>M36/(1+Kirish!$B$32)^(M$4/12)</f>
        <v>-47724.705640815839</v>
      </c>
      <c r="N38" s="46">
        <f>N36/(1+Kirish!$B$32)^(N$4/12)</f>
        <v>-47367.852314781099</v>
      </c>
      <c r="O38" s="46">
        <f>O36/(1+Kirish!$B$32)^(O$4/12)</f>
        <v>-47014.683989022247</v>
      </c>
      <c r="P38" s="46">
        <f>P36/(1+Kirish!$B$32)^(P$4/12)</f>
        <v>-46665.153296485936</v>
      </c>
      <c r="Q38" s="46">
        <f>Q36/(1+Kirish!$B$32)^(Q$4/12)</f>
        <v>-46319.213515986194</v>
      </c>
      <c r="R38" s="46">
        <f>R36/(1+Kirish!$B$32)^(R$4/12)</f>
        <v>-45976.818563535388</v>
      </c>
      <c r="S38" s="46">
        <f>S36/(1+Kirish!$B$32)^(S$4/12)</f>
        <v>-45637.922983788085</v>
      </c>
      <c r="T38" s="46">
        <f>T36/(1+Kirish!$B$32)^(T$4/12)</f>
        <v>-45302.481941595572</v>
      </c>
      <c r="U38" s="46">
        <f>U36/(1+Kirish!$B$32)^(U$4/12)</f>
        <v>-44970.451213670225</v>
      </c>
      <c r="V38" s="46">
        <f>V36/(1+Kirish!$B$32)^(V$4/12)</f>
        <v>-44641.787180357933</v>
      </c>
      <c r="W38" s="46">
        <f>W36/(1+Kirish!$B$32)^(W$4/12)</f>
        <v>-44316.446817517572</v>
      </c>
      <c r="X38" s="46">
        <f>X36/(1+Kirish!$B$32)^(X$4/12)</f>
        <v>-43994.387688505856</v>
      </c>
      <c r="Y38" s="46">
        <f>Y36/(1+Kirish!$B$32)^(Y$4/12)</f>
        <v>-43675.567936266743</v>
      </c>
      <c r="Z38" s="46">
        <f>Z36/(1+Kirish!$B$32)^(Z$4/12)</f>
        <v>-43359.946275523122</v>
      </c>
      <c r="AA38" s="46">
        <f>AA36/(1+Kirish!$B$32)^(AA$4/12)</f>
        <v>-43047.481985070837</v>
      </c>
      <c r="AB38" s="46">
        <f>AB36/(1+Kirish!$B$32)^(AB$4/12)</f>
        <v>-42738.134900172539</v>
      </c>
      <c r="AC38" s="46">
        <f>AC36/(1+Kirish!$B$32)^(AC$4/12)</f>
        <v>-70707.042110285707</v>
      </c>
      <c r="AD38" s="46">
        <f>AD36/(1+Kirish!$B$32)^(AD$4/12)</f>
        <v>-70402.797772056219</v>
      </c>
      <c r="AE38" s="46">
        <f>AE36/(1+Kirish!$B$32)^(AE$4/12)</f>
        <v>-70099.595840571565</v>
      </c>
      <c r="AF38" s="46">
        <f>AF36/(1+Kirish!$B$32)^(AF$4/12)</f>
        <v>66066.819260121512</v>
      </c>
      <c r="AG38" s="46">
        <f>AG36/(1+Kirish!$B$32)^(AG$4/12)</f>
        <v>68749.97347156833</v>
      </c>
      <c r="AH38" s="46">
        <f>AH36/(1+Kirish!$B$32)^(AH$4/12)</f>
        <v>68244.232101831629</v>
      </c>
      <c r="AI38" s="46">
        <f>AI36/(1+Kirish!$B$32)^(AI$4/12)</f>
        <v>34099.740894213348</v>
      </c>
      <c r="AJ38" s="46">
        <f>AJ36/(1+Kirish!$B$32)^(AJ$4/12)</f>
        <v>24937.239208073908</v>
      </c>
      <c r="AK38" s="46">
        <f>AK36/(1+Kirish!$B$32)^(AK$4/12)</f>
        <v>15956.925495645093</v>
      </c>
      <c r="AL38" s="46">
        <f>AL36/(1+Kirish!$B$32)^(AL$4/12)</f>
        <v>7156.0482997130157</v>
      </c>
      <c r="AM38" s="46">
        <f>AM36/(1+Kirish!$B$32)^(AM$4/12)</f>
        <v>-1468.1067823393487</v>
      </c>
      <c r="AN38" s="46">
        <f>AN36/(1+Kirish!$B$32)^(AN$4/12)</f>
        <v>-1331.4606442151228</v>
      </c>
      <c r="AO38" s="46">
        <f>AO36/(1+Kirish!$B$32)^(AO$4/12)</f>
        <v>-1197.4330624965503</v>
      </c>
      <c r="AP38" s="46">
        <f>AP36/(1+Kirish!$B$32)^(AP$4/12)</f>
        <v>-1065.9849997496922</v>
      </c>
      <c r="AQ38" s="46">
        <f>AQ36/(1+Kirish!$B$32)^(AQ$4/12)</f>
        <v>-937.07794080875942</v>
      </c>
      <c r="AR38" s="46">
        <f>AR36/(1+Kirish!$B$32)^(AR$4/12)</f>
        <v>-810.67388620007091</v>
      </c>
      <c r="AS38" s="46">
        <f>AS36/(1+Kirish!$B$32)^(AS$4/12)</f>
        <v>-686.73534564565432</v>
      </c>
      <c r="AT38" s="46">
        <f>AT36/(1+Kirish!$B$32)^(AT$4/12)</f>
        <v>-565.22533164555568</v>
      </c>
      <c r="AU38" s="46">
        <f>AU36/(1+Kirish!$B$32)^(AU$4/12)</f>
        <v>-446.1073531379314</v>
      </c>
      <c r="AV38" s="46">
        <f>AV36/(1+Kirish!$B$32)^(AV$4/12)</f>
        <v>-329.34540923599326</v>
      </c>
      <c r="AW38" s="46">
        <f>AW36/(1+Kirish!$B$32)^(AW$4/12)</f>
        <v>-214.90398304091332</v>
      </c>
      <c r="AX38" s="46">
        <f>AX36/(1+Kirish!$B$32)^(AX$4/12)</f>
        <v>-102.74803552978348</v>
      </c>
      <c r="AY38" s="46">
        <f>AY36/(1+Kirish!$B$32)^(AY$4/12)</f>
        <v>7.1570004822502113</v>
      </c>
      <c r="AZ38" s="46">
        <f>AZ36/(1+Kirish!$B$32)^(AZ$4/12)</f>
        <v>114.8452263065606</v>
      </c>
      <c r="BA38" s="46">
        <f>BA36/(1+Kirish!$B$32)^(BA$4/12)</f>
        <v>220.35028327317733</v>
      </c>
      <c r="BB38" s="46">
        <f>BB36/(1+Kirish!$B$32)^(BB$4/12)</f>
        <v>323.70535855134273</v>
      </c>
      <c r="BC38" s="46">
        <f>BC36/(1+Kirish!$B$32)^(BC$4/12)</f>
        <v>424.94319089936852</v>
      </c>
      <c r="BD38" s="46">
        <f>BD36/(1+Kirish!$B$32)^(BD$4/12)</f>
        <v>524.09607634455062</v>
      </c>
      <c r="BE38" s="46">
        <f>BE36/(1+Kirish!$B$32)^(BE$4/12)</f>
        <v>902.55702250025286</v>
      </c>
      <c r="BF38" s="46">
        <f>BF36/(1+Kirish!$B$32)^(BF$4/12)</f>
        <v>893.41130997223274</v>
      </c>
      <c r="BG38" s="46">
        <f>BG36/(1+Kirish!$B$32)^(BG$4/12)</f>
        <v>884.35827198505592</v>
      </c>
      <c r="BH38" s="46">
        <f>BH36/(1+Kirish!$B$32)^(BH$4/12)</f>
        <v>875.39696945710421</v>
      </c>
      <c r="BI38" s="46">
        <f>BI36/(1+Kirish!$B$32)^(BI$4/12)</f>
        <v>866.52647282257999</v>
      </c>
      <c r="BJ38" s="46">
        <f>BJ36/(1+Kirish!$B$32)^(BJ$4/12)</f>
        <v>857.74586193508082</v>
      </c>
      <c r="BK38" s="46">
        <f>BK36/(1+Kirish!$B$32)^(BK$4/12)</f>
        <v>849.05422597215193</v>
      </c>
      <c r="BL38" s="46">
        <f>BL36/(1+Kirish!$B$32)^(BL$4/12)</f>
        <v>840.45066334080616</v>
      </c>
      <c r="BM38" s="46">
        <f>BM36/(1+Kirish!$B$32)^(BM$4/12)</f>
        <v>831.93428158399934</v>
      </c>
      <c r="BN38" s="46">
        <f>BN36/(1+Kirish!$B$32)^(BN$4/12)</f>
        <v>823.50419728805639</v>
      </c>
      <c r="BO38" s="46">
        <f>BO36/(1+Kirish!$B$32)^(BO$4/12)</f>
        <v>815.15953599103307</v>
      </c>
      <c r="BP38" s="46">
        <f>BP36/(1+Kirish!$B$32)^(BP$4/12)</f>
        <v>806.89943209200635</v>
      </c>
      <c r="BQ38" s="46">
        <f>BQ36/(1+Kirish!$B$32)^(BQ$4/12)</f>
        <v>798.72302876128583</v>
      </c>
      <c r="BR38" s="46">
        <f>BR36/(1+Kirish!$B$32)^(BR$4/12)</f>
        <v>790.62947785153335</v>
      </c>
      <c r="BS38" s="46">
        <f>BS36/(1+Kirish!$B$32)^(BS$4/12)</f>
        <v>782.61793980978405</v>
      </c>
      <c r="BT38" s="46">
        <f>BT36/(1+Kirish!$B$32)^(BT$4/12)</f>
        <v>774.6875835903578</v>
      </c>
      <c r="BU38" s="46">
        <f>BU36/(1+Kirish!$B$32)^(BU$4/12)</f>
        <v>766.83758656865496</v>
      </c>
      <c r="BV38" s="46">
        <f>BV36/(1+Kirish!$B$32)^(BV$4/12)</f>
        <v>759.06713445582386</v>
      </c>
      <c r="BW38" s="46">
        <f>BW36/(1+Kirish!$B$32)^(BW$4/12)</f>
        <v>751.37542121429385</v>
      </c>
      <c r="BX38" s="46">
        <f>BX36/(1+Kirish!$B$32)^(BX$4/12)</f>
        <v>743.76164897416481</v>
      </c>
      <c r="BY38" s="46">
        <f>BY36/(1+Kirish!$B$32)^(BY$4/12)</f>
        <v>736.22502795044204</v>
      </c>
      <c r="BZ38" s="46">
        <f>BZ36/(1+Kirish!$B$32)^(BZ$4/12)</f>
        <v>728.76477636111213</v>
      </c>
      <c r="CA38" s="46">
        <f>CA36/(1+Kirish!$B$32)^(CA$4/12)</f>
        <v>721.38012034604708</v>
      </c>
      <c r="CB38" s="46">
        <f>CB36/(1+Kirish!$B$32)^(CB$4/12)</f>
        <v>714.07029388673141</v>
      </c>
      <c r="CC38" s="46">
        <f>CC36/(1+Kirish!$B$32)^(CC$4/12)</f>
        <v>706.83453872680161</v>
      </c>
      <c r="CD38" s="46">
        <f>CD36/(1+Kirish!$B$32)^(CD$4/12)</f>
        <v>699.67210429339241</v>
      </c>
      <c r="CE38" s="46">
        <f>CE36/(1+Kirish!$B$32)^(CE$4/12)</f>
        <v>692.58224761927806</v>
      </c>
      <c r="CF38" s="46">
        <f>CF36/(1+Kirish!$B$32)^(CF$4/12)</f>
        <v>685.56423326580341</v>
      </c>
      <c r="CG38" s="46">
        <f>CG36/(1+Kirish!$B$32)^(CG$4/12)</f>
        <v>678.61733324659724</v>
      </c>
      <c r="CH38" s="46">
        <f>CH36/(1+Kirish!$B$32)^(CH$4/12)</f>
        <v>671.74082695205652</v>
      </c>
      <c r="CI38" s="46">
        <f>CI36/(1+Kirish!$B$32)^(CI$4/12)</f>
        <v>664.93400107459638</v>
      </c>
      <c r="CJ38" s="46">
        <f>CJ36/(1+Kirish!$B$32)^(CJ$4/12)</f>
        <v>658.19614953465918</v>
      </c>
      <c r="CK38" s="46">
        <f>CK36/(1+Kirish!$B$32)^(CK$4/12)</f>
        <v>651.52657340747078</v>
      </c>
      <c r="CL38" s="46">
        <f>CL36/(1+Kirish!$B$32)^(CL$4/12)</f>
        <v>644.92458085054159</v>
      </c>
      <c r="CM38" s="46">
        <f>CM36/(1+Kirish!$B$32)^(CM$4/12)</f>
        <v>638.3894870319001</v>
      </c>
      <c r="CN38" s="46">
        <f>CN36/(1+Kirish!$B$32)^(CN$4/12)</f>
        <v>631.9206140590544</v>
      </c>
      <c r="CO38" s="46">
        <f>CO36/(1+Kirish!$B$32)^(CO$4/12)</f>
        <v>625.51729090867411</v>
      </c>
      <c r="CP38" s="46">
        <f>CP36/(1+Kirish!$B$32)^(CP$4/12)</f>
        <v>619.17885335698452</v>
      </c>
      <c r="CQ38" s="46">
        <f>CQ36/(1+Kirish!$B$32)^(CQ$4/12)</f>
        <v>612.9046439108655</v>
      </c>
      <c r="CR38" s="46">
        <f>CR36/(1+Kirish!$B$32)^(CR$4/12)</f>
        <v>606.694011739649</v>
      </c>
      <c r="CS38" s="46">
        <f>CS36/(1+Kirish!$B$32)^(CS$4/12)</f>
        <v>600.54631260760834</v>
      </c>
      <c r="CT38" s="46">
        <f>CT36/(1+Kirish!$B$32)^(CT$4/12)</f>
        <v>594.46090880712961</v>
      </c>
      <c r="CU38" s="46">
        <f>CU36/(1+Kirish!$B$32)^(CU$4/12)</f>
        <v>588.43716909256318</v>
      </c>
      <c r="CV38" s="46">
        <f>CV36/(1+Kirish!$B$32)^(CV$4/12)</f>
        <v>582.4744686147427</v>
      </c>
      <c r="CW38" s="46">
        <f>CW36/(1+Kirish!$B$32)^(CW$4/12)</f>
        <v>576.57218885616885</v>
      </c>
      <c r="CX38" s="46">
        <f>CX36/(1+Kirish!$B$32)^(CX$4/12)</f>
        <v>570.72971756685115</v>
      </c>
      <c r="CY38" s="46">
        <f>CY36/(1+Kirish!$B$32)^(CY$4/12)</f>
        <v>564.94644870079651</v>
      </c>
      <c r="CZ38" s="46">
        <f>CZ36/(1+Kirish!$B$32)^(CZ$4/12)</f>
        <v>559.22178235314539</v>
      </c>
      <c r="DA38" s="46">
        <f>DA36/(1+Kirish!$B$32)^(DA$4/12)</f>
        <v>553.55512469794178</v>
      </c>
      <c r="DB38" s="46">
        <f>DB36/(1+Kirish!$B$32)^(DB$4/12)</f>
        <v>547.94588792653497</v>
      </c>
      <c r="DC38" s="46">
        <f>DC36/(1+Kirish!$B$32)^(DC$4/12)</f>
        <v>542.39349018660664</v>
      </c>
      <c r="DD38" s="46">
        <f>DD36/(1+Kirish!$B$32)^(DD$4/12)</f>
        <v>536.89735552181344</v>
      </c>
      <c r="DE38" s="46">
        <f>DE36/(1+Kirish!$B$32)^(DE$4/12)</f>
        <v>531.45691381204279</v>
      </c>
      <c r="DF38" s="46">
        <f>DF36/(1+Kirish!$B$32)^(DF$4/12)</f>
        <v>526.07160071427404</v>
      </c>
      <c r="DG38" s="46">
        <f>DG36/(1+Kirish!$B$32)^(DG$4/12)</f>
        <v>520.7408576040383</v>
      </c>
      <c r="DH38" s="46">
        <f>DH36/(1+Kirish!$B$32)^(DH$4/12)</f>
        <v>515.4641315174714</v>
      </c>
      <c r="DI38" s="46">
        <f>DI36/(1+Kirish!$B$32)^(DI$4/12)</f>
        <v>510.2408750939548</v>
      </c>
      <c r="DJ38" s="46">
        <f>DJ36/(1+Kirish!$B$32)^(DJ$4/12)</f>
        <v>505.07054651933737</v>
      </c>
      <c r="DK38" s="46">
        <f>DK36/(1+Kirish!$B$32)^(DK$4/12)</f>
        <v>499.95260946973156</v>
      </c>
      <c r="DL38" s="46">
        <f>DL36/(1+Kirish!$B$32)^(DL$4/12)</f>
        <v>494.88653305588093</v>
      </c>
      <c r="DM38" s="46">
        <f>DM36/(1+Kirish!$B$32)^(DM$4/12)</f>
        <v>489.87179176809013</v>
      </c>
      <c r="DN38" s="46">
        <f>DN36/(1+Kirish!$B$32)^(DN$4/12)</f>
        <v>484.90786542171247</v>
      </c>
      <c r="DO38" s="46">
        <f>DO36/(1+Kirish!$B$32)^(DO$4/12)</f>
        <v>479.99423910319177</v>
      </c>
      <c r="DP38" s="46">
        <f>DP36/(1+Kirish!$B$32)^(DP$4/12)</f>
        <v>475.13040311664912</v>
      </c>
      <c r="DQ38" s="46">
        <f>DQ36/(1+Kirish!$B$32)^(DQ$4/12)</f>
        <v>470.31585293101136</v>
      </c>
      <c r="DR38" s="46">
        <f>DR36/(1+Kirish!$B$32)^(DR$4/12)</f>
        <v>465.55008912767624</v>
      </c>
      <c r="DS38" s="46">
        <f>DS36/(1+Kirish!$B$32)^(DS$4/12)</f>
        <v>460.83261734870649</v>
      </c>
      <c r="DT38" s="46">
        <f>DT36/(1+Kirish!$B$32)^(DT$4/12)</f>
        <v>456.16294824555001</v>
      </c>
      <c r="DU38" s="46">
        <f>DU36/(1+Kirish!$B$32)^(DU$4/12)</f>
        <v>451.54059742827866</v>
      </c>
      <c r="DV38" s="46">
        <f>DV36/(1+Kirish!$B$32)^(DV$4/12)</f>
        <v>446.96508541534286</v>
      </c>
      <c r="DW38" s="46">
        <f>DW36/(1+Kirish!$B$32)^(DW$4/12)</f>
        <v>442.43593758383332</v>
      </c>
      <c r="DX38" s="46">
        <f>DX36/(1+Kirish!$B$32)^(DX$4/12)</f>
        <v>437.95268412024865</v>
      </c>
      <c r="DY38" s="46">
        <f>DY36/(1+Kirish!$B$32)^(DY$4/12)</f>
        <v>433.51485997176115</v>
      </c>
      <c r="DZ38" s="46">
        <f>DZ36/(1+Kirish!$B$32)^(DZ$4/12)</f>
        <v>429.12200479797565</v>
      </c>
      <c r="EA38" s="46">
        <f>EA36/(1+Kirish!$B$32)^(EA$4/12)</f>
        <v>424.77366292317856</v>
      </c>
      <c r="EB38" s="46">
        <f>EB36/(1+Kirish!$B$32)^(EB$4/12)</f>
        <v>420.46938328907004</v>
      </c>
      <c r="EC38" s="46">
        <f>EC36/(1+Kirish!$B$32)^(EC$4/12)</f>
        <v>416.20871940797463</v>
      </c>
      <c r="ED38" s="46">
        <f>ED36/(1+Kirish!$B$32)^(ED$4/12)</f>
        <v>411.99122931652761</v>
      </c>
      <c r="EE38" s="46">
        <f>EE36/(1+Kirish!$B$32)^(EE$4/12)</f>
        <v>407.81647552982878</v>
      </c>
      <c r="EF38" s="46">
        <f>EF36/(1+Kirish!$B$32)^(EF$4/12)</f>
        <v>403.68402499606202</v>
      </c>
      <c r="EG38" s="46">
        <f>EG36/(1+Kirish!$B$32)^(EG$4/12)</f>
        <v>399.593449051574</v>
      </c>
      <c r="EH38" s="46">
        <f>EH36/(1+Kirish!$B$32)^(EH$4/12)</f>
        <v>395.54432337640958</v>
      </c>
      <c r="EI38" s="46">
        <f>EI36/(1+Kirish!$B$32)^(EI$4/12)</f>
        <v>391.53622795029497</v>
      </c>
      <c r="EJ38" s="46">
        <f>EJ36/(1+Kirish!$B$32)^(EJ$4/12)</f>
        <v>387.56874700906963</v>
      </c>
      <c r="EK38" s="46">
        <f>EK36/(1+Kirish!$B$32)^(EK$4/12)</f>
        <v>383.64146900155862</v>
      </c>
      <c r="EL38" s="46">
        <f>EL36/(1+Kirish!$B$32)^(EL$4/12)</f>
        <v>379.75398654688115</v>
      </c>
      <c r="EM38" s="46">
        <f>EM36/(1+Kirish!$B$32)^(EM$4/12)</f>
        <v>375.90589639219348</v>
      </c>
      <c r="EN38" s="46">
        <f>EN36/(1+Kirish!$B$32)^(EN$4/12)</f>
        <v>372.09679937085849</v>
      </c>
      <c r="EO38" s="46">
        <f>EO36/(1+Kirish!$B$32)^(EO$4/12)</f>
        <v>368.32630036103961</v>
      </c>
      <c r="EP38" s="46">
        <f>EP36/(1+Kirish!$B$32)^(EP$4/12)</f>
        <v>364.59400824471476</v>
      </c>
      <c r="EQ38" s="46">
        <f>EQ36/(1+Kirish!$B$32)^(EQ$4/12)</f>
        <v>360.89953586710516</v>
      </c>
      <c r="ER38" s="46">
        <f>ER36/(1+Kirish!$B$32)^(ER$4/12)</f>
        <v>357.24249999651511</v>
      </c>
      <c r="ES38" s="46">
        <f>ES36/(1+Kirish!$B$32)^(ES$4/12)</f>
        <v>353.62252128457885</v>
      </c>
      <c r="ET38" s="46">
        <f>ET36/(1+Kirish!$B$32)^(ET$4/12)</f>
        <v>350.03922422691124</v>
      </c>
      <c r="EU38" s="46">
        <f>EU36/(1+Kirish!$B$32)^(EU$4/12)</f>
        <v>126983.68124857164</v>
      </c>
      <c r="EV38" s="46">
        <f>EV36/(1+Kirish!$B$32)^(EV$4/12)</f>
        <v>0</v>
      </c>
      <c r="EW38" s="46">
        <f>EW36/(1+Kirish!$B$32)^(EW$4/12)</f>
        <v>0</v>
      </c>
      <c r="EX38" s="46">
        <f>EX36/(1+Kirish!$B$32)^(EX$4/12)</f>
        <v>0</v>
      </c>
      <c r="EY38" s="46">
        <f>EY36/(1+Kirish!$B$32)^(EY$4/12)</f>
        <v>0</v>
      </c>
      <c r="EZ38" s="46">
        <f>EZ36/(1+Kirish!$B$32)^(EZ$4/12)</f>
        <v>0</v>
      </c>
      <c r="FA38" s="46">
        <f>FA36/(1+Kirish!$B$32)^(FA$4/12)</f>
        <v>0</v>
      </c>
      <c r="FB38" s="46">
        <f>FB36/(1+Kirish!$B$32)^(FB$4/12)</f>
        <v>0</v>
      </c>
      <c r="FC38" s="46">
        <f>FC36/(1+Kirish!$B$32)^(FC$4/12)</f>
        <v>0</v>
      </c>
      <c r="FD38" s="46">
        <f>FD36/(1+Kirish!$B$32)^(FD$4/12)</f>
        <v>0</v>
      </c>
      <c r="FE38" s="46">
        <f>FE36/(1+Kirish!$B$32)^(FE$4/12)</f>
        <v>0</v>
      </c>
      <c r="FF38" s="46">
        <f>FF36/(1+Kirish!$B$32)^(FF$4/12)</f>
        <v>0</v>
      </c>
      <c r="FG38" s="46">
        <f>FG36/(1+Kirish!$B$32)^(FG$4/12)</f>
        <v>0</v>
      </c>
      <c r="FH38" s="46">
        <f>FH36/(1+Kirish!$B$32)^(FH$4/12)</f>
        <v>0</v>
      </c>
      <c r="FI38" s="46">
        <f>FI36/(1+Kirish!$B$32)^(FI$4/12)</f>
        <v>0</v>
      </c>
      <c r="FJ38" s="46">
        <f>FJ36/(1+Kirish!$B$32)^(FJ$4/12)</f>
        <v>0</v>
      </c>
      <c r="FK38" s="46">
        <f>FK36/(1+Kirish!$B$32)^(FK$4/12)</f>
        <v>0</v>
      </c>
      <c r="FL38" s="46">
        <f>FL36/(1+Kirish!$B$32)^(FL$4/12)</f>
        <v>0</v>
      </c>
      <c r="FM38" s="46">
        <f>FM36/(1+Kirish!$B$32)^(FM$4/12)</f>
        <v>0</v>
      </c>
      <c r="FN38" s="46">
        <f>FN36/(1+Kirish!$B$32)^(FN$4/12)</f>
        <v>0</v>
      </c>
      <c r="FO38" s="46">
        <f>FO36/(1+Kirish!$B$32)^(FO$4/12)</f>
        <v>0</v>
      </c>
      <c r="FP38" s="46">
        <f>FP36/(1+Kirish!$B$32)^(FP$4/12)</f>
        <v>0</v>
      </c>
    </row>
    <row r="39" spans="1:172" x14ac:dyDescent="0.2">
      <c r="A39" s="42" t="s">
        <v>252</v>
      </c>
      <c r="D39" s="47">
        <f t="shared" ref="D39:AI39" si="44">IF(D37&lt;-0.000001,D$4,-1)</f>
        <v>0</v>
      </c>
      <c r="E39" s="47">
        <f t="shared" si="44"/>
        <v>1</v>
      </c>
      <c r="F39" s="47">
        <f t="shared" si="44"/>
        <v>2</v>
      </c>
      <c r="G39" s="47">
        <f t="shared" si="44"/>
        <v>3</v>
      </c>
      <c r="H39" s="47">
        <f t="shared" si="44"/>
        <v>4</v>
      </c>
      <c r="I39" s="47">
        <f t="shared" si="44"/>
        <v>5</v>
      </c>
      <c r="J39" s="47">
        <f t="shared" si="44"/>
        <v>6</v>
      </c>
      <c r="K39" s="47">
        <f t="shared" si="44"/>
        <v>7</v>
      </c>
      <c r="L39" s="47">
        <f t="shared" si="44"/>
        <v>8</v>
      </c>
      <c r="M39" s="47">
        <f t="shared" si="44"/>
        <v>9</v>
      </c>
      <c r="N39" s="47">
        <f t="shared" si="44"/>
        <v>10</v>
      </c>
      <c r="O39" s="47">
        <f t="shared" si="44"/>
        <v>11</v>
      </c>
      <c r="P39" s="47">
        <f t="shared" si="44"/>
        <v>12</v>
      </c>
      <c r="Q39" s="47">
        <f t="shared" si="44"/>
        <v>13</v>
      </c>
      <c r="R39" s="47">
        <f t="shared" si="44"/>
        <v>14</v>
      </c>
      <c r="S39" s="47">
        <f t="shared" si="44"/>
        <v>15</v>
      </c>
      <c r="T39" s="47">
        <f t="shared" si="44"/>
        <v>16</v>
      </c>
      <c r="U39" s="47">
        <f t="shared" si="44"/>
        <v>17</v>
      </c>
      <c r="V39" s="47">
        <f t="shared" si="44"/>
        <v>18</v>
      </c>
      <c r="W39" s="47">
        <f t="shared" si="44"/>
        <v>19</v>
      </c>
      <c r="X39" s="47">
        <f t="shared" si="44"/>
        <v>20</v>
      </c>
      <c r="Y39" s="47">
        <f t="shared" si="44"/>
        <v>21</v>
      </c>
      <c r="Z39" s="47">
        <f t="shared" si="44"/>
        <v>22</v>
      </c>
      <c r="AA39" s="47">
        <f t="shared" si="44"/>
        <v>23</v>
      </c>
      <c r="AB39" s="47">
        <f t="shared" si="44"/>
        <v>24</v>
      </c>
      <c r="AC39" s="47">
        <f t="shared" si="44"/>
        <v>25</v>
      </c>
      <c r="AD39" s="47">
        <f t="shared" si="44"/>
        <v>26</v>
      </c>
      <c r="AE39" s="47">
        <f t="shared" si="44"/>
        <v>27</v>
      </c>
      <c r="AF39" s="47">
        <f t="shared" si="44"/>
        <v>28</v>
      </c>
      <c r="AG39" s="47">
        <f t="shared" si="44"/>
        <v>29</v>
      </c>
      <c r="AH39" s="47">
        <f t="shared" si="44"/>
        <v>30</v>
      </c>
      <c r="AI39" s="47">
        <f t="shared" si="44"/>
        <v>31</v>
      </c>
      <c r="AJ39" s="47">
        <f t="shared" ref="AJ39:BO39" si="45">IF(AJ37&lt;-0.000001,AJ$4,-1)</f>
        <v>32</v>
      </c>
      <c r="AK39" s="47">
        <f t="shared" si="45"/>
        <v>33</v>
      </c>
      <c r="AL39" s="47">
        <f t="shared" si="45"/>
        <v>34</v>
      </c>
      <c r="AM39" s="47">
        <f t="shared" si="45"/>
        <v>35</v>
      </c>
      <c r="AN39" s="47">
        <f t="shared" si="45"/>
        <v>36</v>
      </c>
      <c r="AO39" s="47">
        <f t="shared" si="45"/>
        <v>37</v>
      </c>
      <c r="AP39" s="47">
        <f t="shared" si="45"/>
        <v>38</v>
      </c>
      <c r="AQ39" s="47">
        <f t="shared" si="45"/>
        <v>39</v>
      </c>
      <c r="AR39" s="47">
        <f t="shared" si="45"/>
        <v>40</v>
      </c>
      <c r="AS39" s="47">
        <f t="shared" si="45"/>
        <v>41</v>
      </c>
      <c r="AT39" s="47">
        <f t="shared" si="45"/>
        <v>42</v>
      </c>
      <c r="AU39" s="47">
        <f t="shared" si="45"/>
        <v>43</v>
      </c>
      <c r="AV39" s="47">
        <f t="shared" si="45"/>
        <v>44</v>
      </c>
      <c r="AW39" s="47">
        <f t="shared" si="45"/>
        <v>45</v>
      </c>
      <c r="AX39" s="47">
        <f t="shared" si="45"/>
        <v>46</v>
      </c>
      <c r="AY39" s="47">
        <f t="shared" si="45"/>
        <v>47</v>
      </c>
      <c r="AZ39" s="47">
        <f t="shared" si="45"/>
        <v>48</v>
      </c>
      <c r="BA39" s="47">
        <f t="shared" si="45"/>
        <v>49</v>
      </c>
      <c r="BB39" s="47">
        <f t="shared" si="45"/>
        <v>50</v>
      </c>
      <c r="BC39" s="47">
        <f t="shared" si="45"/>
        <v>51</v>
      </c>
      <c r="BD39" s="47">
        <f t="shared" si="45"/>
        <v>52</v>
      </c>
      <c r="BE39" s="47">
        <f t="shared" si="45"/>
        <v>53</v>
      </c>
      <c r="BF39" s="47">
        <f t="shared" si="45"/>
        <v>54</v>
      </c>
      <c r="BG39" s="47">
        <f t="shared" si="45"/>
        <v>55</v>
      </c>
      <c r="BH39" s="47">
        <f t="shared" si="45"/>
        <v>56</v>
      </c>
      <c r="BI39" s="47">
        <f t="shared" si="45"/>
        <v>57</v>
      </c>
      <c r="BJ39" s="47">
        <f t="shared" si="45"/>
        <v>58</v>
      </c>
      <c r="BK39" s="47">
        <f t="shared" si="45"/>
        <v>59</v>
      </c>
      <c r="BL39" s="47">
        <f t="shared" si="45"/>
        <v>60</v>
      </c>
      <c r="BM39" s="47">
        <f t="shared" si="45"/>
        <v>61</v>
      </c>
      <c r="BN39" s="47">
        <f t="shared" si="45"/>
        <v>62</v>
      </c>
      <c r="BO39" s="47">
        <f t="shared" si="45"/>
        <v>63</v>
      </c>
      <c r="BP39" s="47">
        <f t="shared" ref="BP39:CU39" si="46">IF(BP37&lt;-0.000001,BP$4,-1)</f>
        <v>64</v>
      </c>
      <c r="BQ39" s="47">
        <f t="shared" si="46"/>
        <v>65</v>
      </c>
      <c r="BR39" s="47">
        <f t="shared" si="46"/>
        <v>66</v>
      </c>
      <c r="BS39" s="47">
        <f t="shared" si="46"/>
        <v>67</v>
      </c>
      <c r="BT39" s="47">
        <f t="shared" si="46"/>
        <v>68</v>
      </c>
      <c r="BU39" s="47">
        <f t="shared" si="46"/>
        <v>69</v>
      </c>
      <c r="BV39" s="47">
        <f t="shared" si="46"/>
        <v>70</v>
      </c>
      <c r="BW39" s="47">
        <f t="shared" si="46"/>
        <v>71</v>
      </c>
      <c r="BX39" s="47">
        <f t="shared" si="46"/>
        <v>72</v>
      </c>
      <c r="BY39" s="47">
        <f t="shared" si="46"/>
        <v>73</v>
      </c>
      <c r="BZ39" s="47">
        <f t="shared" si="46"/>
        <v>74</v>
      </c>
      <c r="CA39" s="47">
        <f t="shared" si="46"/>
        <v>75</v>
      </c>
      <c r="CB39" s="47">
        <f t="shared" si="46"/>
        <v>76</v>
      </c>
      <c r="CC39" s="47">
        <f t="shared" si="46"/>
        <v>77</v>
      </c>
      <c r="CD39" s="47">
        <f t="shared" si="46"/>
        <v>78</v>
      </c>
      <c r="CE39" s="47">
        <f t="shared" si="46"/>
        <v>79</v>
      </c>
      <c r="CF39" s="47">
        <f t="shared" si="46"/>
        <v>80</v>
      </c>
      <c r="CG39" s="47">
        <f t="shared" si="46"/>
        <v>81</v>
      </c>
      <c r="CH39" s="47">
        <f t="shared" si="46"/>
        <v>82</v>
      </c>
      <c r="CI39" s="47">
        <f t="shared" si="46"/>
        <v>83</v>
      </c>
      <c r="CJ39" s="47">
        <f t="shared" si="46"/>
        <v>84</v>
      </c>
      <c r="CK39" s="47">
        <f t="shared" si="46"/>
        <v>85</v>
      </c>
      <c r="CL39" s="47">
        <f t="shared" si="46"/>
        <v>86</v>
      </c>
      <c r="CM39" s="47">
        <f t="shared" si="46"/>
        <v>87</v>
      </c>
      <c r="CN39" s="47">
        <f t="shared" si="46"/>
        <v>88</v>
      </c>
      <c r="CO39" s="47">
        <f t="shared" si="46"/>
        <v>89</v>
      </c>
      <c r="CP39" s="47">
        <f t="shared" si="46"/>
        <v>90</v>
      </c>
      <c r="CQ39" s="47">
        <f t="shared" si="46"/>
        <v>91</v>
      </c>
      <c r="CR39" s="47">
        <f t="shared" si="46"/>
        <v>92</v>
      </c>
      <c r="CS39" s="47">
        <f t="shared" si="46"/>
        <v>93</v>
      </c>
      <c r="CT39" s="47">
        <f t="shared" si="46"/>
        <v>94</v>
      </c>
      <c r="CU39" s="47">
        <f t="shared" si="46"/>
        <v>95</v>
      </c>
      <c r="CV39" s="47">
        <f t="shared" ref="CV39:EA39" si="47">IF(CV37&lt;-0.000001,CV$4,-1)</f>
        <v>96</v>
      </c>
      <c r="CW39" s="47">
        <f t="shared" si="47"/>
        <v>97</v>
      </c>
      <c r="CX39" s="47">
        <f t="shared" si="47"/>
        <v>98</v>
      </c>
      <c r="CY39" s="47">
        <f t="shared" si="47"/>
        <v>99</v>
      </c>
      <c r="CZ39" s="47">
        <f t="shared" si="47"/>
        <v>100</v>
      </c>
      <c r="DA39" s="47">
        <f t="shared" si="47"/>
        <v>101</v>
      </c>
      <c r="DB39" s="47">
        <f t="shared" si="47"/>
        <v>102</v>
      </c>
      <c r="DC39" s="47">
        <f t="shared" si="47"/>
        <v>103</v>
      </c>
      <c r="DD39" s="47">
        <f t="shared" si="47"/>
        <v>104</v>
      </c>
      <c r="DE39" s="47">
        <f t="shared" si="47"/>
        <v>105</v>
      </c>
      <c r="DF39" s="47">
        <f t="shared" si="47"/>
        <v>106</v>
      </c>
      <c r="DG39" s="47">
        <f t="shared" si="47"/>
        <v>107</v>
      </c>
      <c r="DH39" s="47">
        <f t="shared" si="47"/>
        <v>108</v>
      </c>
      <c r="DI39" s="47">
        <f t="shared" si="47"/>
        <v>109</v>
      </c>
      <c r="DJ39" s="47">
        <f t="shared" si="47"/>
        <v>110</v>
      </c>
      <c r="DK39" s="47">
        <f t="shared" si="47"/>
        <v>111</v>
      </c>
      <c r="DL39" s="47">
        <f t="shared" si="47"/>
        <v>112</v>
      </c>
      <c r="DM39" s="47">
        <f t="shared" si="47"/>
        <v>113</v>
      </c>
      <c r="DN39" s="47">
        <f t="shared" si="47"/>
        <v>114</v>
      </c>
      <c r="DO39" s="47">
        <f t="shared" si="47"/>
        <v>115</v>
      </c>
      <c r="DP39" s="47">
        <f t="shared" si="47"/>
        <v>116</v>
      </c>
      <c r="DQ39" s="47">
        <f t="shared" si="47"/>
        <v>117</v>
      </c>
      <c r="DR39" s="47">
        <f t="shared" si="47"/>
        <v>118</v>
      </c>
      <c r="DS39" s="47">
        <f t="shared" si="47"/>
        <v>119</v>
      </c>
      <c r="DT39" s="47">
        <f t="shared" si="47"/>
        <v>120</v>
      </c>
      <c r="DU39" s="47">
        <f t="shared" si="47"/>
        <v>121</v>
      </c>
      <c r="DV39" s="47">
        <f t="shared" si="47"/>
        <v>122</v>
      </c>
      <c r="DW39" s="47">
        <f t="shared" si="47"/>
        <v>123</v>
      </c>
      <c r="DX39" s="47">
        <f t="shared" si="47"/>
        <v>124</v>
      </c>
      <c r="DY39" s="47">
        <f t="shared" si="47"/>
        <v>125</v>
      </c>
      <c r="DZ39" s="47">
        <f t="shared" si="47"/>
        <v>126</v>
      </c>
      <c r="EA39" s="47">
        <f t="shared" si="47"/>
        <v>127</v>
      </c>
      <c r="EB39" s="47">
        <f t="shared" ref="EB39:FG39" si="48">IF(EB37&lt;-0.000001,EB$4,-1)</f>
        <v>128</v>
      </c>
      <c r="EC39" s="47">
        <f t="shared" si="48"/>
        <v>129</v>
      </c>
      <c r="ED39" s="47">
        <f t="shared" si="48"/>
        <v>130</v>
      </c>
      <c r="EE39" s="47">
        <f t="shared" si="48"/>
        <v>131</v>
      </c>
      <c r="EF39" s="47">
        <f t="shared" si="48"/>
        <v>132</v>
      </c>
      <c r="EG39" s="47">
        <f t="shared" si="48"/>
        <v>133</v>
      </c>
      <c r="EH39" s="47">
        <f t="shared" si="48"/>
        <v>134</v>
      </c>
      <c r="EI39" s="47">
        <f t="shared" si="48"/>
        <v>135</v>
      </c>
      <c r="EJ39" s="47">
        <f t="shared" si="48"/>
        <v>136</v>
      </c>
      <c r="EK39" s="47">
        <f t="shared" si="48"/>
        <v>137</v>
      </c>
      <c r="EL39" s="47">
        <f t="shared" si="48"/>
        <v>138</v>
      </c>
      <c r="EM39" s="47">
        <f t="shared" si="48"/>
        <v>139</v>
      </c>
      <c r="EN39" s="47">
        <f t="shared" si="48"/>
        <v>140</v>
      </c>
      <c r="EO39" s="47">
        <f t="shared" si="48"/>
        <v>141</v>
      </c>
      <c r="EP39" s="47">
        <f t="shared" si="48"/>
        <v>142</v>
      </c>
      <c r="EQ39" s="47">
        <f t="shared" si="48"/>
        <v>143</v>
      </c>
      <c r="ER39" s="47">
        <f t="shared" si="48"/>
        <v>144</v>
      </c>
      <c r="ES39" s="47">
        <f t="shared" si="48"/>
        <v>145</v>
      </c>
      <c r="ET39" s="47">
        <f t="shared" si="48"/>
        <v>146</v>
      </c>
      <c r="EU39" s="47">
        <f t="shared" si="48"/>
        <v>147</v>
      </c>
      <c r="EV39" s="47">
        <f t="shared" si="48"/>
        <v>148</v>
      </c>
      <c r="EW39" s="47">
        <f t="shared" si="48"/>
        <v>149</v>
      </c>
      <c r="EX39" s="47">
        <f t="shared" si="48"/>
        <v>150</v>
      </c>
      <c r="EY39" s="47">
        <f t="shared" si="48"/>
        <v>151</v>
      </c>
      <c r="EZ39" s="47">
        <f t="shared" si="48"/>
        <v>152</v>
      </c>
      <c r="FA39" s="47">
        <f t="shared" si="48"/>
        <v>153</v>
      </c>
      <c r="FB39" s="47">
        <f t="shared" si="48"/>
        <v>154</v>
      </c>
      <c r="FC39" s="47">
        <f t="shared" si="48"/>
        <v>155</v>
      </c>
      <c r="FD39" s="47">
        <f t="shared" si="48"/>
        <v>156</v>
      </c>
      <c r="FE39" s="47">
        <f t="shared" si="48"/>
        <v>157</v>
      </c>
      <c r="FF39" s="47">
        <f t="shared" si="48"/>
        <v>158</v>
      </c>
      <c r="FG39" s="47">
        <f t="shared" si="48"/>
        <v>159</v>
      </c>
      <c r="FH39" s="47">
        <f t="shared" ref="FH39:FP39" si="49">IF(FH37&lt;-0.000001,FH$4,-1)</f>
        <v>160</v>
      </c>
      <c r="FI39" s="47">
        <f t="shared" si="49"/>
        <v>161</v>
      </c>
      <c r="FJ39" s="47">
        <f t="shared" si="49"/>
        <v>162</v>
      </c>
      <c r="FK39" s="47">
        <f t="shared" si="49"/>
        <v>163</v>
      </c>
      <c r="FL39" s="47">
        <f t="shared" si="49"/>
        <v>164</v>
      </c>
      <c r="FM39" s="47">
        <f t="shared" si="49"/>
        <v>165</v>
      </c>
      <c r="FN39" s="47">
        <f t="shared" si="49"/>
        <v>166</v>
      </c>
      <c r="FO39" s="47">
        <f t="shared" si="49"/>
        <v>167</v>
      </c>
      <c r="FP39" s="47">
        <f t="shared" si="49"/>
        <v>168</v>
      </c>
    </row>
    <row r="41" spans="1:172" x14ac:dyDescent="0.2">
      <c r="A41" s="40" t="s">
        <v>253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1"/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1"/>
      <c r="FG41" s="41"/>
      <c r="FH41" s="41"/>
      <c r="FI41" s="41"/>
      <c r="FJ41" s="41"/>
      <c r="FK41" s="41"/>
      <c r="FL41" s="41"/>
      <c r="FM41" s="41"/>
      <c r="FN41" s="41"/>
      <c r="FO41" s="41"/>
      <c r="FP41" s="41"/>
    </row>
    <row r="42" spans="1:172" x14ac:dyDescent="0.2">
      <c r="A42" s="42" t="s">
        <v>223</v>
      </c>
      <c r="D42" s="43">
        <f>IF(D$4&lt;=Parametrlar!$I$4,1+Kirish!$C$44*D$4/Parametrlar!$I$4,(1+Kirish!$C$44)*(1+Kirish!$C$45)^((D$4-Parametrlar!$I$4)/12))</f>
        <v>1</v>
      </c>
      <c r="E42" s="43">
        <f>IF(E$4&lt;=Parametrlar!$I$4,1+Kirish!$C$44*E$4/Parametrlar!$I$4,(1+Kirish!$C$44)*(1+Kirish!$C$45)^((E$4-Parametrlar!$I$4)/12))</f>
        <v>1.0089999999999999</v>
      </c>
      <c r="F42" s="43">
        <f>IF(F$4&lt;=Parametrlar!$I$4,1+Kirish!$C$44*F$4/Parametrlar!$I$4,(1+Kirish!$C$44)*(1+Kirish!$C$45)^((F$4-Parametrlar!$I$4)/12))</f>
        <v>1.018</v>
      </c>
      <c r="G42" s="43">
        <f>IF(G$4&lt;=Parametrlar!$I$4,1+Kirish!$C$44*G$4/Parametrlar!$I$4,(1+Kirish!$C$44)*(1+Kirish!$C$45)^((G$4-Parametrlar!$I$4)/12))</f>
        <v>1.0269999999999999</v>
      </c>
      <c r="H42" s="43">
        <f>IF(H$4&lt;=Parametrlar!$I$4,1+Kirish!$C$44*H$4/Parametrlar!$I$4,(1+Kirish!$C$44)*(1+Kirish!$C$45)^((H$4-Parametrlar!$I$4)/12))</f>
        <v>1.036</v>
      </c>
      <c r="I42" s="43">
        <f>IF(I$4&lt;=Parametrlar!$I$4,1+Kirish!$C$44*I$4/Parametrlar!$I$4,(1+Kirish!$C$44)*(1+Kirish!$C$45)^((I$4-Parametrlar!$I$4)/12))</f>
        <v>1.0449999999999999</v>
      </c>
      <c r="J42" s="43">
        <f>IF(J$4&lt;=Parametrlar!$I$4,1+Kirish!$C$44*J$4/Parametrlar!$I$4,(1+Kirish!$C$44)*(1+Kirish!$C$45)^((J$4-Parametrlar!$I$4)/12))</f>
        <v>1.054</v>
      </c>
      <c r="K42" s="43">
        <f>IF(K$4&lt;=Parametrlar!$I$4,1+Kirish!$C$44*K$4/Parametrlar!$I$4,(1+Kirish!$C$44)*(1+Kirish!$C$45)^((K$4-Parametrlar!$I$4)/12))</f>
        <v>1.0629999999999999</v>
      </c>
      <c r="L42" s="43">
        <f>IF(L$4&lt;=Parametrlar!$I$4,1+Kirish!$C$44*L$4/Parametrlar!$I$4,(1+Kirish!$C$44)*(1+Kirish!$C$45)^((L$4-Parametrlar!$I$4)/12))</f>
        <v>1.0720000000000001</v>
      </c>
      <c r="M42" s="43">
        <f>IF(M$4&lt;=Parametrlar!$I$4,1+Kirish!$C$44*M$4/Parametrlar!$I$4,(1+Kirish!$C$44)*(1+Kirish!$C$45)^((M$4-Parametrlar!$I$4)/12))</f>
        <v>1.081</v>
      </c>
      <c r="N42" s="43">
        <f>IF(N$4&lt;=Parametrlar!$I$4,1+Kirish!$C$44*N$4/Parametrlar!$I$4,(1+Kirish!$C$44)*(1+Kirish!$C$45)^((N$4-Parametrlar!$I$4)/12))</f>
        <v>1.0900000000000001</v>
      </c>
      <c r="O42" s="43">
        <f>IF(O$4&lt;=Parametrlar!$I$4,1+Kirish!$C$44*O$4/Parametrlar!$I$4,(1+Kirish!$C$44)*(1+Kirish!$C$45)^((O$4-Parametrlar!$I$4)/12))</f>
        <v>1.099</v>
      </c>
      <c r="P42" s="43">
        <f>IF(P$4&lt;=Parametrlar!$I$4,1+Kirish!$C$44*P$4/Parametrlar!$I$4,(1+Kirish!$C$44)*(1+Kirish!$C$45)^((P$4-Parametrlar!$I$4)/12))</f>
        <v>1.1080000000000001</v>
      </c>
      <c r="Q42" s="43">
        <f>IF(Q$4&lt;=Parametrlar!$I$4,1+Kirish!$C$44*Q$4/Parametrlar!$I$4,(1+Kirish!$C$44)*(1+Kirish!$C$45)^((Q$4-Parametrlar!$I$4)/12))</f>
        <v>1.117</v>
      </c>
      <c r="R42" s="43">
        <f>IF(R$4&lt;=Parametrlar!$I$4,1+Kirish!$C$44*R$4/Parametrlar!$I$4,(1+Kirish!$C$44)*(1+Kirish!$C$45)^((R$4-Parametrlar!$I$4)/12))</f>
        <v>1.1259999999999999</v>
      </c>
      <c r="S42" s="43">
        <f>IF(S$4&lt;=Parametrlar!$I$4,1+Kirish!$C$44*S$4/Parametrlar!$I$4,(1+Kirish!$C$44)*(1+Kirish!$C$45)^((S$4-Parametrlar!$I$4)/12))</f>
        <v>1.135</v>
      </c>
      <c r="T42" s="43">
        <f>IF(T$4&lt;=Parametrlar!$I$4,1+Kirish!$C$44*T$4/Parametrlar!$I$4,(1+Kirish!$C$44)*(1+Kirish!$C$45)^((T$4-Parametrlar!$I$4)/12))</f>
        <v>1.1439999999999999</v>
      </c>
      <c r="U42" s="43">
        <f>IF(U$4&lt;=Parametrlar!$I$4,1+Kirish!$C$44*U$4/Parametrlar!$I$4,(1+Kirish!$C$44)*(1+Kirish!$C$45)^((U$4-Parametrlar!$I$4)/12))</f>
        <v>1.153</v>
      </c>
      <c r="V42" s="43">
        <f>IF(V$4&lt;=Parametrlar!$I$4,1+Kirish!$C$44*V$4/Parametrlar!$I$4,(1+Kirish!$C$44)*(1+Kirish!$C$45)^((V$4-Parametrlar!$I$4)/12))</f>
        <v>1.1619999999999999</v>
      </c>
      <c r="W42" s="43">
        <f>IF(W$4&lt;=Parametrlar!$I$4,1+Kirish!$C$44*W$4/Parametrlar!$I$4,(1+Kirish!$C$44)*(1+Kirish!$C$45)^((W$4-Parametrlar!$I$4)/12))</f>
        <v>1.171</v>
      </c>
      <c r="X42" s="43">
        <f>IF(X$4&lt;=Parametrlar!$I$4,1+Kirish!$C$44*X$4/Parametrlar!$I$4,(1+Kirish!$C$44)*(1+Kirish!$C$45)^((X$4-Parametrlar!$I$4)/12))</f>
        <v>1.18</v>
      </c>
      <c r="Y42" s="43">
        <f>IF(Y$4&lt;=Parametrlar!$I$4,1+Kirish!$C$44*Y$4/Parametrlar!$I$4,(1+Kirish!$C$44)*(1+Kirish!$C$45)^((Y$4-Parametrlar!$I$4)/12))</f>
        <v>1.1819488659362658</v>
      </c>
      <c r="Z42" s="43">
        <f>IF(Z$4&lt;=Parametrlar!$I$4,1+Kirish!$C$44*Z$4/Parametrlar!$I$4,(1+Kirish!$C$44)*(1+Kirish!$C$45)^((Z$4-Parametrlar!$I$4)/12))</f>
        <v>1.183900950583072</v>
      </c>
      <c r="AA42" s="43">
        <f>IF(AA$4&lt;=Parametrlar!$I$4,1+Kirish!$C$44*AA$4/Parametrlar!$I$4,(1+Kirish!$C$44)*(1+Kirish!$C$45)^((AA$4-Parametrlar!$I$4)/12))</f>
        <v>1.1858562592563804</v>
      </c>
      <c r="AB42" s="43">
        <f>IF(AB$4&lt;=Parametrlar!$I$4,1+Kirish!$C$44*AB$4/Parametrlar!$I$4,(1+Kirish!$C$44)*(1+Kirish!$C$45)^((AB$4-Parametrlar!$I$4)/12))</f>
        <v>1.1878147972809332</v>
      </c>
      <c r="AC42" s="43">
        <f>IF(AC$4&lt;=Parametrlar!$I$4,1+Kirish!$C$44*AC$4/Parametrlar!$I$4,(1+Kirish!$C$44)*(1+Kirish!$C$45)^((AC$4-Parametrlar!$I$4)/12))</f>
        <v>1.1897765699902665</v>
      </c>
      <c r="AD42" s="43">
        <f>IF(AD$4&lt;=Parametrlar!$I$4,1+Kirish!$C$44*AD$4/Parametrlar!$I$4,(1+Kirish!$C$44)*(1+Kirish!$C$45)^((AD$4-Parametrlar!$I$4)/12))</f>
        <v>1.1917415827267253</v>
      </c>
      <c r="AE42" s="43">
        <f>IF(AE$4&lt;=Parametrlar!$I$4,1+Kirish!$C$44*AE$4/Parametrlar!$I$4,(1+Kirish!$C$44)*(1+Kirish!$C$45)^((AE$4-Parametrlar!$I$4)/12))</f>
        <v>1.1937098408414775</v>
      </c>
      <c r="AF42" s="43">
        <f>IF(AF$4&lt;=Parametrlar!$I$4,1+Kirish!$C$44*AF$4/Parametrlar!$I$4,(1+Kirish!$C$44)*(1+Kirish!$C$45)^((AF$4-Parametrlar!$I$4)/12))</f>
        <v>1.1956813496945293</v>
      </c>
      <c r="AG42" s="43">
        <f>IF(AG$4&lt;=Parametrlar!$I$4,1+Kirish!$C$44*AG$4/Parametrlar!$I$4,(1+Kirish!$C$44)*(1+Kirish!$C$45)^((AG$4-Parametrlar!$I$4)/12))</f>
        <v>1.1976561146547395</v>
      </c>
      <c r="AH42" s="43">
        <f>IF(AH$4&lt;=Parametrlar!$I$4,1+Kirish!$C$44*AH$4/Parametrlar!$I$4,(1+Kirish!$C$44)*(1+Kirish!$C$45)^((AH$4-Parametrlar!$I$4)/12))</f>
        <v>1.1996341410998335</v>
      </c>
      <c r="AI42" s="43">
        <f>IF(AI$4&lt;=Parametrlar!$I$4,1+Kirish!$C$44*AI$4/Parametrlar!$I$4,(1+Kirish!$C$44)*(1+Kirish!$C$45)^((AI$4-Parametrlar!$I$4)/12))</f>
        <v>1.2016154344164192</v>
      </c>
      <c r="AJ42" s="43">
        <f>IF(AJ$4&lt;=Parametrlar!$I$4,1+Kirish!$C$44*AJ$4/Parametrlar!$I$4,(1+Kirish!$C$44)*(1+Kirish!$C$45)^((AJ$4-Parametrlar!$I$4)/12))</f>
        <v>1.2036</v>
      </c>
      <c r="AK42" s="43">
        <f>IF(AK$4&lt;=Parametrlar!$I$4,1+Kirish!$C$44*AK$4/Parametrlar!$I$4,(1+Kirish!$C$44)*(1+Kirish!$C$45)^((AK$4-Parametrlar!$I$4)/12))</f>
        <v>1.2055878432549911</v>
      </c>
      <c r="AL42" s="43">
        <f>IF(AL$4&lt;=Parametrlar!$I$4,1+Kirish!$C$44*AL$4/Parametrlar!$I$4,(1+Kirish!$C$44)*(1+Kirish!$C$45)^((AL$4-Parametrlar!$I$4)/12))</f>
        <v>1.2075789695947332</v>
      </c>
      <c r="AM42" s="43">
        <f>IF(AM$4&lt;=Parametrlar!$I$4,1+Kirish!$C$44*AM$4/Parametrlar!$I$4,(1+Kirish!$C$44)*(1+Kirish!$C$45)^((AM$4-Parametrlar!$I$4)/12))</f>
        <v>1.2095733844415082</v>
      </c>
      <c r="AN42" s="43">
        <f>IF(AN$4&lt;=Parametrlar!$I$4,1+Kirish!$C$44*AN$4/Parametrlar!$I$4,(1+Kirish!$C$44)*(1+Kirish!$C$45)^((AN$4-Parametrlar!$I$4)/12))</f>
        <v>1.211571093226552</v>
      </c>
      <c r="AO42" s="43">
        <f>IF(AO$4&lt;=Parametrlar!$I$4,1+Kirish!$C$44*AO$4/Parametrlar!$I$4,(1+Kirish!$C$44)*(1+Kirish!$C$45)^((AO$4-Parametrlar!$I$4)/12))</f>
        <v>1.213572101390072</v>
      </c>
      <c r="AP42" s="43">
        <f>IF(AP$4&lt;=Parametrlar!$I$4,1+Kirish!$C$44*AP$4/Parametrlar!$I$4,(1+Kirish!$C$44)*(1+Kirish!$C$45)^((AP$4-Parametrlar!$I$4)/12))</f>
        <v>1.2155764143812597</v>
      </c>
      <c r="AQ42" s="43">
        <f>IF(AQ$4&lt;=Parametrlar!$I$4,1+Kirish!$C$44*AQ$4/Parametrlar!$I$4,(1+Kirish!$C$44)*(1+Kirish!$C$45)^((AQ$4-Parametrlar!$I$4)/12))</f>
        <v>1.2175840376583071</v>
      </c>
      <c r="AR42" s="43">
        <f>IF(AR$4&lt;=Parametrlar!$I$4,1+Kirish!$C$44*AR$4/Parametrlar!$I$4,(1+Kirish!$C$44)*(1+Kirish!$C$45)^((AR$4-Parametrlar!$I$4)/12))</f>
        <v>1.2195949766884198</v>
      </c>
      <c r="AS42" s="43">
        <f>IF(AS$4&lt;=Parametrlar!$I$4,1+Kirish!$C$44*AS$4/Parametrlar!$I$4,(1+Kirish!$C$44)*(1+Kirish!$C$45)^((AS$4-Parametrlar!$I$4)/12))</f>
        <v>1.2216092369478342</v>
      </c>
      <c r="AT42" s="43">
        <f>IF(AT$4&lt;=Parametrlar!$I$4,1+Kirish!$C$44*AT$4/Parametrlar!$I$4,(1+Kirish!$C$44)*(1+Kirish!$C$45)^((AT$4-Parametrlar!$I$4)/12))</f>
        <v>1.2236268239218304</v>
      </c>
      <c r="AU42" s="43">
        <f>IF(AU$4&lt;=Parametrlar!$I$4,1+Kirish!$C$44*AU$4/Parametrlar!$I$4,(1+Kirish!$C$44)*(1+Kirish!$C$45)^((AU$4-Parametrlar!$I$4)/12))</f>
        <v>1.2256477431047477</v>
      </c>
      <c r="AV42" s="43">
        <f>IF(AV$4&lt;=Parametrlar!$I$4,1+Kirish!$C$44*AV$4/Parametrlar!$I$4,(1+Kirish!$C$44)*(1+Kirish!$C$45)^((AV$4-Parametrlar!$I$4)/12))</f>
        <v>1.2276719999999999</v>
      </c>
      <c r="AW42" s="43">
        <f>IF(AW$4&lt;=Parametrlar!$I$4,1+Kirish!$C$44*AW$4/Parametrlar!$I$4,(1+Kirish!$C$44)*(1+Kirish!$C$45)^((AW$4-Parametrlar!$I$4)/12))</f>
        <v>1.2296996001200908</v>
      </c>
      <c r="AX42" s="43">
        <f>IF(AX$4&lt;=Parametrlar!$I$4,1+Kirish!$C$44*AX$4/Parametrlar!$I$4,(1+Kirish!$C$44)*(1+Kirish!$C$45)^((AX$4-Parametrlar!$I$4)/12))</f>
        <v>1.2317305489866279</v>
      </c>
      <c r="AY42" s="43">
        <f>IF(AY$4&lt;=Parametrlar!$I$4,1+Kirish!$C$44*AY$4/Parametrlar!$I$4,(1+Kirish!$C$44)*(1+Kirish!$C$45)^((AY$4-Parametrlar!$I$4)/12))</f>
        <v>1.2337648521303382</v>
      </c>
      <c r="AZ42" s="43">
        <f>IF(AZ$4&lt;=Parametrlar!$I$4,1+Kirish!$C$44*AZ$4/Parametrlar!$I$4,(1+Kirish!$C$44)*(1+Kirish!$C$45)^((AZ$4-Parametrlar!$I$4)/12))</f>
        <v>1.235802515091083</v>
      </c>
      <c r="BA42" s="43">
        <f>IF(BA$4&lt;=Parametrlar!$I$4,1+Kirish!$C$44*BA$4/Parametrlar!$I$4,(1+Kirish!$C$44)*(1+Kirish!$C$45)^((BA$4-Parametrlar!$I$4)/12))</f>
        <v>1.2378435434178734</v>
      </c>
      <c r="BB42" s="43">
        <f>IF(BB$4&lt;=Parametrlar!$I$4,1+Kirish!$C$44*BB$4/Parametrlar!$I$4,(1+Kirish!$C$44)*(1+Kirish!$C$45)^((BB$4-Parametrlar!$I$4)/12))</f>
        <v>1.2398879426688849</v>
      </c>
      <c r="BC42" s="43">
        <f>IF(BC$4&lt;=Parametrlar!$I$4,1+Kirish!$C$44*BC$4/Parametrlar!$I$4,(1+Kirish!$C$44)*(1+Kirish!$C$45)^((BC$4-Parametrlar!$I$4)/12))</f>
        <v>1.2419357184114732</v>
      </c>
      <c r="BD42" s="43">
        <f>IF(BD$4&lt;=Parametrlar!$I$4,1+Kirish!$C$44*BD$4/Parametrlar!$I$4,(1+Kirish!$C$44)*(1+Kirish!$C$45)^((BD$4-Parametrlar!$I$4)/12))</f>
        <v>1.2439868762221882</v>
      </c>
      <c r="BE42" s="43">
        <f>IF(BE$4&lt;=Parametrlar!$I$4,1+Kirish!$C$44*BE$4/Parametrlar!$I$4,(1+Kirish!$C$44)*(1+Kirish!$C$45)^((BE$4-Parametrlar!$I$4)/12))</f>
        <v>1.246041421686791</v>
      </c>
      <c r="BF42" s="43">
        <f>IF(BF$4&lt;=Parametrlar!$I$4,1+Kirish!$C$44*BF$4/Parametrlar!$I$4,(1+Kirish!$C$44)*(1+Kirish!$C$45)^((BF$4-Parametrlar!$I$4)/12))</f>
        <v>1.2480993604002668</v>
      </c>
      <c r="BG42" s="43">
        <f>IF(BG$4&lt;=Parametrlar!$I$4,1+Kirish!$C$44*BG$4/Parametrlar!$I$4,(1+Kirish!$C$44)*(1+Kirish!$C$45)^((BG$4-Parametrlar!$I$4)/12))</f>
        <v>1.2501606979668425</v>
      </c>
      <c r="BH42" s="43">
        <f>IF(BH$4&lt;=Parametrlar!$I$4,1+Kirish!$C$44*BH$4/Parametrlar!$I$4,(1+Kirish!$C$44)*(1+Kirish!$C$45)^((BH$4-Parametrlar!$I$4)/12))</f>
        <v>1.2522254399999999</v>
      </c>
      <c r="BI42" s="43">
        <f>IF(BI$4&lt;=Parametrlar!$I$4,1+Kirish!$C$44*BI$4/Parametrlar!$I$4,(1+Kirish!$C$44)*(1+Kirish!$C$45)^((BI$4-Parametrlar!$I$4)/12))</f>
        <v>1.2542935921224927</v>
      </c>
      <c r="BJ42" s="43">
        <f>IF(BJ$4&lt;=Parametrlar!$I$4,1+Kirish!$C$44*BJ$4/Parametrlar!$I$4,(1+Kirish!$C$44)*(1+Kirish!$C$45)^((BJ$4-Parametrlar!$I$4)/12))</f>
        <v>1.2563651599663606</v>
      </c>
      <c r="BK42" s="43">
        <f>IF(BK$4&lt;=Parametrlar!$I$4,1+Kirish!$C$44*BK$4/Parametrlar!$I$4,(1+Kirish!$C$44)*(1+Kirish!$C$45)^((BK$4-Parametrlar!$I$4)/12))</f>
        <v>1.2584401491729451</v>
      </c>
      <c r="BL42" s="43">
        <f>IF(BL$4&lt;=Parametrlar!$I$4,1+Kirish!$C$44*BL$4/Parametrlar!$I$4,(1+Kirish!$C$44)*(1+Kirish!$C$45)^((BL$4-Parametrlar!$I$4)/12))</f>
        <v>1.2605185653929047</v>
      </c>
      <c r="BM42" s="43">
        <f>IF(BM$4&lt;=Parametrlar!$I$4,1+Kirish!$C$44*BM$4/Parametrlar!$I$4,(1+Kirish!$C$44)*(1+Kirish!$C$45)^((BM$4-Parametrlar!$I$4)/12))</f>
        <v>1.2626004142862308</v>
      </c>
      <c r="BN42" s="43">
        <f>IF(BN$4&lt;=Parametrlar!$I$4,1+Kirish!$C$44*BN$4/Parametrlar!$I$4,(1+Kirish!$C$44)*(1+Kirish!$C$45)^((BN$4-Parametrlar!$I$4)/12))</f>
        <v>1.2646857015222626</v>
      </c>
      <c r="BO42" s="43">
        <f>IF(BO$4&lt;=Parametrlar!$I$4,1+Kirish!$C$44*BO$4/Parametrlar!$I$4,(1+Kirish!$C$44)*(1+Kirish!$C$45)^((BO$4-Parametrlar!$I$4)/12))</f>
        <v>1.2667744327797026</v>
      </c>
      <c r="BP42" s="43">
        <f>IF(BP$4&lt;=Parametrlar!$I$4,1+Kirish!$C$44*BP$4/Parametrlar!$I$4,(1+Kirish!$C$44)*(1+Kirish!$C$45)^((BP$4-Parametrlar!$I$4)/12))</f>
        <v>1.2688666137466322</v>
      </c>
      <c r="BQ42" s="43">
        <f>IF(BQ$4&lt;=Parametrlar!$I$4,1+Kirish!$C$44*BQ$4/Parametrlar!$I$4,(1+Kirish!$C$44)*(1+Kirish!$C$45)^((BQ$4-Parametrlar!$I$4)/12))</f>
        <v>1.2709622501205267</v>
      </c>
      <c r="BR42" s="43">
        <f>IF(BR$4&lt;=Parametrlar!$I$4,1+Kirish!$C$44*BR$4/Parametrlar!$I$4,(1+Kirish!$C$44)*(1+Kirish!$C$45)^((BR$4-Parametrlar!$I$4)/12))</f>
        <v>1.2730613476082724</v>
      </c>
      <c r="BS42" s="43">
        <f>IF(BS$4&lt;=Parametrlar!$I$4,1+Kirish!$C$44*BS$4/Parametrlar!$I$4,(1+Kirish!$C$44)*(1+Kirish!$C$45)^((BS$4-Parametrlar!$I$4)/12))</f>
        <v>1.2751639119261793</v>
      </c>
      <c r="BT42" s="43">
        <f>IF(BT$4&lt;=Parametrlar!$I$4,1+Kirish!$C$44*BT$4/Parametrlar!$I$4,(1+Kirish!$C$44)*(1+Kirish!$C$45)^((BT$4-Parametrlar!$I$4)/12))</f>
        <v>1.2772699487999999</v>
      </c>
      <c r="BU42" s="43">
        <f>IF(BU$4&lt;=Parametrlar!$I$4,1+Kirish!$C$44*BU$4/Parametrlar!$I$4,(1+Kirish!$C$44)*(1+Kirish!$C$45)^((BU$4-Parametrlar!$I$4)/12))</f>
        <v>1.2793794639649427</v>
      </c>
      <c r="BV42" s="43">
        <f>IF(BV$4&lt;=Parametrlar!$I$4,1+Kirish!$C$44*BV$4/Parametrlar!$I$4,(1+Kirish!$C$44)*(1+Kirish!$C$45)^((BV$4-Parametrlar!$I$4)/12))</f>
        <v>1.2814924631656877</v>
      </c>
      <c r="BW42" s="43">
        <f>IF(BW$4&lt;=Parametrlar!$I$4,1+Kirish!$C$44*BW$4/Parametrlar!$I$4,(1+Kirish!$C$44)*(1+Kirish!$C$45)^((BW$4-Parametrlar!$I$4)/12))</f>
        <v>1.2836089521564038</v>
      </c>
      <c r="BX42" s="43">
        <f>IF(BX$4&lt;=Parametrlar!$I$4,1+Kirish!$C$44*BX$4/Parametrlar!$I$4,(1+Kirish!$C$44)*(1+Kirish!$C$45)^((BX$4-Parametrlar!$I$4)/12))</f>
        <v>1.2857289367007627</v>
      </c>
      <c r="BY42" s="43">
        <f>IF(BY$4&lt;=Parametrlar!$I$4,1+Kirish!$C$44*BY$4/Parametrlar!$I$4,(1+Kirish!$C$44)*(1+Kirish!$C$45)^((BY$4-Parametrlar!$I$4)/12))</f>
        <v>1.2878524225719556</v>
      </c>
      <c r="BZ42" s="43">
        <f>IF(BZ$4&lt;=Parametrlar!$I$4,1+Kirish!$C$44*BZ$4/Parametrlar!$I$4,(1+Kirish!$C$44)*(1+Kirish!$C$45)^((BZ$4-Parametrlar!$I$4)/12))</f>
        <v>1.2899794155527078</v>
      </c>
      <c r="CA42" s="43">
        <f>IF(CA$4&lt;=Parametrlar!$I$4,1+Kirish!$C$44*CA$4/Parametrlar!$I$4,(1+Kirish!$C$44)*(1+Kirish!$C$45)^((CA$4-Parametrlar!$I$4)/12))</f>
        <v>1.2921099214352965</v>
      </c>
      <c r="CB42" s="43">
        <f>IF(CB$4&lt;=Parametrlar!$I$4,1+Kirish!$C$44*CB$4/Parametrlar!$I$4,(1+Kirish!$C$44)*(1+Kirish!$C$45)^((CB$4-Parametrlar!$I$4)/12))</f>
        <v>1.2942439460215647</v>
      </c>
      <c r="CC42" s="43">
        <f>IF(CC$4&lt;=Parametrlar!$I$4,1+Kirish!$C$44*CC$4/Parametrlar!$I$4,(1+Kirish!$C$44)*(1+Kirish!$C$45)^((CC$4-Parametrlar!$I$4)/12))</f>
        <v>1.2963814951229373</v>
      </c>
      <c r="CD42" s="43">
        <f>IF(CD$4&lt;=Parametrlar!$I$4,1+Kirish!$C$44*CD$4/Parametrlar!$I$4,(1+Kirish!$C$44)*(1+Kirish!$C$45)^((CD$4-Parametrlar!$I$4)/12))</f>
        <v>1.2985225745604376</v>
      </c>
      <c r="CE42" s="43">
        <f>IF(CE$4&lt;=Parametrlar!$I$4,1+Kirish!$C$44*CE$4/Parametrlar!$I$4,(1+Kirish!$C$44)*(1+Kirish!$C$45)^((CE$4-Parametrlar!$I$4)/12))</f>
        <v>1.3006671901647029</v>
      </c>
      <c r="CF42" s="43">
        <f>IF(CF$4&lt;=Parametrlar!$I$4,1+Kirish!$C$44*CF$4/Parametrlar!$I$4,(1+Kirish!$C$44)*(1+Kirish!$C$45)^((CF$4-Parametrlar!$I$4)/12))</f>
        <v>1.3028153477760001</v>
      </c>
      <c r="CG42" s="43">
        <f>IF(CG$4&lt;=Parametrlar!$I$4,1+Kirish!$C$44*CG$4/Parametrlar!$I$4,(1+Kirish!$C$44)*(1+Kirish!$C$45)^((CG$4-Parametrlar!$I$4)/12))</f>
        <v>1.3049670532442414</v>
      </c>
      <c r="CH42" s="43">
        <f>IF(CH$4&lt;=Parametrlar!$I$4,1+Kirish!$C$44*CH$4/Parametrlar!$I$4,(1+Kirish!$C$44)*(1+Kirish!$C$45)^((CH$4-Parametrlar!$I$4)/12))</f>
        <v>1.3071223124290017</v>
      </c>
      <c r="CI42" s="43">
        <f>IF(CI$4&lt;=Parametrlar!$I$4,1+Kirish!$C$44*CI$4/Parametrlar!$I$4,(1+Kirish!$C$44)*(1+Kirish!$C$45)^((CI$4-Parametrlar!$I$4)/12))</f>
        <v>1.309281131199532</v>
      </c>
      <c r="CJ42" s="43">
        <f>IF(CJ$4&lt;=Parametrlar!$I$4,1+Kirish!$C$44*CJ$4/Parametrlar!$I$4,(1+Kirish!$C$44)*(1+Kirish!$C$45)^((CJ$4-Parametrlar!$I$4)/12))</f>
        <v>1.3114435154347781</v>
      </c>
      <c r="CK42" s="43">
        <f>IF(CK$4&lt;=Parametrlar!$I$4,1+Kirish!$C$44*CK$4/Parametrlar!$I$4,(1+Kirish!$C$44)*(1+Kirish!$C$45)^((CK$4-Parametrlar!$I$4)/12))</f>
        <v>1.3136094710233948</v>
      </c>
      <c r="CL42" s="43">
        <f>IF(CL$4&lt;=Parametrlar!$I$4,1+Kirish!$C$44*CL$4/Parametrlar!$I$4,(1+Kirish!$C$44)*(1+Kirish!$C$45)^((CL$4-Parametrlar!$I$4)/12))</f>
        <v>1.315779003863762</v>
      </c>
      <c r="CM42" s="43">
        <f>IF(CM$4&lt;=Parametrlar!$I$4,1+Kirish!$C$44*CM$4/Parametrlar!$I$4,(1+Kirish!$C$44)*(1+Kirish!$C$45)^((CM$4-Parametrlar!$I$4)/12))</f>
        <v>1.3179521198640027</v>
      </c>
      <c r="CN42" s="43">
        <f>IF(CN$4&lt;=Parametrlar!$I$4,1+Kirish!$C$44*CN$4/Parametrlar!$I$4,(1+Kirish!$C$44)*(1+Kirish!$C$45)^((CN$4-Parametrlar!$I$4)/12))</f>
        <v>1.3201288249419962</v>
      </c>
      <c r="CO42" s="43">
        <f>IF(CO$4&lt;=Parametrlar!$I$4,1+Kirish!$C$44*CO$4/Parametrlar!$I$4,(1+Kirish!$C$44)*(1+Kirish!$C$45)^((CO$4-Parametrlar!$I$4)/12))</f>
        <v>1.3223091250253962</v>
      </c>
      <c r="CP42" s="43">
        <f>IF(CP$4&lt;=Parametrlar!$I$4,1+Kirish!$C$44*CP$4/Parametrlar!$I$4,(1+Kirish!$C$44)*(1+Kirish!$C$45)^((CP$4-Parametrlar!$I$4)/12))</f>
        <v>1.3244930260516465</v>
      </c>
      <c r="CQ42" s="43">
        <f>IF(CQ$4&lt;=Parametrlar!$I$4,1+Kirish!$C$44*CQ$4/Parametrlar!$I$4,(1+Kirish!$C$44)*(1+Kirish!$C$45)^((CQ$4-Parametrlar!$I$4)/12))</f>
        <v>1.326680533967997</v>
      </c>
      <c r="CR42" s="43">
        <f>IF(CR$4&lt;=Parametrlar!$I$4,1+Kirish!$C$44*CR$4/Parametrlar!$I$4,(1+Kirish!$C$44)*(1+Kirish!$C$45)^((CR$4-Parametrlar!$I$4)/12))</f>
        <v>1.32887165473152</v>
      </c>
      <c r="CS42" s="43">
        <f>IF(CS$4&lt;=Parametrlar!$I$4,1+Kirish!$C$44*CS$4/Parametrlar!$I$4,(1+Kirish!$C$44)*(1+Kirish!$C$45)^((CS$4-Parametrlar!$I$4)/12))</f>
        <v>1.3310663943091263</v>
      </c>
      <c r="CT42" s="43">
        <f>IF(CT$4&lt;=Parametrlar!$I$4,1+Kirish!$C$44*CT$4/Parametrlar!$I$4,(1+Kirish!$C$44)*(1+Kirish!$C$45)^((CT$4-Parametrlar!$I$4)/12))</f>
        <v>1.3332647586775817</v>
      </c>
      <c r="CU42" s="43">
        <f>IF(CU$4&lt;=Parametrlar!$I$4,1+Kirish!$C$44*CU$4/Parametrlar!$I$4,(1+Kirish!$C$44)*(1+Kirish!$C$45)^((CU$4-Parametrlar!$I$4)/12))</f>
        <v>1.3354667538235225</v>
      </c>
      <c r="CV42" s="43">
        <f>IF(CV$4&lt;=Parametrlar!$I$4,1+Kirish!$C$44*CV$4/Parametrlar!$I$4,(1+Kirish!$C$44)*(1+Kirish!$C$45)^((CV$4-Parametrlar!$I$4)/12))</f>
        <v>1.3376723857434736</v>
      </c>
      <c r="CW42" s="43">
        <f>IF(CW$4&lt;=Parametrlar!$I$4,1+Kirish!$C$44*CW$4/Parametrlar!$I$4,(1+Kirish!$C$44)*(1+Kirish!$C$45)^((CW$4-Parametrlar!$I$4)/12))</f>
        <v>1.3398816604438624</v>
      </c>
      <c r="CX42" s="43">
        <f>IF(CX$4&lt;=Parametrlar!$I$4,1+Kirish!$C$44*CX$4/Parametrlar!$I$4,(1+Kirish!$C$44)*(1+Kirish!$C$45)^((CX$4-Parametrlar!$I$4)/12))</f>
        <v>1.3420945839410374</v>
      </c>
      <c r="CY42" s="43">
        <f>IF(CY$4&lt;=Parametrlar!$I$4,1+Kirish!$C$44*CY$4/Parametrlar!$I$4,(1+Kirish!$C$44)*(1+Kirish!$C$45)^((CY$4-Parametrlar!$I$4)/12))</f>
        <v>1.3443111622612827</v>
      </c>
      <c r="CZ42" s="43">
        <f>IF(CZ$4&lt;=Parametrlar!$I$4,1+Kirish!$C$44*CZ$4/Parametrlar!$I$4,(1+Kirish!$C$44)*(1+Kirish!$C$45)^((CZ$4-Parametrlar!$I$4)/12))</f>
        <v>1.3465314014408361</v>
      </c>
      <c r="DA42" s="43">
        <f>IF(DA$4&lt;=Parametrlar!$I$4,1+Kirish!$C$44*DA$4/Parametrlar!$I$4,(1+Kirish!$C$44)*(1+Kirish!$C$45)^((DA$4-Parametrlar!$I$4)/12))</f>
        <v>1.348755307525904</v>
      </c>
      <c r="DB42" s="43">
        <f>IF(DB$4&lt;=Parametrlar!$I$4,1+Kirish!$C$44*DB$4/Parametrlar!$I$4,(1+Kirish!$C$44)*(1+Kirish!$C$45)^((DB$4-Parametrlar!$I$4)/12))</f>
        <v>1.3509828865726794</v>
      </c>
      <c r="DC42" s="43">
        <f>IF(DC$4&lt;=Parametrlar!$I$4,1+Kirish!$C$44*DC$4/Parametrlar!$I$4,(1+Kirish!$C$44)*(1+Kirish!$C$45)^((DC$4-Parametrlar!$I$4)/12))</f>
        <v>1.3532141446473569</v>
      </c>
      <c r="DD42" s="43">
        <f>IF(DD$4&lt;=Parametrlar!$I$4,1+Kirish!$C$44*DD$4/Parametrlar!$I$4,(1+Kirish!$C$44)*(1+Kirish!$C$45)^((DD$4-Parametrlar!$I$4)/12))</f>
        <v>1.35544908782615</v>
      </c>
      <c r="DE42" s="43">
        <f>IF(DE$4&lt;=Parametrlar!$I$4,1+Kirish!$C$44*DE$4/Parametrlar!$I$4,(1+Kirish!$C$44)*(1+Kirish!$C$45)^((DE$4-Parametrlar!$I$4)/12))</f>
        <v>1.3576877221953088</v>
      </c>
      <c r="DF42" s="43">
        <f>IF(DF$4&lt;=Parametrlar!$I$4,1+Kirish!$C$44*DF$4/Parametrlar!$I$4,(1+Kirish!$C$44)*(1+Kirish!$C$45)^((DF$4-Parametrlar!$I$4)/12))</f>
        <v>1.3599300538511334</v>
      </c>
      <c r="DG42" s="43">
        <f>IF(DG$4&lt;=Parametrlar!$I$4,1+Kirish!$C$44*DG$4/Parametrlar!$I$4,(1+Kirish!$C$44)*(1+Kirish!$C$45)^((DG$4-Parametrlar!$I$4)/12))</f>
        <v>1.362176088899993</v>
      </c>
      <c r="DH42" s="43">
        <f>IF(DH$4&lt;=Parametrlar!$I$4,1+Kirish!$C$44*DH$4/Parametrlar!$I$4,(1+Kirish!$C$44)*(1+Kirish!$C$45)^((DH$4-Parametrlar!$I$4)/12))</f>
        <v>1.364425833458343</v>
      </c>
      <c r="DI42" s="43">
        <f>IF(DI$4&lt;=Parametrlar!$I$4,1+Kirish!$C$44*DI$4/Parametrlar!$I$4,(1+Kirish!$C$44)*(1+Kirish!$C$45)^((DI$4-Parametrlar!$I$4)/12))</f>
        <v>1.3666792936527397</v>
      </c>
      <c r="DJ42" s="43">
        <f>IF(DJ$4&lt;=Parametrlar!$I$4,1+Kirish!$C$44*DJ$4/Parametrlar!$I$4,(1+Kirish!$C$44)*(1+Kirish!$C$45)^((DJ$4-Parametrlar!$I$4)/12))</f>
        <v>1.3689364756198581</v>
      </c>
      <c r="DK42" s="43">
        <f>IF(DK$4&lt;=Parametrlar!$I$4,1+Kirish!$C$44*DK$4/Parametrlar!$I$4,(1+Kirish!$C$44)*(1+Kirish!$C$45)^((DK$4-Parametrlar!$I$4)/12))</f>
        <v>1.3711973855065083</v>
      </c>
      <c r="DL42" s="43">
        <f>IF(DL$4&lt;=Parametrlar!$I$4,1+Kirish!$C$44*DL$4/Parametrlar!$I$4,(1+Kirish!$C$44)*(1+Kirish!$C$45)^((DL$4-Parametrlar!$I$4)/12))</f>
        <v>1.3734620294696527</v>
      </c>
      <c r="DM42" s="43">
        <f>IF(DM$4&lt;=Parametrlar!$I$4,1+Kirish!$C$44*DM$4/Parametrlar!$I$4,(1+Kirish!$C$44)*(1+Kirish!$C$45)^((DM$4-Parametrlar!$I$4)/12))</f>
        <v>1.3757304136764221</v>
      </c>
      <c r="DN42" s="43">
        <f>IF(DN$4&lt;=Parametrlar!$I$4,1+Kirish!$C$44*DN$4/Parametrlar!$I$4,(1+Kirish!$C$44)*(1+Kirish!$C$45)^((DN$4-Parametrlar!$I$4)/12))</f>
        <v>1.378002544304133</v>
      </c>
      <c r="DO42" s="43">
        <f>IF(DO$4&lt;=Parametrlar!$I$4,1+Kirish!$C$44*DO$4/Parametrlar!$I$4,(1+Kirish!$C$44)*(1+Kirish!$C$45)^((DO$4-Parametrlar!$I$4)/12))</f>
        <v>1.3802784275403042</v>
      </c>
      <c r="DP42" s="43">
        <f>IF(DP$4&lt;=Parametrlar!$I$4,1+Kirish!$C$44*DP$4/Parametrlar!$I$4,(1+Kirish!$C$44)*(1+Kirish!$C$45)^((DP$4-Parametrlar!$I$4)/12))</f>
        <v>1.3825580695826731</v>
      </c>
      <c r="DQ42" s="43">
        <f>IF(DQ$4&lt;=Parametrlar!$I$4,1+Kirish!$C$44*DQ$4/Parametrlar!$I$4,(1+Kirish!$C$44)*(1+Kirish!$C$45)^((DQ$4-Parametrlar!$I$4)/12))</f>
        <v>1.3848414766392152</v>
      </c>
      <c r="DR42" s="43">
        <f>IF(DR$4&lt;=Parametrlar!$I$4,1+Kirish!$C$44*DR$4/Parametrlar!$I$4,(1+Kirish!$C$44)*(1+Kirish!$C$45)^((DR$4-Parametrlar!$I$4)/12))</f>
        <v>1.3871286549281561</v>
      </c>
      <c r="DS42" s="43">
        <f>IF(DS$4&lt;=Parametrlar!$I$4,1+Kirish!$C$44*DS$4/Parametrlar!$I$4,(1+Kirish!$C$44)*(1+Kirish!$C$45)^((DS$4-Parametrlar!$I$4)/12))</f>
        <v>1.389419610677993</v>
      </c>
      <c r="DT42" s="43">
        <f>IF(DT$4&lt;=Parametrlar!$I$4,1+Kirish!$C$44*DT$4/Parametrlar!$I$4,(1+Kirish!$C$44)*(1+Kirish!$C$45)^((DT$4-Parametrlar!$I$4)/12))</f>
        <v>1.3917143501275098</v>
      </c>
      <c r="DU42" s="43">
        <f>IF(DU$4&lt;=Parametrlar!$I$4,1+Kirish!$C$44*DU$4/Parametrlar!$I$4,(1+Kirish!$C$44)*(1+Kirish!$C$45)^((DU$4-Parametrlar!$I$4)/12))</f>
        <v>1.3940128795257944</v>
      </c>
      <c r="DV42" s="43">
        <f>IF(DV$4&lt;=Parametrlar!$I$4,1+Kirish!$C$44*DV$4/Parametrlar!$I$4,(1+Kirish!$C$44)*(1+Kirish!$C$45)^((DV$4-Parametrlar!$I$4)/12))</f>
        <v>1.3963152051322554</v>
      </c>
      <c r="DW42" s="43">
        <f>IF(DW$4&lt;=Parametrlar!$I$4,1+Kirish!$C$44*DW$4/Parametrlar!$I$4,(1+Kirish!$C$44)*(1+Kirish!$C$45)^((DW$4-Parametrlar!$I$4)/12))</f>
        <v>1.3986213332166386</v>
      </c>
      <c r="DX42" s="43">
        <f>IF(DX$4&lt;=Parametrlar!$I$4,1+Kirish!$C$44*DX$4/Parametrlar!$I$4,(1+Kirish!$C$44)*(1+Kirish!$C$45)^((DX$4-Parametrlar!$I$4)/12))</f>
        <v>1.4009312700590457</v>
      </c>
      <c r="DY42" s="43">
        <f>IF(DY$4&lt;=Parametrlar!$I$4,1+Kirish!$C$44*DY$4/Parametrlar!$I$4,(1+Kirish!$C$44)*(1+Kirish!$C$45)^((DY$4-Parametrlar!$I$4)/12))</f>
        <v>1.4032450219499506</v>
      </c>
      <c r="DZ42" s="43">
        <f>IF(DZ$4&lt;=Parametrlar!$I$4,1+Kirish!$C$44*DZ$4/Parametrlar!$I$4,(1+Kirish!$C$44)*(1+Kirish!$C$45)^((DZ$4-Parametrlar!$I$4)/12))</f>
        <v>1.4055625951902158</v>
      </c>
      <c r="EA42" s="43">
        <f>IF(EA$4&lt;=Parametrlar!$I$4,1+Kirish!$C$44*EA$4/Parametrlar!$I$4,(1+Kirish!$C$44)*(1+Kirish!$C$45)^((EA$4-Parametrlar!$I$4)/12))</f>
        <v>1.4078839960911103</v>
      </c>
      <c r="EB42" s="43">
        <f>IF(EB$4&lt;=Parametrlar!$I$4,1+Kirish!$C$44*EB$4/Parametrlar!$I$4,(1+Kirish!$C$44)*(1+Kirish!$C$45)^((EB$4-Parametrlar!$I$4)/12))</f>
        <v>1.4102092309743268</v>
      </c>
      <c r="EC42" s="43">
        <f>IF(EC$4&lt;=Parametrlar!$I$4,1+Kirish!$C$44*EC$4/Parametrlar!$I$4,(1+Kirish!$C$44)*(1+Kirish!$C$45)^((EC$4-Parametrlar!$I$4)/12))</f>
        <v>1.4125383061719994</v>
      </c>
      <c r="ED42" s="43">
        <f>IF(ED$4&lt;=Parametrlar!$I$4,1+Kirish!$C$44*ED$4/Parametrlar!$I$4,(1+Kirish!$C$44)*(1+Kirish!$C$45)^((ED$4-Parametrlar!$I$4)/12))</f>
        <v>1.4148712280267191</v>
      </c>
      <c r="EE42" s="43">
        <f>IF(EE$4&lt;=Parametrlar!$I$4,1+Kirish!$C$44*EE$4/Parametrlar!$I$4,(1+Kirish!$C$44)*(1+Kirish!$C$45)^((EE$4-Parametrlar!$I$4)/12))</f>
        <v>1.4172080028915528</v>
      </c>
      <c r="EF42" s="43">
        <f>IF(EF$4&lt;=Parametrlar!$I$4,1+Kirish!$C$44*EF$4/Parametrlar!$I$4,(1+Kirish!$C$44)*(1+Kirish!$C$45)^((EF$4-Parametrlar!$I$4)/12))</f>
        <v>1.4195486371300603</v>
      </c>
      <c r="EG42" s="43">
        <f>IF(EG$4&lt;=Parametrlar!$I$4,1+Kirish!$C$44*EG$4/Parametrlar!$I$4,(1+Kirish!$C$44)*(1+Kirish!$C$45)^((EG$4-Parametrlar!$I$4)/12))</f>
        <v>1.4218931371163106</v>
      </c>
      <c r="EH42" s="43">
        <f>IF(EH$4&lt;=Parametrlar!$I$4,1+Kirish!$C$44*EH$4/Parametrlar!$I$4,(1+Kirish!$C$44)*(1+Kirish!$C$45)^((EH$4-Parametrlar!$I$4)/12))</f>
        <v>1.4242415092349003</v>
      </c>
      <c r="EI42" s="43">
        <f>IF(EI$4&lt;=Parametrlar!$I$4,1+Kirish!$C$44*EI$4/Parametrlar!$I$4,(1+Kirish!$C$44)*(1+Kirish!$C$45)^((EI$4-Parametrlar!$I$4)/12))</f>
        <v>1.4265937598809715</v>
      </c>
      <c r="EJ42" s="43">
        <f>IF(EJ$4&lt;=Parametrlar!$I$4,1+Kirish!$C$44*EJ$4/Parametrlar!$I$4,(1+Kirish!$C$44)*(1+Kirish!$C$45)^((EJ$4-Parametrlar!$I$4)/12))</f>
        <v>1.4289498954602267</v>
      </c>
      <c r="EK42" s="43">
        <f>IF(EK$4&lt;=Parametrlar!$I$4,1+Kirish!$C$44*EK$4/Parametrlar!$I$4,(1+Kirish!$C$44)*(1+Kirish!$C$45)^((EK$4-Parametrlar!$I$4)/12))</f>
        <v>1.4313099223889496</v>
      </c>
      <c r="EL42" s="43">
        <f>IF(EL$4&lt;=Parametrlar!$I$4,1+Kirish!$C$44*EL$4/Parametrlar!$I$4,(1+Kirish!$C$44)*(1+Kirish!$C$45)^((EL$4-Parametrlar!$I$4)/12))</f>
        <v>1.43367384709402</v>
      </c>
      <c r="EM42" s="43">
        <f>IF(EM$4&lt;=Parametrlar!$I$4,1+Kirish!$C$44*EM$4/Parametrlar!$I$4,(1+Kirish!$C$44)*(1+Kirish!$C$45)^((EM$4-Parametrlar!$I$4)/12))</f>
        <v>1.4360416760129324</v>
      </c>
      <c r="EN42" s="43">
        <f>IF(EN$4&lt;=Parametrlar!$I$4,1+Kirish!$C$44*EN$4/Parametrlar!$I$4,(1+Kirish!$C$44)*(1+Kirish!$C$45)^((EN$4-Parametrlar!$I$4)/12))</f>
        <v>1.4384134155938133</v>
      </c>
      <c r="EO42" s="43">
        <f>IF(EO$4&lt;=Parametrlar!$I$4,1+Kirish!$C$44*EO$4/Parametrlar!$I$4,(1+Kirish!$C$44)*(1+Kirish!$C$45)^((EO$4-Parametrlar!$I$4)/12))</f>
        <v>1.4407890722954395</v>
      </c>
      <c r="EP42" s="43">
        <f>IF(EP$4&lt;=Parametrlar!$I$4,1+Kirish!$C$44*EP$4/Parametrlar!$I$4,(1+Kirish!$C$44)*(1+Kirish!$C$45)^((EP$4-Parametrlar!$I$4)/12))</f>
        <v>1.4431686525872536</v>
      </c>
      <c r="EQ42" s="43">
        <f>IF(EQ$4&lt;=Parametrlar!$I$4,1+Kirish!$C$44*EQ$4/Parametrlar!$I$4,(1+Kirish!$C$44)*(1+Kirish!$C$45)^((EQ$4-Parametrlar!$I$4)/12))</f>
        <v>1.4455521629493839</v>
      </c>
      <c r="ER42" s="43">
        <f>IF(ER$4&lt;=Parametrlar!$I$4,1+Kirish!$C$44*ER$4/Parametrlar!$I$4,(1+Kirish!$C$44)*(1+Kirish!$C$45)^((ER$4-Parametrlar!$I$4)/12))</f>
        <v>1.4479396098726616</v>
      </c>
      <c r="ES42" s="43">
        <f>IF(ES$4&lt;=Parametrlar!$I$4,1+Kirish!$C$44*ES$4/Parametrlar!$I$4,(1+Kirish!$C$44)*(1+Kirish!$C$45)^((ES$4-Parametrlar!$I$4)/12))</f>
        <v>1.4503309998586369</v>
      </c>
      <c r="ET42" s="43">
        <f>IF(ET$4&lt;=Parametrlar!$I$4,1+Kirish!$C$44*ET$4/Parametrlar!$I$4,(1+Kirish!$C$44)*(1+Kirish!$C$45)^((ET$4-Parametrlar!$I$4)/12))</f>
        <v>1.4527263394195986</v>
      </c>
      <c r="EU42" s="43">
        <f>IF(EU$4&lt;=Parametrlar!$I$4,1+Kirish!$C$44*EU$4/Parametrlar!$I$4,(1+Kirish!$C$44)*(1+Kirish!$C$45)^((EU$4-Parametrlar!$I$4)/12))</f>
        <v>1.4551256350785908</v>
      </c>
      <c r="EV42" s="43">
        <f>IF(EV$4&lt;=Parametrlar!$I$4,1+Kirish!$C$44*EV$4/Parametrlar!$I$4,(1+Kirish!$C$44)*(1+Kirish!$C$45)^((EV$4-Parametrlar!$I$4)/12))</f>
        <v>1.4575288933694313</v>
      </c>
      <c r="EW42" s="43">
        <f>IF(EW$4&lt;=Parametrlar!$I$4,1+Kirish!$C$44*EW$4/Parametrlar!$I$4,(1+Kirish!$C$44)*(1+Kirish!$C$45)^((EW$4-Parametrlar!$I$4)/12))</f>
        <v>1.4599361208367285</v>
      </c>
      <c r="EX42" s="43">
        <f>IF(EX$4&lt;=Parametrlar!$I$4,1+Kirish!$C$44*EX$4/Parametrlar!$I$4,(1+Kirish!$C$44)*(1+Kirish!$C$45)^((EX$4-Parametrlar!$I$4)/12))</f>
        <v>1.4623473240359006</v>
      </c>
      <c r="EY42" s="43">
        <f>IF(EY$4&lt;=Parametrlar!$I$4,1+Kirish!$C$44*EY$4/Parametrlar!$I$4,(1+Kirish!$C$44)*(1+Kirish!$C$45)^((EY$4-Parametrlar!$I$4)/12))</f>
        <v>1.4647625095331911</v>
      </c>
      <c r="EZ42" s="43">
        <f>IF(EZ$4&lt;=Parametrlar!$I$4,1+Kirish!$C$44*EZ$4/Parametrlar!$I$4,(1+Kirish!$C$44)*(1+Kirish!$C$45)^((EZ$4-Parametrlar!$I$4)/12))</f>
        <v>1.4671816839056893</v>
      </c>
      <c r="FA42" s="43">
        <f>IF(FA$4&lt;=Parametrlar!$I$4,1+Kirish!$C$44*FA$4/Parametrlar!$I$4,(1+Kirish!$C$44)*(1+Kirish!$C$45)^((FA$4-Parametrlar!$I$4)/12))</f>
        <v>1.4696048537413484</v>
      </c>
      <c r="FB42" s="43">
        <f>IF(FB$4&lt;=Parametrlar!$I$4,1+Kirish!$C$44*FB$4/Parametrlar!$I$4,(1+Kirish!$C$44)*(1+Kirish!$C$45)^((FB$4-Parametrlar!$I$4)/12))</f>
        <v>1.4720320256389985</v>
      </c>
      <c r="FC42" s="43">
        <f>IF(FC$4&lt;=Parametrlar!$I$4,1+Kirish!$C$44*FC$4/Parametrlar!$I$4,(1+Kirish!$C$44)*(1+Kirish!$C$45)^((FC$4-Parametrlar!$I$4)/12))</f>
        <v>1.4744632062083718</v>
      </c>
      <c r="FD42" s="43">
        <f>IF(FD$4&lt;=Parametrlar!$I$4,1+Kirish!$C$44*FD$4/Parametrlar!$I$4,(1+Kirish!$C$44)*(1+Kirish!$C$45)^((FD$4-Parametrlar!$I$4)/12))</f>
        <v>1.4768984020701148</v>
      </c>
      <c r="FE42" s="43">
        <f>IF(FE$4&lt;=Parametrlar!$I$4,1+Kirish!$C$44*FE$4/Parametrlar!$I$4,(1+Kirish!$C$44)*(1+Kirish!$C$45)^((FE$4-Parametrlar!$I$4)/12))</f>
        <v>1.4793376198558095</v>
      </c>
      <c r="FF42" s="43">
        <f>IF(FF$4&lt;=Parametrlar!$I$4,1+Kirish!$C$44*FF$4/Parametrlar!$I$4,(1+Kirish!$C$44)*(1+Kirish!$C$45)^((FF$4-Parametrlar!$I$4)/12))</f>
        <v>1.4817808662079905</v>
      </c>
      <c r="FG42" s="43">
        <f>IF(FG$4&lt;=Parametrlar!$I$4,1+Kirish!$C$44*FG$4/Parametrlar!$I$4,(1+Kirish!$C$44)*(1+Kirish!$C$45)^((FG$4-Parametrlar!$I$4)/12))</f>
        <v>1.4842281477801627</v>
      </c>
      <c r="FH42" s="43">
        <f>IF(FH$4&lt;=Parametrlar!$I$4,1+Kirish!$C$44*FH$4/Parametrlar!$I$4,(1+Kirish!$C$44)*(1+Kirish!$C$45)^((FH$4-Parametrlar!$I$4)/12))</f>
        <v>1.4866794712368201</v>
      </c>
      <c r="FI42" s="43">
        <f>IF(FI$4&lt;=Parametrlar!$I$4,1+Kirish!$C$44*FI$4/Parametrlar!$I$4,(1+Kirish!$C$44)*(1+Kirish!$C$45)^((FI$4-Parametrlar!$I$4)/12))</f>
        <v>1.4891348432534632</v>
      </c>
      <c r="FJ42" s="43">
        <f>IF(FJ$4&lt;=Parametrlar!$I$4,1+Kirish!$C$44*FJ$4/Parametrlar!$I$4,(1+Kirish!$C$44)*(1+Kirish!$C$45)^((FJ$4-Parametrlar!$I$4)/12))</f>
        <v>1.4915942705166185</v>
      </c>
      <c r="FK42" s="43">
        <f>IF(FK$4&lt;=Parametrlar!$I$4,1+Kirish!$C$44*FK$4/Parametrlar!$I$4,(1+Kirish!$C$44)*(1+Kirish!$C$45)^((FK$4-Parametrlar!$I$4)/12))</f>
        <v>1.4940577597238551</v>
      </c>
      <c r="FL42" s="43">
        <f>IF(FL$4&lt;=Parametrlar!$I$4,1+Kirish!$C$44*FL$4/Parametrlar!$I$4,(1+Kirish!$C$44)*(1+Kirish!$C$45)^((FL$4-Parametrlar!$I$4)/12))</f>
        <v>1.4965253175838034</v>
      </c>
      <c r="FM42" s="43">
        <f>IF(FM$4&lt;=Parametrlar!$I$4,1+Kirish!$C$44*FM$4/Parametrlar!$I$4,(1+Kirish!$C$44)*(1+Kirish!$C$45)^((FM$4-Parametrlar!$I$4)/12))</f>
        <v>1.4989969508161753</v>
      </c>
      <c r="FN42" s="43">
        <f>IF(FN$4&lt;=Parametrlar!$I$4,1+Kirish!$C$44*FN$4/Parametrlar!$I$4,(1+Kirish!$C$44)*(1+Kirish!$C$45)^((FN$4-Parametrlar!$I$4)/12))</f>
        <v>1.5014726661517785</v>
      </c>
      <c r="FO42" s="43">
        <f>IF(FO$4&lt;=Parametrlar!$I$4,1+Kirish!$C$44*FO$4/Parametrlar!$I$4,(1+Kirish!$C$44)*(1+Kirish!$C$45)^((FO$4-Parametrlar!$I$4)/12))</f>
        <v>1.5039524703325391</v>
      </c>
      <c r="FP42" s="43">
        <f>IF(FP$4&lt;=Parametrlar!$I$4,1+Kirish!$C$44*FP$4/Parametrlar!$I$4,(1+Kirish!$C$44)*(1+Kirish!$C$45)^((FP$4-Parametrlar!$I$4)/12))</f>
        <v>1.5064363701115171</v>
      </c>
    </row>
    <row r="43" spans="1:172" x14ac:dyDescent="0.2">
      <c r="A43" s="42" t="s">
        <v>224</v>
      </c>
      <c r="D43" s="44">
        <f>IF(AND(D$4&gt;=Parametrlar!$I$7,D$4&lt;Parametrlar!$I$7+Parametrlar!$I$5),1/Parametrlar!$I$5,0)</f>
        <v>0</v>
      </c>
      <c r="E43" s="44">
        <f>IF(AND(E$4&gt;=Parametrlar!$I$7,E$4&lt;Parametrlar!$I$7+Parametrlar!$I$5),1/Parametrlar!$I$5,0)</f>
        <v>0.05</v>
      </c>
      <c r="F43" s="44">
        <f>IF(AND(F$4&gt;=Parametrlar!$I$7,F$4&lt;Parametrlar!$I$7+Parametrlar!$I$5),1/Parametrlar!$I$5,0)</f>
        <v>0.05</v>
      </c>
      <c r="G43" s="44">
        <f>IF(AND(G$4&gt;=Parametrlar!$I$7,G$4&lt;Parametrlar!$I$7+Parametrlar!$I$5),1/Parametrlar!$I$5,0)</f>
        <v>0.05</v>
      </c>
      <c r="H43" s="44">
        <f>IF(AND(H$4&gt;=Parametrlar!$I$7,H$4&lt;Parametrlar!$I$7+Parametrlar!$I$5),1/Parametrlar!$I$5,0)</f>
        <v>0.05</v>
      </c>
      <c r="I43" s="44">
        <f>IF(AND(I$4&gt;=Parametrlar!$I$7,I$4&lt;Parametrlar!$I$7+Parametrlar!$I$5),1/Parametrlar!$I$5,0)</f>
        <v>0.05</v>
      </c>
      <c r="J43" s="44">
        <f>IF(AND(J$4&gt;=Parametrlar!$I$7,J$4&lt;Parametrlar!$I$7+Parametrlar!$I$5),1/Parametrlar!$I$5,0)</f>
        <v>0.05</v>
      </c>
      <c r="K43" s="44">
        <f>IF(AND(K$4&gt;=Parametrlar!$I$7,K$4&lt;Parametrlar!$I$7+Parametrlar!$I$5),1/Parametrlar!$I$5,0)</f>
        <v>0.05</v>
      </c>
      <c r="L43" s="44">
        <f>IF(AND(L$4&gt;=Parametrlar!$I$7,L$4&lt;Parametrlar!$I$7+Parametrlar!$I$5),1/Parametrlar!$I$5,0)</f>
        <v>0.05</v>
      </c>
      <c r="M43" s="44">
        <f>IF(AND(M$4&gt;=Parametrlar!$I$7,M$4&lt;Parametrlar!$I$7+Parametrlar!$I$5),1/Parametrlar!$I$5,0)</f>
        <v>0.05</v>
      </c>
      <c r="N43" s="44">
        <f>IF(AND(N$4&gt;=Parametrlar!$I$7,N$4&lt;Parametrlar!$I$7+Parametrlar!$I$5),1/Parametrlar!$I$5,0)</f>
        <v>0.05</v>
      </c>
      <c r="O43" s="44">
        <f>IF(AND(O$4&gt;=Parametrlar!$I$7,O$4&lt;Parametrlar!$I$7+Parametrlar!$I$5),1/Parametrlar!$I$5,0)</f>
        <v>0.05</v>
      </c>
      <c r="P43" s="44">
        <f>IF(AND(P$4&gt;=Parametrlar!$I$7,P$4&lt;Parametrlar!$I$7+Parametrlar!$I$5),1/Parametrlar!$I$5,0)</f>
        <v>0.05</v>
      </c>
      <c r="Q43" s="44">
        <f>IF(AND(Q$4&gt;=Parametrlar!$I$7,Q$4&lt;Parametrlar!$I$7+Parametrlar!$I$5),1/Parametrlar!$I$5,0)</f>
        <v>0.05</v>
      </c>
      <c r="R43" s="44">
        <f>IF(AND(R$4&gt;=Parametrlar!$I$7,R$4&lt;Parametrlar!$I$7+Parametrlar!$I$5),1/Parametrlar!$I$5,0)</f>
        <v>0.05</v>
      </c>
      <c r="S43" s="44">
        <f>IF(AND(S$4&gt;=Parametrlar!$I$7,S$4&lt;Parametrlar!$I$7+Parametrlar!$I$5),1/Parametrlar!$I$5,0)</f>
        <v>0.05</v>
      </c>
      <c r="T43" s="44">
        <f>IF(AND(T$4&gt;=Parametrlar!$I$7,T$4&lt;Parametrlar!$I$7+Parametrlar!$I$5),1/Parametrlar!$I$5,0)</f>
        <v>0.05</v>
      </c>
      <c r="U43" s="44">
        <f>IF(AND(U$4&gt;=Parametrlar!$I$7,U$4&lt;Parametrlar!$I$7+Parametrlar!$I$5),1/Parametrlar!$I$5,0)</f>
        <v>0.05</v>
      </c>
      <c r="V43" s="44">
        <f>IF(AND(V$4&gt;=Parametrlar!$I$7,V$4&lt;Parametrlar!$I$7+Parametrlar!$I$5),1/Parametrlar!$I$5,0)</f>
        <v>0.05</v>
      </c>
      <c r="W43" s="44">
        <f>IF(AND(W$4&gt;=Parametrlar!$I$7,W$4&lt;Parametrlar!$I$7+Parametrlar!$I$5),1/Parametrlar!$I$5,0)</f>
        <v>0.05</v>
      </c>
      <c r="X43" s="44">
        <f>IF(AND(X$4&gt;=Parametrlar!$I$7,X$4&lt;Parametrlar!$I$7+Parametrlar!$I$5),1/Parametrlar!$I$5,0)</f>
        <v>0.05</v>
      </c>
      <c r="Y43" s="44">
        <f>IF(AND(Y$4&gt;=Parametrlar!$I$7,Y$4&lt;Parametrlar!$I$7+Parametrlar!$I$5),1/Parametrlar!$I$5,0)</f>
        <v>0</v>
      </c>
      <c r="Z43" s="44">
        <f>IF(AND(Z$4&gt;=Parametrlar!$I$7,Z$4&lt;Parametrlar!$I$7+Parametrlar!$I$5),1/Parametrlar!$I$5,0)</f>
        <v>0</v>
      </c>
      <c r="AA43" s="44">
        <f>IF(AND(AA$4&gt;=Parametrlar!$I$7,AA$4&lt;Parametrlar!$I$7+Parametrlar!$I$5),1/Parametrlar!$I$5,0)</f>
        <v>0</v>
      </c>
      <c r="AB43" s="44">
        <f>IF(AND(AB$4&gt;=Parametrlar!$I$7,AB$4&lt;Parametrlar!$I$7+Parametrlar!$I$5),1/Parametrlar!$I$5,0)</f>
        <v>0</v>
      </c>
      <c r="AC43" s="44">
        <f>IF(AND(AC$4&gt;=Parametrlar!$I$7,AC$4&lt;Parametrlar!$I$7+Parametrlar!$I$5),1/Parametrlar!$I$5,0)</f>
        <v>0</v>
      </c>
      <c r="AD43" s="44">
        <f>IF(AND(AD$4&gt;=Parametrlar!$I$7,AD$4&lt;Parametrlar!$I$7+Parametrlar!$I$5),1/Parametrlar!$I$5,0)</f>
        <v>0</v>
      </c>
      <c r="AE43" s="44">
        <f>IF(AND(AE$4&gt;=Parametrlar!$I$7,AE$4&lt;Parametrlar!$I$7+Parametrlar!$I$5),1/Parametrlar!$I$5,0)</f>
        <v>0</v>
      </c>
      <c r="AF43" s="44">
        <f>IF(AND(AF$4&gt;=Parametrlar!$I$7,AF$4&lt;Parametrlar!$I$7+Parametrlar!$I$5),1/Parametrlar!$I$5,0)</f>
        <v>0</v>
      </c>
      <c r="AG43" s="44">
        <f>IF(AND(AG$4&gt;=Parametrlar!$I$7,AG$4&lt;Parametrlar!$I$7+Parametrlar!$I$5),1/Parametrlar!$I$5,0)</f>
        <v>0</v>
      </c>
      <c r="AH43" s="44">
        <f>IF(AND(AH$4&gt;=Parametrlar!$I$7,AH$4&lt;Parametrlar!$I$7+Parametrlar!$I$5),1/Parametrlar!$I$5,0)</f>
        <v>0</v>
      </c>
      <c r="AI43" s="44">
        <f>IF(AND(AI$4&gt;=Parametrlar!$I$7,AI$4&lt;Parametrlar!$I$7+Parametrlar!$I$5),1/Parametrlar!$I$5,0)</f>
        <v>0</v>
      </c>
      <c r="AJ43" s="44">
        <f>IF(AND(AJ$4&gt;=Parametrlar!$I$7,AJ$4&lt;Parametrlar!$I$7+Parametrlar!$I$5),1/Parametrlar!$I$5,0)</f>
        <v>0</v>
      </c>
      <c r="AK43" s="44">
        <f>IF(AND(AK$4&gt;=Parametrlar!$I$7,AK$4&lt;Parametrlar!$I$7+Parametrlar!$I$5),1/Parametrlar!$I$5,0)</f>
        <v>0</v>
      </c>
      <c r="AL43" s="44">
        <f>IF(AND(AL$4&gt;=Parametrlar!$I$7,AL$4&lt;Parametrlar!$I$7+Parametrlar!$I$5),1/Parametrlar!$I$5,0)</f>
        <v>0</v>
      </c>
      <c r="AM43" s="44">
        <f>IF(AND(AM$4&gt;=Parametrlar!$I$7,AM$4&lt;Parametrlar!$I$7+Parametrlar!$I$5),1/Parametrlar!$I$5,0)</f>
        <v>0</v>
      </c>
      <c r="AN43" s="44">
        <f>IF(AND(AN$4&gt;=Parametrlar!$I$7,AN$4&lt;Parametrlar!$I$7+Parametrlar!$I$5),1/Parametrlar!$I$5,0)</f>
        <v>0</v>
      </c>
      <c r="AO43" s="44">
        <f>IF(AND(AO$4&gt;=Parametrlar!$I$7,AO$4&lt;Parametrlar!$I$7+Parametrlar!$I$5),1/Parametrlar!$I$5,0)</f>
        <v>0</v>
      </c>
      <c r="AP43" s="44">
        <f>IF(AND(AP$4&gt;=Parametrlar!$I$7,AP$4&lt;Parametrlar!$I$7+Parametrlar!$I$5),1/Parametrlar!$I$5,0)</f>
        <v>0</v>
      </c>
      <c r="AQ43" s="44">
        <f>IF(AND(AQ$4&gt;=Parametrlar!$I$7,AQ$4&lt;Parametrlar!$I$7+Parametrlar!$I$5),1/Parametrlar!$I$5,0)</f>
        <v>0</v>
      </c>
      <c r="AR43" s="44">
        <f>IF(AND(AR$4&gt;=Parametrlar!$I$7,AR$4&lt;Parametrlar!$I$7+Parametrlar!$I$5),1/Parametrlar!$I$5,0)</f>
        <v>0</v>
      </c>
      <c r="AS43" s="44">
        <f>IF(AND(AS$4&gt;=Parametrlar!$I$7,AS$4&lt;Parametrlar!$I$7+Parametrlar!$I$5),1/Parametrlar!$I$5,0)</f>
        <v>0</v>
      </c>
      <c r="AT43" s="44">
        <f>IF(AND(AT$4&gt;=Parametrlar!$I$7,AT$4&lt;Parametrlar!$I$7+Parametrlar!$I$5),1/Parametrlar!$I$5,0)</f>
        <v>0</v>
      </c>
      <c r="AU43" s="44">
        <f>IF(AND(AU$4&gt;=Parametrlar!$I$7,AU$4&lt;Parametrlar!$I$7+Parametrlar!$I$5),1/Parametrlar!$I$5,0)</f>
        <v>0</v>
      </c>
      <c r="AV43" s="44">
        <f>IF(AND(AV$4&gt;=Parametrlar!$I$7,AV$4&lt;Parametrlar!$I$7+Parametrlar!$I$5),1/Parametrlar!$I$5,0)</f>
        <v>0</v>
      </c>
      <c r="AW43" s="44">
        <f>IF(AND(AW$4&gt;=Parametrlar!$I$7,AW$4&lt;Parametrlar!$I$7+Parametrlar!$I$5),1/Parametrlar!$I$5,0)</f>
        <v>0</v>
      </c>
      <c r="AX43" s="44">
        <f>IF(AND(AX$4&gt;=Parametrlar!$I$7,AX$4&lt;Parametrlar!$I$7+Parametrlar!$I$5),1/Parametrlar!$I$5,0)</f>
        <v>0</v>
      </c>
      <c r="AY43" s="44">
        <f>IF(AND(AY$4&gt;=Parametrlar!$I$7,AY$4&lt;Parametrlar!$I$7+Parametrlar!$I$5),1/Parametrlar!$I$5,0)</f>
        <v>0</v>
      </c>
      <c r="AZ43" s="44">
        <f>IF(AND(AZ$4&gt;=Parametrlar!$I$7,AZ$4&lt;Parametrlar!$I$7+Parametrlar!$I$5),1/Parametrlar!$I$5,0)</f>
        <v>0</v>
      </c>
      <c r="BA43" s="44">
        <f>IF(AND(BA$4&gt;=Parametrlar!$I$7,BA$4&lt;Parametrlar!$I$7+Parametrlar!$I$5),1/Parametrlar!$I$5,0)</f>
        <v>0</v>
      </c>
      <c r="BB43" s="44">
        <f>IF(AND(BB$4&gt;=Parametrlar!$I$7,BB$4&lt;Parametrlar!$I$7+Parametrlar!$I$5),1/Parametrlar!$I$5,0)</f>
        <v>0</v>
      </c>
      <c r="BC43" s="44">
        <f>IF(AND(BC$4&gt;=Parametrlar!$I$7,BC$4&lt;Parametrlar!$I$7+Parametrlar!$I$5),1/Parametrlar!$I$5,0)</f>
        <v>0</v>
      </c>
      <c r="BD43" s="44">
        <f>IF(AND(BD$4&gt;=Parametrlar!$I$7,BD$4&lt;Parametrlar!$I$7+Parametrlar!$I$5),1/Parametrlar!$I$5,0)</f>
        <v>0</v>
      </c>
      <c r="BE43" s="44">
        <f>IF(AND(BE$4&gt;=Parametrlar!$I$7,BE$4&lt;Parametrlar!$I$7+Parametrlar!$I$5),1/Parametrlar!$I$5,0)</f>
        <v>0</v>
      </c>
      <c r="BF43" s="44">
        <f>IF(AND(BF$4&gt;=Parametrlar!$I$7,BF$4&lt;Parametrlar!$I$7+Parametrlar!$I$5),1/Parametrlar!$I$5,0)</f>
        <v>0</v>
      </c>
      <c r="BG43" s="44">
        <f>IF(AND(BG$4&gt;=Parametrlar!$I$7,BG$4&lt;Parametrlar!$I$7+Parametrlar!$I$5),1/Parametrlar!$I$5,0)</f>
        <v>0</v>
      </c>
      <c r="BH43" s="44">
        <f>IF(AND(BH$4&gt;=Parametrlar!$I$7,BH$4&lt;Parametrlar!$I$7+Parametrlar!$I$5),1/Parametrlar!$I$5,0)</f>
        <v>0</v>
      </c>
      <c r="BI43" s="44">
        <f>IF(AND(BI$4&gt;=Parametrlar!$I$7,BI$4&lt;Parametrlar!$I$7+Parametrlar!$I$5),1/Parametrlar!$I$5,0)</f>
        <v>0</v>
      </c>
      <c r="BJ43" s="44">
        <f>IF(AND(BJ$4&gt;=Parametrlar!$I$7,BJ$4&lt;Parametrlar!$I$7+Parametrlar!$I$5),1/Parametrlar!$I$5,0)</f>
        <v>0</v>
      </c>
      <c r="BK43" s="44">
        <f>IF(AND(BK$4&gt;=Parametrlar!$I$7,BK$4&lt;Parametrlar!$I$7+Parametrlar!$I$5),1/Parametrlar!$I$5,0)</f>
        <v>0</v>
      </c>
      <c r="BL43" s="44">
        <f>IF(AND(BL$4&gt;=Parametrlar!$I$7,BL$4&lt;Parametrlar!$I$7+Parametrlar!$I$5),1/Parametrlar!$I$5,0)</f>
        <v>0</v>
      </c>
      <c r="BM43" s="44">
        <f>IF(AND(BM$4&gt;=Parametrlar!$I$7,BM$4&lt;Parametrlar!$I$7+Parametrlar!$I$5),1/Parametrlar!$I$5,0)</f>
        <v>0</v>
      </c>
      <c r="BN43" s="44">
        <f>IF(AND(BN$4&gt;=Parametrlar!$I$7,BN$4&lt;Parametrlar!$I$7+Parametrlar!$I$5),1/Parametrlar!$I$5,0)</f>
        <v>0</v>
      </c>
      <c r="BO43" s="44">
        <f>IF(AND(BO$4&gt;=Parametrlar!$I$7,BO$4&lt;Parametrlar!$I$7+Parametrlar!$I$5),1/Parametrlar!$I$5,0)</f>
        <v>0</v>
      </c>
      <c r="BP43" s="44">
        <f>IF(AND(BP$4&gt;=Parametrlar!$I$7,BP$4&lt;Parametrlar!$I$7+Parametrlar!$I$5),1/Parametrlar!$I$5,0)</f>
        <v>0</v>
      </c>
      <c r="BQ43" s="44">
        <f>IF(AND(BQ$4&gt;=Parametrlar!$I$7,BQ$4&lt;Parametrlar!$I$7+Parametrlar!$I$5),1/Parametrlar!$I$5,0)</f>
        <v>0</v>
      </c>
      <c r="BR43" s="44">
        <f>IF(AND(BR$4&gt;=Parametrlar!$I$7,BR$4&lt;Parametrlar!$I$7+Parametrlar!$I$5),1/Parametrlar!$I$5,0)</f>
        <v>0</v>
      </c>
      <c r="BS43" s="44">
        <f>IF(AND(BS$4&gt;=Parametrlar!$I$7,BS$4&lt;Parametrlar!$I$7+Parametrlar!$I$5),1/Parametrlar!$I$5,0)</f>
        <v>0</v>
      </c>
      <c r="BT43" s="44">
        <f>IF(AND(BT$4&gt;=Parametrlar!$I$7,BT$4&lt;Parametrlar!$I$7+Parametrlar!$I$5),1/Parametrlar!$I$5,0)</f>
        <v>0</v>
      </c>
      <c r="BU43" s="44">
        <f>IF(AND(BU$4&gt;=Parametrlar!$I$7,BU$4&lt;Parametrlar!$I$7+Parametrlar!$I$5),1/Parametrlar!$I$5,0)</f>
        <v>0</v>
      </c>
      <c r="BV43" s="44">
        <f>IF(AND(BV$4&gt;=Parametrlar!$I$7,BV$4&lt;Parametrlar!$I$7+Parametrlar!$I$5),1/Parametrlar!$I$5,0)</f>
        <v>0</v>
      </c>
      <c r="BW43" s="44">
        <f>IF(AND(BW$4&gt;=Parametrlar!$I$7,BW$4&lt;Parametrlar!$I$7+Parametrlar!$I$5),1/Parametrlar!$I$5,0)</f>
        <v>0</v>
      </c>
      <c r="BX43" s="44">
        <f>IF(AND(BX$4&gt;=Parametrlar!$I$7,BX$4&lt;Parametrlar!$I$7+Parametrlar!$I$5),1/Parametrlar!$I$5,0)</f>
        <v>0</v>
      </c>
      <c r="BY43" s="44">
        <f>IF(AND(BY$4&gt;=Parametrlar!$I$7,BY$4&lt;Parametrlar!$I$7+Parametrlar!$I$5),1/Parametrlar!$I$5,0)</f>
        <v>0</v>
      </c>
      <c r="BZ43" s="44">
        <f>IF(AND(BZ$4&gt;=Parametrlar!$I$7,BZ$4&lt;Parametrlar!$I$7+Parametrlar!$I$5),1/Parametrlar!$I$5,0)</f>
        <v>0</v>
      </c>
      <c r="CA43" s="44">
        <f>IF(AND(CA$4&gt;=Parametrlar!$I$7,CA$4&lt;Parametrlar!$I$7+Parametrlar!$I$5),1/Parametrlar!$I$5,0)</f>
        <v>0</v>
      </c>
      <c r="CB43" s="44">
        <f>IF(AND(CB$4&gt;=Parametrlar!$I$7,CB$4&lt;Parametrlar!$I$7+Parametrlar!$I$5),1/Parametrlar!$I$5,0)</f>
        <v>0</v>
      </c>
      <c r="CC43" s="44">
        <f>IF(AND(CC$4&gt;=Parametrlar!$I$7,CC$4&lt;Parametrlar!$I$7+Parametrlar!$I$5),1/Parametrlar!$I$5,0)</f>
        <v>0</v>
      </c>
      <c r="CD43" s="44">
        <f>IF(AND(CD$4&gt;=Parametrlar!$I$7,CD$4&lt;Parametrlar!$I$7+Parametrlar!$I$5),1/Parametrlar!$I$5,0)</f>
        <v>0</v>
      </c>
      <c r="CE43" s="44">
        <f>IF(AND(CE$4&gt;=Parametrlar!$I$7,CE$4&lt;Parametrlar!$I$7+Parametrlar!$I$5),1/Parametrlar!$I$5,0)</f>
        <v>0</v>
      </c>
      <c r="CF43" s="44">
        <f>IF(AND(CF$4&gt;=Parametrlar!$I$7,CF$4&lt;Parametrlar!$I$7+Parametrlar!$I$5),1/Parametrlar!$I$5,0)</f>
        <v>0</v>
      </c>
      <c r="CG43" s="44">
        <f>IF(AND(CG$4&gt;=Parametrlar!$I$7,CG$4&lt;Parametrlar!$I$7+Parametrlar!$I$5),1/Parametrlar!$I$5,0)</f>
        <v>0</v>
      </c>
      <c r="CH43" s="44">
        <f>IF(AND(CH$4&gt;=Parametrlar!$I$7,CH$4&lt;Parametrlar!$I$7+Parametrlar!$I$5),1/Parametrlar!$I$5,0)</f>
        <v>0</v>
      </c>
      <c r="CI43" s="44">
        <f>IF(AND(CI$4&gt;=Parametrlar!$I$7,CI$4&lt;Parametrlar!$I$7+Parametrlar!$I$5),1/Parametrlar!$I$5,0)</f>
        <v>0</v>
      </c>
      <c r="CJ43" s="44">
        <f>IF(AND(CJ$4&gt;=Parametrlar!$I$7,CJ$4&lt;Parametrlar!$I$7+Parametrlar!$I$5),1/Parametrlar!$I$5,0)</f>
        <v>0</v>
      </c>
      <c r="CK43" s="44">
        <f>IF(AND(CK$4&gt;=Parametrlar!$I$7,CK$4&lt;Parametrlar!$I$7+Parametrlar!$I$5),1/Parametrlar!$I$5,0)</f>
        <v>0</v>
      </c>
      <c r="CL43" s="44">
        <f>IF(AND(CL$4&gt;=Parametrlar!$I$7,CL$4&lt;Parametrlar!$I$7+Parametrlar!$I$5),1/Parametrlar!$I$5,0)</f>
        <v>0</v>
      </c>
      <c r="CM43" s="44">
        <f>IF(AND(CM$4&gt;=Parametrlar!$I$7,CM$4&lt;Parametrlar!$I$7+Parametrlar!$I$5),1/Parametrlar!$I$5,0)</f>
        <v>0</v>
      </c>
      <c r="CN43" s="44">
        <f>IF(AND(CN$4&gt;=Parametrlar!$I$7,CN$4&lt;Parametrlar!$I$7+Parametrlar!$I$5),1/Parametrlar!$I$5,0)</f>
        <v>0</v>
      </c>
      <c r="CO43" s="44">
        <f>IF(AND(CO$4&gt;=Parametrlar!$I$7,CO$4&lt;Parametrlar!$I$7+Parametrlar!$I$5),1/Parametrlar!$I$5,0)</f>
        <v>0</v>
      </c>
      <c r="CP43" s="44">
        <f>IF(AND(CP$4&gt;=Parametrlar!$I$7,CP$4&lt;Parametrlar!$I$7+Parametrlar!$I$5),1/Parametrlar!$I$5,0)</f>
        <v>0</v>
      </c>
      <c r="CQ43" s="44">
        <f>IF(AND(CQ$4&gt;=Parametrlar!$I$7,CQ$4&lt;Parametrlar!$I$7+Parametrlar!$I$5),1/Parametrlar!$I$5,0)</f>
        <v>0</v>
      </c>
      <c r="CR43" s="44">
        <f>IF(AND(CR$4&gt;=Parametrlar!$I$7,CR$4&lt;Parametrlar!$I$7+Parametrlar!$I$5),1/Parametrlar!$I$5,0)</f>
        <v>0</v>
      </c>
      <c r="CS43" s="44">
        <f>IF(AND(CS$4&gt;=Parametrlar!$I$7,CS$4&lt;Parametrlar!$I$7+Parametrlar!$I$5),1/Parametrlar!$I$5,0)</f>
        <v>0</v>
      </c>
      <c r="CT43" s="44">
        <f>IF(AND(CT$4&gt;=Parametrlar!$I$7,CT$4&lt;Parametrlar!$I$7+Parametrlar!$I$5),1/Parametrlar!$I$5,0)</f>
        <v>0</v>
      </c>
      <c r="CU43" s="44">
        <f>IF(AND(CU$4&gt;=Parametrlar!$I$7,CU$4&lt;Parametrlar!$I$7+Parametrlar!$I$5),1/Parametrlar!$I$5,0)</f>
        <v>0</v>
      </c>
      <c r="CV43" s="44">
        <f>IF(AND(CV$4&gt;=Parametrlar!$I$7,CV$4&lt;Parametrlar!$I$7+Parametrlar!$I$5),1/Parametrlar!$I$5,0)</f>
        <v>0</v>
      </c>
      <c r="CW43" s="44">
        <f>IF(AND(CW$4&gt;=Parametrlar!$I$7,CW$4&lt;Parametrlar!$I$7+Parametrlar!$I$5),1/Parametrlar!$I$5,0)</f>
        <v>0</v>
      </c>
      <c r="CX43" s="44">
        <f>IF(AND(CX$4&gt;=Parametrlar!$I$7,CX$4&lt;Parametrlar!$I$7+Parametrlar!$I$5),1/Parametrlar!$I$5,0)</f>
        <v>0</v>
      </c>
      <c r="CY43" s="44">
        <f>IF(AND(CY$4&gt;=Parametrlar!$I$7,CY$4&lt;Parametrlar!$I$7+Parametrlar!$I$5),1/Parametrlar!$I$5,0)</f>
        <v>0</v>
      </c>
      <c r="CZ43" s="44">
        <f>IF(AND(CZ$4&gt;=Parametrlar!$I$7,CZ$4&lt;Parametrlar!$I$7+Parametrlar!$I$5),1/Parametrlar!$I$5,0)</f>
        <v>0</v>
      </c>
      <c r="DA43" s="44">
        <f>IF(AND(DA$4&gt;=Parametrlar!$I$7,DA$4&lt;Parametrlar!$I$7+Parametrlar!$I$5),1/Parametrlar!$I$5,0)</f>
        <v>0</v>
      </c>
      <c r="DB43" s="44">
        <f>IF(AND(DB$4&gt;=Parametrlar!$I$7,DB$4&lt;Parametrlar!$I$7+Parametrlar!$I$5),1/Parametrlar!$I$5,0)</f>
        <v>0</v>
      </c>
      <c r="DC43" s="44">
        <f>IF(AND(DC$4&gt;=Parametrlar!$I$7,DC$4&lt;Parametrlar!$I$7+Parametrlar!$I$5),1/Parametrlar!$I$5,0)</f>
        <v>0</v>
      </c>
      <c r="DD43" s="44">
        <f>IF(AND(DD$4&gt;=Parametrlar!$I$7,DD$4&lt;Parametrlar!$I$7+Parametrlar!$I$5),1/Parametrlar!$I$5,0)</f>
        <v>0</v>
      </c>
      <c r="DE43" s="44">
        <f>IF(AND(DE$4&gt;=Parametrlar!$I$7,DE$4&lt;Parametrlar!$I$7+Parametrlar!$I$5),1/Parametrlar!$I$5,0)</f>
        <v>0</v>
      </c>
      <c r="DF43" s="44">
        <f>IF(AND(DF$4&gt;=Parametrlar!$I$7,DF$4&lt;Parametrlar!$I$7+Parametrlar!$I$5),1/Parametrlar!$I$5,0)</f>
        <v>0</v>
      </c>
      <c r="DG43" s="44">
        <f>IF(AND(DG$4&gt;=Parametrlar!$I$7,DG$4&lt;Parametrlar!$I$7+Parametrlar!$I$5),1/Parametrlar!$I$5,0)</f>
        <v>0</v>
      </c>
      <c r="DH43" s="44">
        <f>IF(AND(DH$4&gt;=Parametrlar!$I$7,DH$4&lt;Parametrlar!$I$7+Parametrlar!$I$5),1/Parametrlar!$I$5,0)</f>
        <v>0</v>
      </c>
      <c r="DI43" s="44">
        <f>IF(AND(DI$4&gt;=Parametrlar!$I$7,DI$4&lt;Parametrlar!$I$7+Parametrlar!$I$5),1/Parametrlar!$I$5,0)</f>
        <v>0</v>
      </c>
      <c r="DJ43" s="44">
        <f>IF(AND(DJ$4&gt;=Parametrlar!$I$7,DJ$4&lt;Parametrlar!$I$7+Parametrlar!$I$5),1/Parametrlar!$I$5,0)</f>
        <v>0</v>
      </c>
      <c r="DK43" s="44">
        <f>IF(AND(DK$4&gt;=Parametrlar!$I$7,DK$4&lt;Parametrlar!$I$7+Parametrlar!$I$5),1/Parametrlar!$I$5,0)</f>
        <v>0</v>
      </c>
      <c r="DL43" s="44">
        <f>IF(AND(DL$4&gt;=Parametrlar!$I$7,DL$4&lt;Parametrlar!$I$7+Parametrlar!$I$5),1/Parametrlar!$I$5,0)</f>
        <v>0</v>
      </c>
      <c r="DM43" s="44">
        <f>IF(AND(DM$4&gt;=Parametrlar!$I$7,DM$4&lt;Parametrlar!$I$7+Parametrlar!$I$5),1/Parametrlar!$I$5,0)</f>
        <v>0</v>
      </c>
      <c r="DN43" s="44">
        <f>IF(AND(DN$4&gt;=Parametrlar!$I$7,DN$4&lt;Parametrlar!$I$7+Parametrlar!$I$5),1/Parametrlar!$I$5,0)</f>
        <v>0</v>
      </c>
      <c r="DO43" s="44">
        <f>IF(AND(DO$4&gt;=Parametrlar!$I$7,DO$4&lt;Parametrlar!$I$7+Parametrlar!$I$5),1/Parametrlar!$I$5,0)</f>
        <v>0</v>
      </c>
      <c r="DP43" s="44">
        <f>IF(AND(DP$4&gt;=Parametrlar!$I$7,DP$4&lt;Parametrlar!$I$7+Parametrlar!$I$5),1/Parametrlar!$I$5,0)</f>
        <v>0</v>
      </c>
      <c r="DQ43" s="44">
        <f>IF(AND(DQ$4&gt;=Parametrlar!$I$7,DQ$4&lt;Parametrlar!$I$7+Parametrlar!$I$5),1/Parametrlar!$I$5,0)</f>
        <v>0</v>
      </c>
      <c r="DR43" s="44">
        <f>IF(AND(DR$4&gt;=Parametrlar!$I$7,DR$4&lt;Parametrlar!$I$7+Parametrlar!$I$5),1/Parametrlar!$I$5,0)</f>
        <v>0</v>
      </c>
      <c r="DS43" s="44">
        <f>IF(AND(DS$4&gt;=Parametrlar!$I$7,DS$4&lt;Parametrlar!$I$7+Parametrlar!$I$5),1/Parametrlar!$I$5,0)</f>
        <v>0</v>
      </c>
      <c r="DT43" s="44">
        <f>IF(AND(DT$4&gt;=Parametrlar!$I$7,DT$4&lt;Parametrlar!$I$7+Parametrlar!$I$5),1/Parametrlar!$I$5,0)</f>
        <v>0</v>
      </c>
      <c r="DU43" s="44">
        <f>IF(AND(DU$4&gt;=Parametrlar!$I$7,DU$4&lt;Parametrlar!$I$7+Parametrlar!$I$5),1/Parametrlar!$I$5,0)</f>
        <v>0</v>
      </c>
      <c r="DV43" s="44">
        <f>IF(AND(DV$4&gt;=Parametrlar!$I$7,DV$4&lt;Parametrlar!$I$7+Parametrlar!$I$5),1/Parametrlar!$I$5,0)</f>
        <v>0</v>
      </c>
      <c r="DW43" s="44">
        <f>IF(AND(DW$4&gt;=Parametrlar!$I$7,DW$4&lt;Parametrlar!$I$7+Parametrlar!$I$5),1/Parametrlar!$I$5,0)</f>
        <v>0</v>
      </c>
      <c r="DX43" s="44">
        <f>IF(AND(DX$4&gt;=Parametrlar!$I$7,DX$4&lt;Parametrlar!$I$7+Parametrlar!$I$5),1/Parametrlar!$I$5,0)</f>
        <v>0</v>
      </c>
      <c r="DY43" s="44">
        <f>IF(AND(DY$4&gt;=Parametrlar!$I$7,DY$4&lt;Parametrlar!$I$7+Parametrlar!$I$5),1/Parametrlar!$I$5,0)</f>
        <v>0</v>
      </c>
      <c r="DZ43" s="44">
        <f>IF(AND(DZ$4&gt;=Parametrlar!$I$7,DZ$4&lt;Parametrlar!$I$7+Parametrlar!$I$5),1/Parametrlar!$I$5,0)</f>
        <v>0</v>
      </c>
      <c r="EA43" s="44">
        <f>IF(AND(EA$4&gt;=Parametrlar!$I$7,EA$4&lt;Parametrlar!$I$7+Parametrlar!$I$5),1/Parametrlar!$I$5,0)</f>
        <v>0</v>
      </c>
      <c r="EB43" s="44">
        <f>IF(AND(EB$4&gt;=Parametrlar!$I$7,EB$4&lt;Parametrlar!$I$7+Parametrlar!$I$5),1/Parametrlar!$I$5,0)</f>
        <v>0</v>
      </c>
      <c r="EC43" s="44">
        <f>IF(AND(EC$4&gt;=Parametrlar!$I$7,EC$4&lt;Parametrlar!$I$7+Parametrlar!$I$5),1/Parametrlar!$I$5,0)</f>
        <v>0</v>
      </c>
      <c r="ED43" s="44">
        <f>IF(AND(ED$4&gt;=Parametrlar!$I$7,ED$4&lt;Parametrlar!$I$7+Parametrlar!$I$5),1/Parametrlar!$I$5,0)</f>
        <v>0</v>
      </c>
      <c r="EE43" s="44">
        <f>IF(AND(EE$4&gt;=Parametrlar!$I$7,EE$4&lt;Parametrlar!$I$7+Parametrlar!$I$5),1/Parametrlar!$I$5,0)</f>
        <v>0</v>
      </c>
      <c r="EF43" s="44">
        <f>IF(AND(EF$4&gt;=Parametrlar!$I$7,EF$4&lt;Parametrlar!$I$7+Parametrlar!$I$5),1/Parametrlar!$I$5,0)</f>
        <v>0</v>
      </c>
      <c r="EG43" s="44">
        <f>IF(AND(EG$4&gt;=Parametrlar!$I$7,EG$4&lt;Parametrlar!$I$7+Parametrlar!$I$5),1/Parametrlar!$I$5,0)</f>
        <v>0</v>
      </c>
      <c r="EH43" s="44">
        <f>IF(AND(EH$4&gt;=Parametrlar!$I$7,EH$4&lt;Parametrlar!$I$7+Parametrlar!$I$5),1/Parametrlar!$I$5,0)</f>
        <v>0</v>
      </c>
      <c r="EI43" s="44">
        <f>IF(AND(EI$4&gt;=Parametrlar!$I$7,EI$4&lt;Parametrlar!$I$7+Parametrlar!$I$5),1/Parametrlar!$I$5,0)</f>
        <v>0</v>
      </c>
      <c r="EJ43" s="44">
        <f>IF(AND(EJ$4&gt;=Parametrlar!$I$7,EJ$4&lt;Parametrlar!$I$7+Parametrlar!$I$5),1/Parametrlar!$I$5,0)</f>
        <v>0</v>
      </c>
      <c r="EK43" s="44">
        <f>IF(AND(EK$4&gt;=Parametrlar!$I$7,EK$4&lt;Parametrlar!$I$7+Parametrlar!$I$5),1/Parametrlar!$I$5,0)</f>
        <v>0</v>
      </c>
      <c r="EL43" s="44">
        <f>IF(AND(EL$4&gt;=Parametrlar!$I$7,EL$4&lt;Parametrlar!$I$7+Parametrlar!$I$5),1/Parametrlar!$I$5,0)</f>
        <v>0</v>
      </c>
      <c r="EM43" s="44">
        <f>IF(AND(EM$4&gt;=Parametrlar!$I$7,EM$4&lt;Parametrlar!$I$7+Parametrlar!$I$5),1/Parametrlar!$I$5,0)</f>
        <v>0</v>
      </c>
      <c r="EN43" s="44">
        <f>IF(AND(EN$4&gt;=Parametrlar!$I$7,EN$4&lt;Parametrlar!$I$7+Parametrlar!$I$5),1/Parametrlar!$I$5,0)</f>
        <v>0</v>
      </c>
      <c r="EO43" s="44">
        <f>IF(AND(EO$4&gt;=Parametrlar!$I$7,EO$4&lt;Parametrlar!$I$7+Parametrlar!$I$5),1/Parametrlar!$I$5,0)</f>
        <v>0</v>
      </c>
      <c r="EP43" s="44">
        <f>IF(AND(EP$4&gt;=Parametrlar!$I$7,EP$4&lt;Parametrlar!$I$7+Parametrlar!$I$5),1/Parametrlar!$I$5,0)</f>
        <v>0</v>
      </c>
      <c r="EQ43" s="44">
        <f>IF(AND(EQ$4&gt;=Parametrlar!$I$7,EQ$4&lt;Parametrlar!$I$7+Parametrlar!$I$5),1/Parametrlar!$I$5,0)</f>
        <v>0</v>
      </c>
      <c r="ER43" s="44">
        <f>IF(AND(ER$4&gt;=Parametrlar!$I$7,ER$4&lt;Parametrlar!$I$7+Parametrlar!$I$5),1/Parametrlar!$I$5,0)</f>
        <v>0</v>
      </c>
      <c r="ES43" s="44">
        <f>IF(AND(ES$4&gt;=Parametrlar!$I$7,ES$4&lt;Parametrlar!$I$7+Parametrlar!$I$5),1/Parametrlar!$I$5,0)</f>
        <v>0</v>
      </c>
      <c r="ET43" s="44">
        <f>IF(AND(ET$4&gt;=Parametrlar!$I$7,ET$4&lt;Parametrlar!$I$7+Parametrlar!$I$5),1/Parametrlar!$I$5,0)</f>
        <v>0</v>
      </c>
      <c r="EU43" s="44">
        <f>IF(AND(EU$4&gt;=Parametrlar!$I$7,EU$4&lt;Parametrlar!$I$7+Parametrlar!$I$5),1/Parametrlar!$I$5,0)</f>
        <v>0</v>
      </c>
      <c r="EV43" s="44">
        <f>IF(AND(EV$4&gt;=Parametrlar!$I$7,EV$4&lt;Parametrlar!$I$7+Parametrlar!$I$5),1/Parametrlar!$I$5,0)</f>
        <v>0</v>
      </c>
      <c r="EW43" s="44">
        <f>IF(AND(EW$4&gt;=Parametrlar!$I$7,EW$4&lt;Parametrlar!$I$7+Parametrlar!$I$5),1/Parametrlar!$I$5,0)</f>
        <v>0</v>
      </c>
      <c r="EX43" s="44">
        <f>IF(AND(EX$4&gt;=Parametrlar!$I$7,EX$4&lt;Parametrlar!$I$7+Parametrlar!$I$5),1/Parametrlar!$I$5,0)</f>
        <v>0</v>
      </c>
      <c r="EY43" s="44">
        <f>IF(AND(EY$4&gt;=Parametrlar!$I$7,EY$4&lt;Parametrlar!$I$7+Parametrlar!$I$5),1/Parametrlar!$I$5,0)</f>
        <v>0</v>
      </c>
      <c r="EZ43" s="44">
        <f>IF(AND(EZ$4&gt;=Parametrlar!$I$7,EZ$4&lt;Parametrlar!$I$7+Parametrlar!$I$5),1/Parametrlar!$I$5,0)</f>
        <v>0</v>
      </c>
      <c r="FA43" s="44">
        <f>IF(AND(FA$4&gt;=Parametrlar!$I$7,FA$4&lt;Parametrlar!$I$7+Parametrlar!$I$5),1/Parametrlar!$I$5,0)</f>
        <v>0</v>
      </c>
      <c r="FB43" s="44">
        <f>IF(AND(FB$4&gt;=Parametrlar!$I$7,FB$4&lt;Parametrlar!$I$7+Parametrlar!$I$5),1/Parametrlar!$I$5,0)</f>
        <v>0</v>
      </c>
      <c r="FC43" s="44">
        <f>IF(AND(FC$4&gt;=Parametrlar!$I$7,FC$4&lt;Parametrlar!$I$7+Parametrlar!$I$5),1/Parametrlar!$I$5,0)</f>
        <v>0</v>
      </c>
      <c r="FD43" s="44">
        <f>IF(AND(FD$4&gt;=Parametrlar!$I$7,FD$4&lt;Parametrlar!$I$7+Parametrlar!$I$5),1/Parametrlar!$I$5,0)</f>
        <v>0</v>
      </c>
      <c r="FE43" s="44">
        <f>IF(AND(FE$4&gt;=Parametrlar!$I$7,FE$4&lt;Parametrlar!$I$7+Parametrlar!$I$5),1/Parametrlar!$I$5,0)</f>
        <v>0</v>
      </c>
      <c r="FF43" s="44">
        <f>IF(AND(FF$4&gt;=Parametrlar!$I$7,FF$4&lt;Parametrlar!$I$7+Parametrlar!$I$5),1/Parametrlar!$I$5,0)</f>
        <v>0</v>
      </c>
      <c r="FG43" s="44">
        <f>IF(AND(FG$4&gt;=Parametrlar!$I$7,FG$4&lt;Parametrlar!$I$7+Parametrlar!$I$5),1/Parametrlar!$I$5,0)</f>
        <v>0</v>
      </c>
      <c r="FH43" s="44">
        <f>IF(AND(FH$4&gt;=Parametrlar!$I$7,FH$4&lt;Parametrlar!$I$7+Parametrlar!$I$5),1/Parametrlar!$I$5,0)</f>
        <v>0</v>
      </c>
      <c r="FI43" s="44">
        <f>IF(AND(FI$4&gt;=Parametrlar!$I$7,FI$4&lt;Parametrlar!$I$7+Parametrlar!$I$5),1/Parametrlar!$I$5,0)</f>
        <v>0</v>
      </c>
      <c r="FJ43" s="44">
        <f>IF(AND(FJ$4&gt;=Parametrlar!$I$7,FJ$4&lt;Parametrlar!$I$7+Parametrlar!$I$5),1/Parametrlar!$I$5,0)</f>
        <v>0</v>
      </c>
      <c r="FK43" s="44">
        <f>IF(AND(FK$4&gt;=Parametrlar!$I$7,FK$4&lt;Parametrlar!$I$7+Parametrlar!$I$5),1/Parametrlar!$I$5,0)</f>
        <v>0</v>
      </c>
      <c r="FL43" s="44">
        <f>IF(AND(FL$4&gt;=Parametrlar!$I$7,FL$4&lt;Parametrlar!$I$7+Parametrlar!$I$5),1/Parametrlar!$I$5,0)</f>
        <v>0</v>
      </c>
      <c r="FM43" s="44">
        <f>IF(AND(FM$4&gt;=Parametrlar!$I$7,FM$4&lt;Parametrlar!$I$7+Parametrlar!$I$5),1/Parametrlar!$I$5,0)</f>
        <v>0</v>
      </c>
      <c r="FN43" s="44">
        <f>IF(AND(FN$4&gt;=Parametrlar!$I$7,FN$4&lt;Parametrlar!$I$7+Parametrlar!$I$5),1/Parametrlar!$I$5,0)</f>
        <v>0</v>
      </c>
      <c r="FO43" s="44">
        <f>IF(AND(FO$4&gt;=Parametrlar!$I$7,FO$4&lt;Parametrlar!$I$7+Parametrlar!$I$5),1/Parametrlar!$I$5,0)</f>
        <v>0</v>
      </c>
      <c r="FP43" s="44">
        <f>IF(AND(FP$4&gt;=Parametrlar!$I$7,FP$4&lt;Parametrlar!$I$7+Parametrlar!$I$5),1/Parametrlar!$I$5,0)</f>
        <v>0</v>
      </c>
    </row>
    <row r="44" spans="1:172" x14ac:dyDescent="0.2">
      <c r="A44" s="42" t="s">
        <v>225</v>
      </c>
      <c r="C44" s="45">
        <f>SUM(D44:FP44)</f>
        <v>3362142.7566964286</v>
      </c>
      <c r="D44" s="46">
        <f>D43*Parametrlar!$I$15*D42</f>
        <v>0</v>
      </c>
      <c r="E44" s="46">
        <f>E43*Parametrlar!$I$15*E42</f>
        <v>154974.96763392855</v>
      </c>
      <c r="F44" s="46">
        <f>F43*Parametrlar!$I$15*F42</f>
        <v>156357.30133928571</v>
      </c>
      <c r="G44" s="46">
        <f>G43*Parametrlar!$I$15*G42</f>
        <v>157739.63504464284</v>
      </c>
      <c r="H44" s="46">
        <f>H43*Parametrlar!$I$15*H42</f>
        <v>159121.96875</v>
      </c>
      <c r="I44" s="46">
        <f>I43*Parametrlar!$I$15*I42</f>
        <v>160504.30245535713</v>
      </c>
      <c r="J44" s="46">
        <f>J43*Parametrlar!$I$15*J42</f>
        <v>161886.63616071429</v>
      </c>
      <c r="K44" s="46">
        <f>K43*Parametrlar!$I$15*K42</f>
        <v>163268.96986607142</v>
      </c>
      <c r="L44" s="46">
        <f>L43*Parametrlar!$I$15*L42</f>
        <v>164651.30357142858</v>
      </c>
      <c r="M44" s="46">
        <f>M43*Parametrlar!$I$15*M42</f>
        <v>166033.63727678571</v>
      </c>
      <c r="N44" s="46">
        <f>N43*Parametrlar!$I$15*N42</f>
        <v>167415.97098214287</v>
      </c>
      <c r="O44" s="46">
        <f>O43*Parametrlar!$I$15*O42</f>
        <v>168798.3046875</v>
      </c>
      <c r="P44" s="46">
        <f>P43*Parametrlar!$I$15*P42</f>
        <v>170180.63839285716</v>
      </c>
      <c r="Q44" s="46">
        <f>Q43*Parametrlar!$I$15*Q42</f>
        <v>171562.97209821429</v>
      </c>
      <c r="R44" s="46">
        <f>R43*Parametrlar!$I$15*R42</f>
        <v>172945.30580357139</v>
      </c>
      <c r="S44" s="46">
        <f>S43*Parametrlar!$I$15*S42</f>
        <v>174327.63950892855</v>
      </c>
      <c r="T44" s="46">
        <f>T43*Parametrlar!$I$15*T42</f>
        <v>175709.97321428568</v>
      </c>
      <c r="U44" s="46">
        <f>U43*Parametrlar!$I$15*U42</f>
        <v>177092.30691964284</v>
      </c>
      <c r="V44" s="46">
        <f>V43*Parametrlar!$I$15*V42</f>
        <v>178474.64062499997</v>
      </c>
      <c r="W44" s="46">
        <f>W43*Parametrlar!$I$15*W42</f>
        <v>179856.97433035713</v>
      </c>
      <c r="X44" s="46">
        <f>X43*Parametrlar!$I$15*X42</f>
        <v>181239.30803571426</v>
      </c>
      <c r="Y44" s="46">
        <f>Y43*Parametrlar!$I$15*Y42</f>
        <v>0</v>
      </c>
      <c r="Z44" s="46">
        <f>Z43*Parametrlar!$I$15*Z42</f>
        <v>0</v>
      </c>
      <c r="AA44" s="46">
        <f>AA43*Parametrlar!$I$15*AA42</f>
        <v>0</v>
      </c>
      <c r="AB44" s="46">
        <f>AB43*Parametrlar!$I$15*AB42</f>
        <v>0</v>
      </c>
      <c r="AC44" s="46">
        <f>AC43*Parametrlar!$I$15*AC42</f>
        <v>0</v>
      </c>
      <c r="AD44" s="46">
        <f>AD43*Parametrlar!$I$15*AD42</f>
        <v>0</v>
      </c>
      <c r="AE44" s="46">
        <f>AE43*Parametrlar!$I$15*AE42</f>
        <v>0</v>
      </c>
      <c r="AF44" s="46">
        <f>AF43*Parametrlar!$I$15*AF42</f>
        <v>0</v>
      </c>
      <c r="AG44" s="46">
        <f>AG43*Parametrlar!$I$15*AG42</f>
        <v>0</v>
      </c>
      <c r="AH44" s="46">
        <f>AH43*Parametrlar!$I$15*AH42</f>
        <v>0</v>
      </c>
      <c r="AI44" s="46">
        <f>AI43*Parametrlar!$I$15*AI42</f>
        <v>0</v>
      </c>
      <c r="AJ44" s="46">
        <f>AJ43*Parametrlar!$I$15*AJ42</f>
        <v>0</v>
      </c>
      <c r="AK44" s="46">
        <f>AK43*Parametrlar!$I$15*AK42</f>
        <v>0</v>
      </c>
      <c r="AL44" s="46">
        <f>AL43*Parametrlar!$I$15*AL42</f>
        <v>0</v>
      </c>
      <c r="AM44" s="46">
        <f>AM43*Parametrlar!$I$15*AM42</f>
        <v>0</v>
      </c>
      <c r="AN44" s="46">
        <f>AN43*Parametrlar!$I$15*AN42</f>
        <v>0</v>
      </c>
      <c r="AO44" s="46">
        <f>AO43*Parametrlar!$I$15*AO42</f>
        <v>0</v>
      </c>
      <c r="AP44" s="46">
        <f>AP43*Parametrlar!$I$15*AP42</f>
        <v>0</v>
      </c>
      <c r="AQ44" s="46">
        <f>AQ43*Parametrlar!$I$15*AQ42</f>
        <v>0</v>
      </c>
      <c r="AR44" s="46">
        <f>AR43*Parametrlar!$I$15*AR42</f>
        <v>0</v>
      </c>
      <c r="AS44" s="46">
        <f>AS43*Parametrlar!$I$15*AS42</f>
        <v>0</v>
      </c>
      <c r="AT44" s="46">
        <f>AT43*Parametrlar!$I$15*AT42</f>
        <v>0</v>
      </c>
      <c r="AU44" s="46">
        <f>AU43*Parametrlar!$I$15*AU42</f>
        <v>0</v>
      </c>
      <c r="AV44" s="46">
        <f>AV43*Parametrlar!$I$15*AV42</f>
        <v>0</v>
      </c>
      <c r="AW44" s="46">
        <f>AW43*Parametrlar!$I$15*AW42</f>
        <v>0</v>
      </c>
      <c r="AX44" s="46">
        <f>AX43*Parametrlar!$I$15*AX42</f>
        <v>0</v>
      </c>
      <c r="AY44" s="46">
        <f>AY43*Parametrlar!$I$15*AY42</f>
        <v>0</v>
      </c>
      <c r="AZ44" s="46">
        <f>AZ43*Parametrlar!$I$15*AZ42</f>
        <v>0</v>
      </c>
      <c r="BA44" s="46">
        <f>BA43*Parametrlar!$I$15*BA42</f>
        <v>0</v>
      </c>
      <c r="BB44" s="46">
        <f>BB43*Parametrlar!$I$15*BB42</f>
        <v>0</v>
      </c>
      <c r="BC44" s="46">
        <f>BC43*Parametrlar!$I$15*BC42</f>
        <v>0</v>
      </c>
      <c r="BD44" s="46">
        <f>BD43*Parametrlar!$I$15*BD42</f>
        <v>0</v>
      </c>
      <c r="BE44" s="46">
        <f>BE43*Parametrlar!$I$15*BE42</f>
        <v>0</v>
      </c>
      <c r="BF44" s="46">
        <f>BF43*Parametrlar!$I$15*BF42</f>
        <v>0</v>
      </c>
      <c r="BG44" s="46">
        <f>BG43*Parametrlar!$I$15*BG42</f>
        <v>0</v>
      </c>
      <c r="BH44" s="46">
        <f>BH43*Parametrlar!$I$15*BH42</f>
        <v>0</v>
      </c>
      <c r="BI44" s="46">
        <f>BI43*Parametrlar!$I$15*BI42</f>
        <v>0</v>
      </c>
      <c r="BJ44" s="46">
        <f>BJ43*Parametrlar!$I$15*BJ42</f>
        <v>0</v>
      </c>
      <c r="BK44" s="46">
        <f>BK43*Parametrlar!$I$15*BK42</f>
        <v>0</v>
      </c>
      <c r="BL44" s="46">
        <f>BL43*Parametrlar!$I$15*BL42</f>
        <v>0</v>
      </c>
      <c r="BM44" s="46">
        <f>BM43*Parametrlar!$I$15*BM42</f>
        <v>0</v>
      </c>
      <c r="BN44" s="46">
        <f>BN43*Parametrlar!$I$15*BN42</f>
        <v>0</v>
      </c>
      <c r="BO44" s="46">
        <f>BO43*Parametrlar!$I$15*BO42</f>
        <v>0</v>
      </c>
      <c r="BP44" s="46">
        <f>BP43*Parametrlar!$I$15*BP42</f>
        <v>0</v>
      </c>
      <c r="BQ44" s="46">
        <f>BQ43*Parametrlar!$I$15*BQ42</f>
        <v>0</v>
      </c>
      <c r="BR44" s="46">
        <f>BR43*Parametrlar!$I$15*BR42</f>
        <v>0</v>
      </c>
      <c r="BS44" s="46">
        <f>BS43*Parametrlar!$I$15*BS42</f>
        <v>0</v>
      </c>
      <c r="BT44" s="46">
        <f>BT43*Parametrlar!$I$15*BT42</f>
        <v>0</v>
      </c>
      <c r="BU44" s="46">
        <f>BU43*Parametrlar!$I$15*BU42</f>
        <v>0</v>
      </c>
      <c r="BV44" s="46">
        <f>BV43*Parametrlar!$I$15*BV42</f>
        <v>0</v>
      </c>
      <c r="BW44" s="46">
        <f>BW43*Parametrlar!$I$15*BW42</f>
        <v>0</v>
      </c>
      <c r="BX44" s="46">
        <f>BX43*Parametrlar!$I$15*BX42</f>
        <v>0</v>
      </c>
      <c r="BY44" s="46">
        <f>BY43*Parametrlar!$I$15*BY42</f>
        <v>0</v>
      </c>
      <c r="BZ44" s="46">
        <f>BZ43*Parametrlar!$I$15*BZ42</f>
        <v>0</v>
      </c>
      <c r="CA44" s="46">
        <f>CA43*Parametrlar!$I$15*CA42</f>
        <v>0</v>
      </c>
      <c r="CB44" s="46">
        <f>CB43*Parametrlar!$I$15*CB42</f>
        <v>0</v>
      </c>
      <c r="CC44" s="46">
        <f>CC43*Parametrlar!$I$15*CC42</f>
        <v>0</v>
      </c>
      <c r="CD44" s="46">
        <f>CD43*Parametrlar!$I$15*CD42</f>
        <v>0</v>
      </c>
      <c r="CE44" s="46">
        <f>CE43*Parametrlar!$I$15*CE42</f>
        <v>0</v>
      </c>
      <c r="CF44" s="46">
        <f>CF43*Parametrlar!$I$15*CF42</f>
        <v>0</v>
      </c>
      <c r="CG44" s="46">
        <f>CG43*Parametrlar!$I$15*CG42</f>
        <v>0</v>
      </c>
      <c r="CH44" s="46">
        <f>CH43*Parametrlar!$I$15*CH42</f>
        <v>0</v>
      </c>
      <c r="CI44" s="46">
        <f>CI43*Parametrlar!$I$15*CI42</f>
        <v>0</v>
      </c>
      <c r="CJ44" s="46">
        <f>CJ43*Parametrlar!$I$15*CJ42</f>
        <v>0</v>
      </c>
      <c r="CK44" s="46">
        <f>CK43*Parametrlar!$I$15*CK42</f>
        <v>0</v>
      </c>
      <c r="CL44" s="46">
        <f>CL43*Parametrlar!$I$15*CL42</f>
        <v>0</v>
      </c>
      <c r="CM44" s="46">
        <f>CM43*Parametrlar!$I$15*CM42</f>
        <v>0</v>
      </c>
      <c r="CN44" s="46">
        <f>CN43*Parametrlar!$I$15*CN42</f>
        <v>0</v>
      </c>
      <c r="CO44" s="46">
        <f>CO43*Parametrlar!$I$15*CO42</f>
        <v>0</v>
      </c>
      <c r="CP44" s="46">
        <f>CP43*Parametrlar!$I$15*CP42</f>
        <v>0</v>
      </c>
      <c r="CQ44" s="46">
        <f>CQ43*Parametrlar!$I$15*CQ42</f>
        <v>0</v>
      </c>
      <c r="CR44" s="46">
        <f>CR43*Parametrlar!$I$15*CR42</f>
        <v>0</v>
      </c>
      <c r="CS44" s="46">
        <f>CS43*Parametrlar!$I$15*CS42</f>
        <v>0</v>
      </c>
      <c r="CT44" s="46">
        <f>CT43*Parametrlar!$I$15*CT42</f>
        <v>0</v>
      </c>
      <c r="CU44" s="46">
        <f>CU43*Parametrlar!$I$15*CU42</f>
        <v>0</v>
      </c>
      <c r="CV44" s="46">
        <f>CV43*Parametrlar!$I$15*CV42</f>
        <v>0</v>
      </c>
      <c r="CW44" s="46">
        <f>CW43*Parametrlar!$I$15*CW42</f>
        <v>0</v>
      </c>
      <c r="CX44" s="46">
        <f>CX43*Parametrlar!$I$15*CX42</f>
        <v>0</v>
      </c>
      <c r="CY44" s="46">
        <f>CY43*Parametrlar!$I$15*CY42</f>
        <v>0</v>
      </c>
      <c r="CZ44" s="46">
        <f>CZ43*Parametrlar!$I$15*CZ42</f>
        <v>0</v>
      </c>
      <c r="DA44" s="46">
        <f>DA43*Parametrlar!$I$15*DA42</f>
        <v>0</v>
      </c>
      <c r="DB44" s="46">
        <f>DB43*Parametrlar!$I$15*DB42</f>
        <v>0</v>
      </c>
      <c r="DC44" s="46">
        <f>DC43*Parametrlar!$I$15*DC42</f>
        <v>0</v>
      </c>
      <c r="DD44" s="46">
        <f>DD43*Parametrlar!$I$15*DD42</f>
        <v>0</v>
      </c>
      <c r="DE44" s="46">
        <f>DE43*Parametrlar!$I$15*DE42</f>
        <v>0</v>
      </c>
      <c r="DF44" s="46">
        <f>DF43*Parametrlar!$I$15*DF42</f>
        <v>0</v>
      </c>
      <c r="DG44" s="46">
        <f>DG43*Parametrlar!$I$15*DG42</f>
        <v>0</v>
      </c>
      <c r="DH44" s="46">
        <f>DH43*Parametrlar!$I$15*DH42</f>
        <v>0</v>
      </c>
      <c r="DI44" s="46">
        <f>DI43*Parametrlar!$I$15*DI42</f>
        <v>0</v>
      </c>
      <c r="DJ44" s="46">
        <f>DJ43*Parametrlar!$I$15*DJ42</f>
        <v>0</v>
      </c>
      <c r="DK44" s="46">
        <f>DK43*Parametrlar!$I$15*DK42</f>
        <v>0</v>
      </c>
      <c r="DL44" s="46">
        <f>DL43*Parametrlar!$I$15*DL42</f>
        <v>0</v>
      </c>
      <c r="DM44" s="46">
        <f>DM43*Parametrlar!$I$15*DM42</f>
        <v>0</v>
      </c>
      <c r="DN44" s="46">
        <f>DN43*Parametrlar!$I$15*DN42</f>
        <v>0</v>
      </c>
      <c r="DO44" s="46">
        <f>DO43*Parametrlar!$I$15*DO42</f>
        <v>0</v>
      </c>
      <c r="DP44" s="46">
        <f>DP43*Parametrlar!$I$15*DP42</f>
        <v>0</v>
      </c>
      <c r="DQ44" s="46">
        <f>DQ43*Parametrlar!$I$15*DQ42</f>
        <v>0</v>
      </c>
      <c r="DR44" s="46">
        <f>DR43*Parametrlar!$I$15*DR42</f>
        <v>0</v>
      </c>
      <c r="DS44" s="46">
        <f>DS43*Parametrlar!$I$15*DS42</f>
        <v>0</v>
      </c>
      <c r="DT44" s="46">
        <f>DT43*Parametrlar!$I$15*DT42</f>
        <v>0</v>
      </c>
      <c r="DU44" s="46">
        <f>DU43*Parametrlar!$I$15*DU42</f>
        <v>0</v>
      </c>
      <c r="DV44" s="46">
        <f>DV43*Parametrlar!$I$15*DV42</f>
        <v>0</v>
      </c>
      <c r="DW44" s="46">
        <f>DW43*Parametrlar!$I$15*DW42</f>
        <v>0</v>
      </c>
      <c r="DX44" s="46">
        <f>DX43*Parametrlar!$I$15*DX42</f>
        <v>0</v>
      </c>
      <c r="DY44" s="46">
        <f>DY43*Parametrlar!$I$15*DY42</f>
        <v>0</v>
      </c>
      <c r="DZ44" s="46">
        <f>DZ43*Parametrlar!$I$15*DZ42</f>
        <v>0</v>
      </c>
      <c r="EA44" s="46">
        <f>EA43*Parametrlar!$I$15*EA42</f>
        <v>0</v>
      </c>
      <c r="EB44" s="46">
        <f>EB43*Parametrlar!$I$15*EB42</f>
        <v>0</v>
      </c>
      <c r="EC44" s="46">
        <f>EC43*Parametrlar!$I$15*EC42</f>
        <v>0</v>
      </c>
      <c r="ED44" s="46">
        <f>ED43*Parametrlar!$I$15*ED42</f>
        <v>0</v>
      </c>
      <c r="EE44" s="46">
        <f>EE43*Parametrlar!$I$15*EE42</f>
        <v>0</v>
      </c>
      <c r="EF44" s="46">
        <f>EF43*Parametrlar!$I$15*EF42</f>
        <v>0</v>
      </c>
      <c r="EG44" s="46">
        <f>EG43*Parametrlar!$I$15*EG42</f>
        <v>0</v>
      </c>
      <c r="EH44" s="46">
        <f>EH43*Parametrlar!$I$15*EH42</f>
        <v>0</v>
      </c>
      <c r="EI44" s="46">
        <f>EI43*Parametrlar!$I$15*EI42</f>
        <v>0</v>
      </c>
      <c r="EJ44" s="46">
        <f>EJ43*Parametrlar!$I$15*EJ42</f>
        <v>0</v>
      </c>
      <c r="EK44" s="46">
        <f>EK43*Parametrlar!$I$15*EK42</f>
        <v>0</v>
      </c>
      <c r="EL44" s="46">
        <f>EL43*Parametrlar!$I$15*EL42</f>
        <v>0</v>
      </c>
      <c r="EM44" s="46">
        <f>EM43*Parametrlar!$I$15*EM42</f>
        <v>0</v>
      </c>
      <c r="EN44" s="46">
        <f>EN43*Parametrlar!$I$15*EN42</f>
        <v>0</v>
      </c>
      <c r="EO44" s="46">
        <f>EO43*Parametrlar!$I$15*EO42</f>
        <v>0</v>
      </c>
      <c r="EP44" s="46">
        <f>EP43*Parametrlar!$I$15*EP42</f>
        <v>0</v>
      </c>
      <c r="EQ44" s="46">
        <f>EQ43*Parametrlar!$I$15*EQ42</f>
        <v>0</v>
      </c>
      <c r="ER44" s="46">
        <f>ER43*Parametrlar!$I$15*ER42</f>
        <v>0</v>
      </c>
      <c r="ES44" s="46">
        <f>ES43*Parametrlar!$I$15*ES42</f>
        <v>0</v>
      </c>
      <c r="ET44" s="46">
        <f>ET43*Parametrlar!$I$15*ET42</f>
        <v>0</v>
      </c>
      <c r="EU44" s="46">
        <f>EU43*Parametrlar!$I$15*EU42</f>
        <v>0</v>
      </c>
      <c r="EV44" s="46">
        <f>EV43*Parametrlar!$I$15*EV42</f>
        <v>0</v>
      </c>
      <c r="EW44" s="46">
        <f>EW43*Parametrlar!$I$15*EW42</f>
        <v>0</v>
      </c>
      <c r="EX44" s="46">
        <f>EX43*Parametrlar!$I$15*EX42</f>
        <v>0</v>
      </c>
      <c r="EY44" s="46">
        <f>EY43*Parametrlar!$I$15*EY42</f>
        <v>0</v>
      </c>
      <c r="EZ44" s="46">
        <f>EZ43*Parametrlar!$I$15*EZ42</f>
        <v>0</v>
      </c>
      <c r="FA44" s="46">
        <f>FA43*Parametrlar!$I$15*FA42</f>
        <v>0</v>
      </c>
      <c r="FB44" s="46">
        <f>FB43*Parametrlar!$I$15*FB42</f>
        <v>0</v>
      </c>
      <c r="FC44" s="46">
        <f>FC43*Parametrlar!$I$15*FC42</f>
        <v>0</v>
      </c>
      <c r="FD44" s="46">
        <f>FD43*Parametrlar!$I$15*FD42</f>
        <v>0</v>
      </c>
      <c r="FE44" s="46">
        <f>FE43*Parametrlar!$I$15*FE42</f>
        <v>0</v>
      </c>
      <c r="FF44" s="46">
        <f>FF43*Parametrlar!$I$15*FF42</f>
        <v>0</v>
      </c>
      <c r="FG44" s="46">
        <f>FG43*Parametrlar!$I$15*FG42</f>
        <v>0</v>
      </c>
      <c r="FH44" s="46">
        <f>FH43*Parametrlar!$I$15*FH42</f>
        <v>0</v>
      </c>
      <c r="FI44" s="46">
        <f>FI43*Parametrlar!$I$15*FI42</f>
        <v>0</v>
      </c>
      <c r="FJ44" s="46">
        <f>FJ43*Parametrlar!$I$15*FJ42</f>
        <v>0</v>
      </c>
      <c r="FK44" s="46">
        <f>FK43*Parametrlar!$I$15*FK42</f>
        <v>0</v>
      </c>
      <c r="FL44" s="46">
        <f>FL43*Parametrlar!$I$15*FL42</f>
        <v>0</v>
      </c>
      <c r="FM44" s="46">
        <f>FM43*Parametrlar!$I$15*FM42</f>
        <v>0</v>
      </c>
      <c r="FN44" s="46">
        <f>FN43*Parametrlar!$I$15*FN42</f>
        <v>0</v>
      </c>
      <c r="FO44" s="46">
        <f>FO43*Parametrlar!$I$15*FO42</f>
        <v>0</v>
      </c>
      <c r="FP44" s="46">
        <f>FP43*Parametrlar!$I$15*FP42</f>
        <v>0</v>
      </c>
    </row>
    <row r="45" spans="1:172" x14ac:dyDescent="0.2">
      <c r="A45" s="42" t="s">
        <v>226</v>
      </c>
      <c r="D45" s="46">
        <f>D44</f>
        <v>0</v>
      </c>
      <c r="E45" s="46">
        <f t="shared" ref="E45:AJ45" si="50">D45+E44</f>
        <v>154974.96763392855</v>
      </c>
      <c r="F45" s="46">
        <f t="shared" si="50"/>
        <v>311332.26897321426</v>
      </c>
      <c r="G45" s="46">
        <f t="shared" si="50"/>
        <v>469071.9040178571</v>
      </c>
      <c r="H45" s="46">
        <f t="shared" si="50"/>
        <v>628193.87276785704</v>
      </c>
      <c r="I45" s="46">
        <f t="shared" si="50"/>
        <v>788698.1752232142</v>
      </c>
      <c r="J45" s="46">
        <f t="shared" si="50"/>
        <v>950584.81138392852</v>
      </c>
      <c r="K45" s="46">
        <f t="shared" si="50"/>
        <v>1113853.78125</v>
      </c>
      <c r="L45" s="46">
        <f t="shared" si="50"/>
        <v>1278505.0848214286</v>
      </c>
      <c r="M45" s="46">
        <f t="shared" si="50"/>
        <v>1444538.7220982143</v>
      </c>
      <c r="N45" s="46">
        <f t="shared" si="50"/>
        <v>1611954.6930803573</v>
      </c>
      <c r="O45" s="46">
        <f t="shared" si="50"/>
        <v>1780752.9977678573</v>
      </c>
      <c r="P45" s="46">
        <f t="shared" si="50"/>
        <v>1950933.6361607146</v>
      </c>
      <c r="Q45" s="46">
        <f t="shared" si="50"/>
        <v>2122496.6082589286</v>
      </c>
      <c r="R45" s="46">
        <f t="shared" si="50"/>
        <v>2295441.9140625</v>
      </c>
      <c r="S45" s="46">
        <f t="shared" si="50"/>
        <v>2469769.5535714286</v>
      </c>
      <c r="T45" s="46">
        <f t="shared" si="50"/>
        <v>2645479.5267857146</v>
      </c>
      <c r="U45" s="46">
        <f t="shared" si="50"/>
        <v>2822571.8337053573</v>
      </c>
      <c r="V45" s="46">
        <f t="shared" si="50"/>
        <v>3001046.4743303573</v>
      </c>
      <c r="W45" s="46">
        <f t="shared" si="50"/>
        <v>3180903.4486607146</v>
      </c>
      <c r="X45" s="46">
        <f t="shared" si="50"/>
        <v>3362142.7566964286</v>
      </c>
      <c r="Y45" s="46">
        <f t="shared" si="50"/>
        <v>3362142.7566964286</v>
      </c>
      <c r="Z45" s="46">
        <f t="shared" si="50"/>
        <v>3362142.7566964286</v>
      </c>
      <c r="AA45" s="46">
        <f t="shared" si="50"/>
        <v>3362142.7566964286</v>
      </c>
      <c r="AB45" s="46">
        <f t="shared" si="50"/>
        <v>3362142.7566964286</v>
      </c>
      <c r="AC45" s="46">
        <f t="shared" si="50"/>
        <v>3362142.7566964286</v>
      </c>
      <c r="AD45" s="46">
        <f t="shared" si="50"/>
        <v>3362142.7566964286</v>
      </c>
      <c r="AE45" s="46">
        <f t="shared" si="50"/>
        <v>3362142.7566964286</v>
      </c>
      <c r="AF45" s="46">
        <f t="shared" si="50"/>
        <v>3362142.7566964286</v>
      </c>
      <c r="AG45" s="46">
        <f t="shared" si="50"/>
        <v>3362142.7566964286</v>
      </c>
      <c r="AH45" s="46">
        <f t="shared" si="50"/>
        <v>3362142.7566964286</v>
      </c>
      <c r="AI45" s="46">
        <f t="shared" si="50"/>
        <v>3362142.7566964286</v>
      </c>
      <c r="AJ45" s="46">
        <f t="shared" si="50"/>
        <v>3362142.7566964286</v>
      </c>
      <c r="AK45" s="46">
        <f t="shared" ref="AK45:BP45" si="51">AJ45+AK44</f>
        <v>3362142.7566964286</v>
      </c>
      <c r="AL45" s="46">
        <f t="shared" si="51"/>
        <v>3362142.7566964286</v>
      </c>
      <c r="AM45" s="46">
        <f t="shared" si="51"/>
        <v>3362142.7566964286</v>
      </c>
      <c r="AN45" s="46">
        <f t="shared" si="51"/>
        <v>3362142.7566964286</v>
      </c>
      <c r="AO45" s="46">
        <f t="shared" si="51"/>
        <v>3362142.7566964286</v>
      </c>
      <c r="AP45" s="46">
        <f t="shared" si="51"/>
        <v>3362142.7566964286</v>
      </c>
      <c r="AQ45" s="46">
        <f t="shared" si="51"/>
        <v>3362142.7566964286</v>
      </c>
      <c r="AR45" s="46">
        <f t="shared" si="51"/>
        <v>3362142.7566964286</v>
      </c>
      <c r="AS45" s="46">
        <f t="shared" si="51"/>
        <v>3362142.7566964286</v>
      </c>
      <c r="AT45" s="46">
        <f t="shared" si="51"/>
        <v>3362142.7566964286</v>
      </c>
      <c r="AU45" s="46">
        <f t="shared" si="51"/>
        <v>3362142.7566964286</v>
      </c>
      <c r="AV45" s="46">
        <f t="shared" si="51"/>
        <v>3362142.7566964286</v>
      </c>
      <c r="AW45" s="46">
        <f t="shared" si="51"/>
        <v>3362142.7566964286</v>
      </c>
      <c r="AX45" s="46">
        <f t="shared" si="51"/>
        <v>3362142.7566964286</v>
      </c>
      <c r="AY45" s="46">
        <f t="shared" si="51"/>
        <v>3362142.7566964286</v>
      </c>
      <c r="AZ45" s="46">
        <f t="shared" si="51"/>
        <v>3362142.7566964286</v>
      </c>
      <c r="BA45" s="46">
        <f t="shared" si="51"/>
        <v>3362142.7566964286</v>
      </c>
      <c r="BB45" s="46">
        <f t="shared" si="51"/>
        <v>3362142.7566964286</v>
      </c>
      <c r="BC45" s="46">
        <f t="shared" si="51"/>
        <v>3362142.7566964286</v>
      </c>
      <c r="BD45" s="46">
        <f t="shared" si="51"/>
        <v>3362142.7566964286</v>
      </c>
      <c r="BE45" s="46">
        <f t="shared" si="51"/>
        <v>3362142.7566964286</v>
      </c>
      <c r="BF45" s="46">
        <f t="shared" si="51"/>
        <v>3362142.7566964286</v>
      </c>
      <c r="BG45" s="46">
        <f t="shared" si="51"/>
        <v>3362142.7566964286</v>
      </c>
      <c r="BH45" s="46">
        <f t="shared" si="51"/>
        <v>3362142.7566964286</v>
      </c>
      <c r="BI45" s="46">
        <f t="shared" si="51"/>
        <v>3362142.7566964286</v>
      </c>
      <c r="BJ45" s="46">
        <f t="shared" si="51"/>
        <v>3362142.7566964286</v>
      </c>
      <c r="BK45" s="46">
        <f t="shared" si="51"/>
        <v>3362142.7566964286</v>
      </c>
      <c r="BL45" s="46">
        <f t="shared" si="51"/>
        <v>3362142.7566964286</v>
      </c>
      <c r="BM45" s="46">
        <f t="shared" si="51"/>
        <v>3362142.7566964286</v>
      </c>
      <c r="BN45" s="46">
        <f t="shared" si="51"/>
        <v>3362142.7566964286</v>
      </c>
      <c r="BO45" s="46">
        <f t="shared" si="51"/>
        <v>3362142.7566964286</v>
      </c>
      <c r="BP45" s="46">
        <f t="shared" si="51"/>
        <v>3362142.7566964286</v>
      </c>
      <c r="BQ45" s="46">
        <f t="shared" ref="BQ45:CV45" si="52">BP45+BQ44</f>
        <v>3362142.7566964286</v>
      </c>
      <c r="BR45" s="46">
        <f t="shared" si="52"/>
        <v>3362142.7566964286</v>
      </c>
      <c r="BS45" s="46">
        <f t="shared" si="52"/>
        <v>3362142.7566964286</v>
      </c>
      <c r="BT45" s="46">
        <f t="shared" si="52"/>
        <v>3362142.7566964286</v>
      </c>
      <c r="BU45" s="46">
        <f t="shared" si="52"/>
        <v>3362142.7566964286</v>
      </c>
      <c r="BV45" s="46">
        <f t="shared" si="52"/>
        <v>3362142.7566964286</v>
      </c>
      <c r="BW45" s="46">
        <f t="shared" si="52"/>
        <v>3362142.7566964286</v>
      </c>
      <c r="BX45" s="46">
        <f t="shared" si="52"/>
        <v>3362142.7566964286</v>
      </c>
      <c r="BY45" s="46">
        <f t="shared" si="52"/>
        <v>3362142.7566964286</v>
      </c>
      <c r="BZ45" s="46">
        <f t="shared" si="52"/>
        <v>3362142.7566964286</v>
      </c>
      <c r="CA45" s="46">
        <f t="shared" si="52"/>
        <v>3362142.7566964286</v>
      </c>
      <c r="CB45" s="46">
        <f t="shared" si="52"/>
        <v>3362142.7566964286</v>
      </c>
      <c r="CC45" s="46">
        <f t="shared" si="52"/>
        <v>3362142.7566964286</v>
      </c>
      <c r="CD45" s="46">
        <f t="shared" si="52"/>
        <v>3362142.7566964286</v>
      </c>
      <c r="CE45" s="46">
        <f t="shared" si="52"/>
        <v>3362142.7566964286</v>
      </c>
      <c r="CF45" s="46">
        <f t="shared" si="52"/>
        <v>3362142.7566964286</v>
      </c>
      <c r="CG45" s="46">
        <f t="shared" si="52"/>
        <v>3362142.7566964286</v>
      </c>
      <c r="CH45" s="46">
        <f t="shared" si="52"/>
        <v>3362142.7566964286</v>
      </c>
      <c r="CI45" s="46">
        <f t="shared" si="52"/>
        <v>3362142.7566964286</v>
      </c>
      <c r="CJ45" s="46">
        <f t="shared" si="52"/>
        <v>3362142.7566964286</v>
      </c>
      <c r="CK45" s="46">
        <f t="shared" si="52"/>
        <v>3362142.7566964286</v>
      </c>
      <c r="CL45" s="46">
        <f t="shared" si="52"/>
        <v>3362142.7566964286</v>
      </c>
      <c r="CM45" s="46">
        <f t="shared" si="52"/>
        <v>3362142.7566964286</v>
      </c>
      <c r="CN45" s="46">
        <f t="shared" si="52"/>
        <v>3362142.7566964286</v>
      </c>
      <c r="CO45" s="46">
        <f t="shared" si="52"/>
        <v>3362142.7566964286</v>
      </c>
      <c r="CP45" s="46">
        <f t="shared" si="52"/>
        <v>3362142.7566964286</v>
      </c>
      <c r="CQ45" s="46">
        <f t="shared" si="52"/>
        <v>3362142.7566964286</v>
      </c>
      <c r="CR45" s="46">
        <f t="shared" si="52"/>
        <v>3362142.7566964286</v>
      </c>
      <c r="CS45" s="46">
        <f t="shared" si="52"/>
        <v>3362142.7566964286</v>
      </c>
      <c r="CT45" s="46">
        <f t="shared" si="52"/>
        <v>3362142.7566964286</v>
      </c>
      <c r="CU45" s="46">
        <f t="shared" si="52"/>
        <v>3362142.7566964286</v>
      </c>
      <c r="CV45" s="46">
        <f t="shared" si="52"/>
        <v>3362142.7566964286</v>
      </c>
      <c r="CW45" s="46">
        <f t="shared" ref="CW45:EB45" si="53">CV45+CW44</f>
        <v>3362142.7566964286</v>
      </c>
      <c r="CX45" s="46">
        <f t="shared" si="53"/>
        <v>3362142.7566964286</v>
      </c>
      <c r="CY45" s="46">
        <f t="shared" si="53"/>
        <v>3362142.7566964286</v>
      </c>
      <c r="CZ45" s="46">
        <f t="shared" si="53"/>
        <v>3362142.7566964286</v>
      </c>
      <c r="DA45" s="46">
        <f t="shared" si="53"/>
        <v>3362142.7566964286</v>
      </c>
      <c r="DB45" s="46">
        <f t="shared" si="53"/>
        <v>3362142.7566964286</v>
      </c>
      <c r="DC45" s="46">
        <f t="shared" si="53"/>
        <v>3362142.7566964286</v>
      </c>
      <c r="DD45" s="46">
        <f t="shared" si="53"/>
        <v>3362142.7566964286</v>
      </c>
      <c r="DE45" s="46">
        <f t="shared" si="53"/>
        <v>3362142.7566964286</v>
      </c>
      <c r="DF45" s="46">
        <f t="shared" si="53"/>
        <v>3362142.7566964286</v>
      </c>
      <c r="DG45" s="46">
        <f t="shared" si="53"/>
        <v>3362142.7566964286</v>
      </c>
      <c r="DH45" s="46">
        <f t="shared" si="53"/>
        <v>3362142.7566964286</v>
      </c>
      <c r="DI45" s="46">
        <f t="shared" si="53"/>
        <v>3362142.7566964286</v>
      </c>
      <c r="DJ45" s="46">
        <f t="shared" si="53"/>
        <v>3362142.7566964286</v>
      </c>
      <c r="DK45" s="46">
        <f t="shared" si="53"/>
        <v>3362142.7566964286</v>
      </c>
      <c r="DL45" s="46">
        <f t="shared" si="53"/>
        <v>3362142.7566964286</v>
      </c>
      <c r="DM45" s="46">
        <f t="shared" si="53"/>
        <v>3362142.7566964286</v>
      </c>
      <c r="DN45" s="46">
        <f t="shared" si="53"/>
        <v>3362142.7566964286</v>
      </c>
      <c r="DO45" s="46">
        <f t="shared" si="53"/>
        <v>3362142.7566964286</v>
      </c>
      <c r="DP45" s="46">
        <f t="shared" si="53"/>
        <v>3362142.7566964286</v>
      </c>
      <c r="DQ45" s="46">
        <f t="shared" si="53"/>
        <v>3362142.7566964286</v>
      </c>
      <c r="DR45" s="46">
        <f t="shared" si="53"/>
        <v>3362142.7566964286</v>
      </c>
      <c r="DS45" s="46">
        <f t="shared" si="53"/>
        <v>3362142.7566964286</v>
      </c>
      <c r="DT45" s="46">
        <f t="shared" si="53"/>
        <v>3362142.7566964286</v>
      </c>
      <c r="DU45" s="46">
        <f t="shared" si="53"/>
        <v>3362142.7566964286</v>
      </c>
      <c r="DV45" s="46">
        <f t="shared" si="53"/>
        <v>3362142.7566964286</v>
      </c>
      <c r="DW45" s="46">
        <f t="shared" si="53"/>
        <v>3362142.7566964286</v>
      </c>
      <c r="DX45" s="46">
        <f t="shared" si="53"/>
        <v>3362142.7566964286</v>
      </c>
      <c r="DY45" s="46">
        <f t="shared" si="53"/>
        <v>3362142.7566964286</v>
      </c>
      <c r="DZ45" s="46">
        <f t="shared" si="53"/>
        <v>3362142.7566964286</v>
      </c>
      <c r="EA45" s="46">
        <f t="shared" si="53"/>
        <v>3362142.7566964286</v>
      </c>
      <c r="EB45" s="46">
        <f t="shared" si="53"/>
        <v>3362142.7566964286</v>
      </c>
      <c r="EC45" s="46">
        <f t="shared" ref="EC45:FH45" si="54">EB45+EC44</f>
        <v>3362142.7566964286</v>
      </c>
      <c r="ED45" s="46">
        <f t="shared" si="54"/>
        <v>3362142.7566964286</v>
      </c>
      <c r="EE45" s="46">
        <f t="shared" si="54"/>
        <v>3362142.7566964286</v>
      </c>
      <c r="EF45" s="46">
        <f t="shared" si="54"/>
        <v>3362142.7566964286</v>
      </c>
      <c r="EG45" s="46">
        <f t="shared" si="54"/>
        <v>3362142.7566964286</v>
      </c>
      <c r="EH45" s="46">
        <f t="shared" si="54"/>
        <v>3362142.7566964286</v>
      </c>
      <c r="EI45" s="46">
        <f t="shared" si="54"/>
        <v>3362142.7566964286</v>
      </c>
      <c r="EJ45" s="46">
        <f t="shared" si="54"/>
        <v>3362142.7566964286</v>
      </c>
      <c r="EK45" s="46">
        <f t="shared" si="54"/>
        <v>3362142.7566964286</v>
      </c>
      <c r="EL45" s="46">
        <f t="shared" si="54"/>
        <v>3362142.7566964286</v>
      </c>
      <c r="EM45" s="46">
        <f t="shared" si="54"/>
        <v>3362142.7566964286</v>
      </c>
      <c r="EN45" s="46">
        <f t="shared" si="54"/>
        <v>3362142.7566964286</v>
      </c>
      <c r="EO45" s="46">
        <f t="shared" si="54"/>
        <v>3362142.7566964286</v>
      </c>
      <c r="EP45" s="46">
        <f t="shared" si="54"/>
        <v>3362142.7566964286</v>
      </c>
      <c r="EQ45" s="46">
        <f t="shared" si="54"/>
        <v>3362142.7566964286</v>
      </c>
      <c r="ER45" s="46">
        <f t="shared" si="54"/>
        <v>3362142.7566964286</v>
      </c>
      <c r="ES45" s="46">
        <f t="shared" si="54"/>
        <v>3362142.7566964286</v>
      </c>
      <c r="ET45" s="46">
        <f t="shared" si="54"/>
        <v>3362142.7566964286</v>
      </c>
      <c r="EU45" s="46">
        <f t="shared" si="54"/>
        <v>3362142.7566964286</v>
      </c>
      <c r="EV45" s="46">
        <f t="shared" si="54"/>
        <v>3362142.7566964286</v>
      </c>
      <c r="EW45" s="46">
        <f t="shared" si="54"/>
        <v>3362142.7566964286</v>
      </c>
      <c r="EX45" s="46">
        <f t="shared" si="54"/>
        <v>3362142.7566964286</v>
      </c>
      <c r="EY45" s="46">
        <f t="shared" si="54"/>
        <v>3362142.7566964286</v>
      </c>
      <c r="EZ45" s="46">
        <f t="shared" si="54"/>
        <v>3362142.7566964286</v>
      </c>
      <c r="FA45" s="46">
        <f t="shared" si="54"/>
        <v>3362142.7566964286</v>
      </c>
      <c r="FB45" s="46">
        <f t="shared" si="54"/>
        <v>3362142.7566964286</v>
      </c>
      <c r="FC45" s="46">
        <f t="shared" si="54"/>
        <v>3362142.7566964286</v>
      </c>
      <c r="FD45" s="46">
        <f t="shared" si="54"/>
        <v>3362142.7566964286</v>
      </c>
      <c r="FE45" s="46">
        <f t="shared" si="54"/>
        <v>3362142.7566964286</v>
      </c>
      <c r="FF45" s="46">
        <f t="shared" si="54"/>
        <v>3362142.7566964286</v>
      </c>
      <c r="FG45" s="46">
        <f t="shared" si="54"/>
        <v>3362142.7566964286</v>
      </c>
      <c r="FH45" s="46">
        <f t="shared" si="54"/>
        <v>3362142.7566964286</v>
      </c>
      <c r="FI45" s="46">
        <f t="shared" ref="FI45:GN45" si="55">FH45+FI44</f>
        <v>3362142.7566964286</v>
      </c>
      <c r="FJ45" s="46">
        <f t="shared" si="55"/>
        <v>3362142.7566964286</v>
      </c>
      <c r="FK45" s="46">
        <f t="shared" si="55"/>
        <v>3362142.7566964286</v>
      </c>
      <c r="FL45" s="46">
        <f t="shared" si="55"/>
        <v>3362142.7566964286</v>
      </c>
      <c r="FM45" s="46">
        <f t="shared" si="55"/>
        <v>3362142.7566964286</v>
      </c>
      <c r="FN45" s="46">
        <f t="shared" si="55"/>
        <v>3362142.7566964286</v>
      </c>
      <c r="FO45" s="46">
        <f t="shared" si="55"/>
        <v>3362142.7566964286</v>
      </c>
      <c r="FP45" s="46">
        <f t="shared" si="55"/>
        <v>3362142.7566964286</v>
      </c>
    </row>
    <row r="46" spans="1:172" x14ac:dyDescent="0.2">
      <c r="A46" s="35" t="s">
        <v>227</v>
      </c>
      <c r="C46" s="45">
        <f t="shared" ref="C46:C52" si="56">SUM(D46:FP46)</f>
        <v>3362142.7566964277</v>
      </c>
      <c r="D46" s="46">
        <f>Parametrlar!$I$9*D44</f>
        <v>0</v>
      </c>
      <c r="E46" s="46">
        <f>Parametrlar!$I$9*E44+IF(Parametrlar!$I$6&gt;0,(1-Parametrlar!$I$9)/MAX(1,Parametrlar!$I$6)*(D45-IF(E$4-1-Parametrlar!$I$6&gt;=0,INDEX($D$45:$FP$45,1,E$4-Parametrlar!$I$6),0)),0)</f>
        <v>77487.483816964275</v>
      </c>
      <c r="F46" s="46">
        <f>Parametrlar!$I$9*F44+IF(Parametrlar!$I$6&gt;0,(1-Parametrlar!$I$9)/MAX(1,Parametrlar!$I$6)*(E45-IF(F$4-1-Parametrlar!$I$6&gt;=0,INDEX($D$45:$FP$45,1,F$4-Parametrlar!$I$6),0)),0)</f>
        <v>97550.52162388392</v>
      </c>
      <c r="G46" s="46">
        <f>Parametrlar!$I$9*G44+IF(Parametrlar!$I$6&gt;0,(1-Parametrlar!$I$9)/MAX(1,Parametrlar!$I$6)*(F45-IF(G$4-1-Parametrlar!$I$6&gt;=0,INDEX($D$45:$FP$45,1,G$4-Parametrlar!$I$6),0)),0)</f>
        <v>117786.35114397321</v>
      </c>
      <c r="H46" s="46">
        <f>Parametrlar!$I$9*H44+IF(Parametrlar!$I$6&gt;0,(1-Parametrlar!$I$9)/MAX(1,Parametrlar!$I$6)*(G45-IF(H$4-1-Parametrlar!$I$6&gt;=0,INDEX($D$45:$FP$45,1,H$4-Parametrlar!$I$6),0)),0)</f>
        <v>138194.97237723213</v>
      </c>
      <c r="I46" s="46">
        <f>Parametrlar!$I$9*I44+IF(Parametrlar!$I$6&gt;0,(1-Parametrlar!$I$9)/MAX(1,Parametrlar!$I$6)*(H45-IF(I$4-1-Parametrlar!$I$6&gt;=0,INDEX($D$45:$FP$45,1,I$4-Parametrlar!$I$6),0)),0)</f>
        <v>158776.38532366068</v>
      </c>
      <c r="J46" s="46">
        <f>Parametrlar!$I$9*J44+IF(Parametrlar!$I$6&gt;0,(1-Parametrlar!$I$9)/MAX(1,Parametrlar!$I$6)*(I45-IF(J$4-1-Parametrlar!$I$6&gt;=0,INDEX($D$45:$FP$45,1,J$4-Parametrlar!$I$6),0)),0)</f>
        <v>160158.71902901784</v>
      </c>
      <c r="K46" s="46">
        <f>Parametrlar!$I$9*K44+IF(Parametrlar!$I$6&gt;0,(1-Parametrlar!$I$9)/MAX(1,Parametrlar!$I$6)*(J45-IF(K$4-1-Parametrlar!$I$6&gt;=0,INDEX($D$45:$FP$45,1,K$4-Parametrlar!$I$6),0)),0)</f>
        <v>161541.052734375</v>
      </c>
      <c r="L46" s="46">
        <f>Parametrlar!$I$9*L44+IF(Parametrlar!$I$6&gt;0,(1-Parametrlar!$I$9)/MAX(1,Parametrlar!$I$6)*(K45-IF(L$4-1-Parametrlar!$I$6&gt;=0,INDEX($D$45:$FP$45,1,L$4-Parametrlar!$I$6),0)),0)</f>
        <v>162923.38643973216</v>
      </c>
      <c r="M46" s="46">
        <f>Parametrlar!$I$9*M44+IF(Parametrlar!$I$6&gt;0,(1-Parametrlar!$I$9)/MAX(1,Parametrlar!$I$6)*(L45-IF(M$4-1-Parametrlar!$I$6&gt;=0,INDEX($D$45:$FP$45,1,M$4-Parametrlar!$I$6),0)),0)</f>
        <v>164305.72014508932</v>
      </c>
      <c r="N46" s="46">
        <f>Parametrlar!$I$9*N44+IF(Parametrlar!$I$6&gt;0,(1-Parametrlar!$I$9)/MAX(1,Parametrlar!$I$6)*(M45-IF(N$4-1-Parametrlar!$I$6&gt;=0,INDEX($D$45:$FP$45,1,N$4-Parametrlar!$I$6),0)),0)</f>
        <v>165688.05385044645</v>
      </c>
      <c r="O46" s="46">
        <f>Parametrlar!$I$9*O44+IF(Parametrlar!$I$6&gt;0,(1-Parametrlar!$I$9)/MAX(1,Parametrlar!$I$6)*(N45-IF(O$4-1-Parametrlar!$I$6&gt;=0,INDEX($D$45:$FP$45,1,O$4-Parametrlar!$I$6),0)),0)</f>
        <v>167070.38755580358</v>
      </c>
      <c r="P46" s="46">
        <f>Parametrlar!$I$9*P44+IF(Parametrlar!$I$6&gt;0,(1-Parametrlar!$I$9)/MAX(1,Parametrlar!$I$6)*(O45-IF(P$4-1-Parametrlar!$I$6&gt;=0,INDEX($D$45:$FP$45,1,P$4-Parametrlar!$I$6),0)),0)</f>
        <v>168452.72126116074</v>
      </c>
      <c r="Q46" s="46">
        <f>Parametrlar!$I$9*Q44+IF(Parametrlar!$I$6&gt;0,(1-Parametrlar!$I$9)/MAX(1,Parametrlar!$I$6)*(P45-IF(Q$4-1-Parametrlar!$I$6&gt;=0,INDEX($D$45:$FP$45,1,Q$4-Parametrlar!$I$6),0)),0)</f>
        <v>169835.0549665179</v>
      </c>
      <c r="R46" s="46">
        <f>Parametrlar!$I$9*R44+IF(Parametrlar!$I$6&gt;0,(1-Parametrlar!$I$9)/MAX(1,Parametrlar!$I$6)*(Q45-IF(R$4-1-Parametrlar!$I$6&gt;=0,INDEX($D$45:$FP$45,1,R$4-Parametrlar!$I$6),0)),0)</f>
        <v>171217.388671875</v>
      </c>
      <c r="S46" s="46">
        <f>Parametrlar!$I$9*S44+IF(Parametrlar!$I$6&gt;0,(1-Parametrlar!$I$9)/MAX(1,Parametrlar!$I$6)*(R45-IF(S$4-1-Parametrlar!$I$6&gt;=0,INDEX($D$45:$FP$45,1,S$4-Parametrlar!$I$6),0)),0)</f>
        <v>172599.7223772321</v>
      </c>
      <c r="T46" s="46">
        <f>Parametrlar!$I$9*T44+IF(Parametrlar!$I$6&gt;0,(1-Parametrlar!$I$9)/MAX(1,Parametrlar!$I$6)*(S45-IF(T$4-1-Parametrlar!$I$6&gt;=0,INDEX($D$45:$FP$45,1,T$4-Parametrlar!$I$6),0)),0)</f>
        <v>173982.05608258926</v>
      </c>
      <c r="U46" s="46">
        <f>Parametrlar!$I$9*U44+IF(Parametrlar!$I$6&gt;0,(1-Parametrlar!$I$9)/MAX(1,Parametrlar!$I$6)*(T45-IF(U$4-1-Parametrlar!$I$6&gt;=0,INDEX($D$45:$FP$45,1,U$4-Parametrlar!$I$6),0)),0)</f>
        <v>175364.38978794642</v>
      </c>
      <c r="V46" s="46">
        <f>Parametrlar!$I$9*V44+IF(Parametrlar!$I$6&gt;0,(1-Parametrlar!$I$9)/MAX(1,Parametrlar!$I$6)*(U45-IF(V$4-1-Parametrlar!$I$6&gt;=0,INDEX($D$45:$FP$45,1,V$4-Parametrlar!$I$6),0)),0)</f>
        <v>176746.72349330358</v>
      </c>
      <c r="W46" s="46">
        <f>Parametrlar!$I$9*W44+IF(Parametrlar!$I$6&gt;0,(1-Parametrlar!$I$9)/MAX(1,Parametrlar!$I$6)*(V45-IF(W$4-1-Parametrlar!$I$6&gt;=0,INDEX($D$45:$FP$45,1,W$4-Parametrlar!$I$6),0)),0)</f>
        <v>178129.05719866074</v>
      </c>
      <c r="X46" s="46">
        <f>Parametrlar!$I$9*X44+IF(Parametrlar!$I$6&gt;0,(1-Parametrlar!$I$9)/MAX(1,Parametrlar!$I$6)*(W45-IF(X$4-1-Parametrlar!$I$6&gt;=0,INDEX($D$45:$FP$45,1,X$4-Parametrlar!$I$6),0)),0)</f>
        <v>179511.39090401787</v>
      </c>
      <c r="Y46" s="46">
        <f>Parametrlar!$I$9*Y44+IF(Parametrlar!$I$6&gt;0,(1-Parametrlar!$I$9)/MAX(1,Parametrlar!$I$6)*(X45-IF(Y$4-1-Parametrlar!$I$6&gt;=0,INDEX($D$45:$FP$45,1,Y$4-Parametrlar!$I$6),0)),0)</f>
        <v>89582.903738839261</v>
      </c>
      <c r="Z46" s="46">
        <f>Parametrlar!$I$9*Z44+IF(Parametrlar!$I$6&gt;0,(1-Parametrlar!$I$9)/MAX(1,Parametrlar!$I$6)*(Y45-IF(Z$4-1-Parametrlar!$I$6&gt;=0,INDEX($D$45:$FP$45,1,Z$4-Parametrlar!$I$6),0)),0)</f>
        <v>67446.36537388392</v>
      </c>
      <c r="AA46" s="46">
        <f>Parametrlar!$I$9*AA44+IF(Parametrlar!$I$6&gt;0,(1-Parametrlar!$I$9)/MAX(1,Parametrlar!$I$6)*(Z45-IF(AA$4-1-Parametrlar!$I$6&gt;=0,INDEX($D$45:$FP$45,1,AA$4-Parametrlar!$I$6),0)),0)</f>
        <v>45137.03529575892</v>
      </c>
      <c r="AB46" s="46">
        <f>Parametrlar!$I$9*AB44+IF(Parametrlar!$I$6&gt;0,(1-Parametrlar!$I$9)/MAX(1,Parametrlar!$I$6)*(AA45-IF(AB$4-1-Parametrlar!$I$6&gt;=0,INDEX($D$45:$FP$45,1,AB$4-Parametrlar!$I$6),0)),0)</f>
        <v>22654.913504464261</v>
      </c>
      <c r="AC46" s="46">
        <f>Parametrlar!$I$9*AC44+IF(Parametrlar!$I$6&gt;0,(1-Parametrlar!$I$9)/MAX(1,Parametrlar!$I$6)*(AB45-IF(AC$4-1-Parametrlar!$I$6&gt;=0,INDEX($D$45:$FP$45,1,AC$4-Parametrlar!$I$6),0)),0)</f>
        <v>0</v>
      </c>
      <c r="AD46" s="46">
        <f>Parametrlar!$I$9*AD44+IF(Parametrlar!$I$6&gt;0,(1-Parametrlar!$I$9)/MAX(1,Parametrlar!$I$6)*(AC45-IF(AD$4-1-Parametrlar!$I$6&gt;=0,INDEX($D$45:$FP$45,1,AD$4-Parametrlar!$I$6),0)),0)</f>
        <v>0</v>
      </c>
      <c r="AE46" s="46">
        <f>Parametrlar!$I$9*AE44+IF(Parametrlar!$I$6&gt;0,(1-Parametrlar!$I$9)/MAX(1,Parametrlar!$I$6)*(AD45-IF(AE$4-1-Parametrlar!$I$6&gt;=0,INDEX($D$45:$FP$45,1,AE$4-Parametrlar!$I$6),0)),0)</f>
        <v>0</v>
      </c>
      <c r="AF46" s="46">
        <f>Parametrlar!$I$9*AF44+IF(Parametrlar!$I$6&gt;0,(1-Parametrlar!$I$9)/MAX(1,Parametrlar!$I$6)*(AE45-IF(AF$4-1-Parametrlar!$I$6&gt;=0,INDEX($D$45:$FP$45,1,AF$4-Parametrlar!$I$6),0)),0)</f>
        <v>0</v>
      </c>
      <c r="AG46" s="46">
        <f>Parametrlar!$I$9*AG44+IF(Parametrlar!$I$6&gt;0,(1-Parametrlar!$I$9)/MAX(1,Parametrlar!$I$6)*(AF45-IF(AG$4-1-Parametrlar!$I$6&gt;=0,INDEX($D$45:$FP$45,1,AG$4-Parametrlar!$I$6),0)),0)</f>
        <v>0</v>
      </c>
      <c r="AH46" s="46">
        <f>Parametrlar!$I$9*AH44+IF(Parametrlar!$I$6&gt;0,(1-Parametrlar!$I$9)/MAX(1,Parametrlar!$I$6)*(AG45-IF(AH$4-1-Parametrlar!$I$6&gt;=0,INDEX($D$45:$FP$45,1,AH$4-Parametrlar!$I$6),0)),0)</f>
        <v>0</v>
      </c>
      <c r="AI46" s="46">
        <f>Parametrlar!$I$9*AI44+IF(Parametrlar!$I$6&gt;0,(1-Parametrlar!$I$9)/MAX(1,Parametrlar!$I$6)*(AH45-IF(AI$4-1-Parametrlar!$I$6&gt;=0,INDEX($D$45:$FP$45,1,AI$4-Parametrlar!$I$6),0)),0)</f>
        <v>0</v>
      </c>
      <c r="AJ46" s="46">
        <f>Parametrlar!$I$9*AJ44+IF(Parametrlar!$I$6&gt;0,(1-Parametrlar!$I$9)/MAX(1,Parametrlar!$I$6)*(AI45-IF(AJ$4-1-Parametrlar!$I$6&gt;=0,INDEX($D$45:$FP$45,1,AJ$4-Parametrlar!$I$6),0)),0)</f>
        <v>0</v>
      </c>
      <c r="AK46" s="46">
        <f>Parametrlar!$I$9*AK44+IF(Parametrlar!$I$6&gt;0,(1-Parametrlar!$I$9)/MAX(1,Parametrlar!$I$6)*(AJ45-IF(AK$4-1-Parametrlar!$I$6&gt;=0,INDEX($D$45:$FP$45,1,AK$4-Parametrlar!$I$6),0)),0)</f>
        <v>0</v>
      </c>
      <c r="AL46" s="46">
        <f>Parametrlar!$I$9*AL44+IF(Parametrlar!$I$6&gt;0,(1-Parametrlar!$I$9)/MAX(1,Parametrlar!$I$6)*(AK45-IF(AL$4-1-Parametrlar!$I$6&gt;=0,INDEX($D$45:$FP$45,1,AL$4-Parametrlar!$I$6),0)),0)</f>
        <v>0</v>
      </c>
      <c r="AM46" s="46">
        <f>Parametrlar!$I$9*AM44+IF(Parametrlar!$I$6&gt;0,(1-Parametrlar!$I$9)/MAX(1,Parametrlar!$I$6)*(AL45-IF(AM$4-1-Parametrlar!$I$6&gt;=0,INDEX($D$45:$FP$45,1,AM$4-Parametrlar!$I$6),0)),0)</f>
        <v>0</v>
      </c>
      <c r="AN46" s="46">
        <f>Parametrlar!$I$9*AN44+IF(Parametrlar!$I$6&gt;0,(1-Parametrlar!$I$9)/MAX(1,Parametrlar!$I$6)*(AM45-IF(AN$4-1-Parametrlar!$I$6&gt;=0,INDEX($D$45:$FP$45,1,AN$4-Parametrlar!$I$6),0)),0)</f>
        <v>0</v>
      </c>
      <c r="AO46" s="46">
        <f>Parametrlar!$I$9*AO44+IF(Parametrlar!$I$6&gt;0,(1-Parametrlar!$I$9)/MAX(1,Parametrlar!$I$6)*(AN45-IF(AO$4-1-Parametrlar!$I$6&gt;=0,INDEX($D$45:$FP$45,1,AO$4-Parametrlar!$I$6),0)),0)</f>
        <v>0</v>
      </c>
      <c r="AP46" s="46">
        <f>Parametrlar!$I$9*AP44+IF(Parametrlar!$I$6&gt;0,(1-Parametrlar!$I$9)/MAX(1,Parametrlar!$I$6)*(AO45-IF(AP$4-1-Parametrlar!$I$6&gt;=0,INDEX($D$45:$FP$45,1,AP$4-Parametrlar!$I$6),0)),0)</f>
        <v>0</v>
      </c>
      <c r="AQ46" s="46">
        <f>Parametrlar!$I$9*AQ44+IF(Parametrlar!$I$6&gt;0,(1-Parametrlar!$I$9)/MAX(1,Parametrlar!$I$6)*(AP45-IF(AQ$4-1-Parametrlar!$I$6&gt;=0,INDEX($D$45:$FP$45,1,AQ$4-Parametrlar!$I$6),0)),0)</f>
        <v>0</v>
      </c>
      <c r="AR46" s="46">
        <f>Parametrlar!$I$9*AR44+IF(Parametrlar!$I$6&gt;0,(1-Parametrlar!$I$9)/MAX(1,Parametrlar!$I$6)*(AQ45-IF(AR$4-1-Parametrlar!$I$6&gt;=0,INDEX($D$45:$FP$45,1,AR$4-Parametrlar!$I$6),0)),0)</f>
        <v>0</v>
      </c>
      <c r="AS46" s="46">
        <f>Parametrlar!$I$9*AS44+IF(Parametrlar!$I$6&gt;0,(1-Parametrlar!$I$9)/MAX(1,Parametrlar!$I$6)*(AR45-IF(AS$4-1-Parametrlar!$I$6&gt;=0,INDEX($D$45:$FP$45,1,AS$4-Parametrlar!$I$6),0)),0)</f>
        <v>0</v>
      </c>
      <c r="AT46" s="46">
        <f>Parametrlar!$I$9*AT44+IF(Parametrlar!$I$6&gt;0,(1-Parametrlar!$I$9)/MAX(1,Parametrlar!$I$6)*(AS45-IF(AT$4-1-Parametrlar!$I$6&gt;=0,INDEX($D$45:$FP$45,1,AT$4-Parametrlar!$I$6),0)),0)</f>
        <v>0</v>
      </c>
      <c r="AU46" s="46">
        <f>Parametrlar!$I$9*AU44+IF(Parametrlar!$I$6&gt;0,(1-Parametrlar!$I$9)/MAX(1,Parametrlar!$I$6)*(AT45-IF(AU$4-1-Parametrlar!$I$6&gt;=0,INDEX($D$45:$FP$45,1,AU$4-Parametrlar!$I$6),0)),0)</f>
        <v>0</v>
      </c>
      <c r="AV46" s="46">
        <f>Parametrlar!$I$9*AV44+IF(Parametrlar!$I$6&gt;0,(1-Parametrlar!$I$9)/MAX(1,Parametrlar!$I$6)*(AU45-IF(AV$4-1-Parametrlar!$I$6&gt;=0,INDEX($D$45:$FP$45,1,AV$4-Parametrlar!$I$6),0)),0)</f>
        <v>0</v>
      </c>
      <c r="AW46" s="46">
        <f>Parametrlar!$I$9*AW44+IF(Parametrlar!$I$6&gt;0,(1-Parametrlar!$I$9)/MAX(1,Parametrlar!$I$6)*(AV45-IF(AW$4-1-Parametrlar!$I$6&gt;=0,INDEX($D$45:$FP$45,1,AW$4-Parametrlar!$I$6),0)),0)</f>
        <v>0</v>
      </c>
      <c r="AX46" s="46">
        <f>Parametrlar!$I$9*AX44+IF(Parametrlar!$I$6&gt;0,(1-Parametrlar!$I$9)/MAX(1,Parametrlar!$I$6)*(AW45-IF(AX$4-1-Parametrlar!$I$6&gt;=0,INDEX($D$45:$FP$45,1,AX$4-Parametrlar!$I$6),0)),0)</f>
        <v>0</v>
      </c>
      <c r="AY46" s="46">
        <f>Parametrlar!$I$9*AY44+IF(Parametrlar!$I$6&gt;0,(1-Parametrlar!$I$9)/MAX(1,Parametrlar!$I$6)*(AX45-IF(AY$4-1-Parametrlar!$I$6&gt;=0,INDEX($D$45:$FP$45,1,AY$4-Parametrlar!$I$6),0)),0)</f>
        <v>0</v>
      </c>
      <c r="AZ46" s="46">
        <f>Parametrlar!$I$9*AZ44+IF(Parametrlar!$I$6&gt;0,(1-Parametrlar!$I$9)/MAX(1,Parametrlar!$I$6)*(AY45-IF(AZ$4-1-Parametrlar!$I$6&gt;=0,INDEX($D$45:$FP$45,1,AZ$4-Parametrlar!$I$6),0)),0)</f>
        <v>0</v>
      </c>
      <c r="BA46" s="46">
        <f>Parametrlar!$I$9*BA44+IF(Parametrlar!$I$6&gt;0,(1-Parametrlar!$I$9)/MAX(1,Parametrlar!$I$6)*(AZ45-IF(BA$4-1-Parametrlar!$I$6&gt;=0,INDEX($D$45:$FP$45,1,BA$4-Parametrlar!$I$6),0)),0)</f>
        <v>0</v>
      </c>
      <c r="BB46" s="46">
        <f>Parametrlar!$I$9*BB44+IF(Parametrlar!$I$6&gt;0,(1-Parametrlar!$I$9)/MAX(1,Parametrlar!$I$6)*(BA45-IF(BB$4-1-Parametrlar!$I$6&gt;=0,INDEX($D$45:$FP$45,1,BB$4-Parametrlar!$I$6),0)),0)</f>
        <v>0</v>
      </c>
      <c r="BC46" s="46">
        <f>Parametrlar!$I$9*BC44+IF(Parametrlar!$I$6&gt;0,(1-Parametrlar!$I$9)/MAX(1,Parametrlar!$I$6)*(BB45-IF(BC$4-1-Parametrlar!$I$6&gt;=0,INDEX($D$45:$FP$45,1,BC$4-Parametrlar!$I$6),0)),0)</f>
        <v>0</v>
      </c>
      <c r="BD46" s="46">
        <f>Parametrlar!$I$9*BD44+IF(Parametrlar!$I$6&gt;0,(1-Parametrlar!$I$9)/MAX(1,Parametrlar!$I$6)*(BC45-IF(BD$4-1-Parametrlar!$I$6&gt;=0,INDEX($D$45:$FP$45,1,BD$4-Parametrlar!$I$6),0)),0)</f>
        <v>0</v>
      </c>
      <c r="BE46" s="46">
        <f>Parametrlar!$I$9*BE44+IF(Parametrlar!$I$6&gt;0,(1-Parametrlar!$I$9)/MAX(1,Parametrlar!$I$6)*(BD45-IF(BE$4-1-Parametrlar!$I$6&gt;=0,INDEX($D$45:$FP$45,1,BE$4-Parametrlar!$I$6),0)),0)</f>
        <v>0</v>
      </c>
      <c r="BF46" s="46">
        <f>Parametrlar!$I$9*BF44+IF(Parametrlar!$I$6&gt;0,(1-Parametrlar!$I$9)/MAX(1,Parametrlar!$I$6)*(BE45-IF(BF$4-1-Parametrlar!$I$6&gt;=0,INDEX($D$45:$FP$45,1,BF$4-Parametrlar!$I$6),0)),0)</f>
        <v>0</v>
      </c>
      <c r="BG46" s="46">
        <f>Parametrlar!$I$9*BG44+IF(Parametrlar!$I$6&gt;0,(1-Parametrlar!$I$9)/MAX(1,Parametrlar!$I$6)*(BF45-IF(BG$4-1-Parametrlar!$I$6&gt;=0,INDEX($D$45:$FP$45,1,BG$4-Parametrlar!$I$6),0)),0)</f>
        <v>0</v>
      </c>
      <c r="BH46" s="46">
        <f>Parametrlar!$I$9*BH44+IF(Parametrlar!$I$6&gt;0,(1-Parametrlar!$I$9)/MAX(1,Parametrlar!$I$6)*(BG45-IF(BH$4-1-Parametrlar!$I$6&gt;=0,INDEX($D$45:$FP$45,1,BH$4-Parametrlar!$I$6),0)),0)</f>
        <v>0</v>
      </c>
      <c r="BI46" s="46">
        <f>Parametrlar!$I$9*BI44+IF(Parametrlar!$I$6&gt;0,(1-Parametrlar!$I$9)/MAX(1,Parametrlar!$I$6)*(BH45-IF(BI$4-1-Parametrlar!$I$6&gt;=0,INDEX($D$45:$FP$45,1,BI$4-Parametrlar!$I$6),0)),0)</f>
        <v>0</v>
      </c>
      <c r="BJ46" s="46">
        <f>Parametrlar!$I$9*BJ44+IF(Parametrlar!$I$6&gt;0,(1-Parametrlar!$I$9)/MAX(1,Parametrlar!$I$6)*(BI45-IF(BJ$4-1-Parametrlar!$I$6&gt;=0,INDEX($D$45:$FP$45,1,BJ$4-Parametrlar!$I$6),0)),0)</f>
        <v>0</v>
      </c>
      <c r="BK46" s="46">
        <f>Parametrlar!$I$9*BK44+IF(Parametrlar!$I$6&gt;0,(1-Parametrlar!$I$9)/MAX(1,Parametrlar!$I$6)*(BJ45-IF(BK$4-1-Parametrlar!$I$6&gt;=0,INDEX($D$45:$FP$45,1,BK$4-Parametrlar!$I$6),0)),0)</f>
        <v>0</v>
      </c>
      <c r="BL46" s="46">
        <f>Parametrlar!$I$9*BL44+IF(Parametrlar!$I$6&gt;0,(1-Parametrlar!$I$9)/MAX(1,Parametrlar!$I$6)*(BK45-IF(BL$4-1-Parametrlar!$I$6&gt;=0,INDEX($D$45:$FP$45,1,BL$4-Parametrlar!$I$6),0)),0)</f>
        <v>0</v>
      </c>
      <c r="BM46" s="46">
        <f>Parametrlar!$I$9*BM44+IF(Parametrlar!$I$6&gt;0,(1-Parametrlar!$I$9)/MAX(1,Parametrlar!$I$6)*(BL45-IF(BM$4-1-Parametrlar!$I$6&gt;=0,INDEX($D$45:$FP$45,1,BM$4-Parametrlar!$I$6),0)),0)</f>
        <v>0</v>
      </c>
      <c r="BN46" s="46">
        <f>Parametrlar!$I$9*BN44+IF(Parametrlar!$I$6&gt;0,(1-Parametrlar!$I$9)/MAX(1,Parametrlar!$I$6)*(BM45-IF(BN$4-1-Parametrlar!$I$6&gt;=0,INDEX($D$45:$FP$45,1,BN$4-Parametrlar!$I$6),0)),0)</f>
        <v>0</v>
      </c>
      <c r="BO46" s="46">
        <f>Parametrlar!$I$9*BO44+IF(Parametrlar!$I$6&gt;0,(1-Parametrlar!$I$9)/MAX(1,Parametrlar!$I$6)*(BN45-IF(BO$4-1-Parametrlar!$I$6&gt;=0,INDEX($D$45:$FP$45,1,BO$4-Parametrlar!$I$6),0)),0)</f>
        <v>0</v>
      </c>
      <c r="BP46" s="46">
        <f>Parametrlar!$I$9*BP44+IF(Parametrlar!$I$6&gt;0,(1-Parametrlar!$I$9)/MAX(1,Parametrlar!$I$6)*(BO45-IF(BP$4-1-Parametrlar!$I$6&gt;=0,INDEX($D$45:$FP$45,1,BP$4-Parametrlar!$I$6),0)),0)</f>
        <v>0</v>
      </c>
      <c r="BQ46" s="46">
        <f>Parametrlar!$I$9*BQ44+IF(Parametrlar!$I$6&gt;0,(1-Parametrlar!$I$9)/MAX(1,Parametrlar!$I$6)*(BP45-IF(BQ$4-1-Parametrlar!$I$6&gt;=0,INDEX($D$45:$FP$45,1,BQ$4-Parametrlar!$I$6),0)),0)</f>
        <v>0</v>
      </c>
      <c r="BR46" s="46">
        <f>Parametrlar!$I$9*BR44+IF(Parametrlar!$I$6&gt;0,(1-Parametrlar!$I$9)/MAX(1,Parametrlar!$I$6)*(BQ45-IF(BR$4-1-Parametrlar!$I$6&gt;=0,INDEX($D$45:$FP$45,1,BR$4-Parametrlar!$I$6),0)),0)</f>
        <v>0</v>
      </c>
      <c r="BS46" s="46">
        <f>Parametrlar!$I$9*BS44+IF(Parametrlar!$I$6&gt;0,(1-Parametrlar!$I$9)/MAX(1,Parametrlar!$I$6)*(BR45-IF(BS$4-1-Parametrlar!$I$6&gt;=0,INDEX($D$45:$FP$45,1,BS$4-Parametrlar!$I$6),0)),0)</f>
        <v>0</v>
      </c>
      <c r="BT46" s="46">
        <f>Parametrlar!$I$9*BT44+IF(Parametrlar!$I$6&gt;0,(1-Parametrlar!$I$9)/MAX(1,Parametrlar!$I$6)*(BS45-IF(BT$4-1-Parametrlar!$I$6&gt;=0,INDEX($D$45:$FP$45,1,BT$4-Parametrlar!$I$6),0)),0)</f>
        <v>0</v>
      </c>
      <c r="BU46" s="46">
        <f>Parametrlar!$I$9*BU44+IF(Parametrlar!$I$6&gt;0,(1-Parametrlar!$I$9)/MAX(1,Parametrlar!$I$6)*(BT45-IF(BU$4-1-Parametrlar!$I$6&gt;=0,INDEX($D$45:$FP$45,1,BU$4-Parametrlar!$I$6),0)),0)</f>
        <v>0</v>
      </c>
      <c r="BV46" s="46">
        <f>Parametrlar!$I$9*BV44+IF(Parametrlar!$I$6&gt;0,(1-Parametrlar!$I$9)/MAX(1,Parametrlar!$I$6)*(BU45-IF(BV$4-1-Parametrlar!$I$6&gt;=0,INDEX($D$45:$FP$45,1,BV$4-Parametrlar!$I$6),0)),0)</f>
        <v>0</v>
      </c>
      <c r="BW46" s="46">
        <f>Parametrlar!$I$9*BW44+IF(Parametrlar!$I$6&gt;0,(1-Parametrlar!$I$9)/MAX(1,Parametrlar!$I$6)*(BV45-IF(BW$4-1-Parametrlar!$I$6&gt;=0,INDEX($D$45:$FP$45,1,BW$4-Parametrlar!$I$6),0)),0)</f>
        <v>0</v>
      </c>
      <c r="BX46" s="46">
        <f>Parametrlar!$I$9*BX44+IF(Parametrlar!$I$6&gt;0,(1-Parametrlar!$I$9)/MAX(1,Parametrlar!$I$6)*(BW45-IF(BX$4-1-Parametrlar!$I$6&gt;=0,INDEX($D$45:$FP$45,1,BX$4-Parametrlar!$I$6),0)),0)</f>
        <v>0</v>
      </c>
      <c r="BY46" s="46">
        <f>Parametrlar!$I$9*BY44+IF(Parametrlar!$I$6&gt;0,(1-Parametrlar!$I$9)/MAX(1,Parametrlar!$I$6)*(BX45-IF(BY$4-1-Parametrlar!$I$6&gt;=0,INDEX($D$45:$FP$45,1,BY$4-Parametrlar!$I$6),0)),0)</f>
        <v>0</v>
      </c>
      <c r="BZ46" s="46">
        <f>Parametrlar!$I$9*BZ44+IF(Parametrlar!$I$6&gt;0,(1-Parametrlar!$I$9)/MAX(1,Parametrlar!$I$6)*(BY45-IF(BZ$4-1-Parametrlar!$I$6&gt;=0,INDEX($D$45:$FP$45,1,BZ$4-Parametrlar!$I$6),0)),0)</f>
        <v>0</v>
      </c>
      <c r="CA46" s="46">
        <f>Parametrlar!$I$9*CA44+IF(Parametrlar!$I$6&gt;0,(1-Parametrlar!$I$9)/MAX(1,Parametrlar!$I$6)*(BZ45-IF(CA$4-1-Parametrlar!$I$6&gt;=0,INDEX($D$45:$FP$45,1,CA$4-Parametrlar!$I$6),0)),0)</f>
        <v>0</v>
      </c>
      <c r="CB46" s="46">
        <f>Parametrlar!$I$9*CB44+IF(Parametrlar!$I$6&gt;0,(1-Parametrlar!$I$9)/MAX(1,Parametrlar!$I$6)*(CA45-IF(CB$4-1-Parametrlar!$I$6&gt;=0,INDEX($D$45:$FP$45,1,CB$4-Parametrlar!$I$6),0)),0)</f>
        <v>0</v>
      </c>
      <c r="CC46" s="46">
        <f>Parametrlar!$I$9*CC44+IF(Parametrlar!$I$6&gt;0,(1-Parametrlar!$I$9)/MAX(1,Parametrlar!$I$6)*(CB45-IF(CC$4-1-Parametrlar!$I$6&gt;=0,INDEX($D$45:$FP$45,1,CC$4-Parametrlar!$I$6),0)),0)</f>
        <v>0</v>
      </c>
      <c r="CD46" s="46">
        <f>Parametrlar!$I$9*CD44+IF(Parametrlar!$I$6&gt;0,(1-Parametrlar!$I$9)/MAX(1,Parametrlar!$I$6)*(CC45-IF(CD$4-1-Parametrlar!$I$6&gt;=0,INDEX($D$45:$FP$45,1,CD$4-Parametrlar!$I$6),0)),0)</f>
        <v>0</v>
      </c>
      <c r="CE46" s="46">
        <f>Parametrlar!$I$9*CE44+IF(Parametrlar!$I$6&gt;0,(1-Parametrlar!$I$9)/MAX(1,Parametrlar!$I$6)*(CD45-IF(CE$4-1-Parametrlar!$I$6&gt;=0,INDEX($D$45:$FP$45,1,CE$4-Parametrlar!$I$6),0)),0)</f>
        <v>0</v>
      </c>
      <c r="CF46" s="46">
        <f>Parametrlar!$I$9*CF44+IF(Parametrlar!$I$6&gt;0,(1-Parametrlar!$I$9)/MAX(1,Parametrlar!$I$6)*(CE45-IF(CF$4-1-Parametrlar!$I$6&gt;=0,INDEX($D$45:$FP$45,1,CF$4-Parametrlar!$I$6),0)),0)</f>
        <v>0</v>
      </c>
      <c r="CG46" s="46">
        <f>Parametrlar!$I$9*CG44+IF(Parametrlar!$I$6&gt;0,(1-Parametrlar!$I$9)/MAX(1,Parametrlar!$I$6)*(CF45-IF(CG$4-1-Parametrlar!$I$6&gt;=0,INDEX($D$45:$FP$45,1,CG$4-Parametrlar!$I$6),0)),0)</f>
        <v>0</v>
      </c>
      <c r="CH46" s="46">
        <f>Parametrlar!$I$9*CH44+IF(Parametrlar!$I$6&gt;0,(1-Parametrlar!$I$9)/MAX(1,Parametrlar!$I$6)*(CG45-IF(CH$4-1-Parametrlar!$I$6&gt;=0,INDEX($D$45:$FP$45,1,CH$4-Parametrlar!$I$6),0)),0)</f>
        <v>0</v>
      </c>
      <c r="CI46" s="46">
        <f>Parametrlar!$I$9*CI44+IF(Parametrlar!$I$6&gt;0,(1-Parametrlar!$I$9)/MAX(1,Parametrlar!$I$6)*(CH45-IF(CI$4-1-Parametrlar!$I$6&gt;=0,INDEX($D$45:$FP$45,1,CI$4-Parametrlar!$I$6),0)),0)</f>
        <v>0</v>
      </c>
      <c r="CJ46" s="46">
        <f>Parametrlar!$I$9*CJ44+IF(Parametrlar!$I$6&gt;0,(1-Parametrlar!$I$9)/MAX(1,Parametrlar!$I$6)*(CI45-IF(CJ$4-1-Parametrlar!$I$6&gt;=0,INDEX($D$45:$FP$45,1,CJ$4-Parametrlar!$I$6),0)),0)</f>
        <v>0</v>
      </c>
      <c r="CK46" s="46">
        <f>Parametrlar!$I$9*CK44+IF(Parametrlar!$I$6&gt;0,(1-Parametrlar!$I$9)/MAX(1,Parametrlar!$I$6)*(CJ45-IF(CK$4-1-Parametrlar!$I$6&gt;=0,INDEX($D$45:$FP$45,1,CK$4-Parametrlar!$I$6),0)),0)</f>
        <v>0</v>
      </c>
      <c r="CL46" s="46">
        <f>Parametrlar!$I$9*CL44+IF(Parametrlar!$I$6&gt;0,(1-Parametrlar!$I$9)/MAX(1,Parametrlar!$I$6)*(CK45-IF(CL$4-1-Parametrlar!$I$6&gt;=0,INDEX($D$45:$FP$45,1,CL$4-Parametrlar!$I$6),0)),0)</f>
        <v>0</v>
      </c>
      <c r="CM46" s="46">
        <f>Parametrlar!$I$9*CM44+IF(Parametrlar!$I$6&gt;0,(1-Parametrlar!$I$9)/MAX(1,Parametrlar!$I$6)*(CL45-IF(CM$4-1-Parametrlar!$I$6&gt;=0,INDEX($D$45:$FP$45,1,CM$4-Parametrlar!$I$6),0)),0)</f>
        <v>0</v>
      </c>
      <c r="CN46" s="46">
        <f>Parametrlar!$I$9*CN44+IF(Parametrlar!$I$6&gt;0,(1-Parametrlar!$I$9)/MAX(1,Parametrlar!$I$6)*(CM45-IF(CN$4-1-Parametrlar!$I$6&gt;=0,INDEX($D$45:$FP$45,1,CN$4-Parametrlar!$I$6),0)),0)</f>
        <v>0</v>
      </c>
      <c r="CO46" s="46">
        <f>Parametrlar!$I$9*CO44+IF(Parametrlar!$I$6&gt;0,(1-Parametrlar!$I$9)/MAX(1,Parametrlar!$I$6)*(CN45-IF(CO$4-1-Parametrlar!$I$6&gt;=0,INDEX($D$45:$FP$45,1,CO$4-Parametrlar!$I$6),0)),0)</f>
        <v>0</v>
      </c>
      <c r="CP46" s="46">
        <f>Parametrlar!$I$9*CP44+IF(Parametrlar!$I$6&gt;0,(1-Parametrlar!$I$9)/MAX(1,Parametrlar!$I$6)*(CO45-IF(CP$4-1-Parametrlar!$I$6&gt;=0,INDEX($D$45:$FP$45,1,CP$4-Parametrlar!$I$6),0)),0)</f>
        <v>0</v>
      </c>
      <c r="CQ46" s="46">
        <f>Parametrlar!$I$9*CQ44+IF(Parametrlar!$I$6&gt;0,(1-Parametrlar!$I$9)/MAX(1,Parametrlar!$I$6)*(CP45-IF(CQ$4-1-Parametrlar!$I$6&gt;=0,INDEX($D$45:$FP$45,1,CQ$4-Parametrlar!$I$6),0)),0)</f>
        <v>0</v>
      </c>
      <c r="CR46" s="46">
        <f>Parametrlar!$I$9*CR44+IF(Parametrlar!$I$6&gt;0,(1-Parametrlar!$I$9)/MAX(1,Parametrlar!$I$6)*(CQ45-IF(CR$4-1-Parametrlar!$I$6&gt;=0,INDEX($D$45:$FP$45,1,CR$4-Parametrlar!$I$6),0)),0)</f>
        <v>0</v>
      </c>
      <c r="CS46" s="46">
        <f>Parametrlar!$I$9*CS44+IF(Parametrlar!$I$6&gt;0,(1-Parametrlar!$I$9)/MAX(1,Parametrlar!$I$6)*(CR45-IF(CS$4-1-Parametrlar!$I$6&gt;=0,INDEX($D$45:$FP$45,1,CS$4-Parametrlar!$I$6),0)),0)</f>
        <v>0</v>
      </c>
      <c r="CT46" s="46">
        <f>Parametrlar!$I$9*CT44+IF(Parametrlar!$I$6&gt;0,(1-Parametrlar!$I$9)/MAX(1,Parametrlar!$I$6)*(CS45-IF(CT$4-1-Parametrlar!$I$6&gt;=0,INDEX($D$45:$FP$45,1,CT$4-Parametrlar!$I$6),0)),0)</f>
        <v>0</v>
      </c>
      <c r="CU46" s="46">
        <f>Parametrlar!$I$9*CU44+IF(Parametrlar!$I$6&gt;0,(1-Parametrlar!$I$9)/MAX(1,Parametrlar!$I$6)*(CT45-IF(CU$4-1-Parametrlar!$I$6&gt;=0,INDEX($D$45:$FP$45,1,CU$4-Parametrlar!$I$6),0)),0)</f>
        <v>0</v>
      </c>
      <c r="CV46" s="46">
        <f>Parametrlar!$I$9*CV44+IF(Parametrlar!$I$6&gt;0,(1-Parametrlar!$I$9)/MAX(1,Parametrlar!$I$6)*(CU45-IF(CV$4-1-Parametrlar!$I$6&gt;=0,INDEX($D$45:$FP$45,1,CV$4-Parametrlar!$I$6),0)),0)</f>
        <v>0</v>
      </c>
      <c r="CW46" s="46">
        <f>Parametrlar!$I$9*CW44+IF(Parametrlar!$I$6&gt;0,(1-Parametrlar!$I$9)/MAX(1,Parametrlar!$I$6)*(CV45-IF(CW$4-1-Parametrlar!$I$6&gt;=0,INDEX($D$45:$FP$45,1,CW$4-Parametrlar!$I$6),0)),0)</f>
        <v>0</v>
      </c>
      <c r="CX46" s="46">
        <f>Parametrlar!$I$9*CX44+IF(Parametrlar!$I$6&gt;0,(1-Parametrlar!$I$9)/MAX(1,Parametrlar!$I$6)*(CW45-IF(CX$4-1-Parametrlar!$I$6&gt;=0,INDEX($D$45:$FP$45,1,CX$4-Parametrlar!$I$6),0)),0)</f>
        <v>0</v>
      </c>
      <c r="CY46" s="46">
        <f>Parametrlar!$I$9*CY44+IF(Parametrlar!$I$6&gt;0,(1-Parametrlar!$I$9)/MAX(1,Parametrlar!$I$6)*(CX45-IF(CY$4-1-Parametrlar!$I$6&gt;=0,INDEX($D$45:$FP$45,1,CY$4-Parametrlar!$I$6),0)),0)</f>
        <v>0</v>
      </c>
      <c r="CZ46" s="46">
        <f>Parametrlar!$I$9*CZ44+IF(Parametrlar!$I$6&gt;0,(1-Parametrlar!$I$9)/MAX(1,Parametrlar!$I$6)*(CY45-IF(CZ$4-1-Parametrlar!$I$6&gt;=0,INDEX($D$45:$FP$45,1,CZ$4-Parametrlar!$I$6),0)),0)</f>
        <v>0</v>
      </c>
      <c r="DA46" s="46">
        <f>Parametrlar!$I$9*DA44+IF(Parametrlar!$I$6&gt;0,(1-Parametrlar!$I$9)/MAX(1,Parametrlar!$I$6)*(CZ45-IF(DA$4-1-Parametrlar!$I$6&gt;=0,INDEX($D$45:$FP$45,1,DA$4-Parametrlar!$I$6),0)),0)</f>
        <v>0</v>
      </c>
      <c r="DB46" s="46">
        <f>Parametrlar!$I$9*DB44+IF(Parametrlar!$I$6&gt;0,(1-Parametrlar!$I$9)/MAX(1,Parametrlar!$I$6)*(DA45-IF(DB$4-1-Parametrlar!$I$6&gt;=0,INDEX($D$45:$FP$45,1,DB$4-Parametrlar!$I$6),0)),0)</f>
        <v>0</v>
      </c>
      <c r="DC46" s="46">
        <f>Parametrlar!$I$9*DC44+IF(Parametrlar!$I$6&gt;0,(1-Parametrlar!$I$9)/MAX(1,Parametrlar!$I$6)*(DB45-IF(DC$4-1-Parametrlar!$I$6&gt;=0,INDEX($D$45:$FP$45,1,DC$4-Parametrlar!$I$6),0)),0)</f>
        <v>0</v>
      </c>
      <c r="DD46" s="46">
        <f>Parametrlar!$I$9*DD44+IF(Parametrlar!$I$6&gt;0,(1-Parametrlar!$I$9)/MAX(1,Parametrlar!$I$6)*(DC45-IF(DD$4-1-Parametrlar!$I$6&gt;=0,INDEX($D$45:$FP$45,1,DD$4-Parametrlar!$I$6),0)),0)</f>
        <v>0</v>
      </c>
      <c r="DE46" s="46">
        <f>Parametrlar!$I$9*DE44+IF(Parametrlar!$I$6&gt;0,(1-Parametrlar!$I$9)/MAX(1,Parametrlar!$I$6)*(DD45-IF(DE$4-1-Parametrlar!$I$6&gt;=0,INDEX($D$45:$FP$45,1,DE$4-Parametrlar!$I$6),0)),0)</f>
        <v>0</v>
      </c>
      <c r="DF46" s="46">
        <f>Parametrlar!$I$9*DF44+IF(Parametrlar!$I$6&gt;0,(1-Parametrlar!$I$9)/MAX(1,Parametrlar!$I$6)*(DE45-IF(DF$4-1-Parametrlar!$I$6&gt;=0,INDEX($D$45:$FP$45,1,DF$4-Parametrlar!$I$6),0)),0)</f>
        <v>0</v>
      </c>
      <c r="DG46" s="46">
        <f>Parametrlar!$I$9*DG44+IF(Parametrlar!$I$6&gt;0,(1-Parametrlar!$I$9)/MAX(1,Parametrlar!$I$6)*(DF45-IF(DG$4-1-Parametrlar!$I$6&gt;=0,INDEX($D$45:$FP$45,1,DG$4-Parametrlar!$I$6),0)),0)</f>
        <v>0</v>
      </c>
      <c r="DH46" s="46">
        <f>Parametrlar!$I$9*DH44+IF(Parametrlar!$I$6&gt;0,(1-Parametrlar!$I$9)/MAX(1,Parametrlar!$I$6)*(DG45-IF(DH$4-1-Parametrlar!$I$6&gt;=0,INDEX($D$45:$FP$45,1,DH$4-Parametrlar!$I$6),0)),0)</f>
        <v>0</v>
      </c>
      <c r="DI46" s="46">
        <f>Parametrlar!$I$9*DI44+IF(Parametrlar!$I$6&gt;0,(1-Parametrlar!$I$9)/MAX(1,Parametrlar!$I$6)*(DH45-IF(DI$4-1-Parametrlar!$I$6&gt;=0,INDEX($D$45:$FP$45,1,DI$4-Parametrlar!$I$6),0)),0)</f>
        <v>0</v>
      </c>
      <c r="DJ46" s="46">
        <f>Parametrlar!$I$9*DJ44+IF(Parametrlar!$I$6&gt;0,(1-Parametrlar!$I$9)/MAX(1,Parametrlar!$I$6)*(DI45-IF(DJ$4-1-Parametrlar!$I$6&gt;=0,INDEX($D$45:$FP$45,1,DJ$4-Parametrlar!$I$6),0)),0)</f>
        <v>0</v>
      </c>
      <c r="DK46" s="46">
        <f>Parametrlar!$I$9*DK44+IF(Parametrlar!$I$6&gt;0,(1-Parametrlar!$I$9)/MAX(1,Parametrlar!$I$6)*(DJ45-IF(DK$4-1-Parametrlar!$I$6&gt;=0,INDEX($D$45:$FP$45,1,DK$4-Parametrlar!$I$6),0)),0)</f>
        <v>0</v>
      </c>
      <c r="DL46" s="46">
        <f>Parametrlar!$I$9*DL44+IF(Parametrlar!$I$6&gt;0,(1-Parametrlar!$I$9)/MAX(1,Parametrlar!$I$6)*(DK45-IF(DL$4-1-Parametrlar!$I$6&gt;=0,INDEX($D$45:$FP$45,1,DL$4-Parametrlar!$I$6),0)),0)</f>
        <v>0</v>
      </c>
      <c r="DM46" s="46">
        <f>Parametrlar!$I$9*DM44+IF(Parametrlar!$I$6&gt;0,(1-Parametrlar!$I$9)/MAX(1,Parametrlar!$I$6)*(DL45-IF(DM$4-1-Parametrlar!$I$6&gt;=0,INDEX($D$45:$FP$45,1,DM$4-Parametrlar!$I$6),0)),0)</f>
        <v>0</v>
      </c>
      <c r="DN46" s="46">
        <f>Parametrlar!$I$9*DN44+IF(Parametrlar!$I$6&gt;0,(1-Parametrlar!$I$9)/MAX(1,Parametrlar!$I$6)*(DM45-IF(DN$4-1-Parametrlar!$I$6&gt;=0,INDEX($D$45:$FP$45,1,DN$4-Parametrlar!$I$6),0)),0)</f>
        <v>0</v>
      </c>
      <c r="DO46" s="46">
        <f>Parametrlar!$I$9*DO44+IF(Parametrlar!$I$6&gt;0,(1-Parametrlar!$I$9)/MAX(1,Parametrlar!$I$6)*(DN45-IF(DO$4-1-Parametrlar!$I$6&gt;=0,INDEX($D$45:$FP$45,1,DO$4-Parametrlar!$I$6),0)),0)</f>
        <v>0</v>
      </c>
      <c r="DP46" s="46">
        <f>Parametrlar!$I$9*DP44+IF(Parametrlar!$I$6&gt;0,(1-Parametrlar!$I$9)/MAX(1,Parametrlar!$I$6)*(DO45-IF(DP$4-1-Parametrlar!$I$6&gt;=0,INDEX($D$45:$FP$45,1,DP$4-Parametrlar!$I$6),0)),0)</f>
        <v>0</v>
      </c>
      <c r="DQ46" s="46">
        <f>Parametrlar!$I$9*DQ44+IF(Parametrlar!$I$6&gt;0,(1-Parametrlar!$I$9)/MAX(1,Parametrlar!$I$6)*(DP45-IF(DQ$4-1-Parametrlar!$I$6&gt;=0,INDEX($D$45:$FP$45,1,DQ$4-Parametrlar!$I$6),0)),0)</f>
        <v>0</v>
      </c>
      <c r="DR46" s="46">
        <f>Parametrlar!$I$9*DR44+IF(Parametrlar!$I$6&gt;0,(1-Parametrlar!$I$9)/MAX(1,Parametrlar!$I$6)*(DQ45-IF(DR$4-1-Parametrlar!$I$6&gt;=0,INDEX($D$45:$FP$45,1,DR$4-Parametrlar!$I$6),0)),0)</f>
        <v>0</v>
      </c>
      <c r="DS46" s="46">
        <f>Parametrlar!$I$9*DS44+IF(Parametrlar!$I$6&gt;0,(1-Parametrlar!$I$9)/MAX(1,Parametrlar!$I$6)*(DR45-IF(DS$4-1-Parametrlar!$I$6&gt;=0,INDEX($D$45:$FP$45,1,DS$4-Parametrlar!$I$6),0)),0)</f>
        <v>0</v>
      </c>
      <c r="DT46" s="46">
        <f>Parametrlar!$I$9*DT44+IF(Parametrlar!$I$6&gt;0,(1-Parametrlar!$I$9)/MAX(1,Parametrlar!$I$6)*(DS45-IF(DT$4-1-Parametrlar!$I$6&gt;=0,INDEX($D$45:$FP$45,1,DT$4-Parametrlar!$I$6),0)),0)</f>
        <v>0</v>
      </c>
      <c r="DU46" s="46">
        <f>Parametrlar!$I$9*DU44+IF(Parametrlar!$I$6&gt;0,(1-Parametrlar!$I$9)/MAX(1,Parametrlar!$I$6)*(DT45-IF(DU$4-1-Parametrlar!$I$6&gt;=0,INDEX($D$45:$FP$45,1,DU$4-Parametrlar!$I$6),0)),0)</f>
        <v>0</v>
      </c>
      <c r="DV46" s="46">
        <f>Parametrlar!$I$9*DV44+IF(Parametrlar!$I$6&gt;0,(1-Parametrlar!$I$9)/MAX(1,Parametrlar!$I$6)*(DU45-IF(DV$4-1-Parametrlar!$I$6&gt;=0,INDEX($D$45:$FP$45,1,DV$4-Parametrlar!$I$6),0)),0)</f>
        <v>0</v>
      </c>
      <c r="DW46" s="46">
        <f>Parametrlar!$I$9*DW44+IF(Parametrlar!$I$6&gt;0,(1-Parametrlar!$I$9)/MAX(1,Parametrlar!$I$6)*(DV45-IF(DW$4-1-Parametrlar!$I$6&gt;=0,INDEX($D$45:$FP$45,1,DW$4-Parametrlar!$I$6),0)),0)</f>
        <v>0</v>
      </c>
      <c r="DX46" s="46">
        <f>Parametrlar!$I$9*DX44+IF(Parametrlar!$I$6&gt;0,(1-Parametrlar!$I$9)/MAX(1,Parametrlar!$I$6)*(DW45-IF(DX$4-1-Parametrlar!$I$6&gt;=0,INDEX($D$45:$FP$45,1,DX$4-Parametrlar!$I$6),0)),0)</f>
        <v>0</v>
      </c>
      <c r="DY46" s="46">
        <f>Parametrlar!$I$9*DY44+IF(Parametrlar!$I$6&gt;0,(1-Parametrlar!$I$9)/MAX(1,Parametrlar!$I$6)*(DX45-IF(DY$4-1-Parametrlar!$I$6&gt;=0,INDEX($D$45:$FP$45,1,DY$4-Parametrlar!$I$6),0)),0)</f>
        <v>0</v>
      </c>
      <c r="DZ46" s="46">
        <f>Parametrlar!$I$9*DZ44+IF(Parametrlar!$I$6&gt;0,(1-Parametrlar!$I$9)/MAX(1,Parametrlar!$I$6)*(DY45-IF(DZ$4-1-Parametrlar!$I$6&gt;=0,INDEX($D$45:$FP$45,1,DZ$4-Parametrlar!$I$6),0)),0)</f>
        <v>0</v>
      </c>
      <c r="EA46" s="46">
        <f>Parametrlar!$I$9*EA44+IF(Parametrlar!$I$6&gt;0,(1-Parametrlar!$I$9)/MAX(1,Parametrlar!$I$6)*(DZ45-IF(EA$4-1-Parametrlar!$I$6&gt;=0,INDEX($D$45:$FP$45,1,EA$4-Parametrlar!$I$6),0)),0)</f>
        <v>0</v>
      </c>
      <c r="EB46" s="46">
        <f>Parametrlar!$I$9*EB44+IF(Parametrlar!$I$6&gt;0,(1-Parametrlar!$I$9)/MAX(1,Parametrlar!$I$6)*(EA45-IF(EB$4-1-Parametrlar!$I$6&gt;=0,INDEX($D$45:$FP$45,1,EB$4-Parametrlar!$I$6),0)),0)</f>
        <v>0</v>
      </c>
      <c r="EC46" s="46">
        <f>Parametrlar!$I$9*EC44+IF(Parametrlar!$I$6&gt;0,(1-Parametrlar!$I$9)/MAX(1,Parametrlar!$I$6)*(EB45-IF(EC$4-1-Parametrlar!$I$6&gt;=0,INDEX($D$45:$FP$45,1,EC$4-Parametrlar!$I$6),0)),0)</f>
        <v>0</v>
      </c>
      <c r="ED46" s="46">
        <f>Parametrlar!$I$9*ED44+IF(Parametrlar!$I$6&gt;0,(1-Parametrlar!$I$9)/MAX(1,Parametrlar!$I$6)*(EC45-IF(ED$4-1-Parametrlar!$I$6&gt;=0,INDEX($D$45:$FP$45,1,ED$4-Parametrlar!$I$6),0)),0)</f>
        <v>0</v>
      </c>
      <c r="EE46" s="46">
        <f>Parametrlar!$I$9*EE44+IF(Parametrlar!$I$6&gt;0,(1-Parametrlar!$I$9)/MAX(1,Parametrlar!$I$6)*(ED45-IF(EE$4-1-Parametrlar!$I$6&gt;=0,INDEX($D$45:$FP$45,1,EE$4-Parametrlar!$I$6),0)),0)</f>
        <v>0</v>
      </c>
      <c r="EF46" s="46">
        <f>Parametrlar!$I$9*EF44+IF(Parametrlar!$I$6&gt;0,(1-Parametrlar!$I$9)/MAX(1,Parametrlar!$I$6)*(EE45-IF(EF$4-1-Parametrlar!$I$6&gt;=0,INDEX($D$45:$FP$45,1,EF$4-Parametrlar!$I$6),0)),0)</f>
        <v>0</v>
      </c>
      <c r="EG46" s="46">
        <f>Parametrlar!$I$9*EG44+IF(Parametrlar!$I$6&gt;0,(1-Parametrlar!$I$9)/MAX(1,Parametrlar!$I$6)*(EF45-IF(EG$4-1-Parametrlar!$I$6&gt;=0,INDEX($D$45:$FP$45,1,EG$4-Parametrlar!$I$6),0)),0)</f>
        <v>0</v>
      </c>
      <c r="EH46" s="46">
        <f>Parametrlar!$I$9*EH44+IF(Parametrlar!$I$6&gt;0,(1-Parametrlar!$I$9)/MAX(1,Parametrlar!$I$6)*(EG45-IF(EH$4-1-Parametrlar!$I$6&gt;=0,INDEX($D$45:$FP$45,1,EH$4-Parametrlar!$I$6),0)),0)</f>
        <v>0</v>
      </c>
      <c r="EI46" s="46">
        <f>Parametrlar!$I$9*EI44+IF(Parametrlar!$I$6&gt;0,(1-Parametrlar!$I$9)/MAX(1,Parametrlar!$I$6)*(EH45-IF(EI$4-1-Parametrlar!$I$6&gt;=0,INDEX($D$45:$FP$45,1,EI$4-Parametrlar!$I$6),0)),0)</f>
        <v>0</v>
      </c>
      <c r="EJ46" s="46">
        <f>Parametrlar!$I$9*EJ44+IF(Parametrlar!$I$6&gt;0,(1-Parametrlar!$I$9)/MAX(1,Parametrlar!$I$6)*(EI45-IF(EJ$4-1-Parametrlar!$I$6&gt;=0,INDEX($D$45:$FP$45,1,EJ$4-Parametrlar!$I$6),0)),0)</f>
        <v>0</v>
      </c>
      <c r="EK46" s="46">
        <f>Parametrlar!$I$9*EK44+IF(Parametrlar!$I$6&gt;0,(1-Parametrlar!$I$9)/MAX(1,Parametrlar!$I$6)*(EJ45-IF(EK$4-1-Parametrlar!$I$6&gt;=0,INDEX($D$45:$FP$45,1,EK$4-Parametrlar!$I$6),0)),0)</f>
        <v>0</v>
      </c>
      <c r="EL46" s="46">
        <f>Parametrlar!$I$9*EL44+IF(Parametrlar!$I$6&gt;0,(1-Parametrlar!$I$9)/MAX(1,Parametrlar!$I$6)*(EK45-IF(EL$4-1-Parametrlar!$I$6&gt;=0,INDEX($D$45:$FP$45,1,EL$4-Parametrlar!$I$6),0)),0)</f>
        <v>0</v>
      </c>
      <c r="EM46" s="46">
        <f>Parametrlar!$I$9*EM44+IF(Parametrlar!$I$6&gt;0,(1-Parametrlar!$I$9)/MAX(1,Parametrlar!$I$6)*(EL45-IF(EM$4-1-Parametrlar!$I$6&gt;=0,INDEX($D$45:$FP$45,1,EM$4-Parametrlar!$I$6),0)),0)</f>
        <v>0</v>
      </c>
      <c r="EN46" s="46">
        <f>Parametrlar!$I$9*EN44+IF(Parametrlar!$I$6&gt;0,(1-Parametrlar!$I$9)/MAX(1,Parametrlar!$I$6)*(EM45-IF(EN$4-1-Parametrlar!$I$6&gt;=0,INDEX($D$45:$FP$45,1,EN$4-Parametrlar!$I$6),0)),0)</f>
        <v>0</v>
      </c>
      <c r="EO46" s="46">
        <f>Parametrlar!$I$9*EO44+IF(Parametrlar!$I$6&gt;0,(1-Parametrlar!$I$9)/MAX(1,Parametrlar!$I$6)*(EN45-IF(EO$4-1-Parametrlar!$I$6&gt;=0,INDEX($D$45:$FP$45,1,EO$4-Parametrlar!$I$6),0)),0)</f>
        <v>0</v>
      </c>
      <c r="EP46" s="46">
        <f>Parametrlar!$I$9*EP44+IF(Parametrlar!$I$6&gt;0,(1-Parametrlar!$I$9)/MAX(1,Parametrlar!$I$6)*(EO45-IF(EP$4-1-Parametrlar!$I$6&gt;=0,INDEX($D$45:$FP$45,1,EP$4-Parametrlar!$I$6),0)),0)</f>
        <v>0</v>
      </c>
      <c r="EQ46" s="46">
        <f>Parametrlar!$I$9*EQ44+IF(Parametrlar!$I$6&gt;0,(1-Parametrlar!$I$9)/MAX(1,Parametrlar!$I$6)*(EP45-IF(EQ$4-1-Parametrlar!$I$6&gt;=0,INDEX($D$45:$FP$45,1,EQ$4-Parametrlar!$I$6),0)),0)</f>
        <v>0</v>
      </c>
      <c r="ER46" s="46">
        <f>Parametrlar!$I$9*ER44+IF(Parametrlar!$I$6&gt;0,(1-Parametrlar!$I$9)/MAX(1,Parametrlar!$I$6)*(EQ45-IF(ER$4-1-Parametrlar!$I$6&gt;=0,INDEX($D$45:$FP$45,1,ER$4-Parametrlar!$I$6),0)),0)</f>
        <v>0</v>
      </c>
      <c r="ES46" s="46">
        <f>Parametrlar!$I$9*ES44+IF(Parametrlar!$I$6&gt;0,(1-Parametrlar!$I$9)/MAX(1,Parametrlar!$I$6)*(ER45-IF(ES$4-1-Parametrlar!$I$6&gt;=0,INDEX($D$45:$FP$45,1,ES$4-Parametrlar!$I$6),0)),0)</f>
        <v>0</v>
      </c>
      <c r="ET46" s="46">
        <f>Parametrlar!$I$9*ET44+IF(Parametrlar!$I$6&gt;0,(1-Parametrlar!$I$9)/MAX(1,Parametrlar!$I$6)*(ES45-IF(ET$4-1-Parametrlar!$I$6&gt;=0,INDEX($D$45:$FP$45,1,ET$4-Parametrlar!$I$6),0)),0)</f>
        <v>0</v>
      </c>
      <c r="EU46" s="46">
        <f>Parametrlar!$I$9*EU44+IF(Parametrlar!$I$6&gt;0,(1-Parametrlar!$I$9)/MAX(1,Parametrlar!$I$6)*(ET45-IF(EU$4-1-Parametrlar!$I$6&gt;=0,INDEX($D$45:$FP$45,1,EU$4-Parametrlar!$I$6),0)),0)</f>
        <v>0</v>
      </c>
      <c r="EV46" s="46">
        <f>Parametrlar!$I$9*EV44+IF(Parametrlar!$I$6&gt;0,(1-Parametrlar!$I$9)/MAX(1,Parametrlar!$I$6)*(EU45-IF(EV$4-1-Parametrlar!$I$6&gt;=0,INDEX($D$45:$FP$45,1,EV$4-Parametrlar!$I$6),0)),0)</f>
        <v>0</v>
      </c>
      <c r="EW46" s="46">
        <f>Parametrlar!$I$9*EW44+IF(Parametrlar!$I$6&gt;0,(1-Parametrlar!$I$9)/MAX(1,Parametrlar!$I$6)*(EV45-IF(EW$4-1-Parametrlar!$I$6&gt;=0,INDEX($D$45:$FP$45,1,EW$4-Parametrlar!$I$6),0)),0)</f>
        <v>0</v>
      </c>
      <c r="EX46" s="46">
        <f>Parametrlar!$I$9*EX44+IF(Parametrlar!$I$6&gt;0,(1-Parametrlar!$I$9)/MAX(1,Parametrlar!$I$6)*(EW45-IF(EX$4-1-Parametrlar!$I$6&gt;=0,INDEX($D$45:$FP$45,1,EX$4-Parametrlar!$I$6),0)),0)</f>
        <v>0</v>
      </c>
      <c r="EY46" s="46">
        <f>Parametrlar!$I$9*EY44+IF(Parametrlar!$I$6&gt;0,(1-Parametrlar!$I$9)/MAX(1,Parametrlar!$I$6)*(EX45-IF(EY$4-1-Parametrlar!$I$6&gt;=0,INDEX($D$45:$FP$45,1,EY$4-Parametrlar!$I$6),0)),0)</f>
        <v>0</v>
      </c>
      <c r="EZ46" s="46">
        <f>Parametrlar!$I$9*EZ44+IF(Parametrlar!$I$6&gt;0,(1-Parametrlar!$I$9)/MAX(1,Parametrlar!$I$6)*(EY45-IF(EZ$4-1-Parametrlar!$I$6&gt;=0,INDEX($D$45:$FP$45,1,EZ$4-Parametrlar!$I$6),0)),0)</f>
        <v>0</v>
      </c>
      <c r="FA46" s="46">
        <f>Parametrlar!$I$9*FA44+IF(Parametrlar!$I$6&gt;0,(1-Parametrlar!$I$9)/MAX(1,Parametrlar!$I$6)*(EZ45-IF(FA$4-1-Parametrlar!$I$6&gt;=0,INDEX($D$45:$FP$45,1,FA$4-Parametrlar!$I$6),0)),0)</f>
        <v>0</v>
      </c>
      <c r="FB46" s="46">
        <f>Parametrlar!$I$9*FB44+IF(Parametrlar!$I$6&gt;0,(1-Parametrlar!$I$9)/MAX(1,Parametrlar!$I$6)*(FA45-IF(FB$4-1-Parametrlar!$I$6&gt;=0,INDEX($D$45:$FP$45,1,FB$4-Parametrlar!$I$6),0)),0)</f>
        <v>0</v>
      </c>
      <c r="FC46" s="46">
        <f>Parametrlar!$I$9*FC44+IF(Parametrlar!$I$6&gt;0,(1-Parametrlar!$I$9)/MAX(1,Parametrlar!$I$6)*(FB45-IF(FC$4-1-Parametrlar!$I$6&gt;=0,INDEX($D$45:$FP$45,1,FC$4-Parametrlar!$I$6),0)),0)</f>
        <v>0</v>
      </c>
      <c r="FD46" s="46">
        <f>Parametrlar!$I$9*FD44+IF(Parametrlar!$I$6&gt;0,(1-Parametrlar!$I$9)/MAX(1,Parametrlar!$I$6)*(FC45-IF(FD$4-1-Parametrlar!$I$6&gt;=0,INDEX($D$45:$FP$45,1,FD$4-Parametrlar!$I$6),0)),0)</f>
        <v>0</v>
      </c>
      <c r="FE46" s="46">
        <f>Parametrlar!$I$9*FE44+IF(Parametrlar!$I$6&gt;0,(1-Parametrlar!$I$9)/MAX(1,Parametrlar!$I$6)*(FD45-IF(FE$4-1-Parametrlar!$I$6&gt;=0,INDEX($D$45:$FP$45,1,FE$4-Parametrlar!$I$6),0)),0)</f>
        <v>0</v>
      </c>
      <c r="FF46" s="46">
        <f>Parametrlar!$I$9*FF44+IF(Parametrlar!$I$6&gt;0,(1-Parametrlar!$I$9)/MAX(1,Parametrlar!$I$6)*(FE45-IF(FF$4-1-Parametrlar!$I$6&gt;=0,INDEX($D$45:$FP$45,1,FF$4-Parametrlar!$I$6),0)),0)</f>
        <v>0</v>
      </c>
      <c r="FG46" s="46">
        <f>Parametrlar!$I$9*FG44+IF(Parametrlar!$I$6&gt;0,(1-Parametrlar!$I$9)/MAX(1,Parametrlar!$I$6)*(FF45-IF(FG$4-1-Parametrlar!$I$6&gt;=0,INDEX($D$45:$FP$45,1,FG$4-Parametrlar!$I$6),0)),0)</f>
        <v>0</v>
      </c>
      <c r="FH46" s="46">
        <f>Parametrlar!$I$9*FH44+IF(Parametrlar!$I$6&gt;0,(1-Parametrlar!$I$9)/MAX(1,Parametrlar!$I$6)*(FG45-IF(FH$4-1-Parametrlar!$I$6&gt;=0,INDEX($D$45:$FP$45,1,FH$4-Parametrlar!$I$6),0)),0)</f>
        <v>0</v>
      </c>
      <c r="FI46" s="46">
        <f>Parametrlar!$I$9*FI44+IF(Parametrlar!$I$6&gt;0,(1-Parametrlar!$I$9)/MAX(1,Parametrlar!$I$6)*(FH45-IF(FI$4-1-Parametrlar!$I$6&gt;=0,INDEX($D$45:$FP$45,1,FI$4-Parametrlar!$I$6),0)),0)</f>
        <v>0</v>
      </c>
      <c r="FJ46" s="46">
        <f>Parametrlar!$I$9*FJ44+IF(Parametrlar!$I$6&gt;0,(1-Parametrlar!$I$9)/MAX(1,Parametrlar!$I$6)*(FI45-IF(FJ$4-1-Parametrlar!$I$6&gt;=0,INDEX($D$45:$FP$45,1,FJ$4-Parametrlar!$I$6),0)),0)</f>
        <v>0</v>
      </c>
      <c r="FK46" s="46">
        <f>Parametrlar!$I$9*FK44+IF(Parametrlar!$I$6&gt;0,(1-Parametrlar!$I$9)/MAX(1,Parametrlar!$I$6)*(FJ45-IF(FK$4-1-Parametrlar!$I$6&gt;=0,INDEX($D$45:$FP$45,1,FK$4-Parametrlar!$I$6),0)),0)</f>
        <v>0</v>
      </c>
      <c r="FL46" s="46">
        <f>Parametrlar!$I$9*FL44+IF(Parametrlar!$I$6&gt;0,(1-Parametrlar!$I$9)/MAX(1,Parametrlar!$I$6)*(FK45-IF(FL$4-1-Parametrlar!$I$6&gt;=0,INDEX($D$45:$FP$45,1,FL$4-Parametrlar!$I$6),0)),0)</f>
        <v>0</v>
      </c>
      <c r="FM46" s="46">
        <f>Parametrlar!$I$9*FM44+IF(Parametrlar!$I$6&gt;0,(1-Parametrlar!$I$9)/MAX(1,Parametrlar!$I$6)*(FL45-IF(FM$4-1-Parametrlar!$I$6&gt;=0,INDEX($D$45:$FP$45,1,FM$4-Parametrlar!$I$6),0)),0)</f>
        <v>0</v>
      </c>
      <c r="FN46" s="46">
        <f>Parametrlar!$I$9*FN44+IF(Parametrlar!$I$6&gt;0,(1-Parametrlar!$I$9)/MAX(1,Parametrlar!$I$6)*(FM45-IF(FN$4-1-Parametrlar!$I$6&gt;=0,INDEX($D$45:$FP$45,1,FN$4-Parametrlar!$I$6),0)),0)</f>
        <v>0</v>
      </c>
      <c r="FO46" s="46">
        <f>Parametrlar!$I$9*FO44+IF(Parametrlar!$I$6&gt;0,(1-Parametrlar!$I$9)/MAX(1,Parametrlar!$I$6)*(FN45-IF(FO$4-1-Parametrlar!$I$6&gt;=0,INDEX($D$45:$FP$45,1,FO$4-Parametrlar!$I$6),0)),0)</f>
        <v>0</v>
      </c>
      <c r="FP46" s="46">
        <f>Parametrlar!$I$9*FP44+IF(Parametrlar!$I$6&gt;0,(1-Parametrlar!$I$9)/MAX(1,Parametrlar!$I$6)*(FO45-IF(FP$4-1-Parametrlar!$I$6&gt;=0,INDEX($D$45:$FP$45,1,FP$4-Parametrlar!$I$6),0)),0)</f>
        <v>0</v>
      </c>
    </row>
    <row r="47" spans="1:172" x14ac:dyDescent="0.2">
      <c r="A47" s="42" t="s">
        <v>228</v>
      </c>
      <c r="C47" s="45">
        <f t="shared" si="56"/>
        <v>117674.99648437501</v>
      </c>
      <c r="D47" s="46">
        <f>D44*(Kirish!$B$17+Kirish!$B$18)</f>
        <v>0</v>
      </c>
      <c r="E47" s="46">
        <f>E44*(Kirish!$B$17+Kirish!$B$18)</f>
        <v>5424.1238671874999</v>
      </c>
      <c r="F47" s="46">
        <f>F44*(Kirish!$B$17+Kirish!$B$18)</f>
        <v>5472.5055468750006</v>
      </c>
      <c r="G47" s="46">
        <f>G44*(Kirish!$B$17+Kirish!$B$18)</f>
        <v>5520.8872265624996</v>
      </c>
      <c r="H47" s="46">
        <f>H44*(Kirish!$B$17+Kirish!$B$18)</f>
        <v>5569.2689062500003</v>
      </c>
      <c r="I47" s="46">
        <f>I44*(Kirish!$B$17+Kirish!$B$18)</f>
        <v>5617.6505859375002</v>
      </c>
      <c r="J47" s="46">
        <f>J44*(Kirish!$B$17+Kirish!$B$18)</f>
        <v>5666.0322656250009</v>
      </c>
      <c r="K47" s="46">
        <f>K44*(Kirish!$B$17+Kirish!$B$18)</f>
        <v>5714.4139453124999</v>
      </c>
      <c r="L47" s="46">
        <f>L44*(Kirish!$B$17+Kirish!$B$18)</f>
        <v>5762.7956250000007</v>
      </c>
      <c r="M47" s="46">
        <f>M44*(Kirish!$B$17+Kirish!$B$18)</f>
        <v>5811.1773046875005</v>
      </c>
      <c r="N47" s="46">
        <f>N44*(Kirish!$B$17+Kirish!$B$18)</f>
        <v>5859.5589843750013</v>
      </c>
      <c r="O47" s="46">
        <f>O44*(Kirish!$B$17+Kirish!$B$18)</f>
        <v>5907.9406640625002</v>
      </c>
      <c r="P47" s="46">
        <f>P44*(Kirish!$B$17+Kirish!$B$18)</f>
        <v>5956.322343750001</v>
      </c>
      <c r="Q47" s="46">
        <f>Q44*(Kirish!$B$17+Kirish!$B$18)</f>
        <v>6004.7040234375008</v>
      </c>
      <c r="R47" s="46">
        <f>R44*(Kirish!$B$17+Kirish!$B$18)</f>
        <v>6053.0857031249989</v>
      </c>
      <c r="S47" s="46">
        <f>S44*(Kirish!$B$17+Kirish!$B$18)</f>
        <v>6101.4673828124996</v>
      </c>
      <c r="T47" s="46">
        <f>T44*(Kirish!$B$17+Kirish!$B$18)</f>
        <v>6149.8490624999995</v>
      </c>
      <c r="U47" s="46">
        <f>U44*(Kirish!$B$17+Kirish!$B$18)</f>
        <v>6198.2307421875003</v>
      </c>
      <c r="V47" s="46">
        <f>V44*(Kirish!$B$17+Kirish!$B$18)</f>
        <v>6246.6124218749992</v>
      </c>
      <c r="W47" s="46">
        <f>W44*(Kirish!$B$17+Kirish!$B$18)</f>
        <v>6294.9941015625</v>
      </c>
      <c r="X47" s="46">
        <f>X44*(Kirish!$B$17+Kirish!$B$18)</f>
        <v>6343.3757812499998</v>
      </c>
      <c r="Y47" s="46">
        <f>Y44*(Kirish!$B$17+Kirish!$B$18)</f>
        <v>0</v>
      </c>
      <c r="Z47" s="46">
        <f>Z44*(Kirish!$B$17+Kirish!$B$18)</f>
        <v>0</v>
      </c>
      <c r="AA47" s="46">
        <f>AA44*(Kirish!$B$17+Kirish!$B$18)</f>
        <v>0</v>
      </c>
      <c r="AB47" s="46">
        <f>AB44*(Kirish!$B$17+Kirish!$B$18)</f>
        <v>0</v>
      </c>
      <c r="AC47" s="46">
        <f>AC44*(Kirish!$B$17+Kirish!$B$18)</f>
        <v>0</v>
      </c>
      <c r="AD47" s="46">
        <f>AD44*(Kirish!$B$17+Kirish!$B$18)</f>
        <v>0</v>
      </c>
      <c r="AE47" s="46">
        <f>AE44*(Kirish!$B$17+Kirish!$B$18)</f>
        <v>0</v>
      </c>
      <c r="AF47" s="46">
        <f>AF44*(Kirish!$B$17+Kirish!$B$18)</f>
        <v>0</v>
      </c>
      <c r="AG47" s="46">
        <f>AG44*(Kirish!$B$17+Kirish!$B$18)</f>
        <v>0</v>
      </c>
      <c r="AH47" s="46">
        <f>AH44*(Kirish!$B$17+Kirish!$B$18)</f>
        <v>0</v>
      </c>
      <c r="AI47" s="46">
        <f>AI44*(Kirish!$B$17+Kirish!$B$18)</f>
        <v>0</v>
      </c>
      <c r="AJ47" s="46">
        <f>AJ44*(Kirish!$B$17+Kirish!$B$18)</f>
        <v>0</v>
      </c>
      <c r="AK47" s="46">
        <f>AK44*(Kirish!$B$17+Kirish!$B$18)</f>
        <v>0</v>
      </c>
      <c r="AL47" s="46">
        <f>AL44*(Kirish!$B$17+Kirish!$B$18)</f>
        <v>0</v>
      </c>
      <c r="AM47" s="46">
        <f>AM44*(Kirish!$B$17+Kirish!$B$18)</f>
        <v>0</v>
      </c>
      <c r="AN47" s="46">
        <f>AN44*(Kirish!$B$17+Kirish!$B$18)</f>
        <v>0</v>
      </c>
      <c r="AO47" s="46">
        <f>AO44*(Kirish!$B$17+Kirish!$B$18)</f>
        <v>0</v>
      </c>
      <c r="AP47" s="46">
        <f>AP44*(Kirish!$B$17+Kirish!$B$18)</f>
        <v>0</v>
      </c>
      <c r="AQ47" s="46">
        <f>AQ44*(Kirish!$B$17+Kirish!$B$18)</f>
        <v>0</v>
      </c>
      <c r="AR47" s="46">
        <f>AR44*(Kirish!$B$17+Kirish!$B$18)</f>
        <v>0</v>
      </c>
      <c r="AS47" s="46">
        <f>AS44*(Kirish!$B$17+Kirish!$B$18)</f>
        <v>0</v>
      </c>
      <c r="AT47" s="46">
        <f>AT44*(Kirish!$B$17+Kirish!$B$18)</f>
        <v>0</v>
      </c>
      <c r="AU47" s="46">
        <f>AU44*(Kirish!$B$17+Kirish!$B$18)</f>
        <v>0</v>
      </c>
      <c r="AV47" s="46">
        <f>AV44*(Kirish!$B$17+Kirish!$B$18)</f>
        <v>0</v>
      </c>
      <c r="AW47" s="46">
        <f>AW44*(Kirish!$B$17+Kirish!$B$18)</f>
        <v>0</v>
      </c>
      <c r="AX47" s="46">
        <f>AX44*(Kirish!$B$17+Kirish!$B$18)</f>
        <v>0</v>
      </c>
      <c r="AY47" s="46">
        <f>AY44*(Kirish!$B$17+Kirish!$B$18)</f>
        <v>0</v>
      </c>
      <c r="AZ47" s="46">
        <f>AZ44*(Kirish!$B$17+Kirish!$B$18)</f>
        <v>0</v>
      </c>
      <c r="BA47" s="46">
        <f>BA44*(Kirish!$B$17+Kirish!$B$18)</f>
        <v>0</v>
      </c>
      <c r="BB47" s="46">
        <f>BB44*(Kirish!$B$17+Kirish!$B$18)</f>
        <v>0</v>
      </c>
      <c r="BC47" s="46">
        <f>BC44*(Kirish!$B$17+Kirish!$B$18)</f>
        <v>0</v>
      </c>
      <c r="BD47" s="46">
        <f>BD44*(Kirish!$B$17+Kirish!$B$18)</f>
        <v>0</v>
      </c>
      <c r="BE47" s="46">
        <f>BE44*(Kirish!$B$17+Kirish!$B$18)</f>
        <v>0</v>
      </c>
      <c r="BF47" s="46">
        <f>BF44*(Kirish!$B$17+Kirish!$B$18)</f>
        <v>0</v>
      </c>
      <c r="BG47" s="46">
        <f>BG44*(Kirish!$B$17+Kirish!$B$18)</f>
        <v>0</v>
      </c>
      <c r="BH47" s="46">
        <f>BH44*(Kirish!$B$17+Kirish!$B$18)</f>
        <v>0</v>
      </c>
      <c r="BI47" s="46">
        <f>BI44*(Kirish!$B$17+Kirish!$B$18)</f>
        <v>0</v>
      </c>
      <c r="BJ47" s="46">
        <f>BJ44*(Kirish!$B$17+Kirish!$B$18)</f>
        <v>0</v>
      </c>
      <c r="BK47" s="46">
        <f>BK44*(Kirish!$B$17+Kirish!$B$18)</f>
        <v>0</v>
      </c>
      <c r="BL47" s="46">
        <f>BL44*(Kirish!$B$17+Kirish!$B$18)</f>
        <v>0</v>
      </c>
      <c r="BM47" s="46">
        <f>BM44*(Kirish!$B$17+Kirish!$B$18)</f>
        <v>0</v>
      </c>
      <c r="BN47" s="46">
        <f>BN44*(Kirish!$B$17+Kirish!$B$18)</f>
        <v>0</v>
      </c>
      <c r="BO47" s="46">
        <f>BO44*(Kirish!$B$17+Kirish!$B$18)</f>
        <v>0</v>
      </c>
      <c r="BP47" s="46">
        <f>BP44*(Kirish!$B$17+Kirish!$B$18)</f>
        <v>0</v>
      </c>
      <c r="BQ47" s="46">
        <f>BQ44*(Kirish!$B$17+Kirish!$B$18)</f>
        <v>0</v>
      </c>
      <c r="BR47" s="46">
        <f>BR44*(Kirish!$B$17+Kirish!$B$18)</f>
        <v>0</v>
      </c>
      <c r="BS47" s="46">
        <f>BS44*(Kirish!$B$17+Kirish!$B$18)</f>
        <v>0</v>
      </c>
      <c r="BT47" s="46">
        <f>BT44*(Kirish!$B$17+Kirish!$B$18)</f>
        <v>0</v>
      </c>
      <c r="BU47" s="46">
        <f>BU44*(Kirish!$B$17+Kirish!$B$18)</f>
        <v>0</v>
      </c>
      <c r="BV47" s="46">
        <f>BV44*(Kirish!$B$17+Kirish!$B$18)</f>
        <v>0</v>
      </c>
      <c r="BW47" s="46">
        <f>BW44*(Kirish!$B$17+Kirish!$B$18)</f>
        <v>0</v>
      </c>
      <c r="BX47" s="46">
        <f>BX44*(Kirish!$B$17+Kirish!$B$18)</f>
        <v>0</v>
      </c>
      <c r="BY47" s="46">
        <f>BY44*(Kirish!$B$17+Kirish!$B$18)</f>
        <v>0</v>
      </c>
      <c r="BZ47" s="46">
        <f>BZ44*(Kirish!$B$17+Kirish!$B$18)</f>
        <v>0</v>
      </c>
      <c r="CA47" s="46">
        <f>CA44*(Kirish!$B$17+Kirish!$B$18)</f>
        <v>0</v>
      </c>
      <c r="CB47" s="46">
        <f>CB44*(Kirish!$B$17+Kirish!$B$18)</f>
        <v>0</v>
      </c>
      <c r="CC47" s="46">
        <f>CC44*(Kirish!$B$17+Kirish!$B$18)</f>
        <v>0</v>
      </c>
      <c r="CD47" s="46">
        <f>CD44*(Kirish!$B$17+Kirish!$B$18)</f>
        <v>0</v>
      </c>
      <c r="CE47" s="46">
        <f>CE44*(Kirish!$B$17+Kirish!$B$18)</f>
        <v>0</v>
      </c>
      <c r="CF47" s="46">
        <f>CF44*(Kirish!$B$17+Kirish!$B$18)</f>
        <v>0</v>
      </c>
      <c r="CG47" s="46">
        <f>CG44*(Kirish!$B$17+Kirish!$B$18)</f>
        <v>0</v>
      </c>
      <c r="CH47" s="46">
        <f>CH44*(Kirish!$B$17+Kirish!$B$18)</f>
        <v>0</v>
      </c>
      <c r="CI47" s="46">
        <f>CI44*(Kirish!$B$17+Kirish!$B$18)</f>
        <v>0</v>
      </c>
      <c r="CJ47" s="46">
        <f>CJ44*(Kirish!$B$17+Kirish!$B$18)</f>
        <v>0</v>
      </c>
      <c r="CK47" s="46">
        <f>CK44*(Kirish!$B$17+Kirish!$B$18)</f>
        <v>0</v>
      </c>
      <c r="CL47" s="46">
        <f>CL44*(Kirish!$B$17+Kirish!$B$18)</f>
        <v>0</v>
      </c>
      <c r="CM47" s="46">
        <f>CM44*(Kirish!$B$17+Kirish!$B$18)</f>
        <v>0</v>
      </c>
      <c r="CN47" s="46">
        <f>CN44*(Kirish!$B$17+Kirish!$B$18)</f>
        <v>0</v>
      </c>
      <c r="CO47" s="46">
        <f>CO44*(Kirish!$B$17+Kirish!$B$18)</f>
        <v>0</v>
      </c>
      <c r="CP47" s="46">
        <f>CP44*(Kirish!$B$17+Kirish!$B$18)</f>
        <v>0</v>
      </c>
      <c r="CQ47" s="46">
        <f>CQ44*(Kirish!$B$17+Kirish!$B$18)</f>
        <v>0</v>
      </c>
      <c r="CR47" s="46">
        <f>CR44*(Kirish!$B$17+Kirish!$B$18)</f>
        <v>0</v>
      </c>
      <c r="CS47" s="46">
        <f>CS44*(Kirish!$B$17+Kirish!$B$18)</f>
        <v>0</v>
      </c>
      <c r="CT47" s="46">
        <f>CT44*(Kirish!$B$17+Kirish!$B$18)</f>
        <v>0</v>
      </c>
      <c r="CU47" s="46">
        <f>CU44*(Kirish!$B$17+Kirish!$B$18)</f>
        <v>0</v>
      </c>
      <c r="CV47" s="46">
        <f>CV44*(Kirish!$B$17+Kirish!$B$18)</f>
        <v>0</v>
      </c>
      <c r="CW47" s="46">
        <f>CW44*(Kirish!$B$17+Kirish!$B$18)</f>
        <v>0</v>
      </c>
      <c r="CX47" s="46">
        <f>CX44*(Kirish!$B$17+Kirish!$B$18)</f>
        <v>0</v>
      </c>
      <c r="CY47" s="46">
        <f>CY44*(Kirish!$B$17+Kirish!$B$18)</f>
        <v>0</v>
      </c>
      <c r="CZ47" s="46">
        <f>CZ44*(Kirish!$B$17+Kirish!$B$18)</f>
        <v>0</v>
      </c>
      <c r="DA47" s="46">
        <f>DA44*(Kirish!$B$17+Kirish!$B$18)</f>
        <v>0</v>
      </c>
      <c r="DB47" s="46">
        <f>DB44*(Kirish!$B$17+Kirish!$B$18)</f>
        <v>0</v>
      </c>
      <c r="DC47" s="46">
        <f>DC44*(Kirish!$B$17+Kirish!$B$18)</f>
        <v>0</v>
      </c>
      <c r="DD47" s="46">
        <f>DD44*(Kirish!$B$17+Kirish!$B$18)</f>
        <v>0</v>
      </c>
      <c r="DE47" s="46">
        <f>DE44*(Kirish!$B$17+Kirish!$B$18)</f>
        <v>0</v>
      </c>
      <c r="DF47" s="46">
        <f>DF44*(Kirish!$B$17+Kirish!$B$18)</f>
        <v>0</v>
      </c>
      <c r="DG47" s="46">
        <f>DG44*(Kirish!$B$17+Kirish!$B$18)</f>
        <v>0</v>
      </c>
      <c r="DH47" s="46">
        <f>DH44*(Kirish!$B$17+Kirish!$B$18)</f>
        <v>0</v>
      </c>
      <c r="DI47" s="46">
        <f>DI44*(Kirish!$B$17+Kirish!$B$18)</f>
        <v>0</v>
      </c>
      <c r="DJ47" s="46">
        <f>DJ44*(Kirish!$B$17+Kirish!$B$18)</f>
        <v>0</v>
      </c>
      <c r="DK47" s="46">
        <f>DK44*(Kirish!$B$17+Kirish!$B$18)</f>
        <v>0</v>
      </c>
      <c r="DL47" s="46">
        <f>DL44*(Kirish!$B$17+Kirish!$B$18)</f>
        <v>0</v>
      </c>
      <c r="DM47" s="46">
        <f>DM44*(Kirish!$B$17+Kirish!$B$18)</f>
        <v>0</v>
      </c>
      <c r="DN47" s="46">
        <f>DN44*(Kirish!$B$17+Kirish!$B$18)</f>
        <v>0</v>
      </c>
      <c r="DO47" s="46">
        <f>DO44*(Kirish!$B$17+Kirish!$B$18)</f>
        <v>0</v>
      </c>
      <c r="DP47" s="46">
        <f>DP44*(Kirish!$B$17+Kirish!$B$18)</f>
        <v>0</v>
      </c>
      <c r="DQ47" s="46">
        <f>DQ44*(Kirish!$B$17+Kirish!$B$18)</f>
        <v>0</v>
      </c>
      <c r="DR47" s="46">
        <f>DR44*(Kirish!$B$17+Kirish!$B$18)</f>
        <v>0</v>
      </c>
      <c r="DS47" s="46">
        <f>DS44*(Kirish!$B$17+Kirish!$B$18)</f>
        <v>0</v>
      </c>
      <c r="DT47" s="46">
        <f>DT44*(Kirish!$B$17+Kirish!$B$18)</f>
        <v>0</v>
      </c>
      <c r="DU47" s="46">
        <f>DU44*(Kirish!$B$17+Kirish!$B$18)</f>
        <v>0</v>
      </c>
      <c r="DV47" s="46">
        <f>DV44*(Kirish!$B$17+Kirish!$B$18)</f>
        <v>0</v>
      </c>
      <c r="DW47" s="46">
        <f>DW44*(Kirish!$B$17+Kirish!$B$18)</f>
        <v>0</v>
      </c>
      <c r="DX47" s="46">
        <f>DX44*(Kirish!$B$17+Kirish!$B$18)</f>
        <v>0</v>
      </c>
      <c r="DY47" s="46">
        <f>DY44*(Kirish!$B$17+Kirish!$B$18)</f>
        <v>0</v>
      </c>
      <c r="DZ47" s="46">
        <f>DZ44*(Kirish!$B$17+Kirish!$B$18)</f>
        <v>0</v>
      </c>
      <c r="EA47" s="46">
        <f>EA44*(Kirish!$B$17+Kirish!$B$18)</f>
        <v>0</v>
      </c>
      <c r="EB47" s="46">
        <f>EB44*(Kirish!$B$17+Kirish!$B$18)</f>
        <v>0</v>
      </c>
      <c r="EC47" s="46">
        <f>EC44*(Kirish!$B$17+Kirish!$B$18)</f>
        <v>0</v>
      </c>
      <c r="ED47" s="46">
        <f>ED44*(Kirish!$B$17+Kirish!$B$18)</f>
        <v>0</v>
      </c>
      <c r="EE47" s="46">
        <f>EE44*(Kirish!$B$17+Kirish!$B$18)</f>
        <v>0</v>
      </c>
      <c r="EF47" s="46">
        <f>EF44*(Kirish!$B$17+Kirish!$B$18)</f>
        <v>0</v>
      </c>
      <c r="EG47" s="46">
        <f>EG44*(Kirish!$B$17+Kirish!$B$18)</f>
        <v>0</v>
      </c>
      <c r="EH47" s="46">
        <f>EH44*(Kirish!$B$17+Kirish!$B$18)</f>
        <v>0</v>
      </c>
      <c r="EI47" s="46">
        <f>EI44*(Kirish!$B$17+Kirish!$B$18)</f>
        <v>0</v>
      </c>
      <c r="EJ47" s="46">
        <f>EJ44*(Kirish!$B$17+Kirish!$B$18)</f>
        <v>0</v>
      </c>
      <c r="EK47" s="46">
        <f>EK44*(Kirish!$B$17+Kirish!$B$18)</f>
        <v>0</v>
      </c>
      <c r="EL47" s="46">
        <f>EL44*(Kirish!$B$17+Kirish!$B$18)</f>
        <v>0</v>
      </c>
      <c r="EM47" s="46">
        <f>EM44*(Kirish!$B$17+Kirish!$B$18)</f>
        <v>0</v>
      </c>
      <c r="EN47" s="46">
        <f>EN44*(Kirish!$B$17+Kirish!$B$18)</f>
        <v>0</v>
      </c>
      <c r="EO47" s="46">
        <f>EO44*(Kirish!$B$17+Kirish!$B$18)</f>
        <v>0</v>
      </c>
      <c r="EP47" s="46">
        <f>EP44*(Kirish!$B$17+Kirish!$B$18)</f>
        <v>0</v>
      </c>
      <c r="EQ47" s="46">
        <f>EQ44*(Kirish!$B$17+Kirish!$B$18)</f>
        <v>0</v>
      </c>
      <c r="ER47" s="46">
        <f>ER44*(Kirish!$B$17+Kirish!$B$18)</f>
        <v>0</v>
      </c>
      <c r="ES47" s="46">
        <f>ES44*(Kirish!$B$17+Kirish!$B$18)</f>
        <v>0</v>
      </c>
      <c r="ET47" s="46">
        <f>ET44*(Kirish!$B$17+Kirish!$B$18)</f>
        <v>0</v>
      </c>
      <c r="EU47" s="46">
        <f>EU44*(Kirish!$B$17+Kirish!$B$18)</f>
        <v>0</v>
      </c>
      <c r="EV47" s="46">
        <f>EV44*(Kirish!$B$17+Kirish!$B$18)</f>
        <v>0</v>
      </c>
      <c r="EW47" s="46">
        <f>EW44*(Kirish!$B$17+Kirish!$B$18)</f>
        <v>0</v>
      </c>
      <c r="EX47" s="46">
        <f>EX44*(Kirish!$B$17+Kirish!$B$18)</f>
        <v>0</v>
      </c>
      <c r="EY47" s="46">
        <f>EY44*(Kirish!$B$17+Kirish!$B$18)</f>
        <v>0</v>
      </c>
      <c r="EZ47" s="46">
        <f>EZ44*(Kirish!$B$17+Kirish!$B$18)</f>
        <v>0</v>
      </c>
      <c r="FA47" s="46">
        <f>FA44*(Kirish!$B$17+Kirish!$B$18)</f>
        <v>0</v>
      </c>
      <c r="FB47" s="46">
        <f>FB44*(Kirish!$B$17+Kirish!$B$18)</f>
        <v>0</v>
      </c>
      <c r="FC47" s="46">
        <f>FC44*(Kirish!$B$17+Kirish!$B$18)</f>
        <v>0</v>
      </c>
      <c r="FD47" s="46">
        <f>FD44*(Kirish!$B$17+Kirish!$B$18)</f>
        <v>0</v>
      </c>
      <c r="FE47" s="46">
        <f>FE44*(Kirish!$B$17+Kirish!$B$18)</f>
        <v>0</v>
      </c>
      <c r="FF47" s="46">
        <f>FF44*(Kirish!$B$17+Kirish!$B$18)</f>
        <v>0</v>
      </c>
      <c r="FG47" s="46">
        <f>FG44*(Kirish!$B$17+Kirish!$B$18)</f>
        <v>0</v>
      </c>
      <c r="FH47" s="46">
        <f>FH44*(Kirish!$B$17+Kirish!$B$18)</f>
        <v>0</v>
      </c>
      <c r="FI47" s="46">
        <f>FI44*(Kirish!$B$17+Kirish!$B$18)</f>
        <v>0</v>
      </c>
      <c r="FJ47" s="46">
        <f>FJ44*(Kirish!$B$17+Kirish!$B$18)</f>
        <v>0</v>
      </c>
      <c r="FK47" s="46">
        <f>FK44*(Kirish!$B$17+Kirish!$B$18)</f>
        <v>0</v>
      </c>
      <c r="FL47" s="46">
        <f>FL44*(Kirish!$B$17+Kirish!$B$18)</f>
        <v>0</v>
      </c>
      <c r="FM47" s="46">
        <f>FM44*(Kirish!$B$17+Kirish!$B$18)</f>
        <v>0</v>
      </c>
      <c r="FN47" s="46">
        <f>FN44*(Kirish!$B$17+Kirish!$B$18)</f>
        <v>0</v>
      </c>
      <c r="FO47" s="46">
        <f>FO44*(Kirish!$B$17+Kirish!$B$18)</f>
        <v>0</v>
      </c>
      <c r="FP47" s="46">
        <f>FP44*(Kirish!$B$17+Kirish!$B$18)</f>
        <v>0</v>
      </c>
    </row>
    <row r="48" spans="1:172" x14ac:dyDescent="0.2">
      <c r="A48" s="42" t="s">
        <v>229</v>
      </c>
      <c r="C48" s="45">
        <f t="shared" si="56"/>
        <v>30771.866531783431</v>
      </c>
      <c r="D48" s="46">
        <f>MAX(0,Parametrlar!$I$26)*D46*Kirish!$B$28</f>
        <v>0</v>
      </c>
      <c r="E48" s="46">
        <f>MAX(0,Parametrlar!$I$26)*E46*Kirish!$B$28</f>
        <v>709.20085268546097</v>
      </c>
      <c r="F48" s="46">
        <f>MAX(0,Parametrlar!$I$26)*F46*Kirish!$B$28</f>
        <v>892.82694065778685</v>
      </c>
      <c r="G48" s="46">
        <f>MAX(0,Parametrlar!$I$26)*G46*Kirish!$B$28</f>
        <v>1078.0344973303527</v>
      </c>
      <c r="H48" s="46">
        <f>MAX(0,Parametrlar!$I$26)*H46*Kirish!$B$28</f>
        <v>1264.8235227031587</v>
      </c>
      <c r="I48" s="46">
        <f>MAX(0,Parametrlar!$I$26)*I46*Kirish!$B$28</f>
        <v>1453.1940167762048</v>
      </c>
      <c r="J48" s="46">
        <f>MAX(0,Parametrlar!$I$26)*J46*Kirish!$B$28</f>
        <v>1465.8457663781257</v>
      </c>
      <c r="K48" s="46">
        <f>MAX(0,Parametrlar!$I$26)*K46*Kirish!$B$28</f>
        <v>1478.497515980047</v>
      </c>
      <c r="L48" s="46">
        <f>MAX(0,Parametrlar!$I$26)*L46*Kirish!$B$28</f>
        <v>1491.1492655819682</v>
      </c>
      <c r="M48" s="46">
        <f>MAX(0,Parametrlar!$I$26)*M46*Kirish!$B$28</f>
        <v>1503.8010151838894</v>
      </c>
      <c r="N48" s="46">
        <f>MAX(0,Parametrlar!$I$26)*N46*Kirish!$B$28</f>
        <v>1516.4527647858101</v>
      </c>
      <c r="O48" s="46">
        <f>MAX(0,Parametrlar!$I$26)*O46*Kirish!$B$28</f>
        <v>1529.1045143877311</v>
      </c>
      <c r="P48" s="46">
        <f>MAX(0,Parametrlar!$I$26)*P46*Kirish!$B$28</f>
        <v>1541.7562639896523</v>
      </c>
      <c r="Q48" s="46">
        <f>MAX(0,Parametrlar!$I$26)*Q46*Kirish!$B$28</f>
        <v>1554.4080135915735</v>
      </c>
      <c r="R48" s="46">
        <f>MAX(0,Parametrlar!$I$26)*R46*Kirish!$B$28</f>
        <v>1567.0597631934941</v>
      </c>
      <c r="S48" s="46">
        <f>MAX(0,Parametrlar!$I$26)*S46*Kirish!$B$28</f>
        <v>1579.7115127954146</v>
      </c>
      <c r="T48" s="46">
        <f>MAX(0,Parametrlar!$I$26)*T46*Kirish!$B$28</f>
        <v>1592.3632623973358</v>
      </c>
      <c r="U48" s="46">
        <f>MAX(0,Parametrlar!$I$26)*U46*Kirish!$B$28</f>
        <v>1605.015011999257</v>
      </c>
      <c r="V48" s="46">
        <f>MAX(0,Parametrlar!$I$26)*V46*Kirish!$B$28</f>
        <v>1617.6667616011782</v>
      </c>
      <c r="W48" s="46">
        <f>MAX(0,Parametrlar!$I$26)*W46*Kirish!$B$28</f>
        <v>1630.3185112030994</v>
      </c>
      <c r="X48" s="46">
        <f>MAX(0,Parametrlar!$I$26)*X46*Kirish!$B$28</f>
        <v>1642.9702608050202</v>
      </c>
      <c r="Y48" s="46">
        <f>MAX(0,Parametrlar!$I$26)*Y46*Kirish!$B$28</f>
        <v>819.90366170226969</v>
      </c>
      <c r="Z48" s="46">
        <f>MAX(0,Parametrlar!$I$26)*Z46*Kirish!$B$28</f>
        <v>617.29994932706256</v>
      </c>
      <c r="AA48" s="46">
        <f>MAX(0,Parametrlar!$I$26)*AA46*Kirish!$B$28</f>
        <v>413.11476825161515</v>
      </c>
      <c r="AB48" s="46">
        <f>MAX(0,Parametrlar!$I$26)*AB46*Kirish!$B$28</f>
        <v>207.34811847592744</v>
      </c>
      <c r="AC48" s="46">
        <f>MAX(0,Parametrlar!$I$26)*AC46*Kirish!$B$28</f>
        <v>0</v>
      </c>
      <c r="AD48" s="46">
        <f>MAX(0,Parametrlar!$I$26)*AD46*Kirish!$B$28</f>
        <v>0</v>
      </c>
      <c r="AE48" s="46">
        <f>MAX(0,Parametrlar!$I$26)*AE46*Kirish!$B$28</f>
        <v>0</v>
      </c>
      <c r="AF48" s="46">
        <f>MAX(0,Parametrlar!$I$26)*AF46*Kirish!$B$28</f>
        <v>0</v>
      </c>
      <c r="AG48" s="46">
        <f>MAX(0,Parametrlar!$I$26)*AG46*Kirish!$B$28</f>
        <v>0</v>
      </c>
      <c r="AH48" s="46">
        <f>MAX(0,Parametrlar!$I$26)*AH46*Kirish!$B$28</f>
        <v>0</v>
      </c>
      <c r="AI48" s="46">
        <f>MAX(0,Parametrlar!$I$26)*AI46*Kirish!$B$28</f>
        <v>0</v>
      </c>
      <c r="AJ48" s="46">
        <f>MAX(0,Parametrlar!$I$26)*AJ46*Kirish!$B$28</f>
        <v>0</v>
      </c>
      <c r="AK48" s="46">
        <f>MAX(0,Parametrlar!$I$26)*AK46*Kirish!$B$28</f>
        <v>0</v>
      </c>
      <c r="AL48" s="46">
        <f>MAX(0,Parametrlar!$I$26)*AL46*Kirish!$B$28</f>
        <v>0</v>
      </c>
      <c r="AM48" s="46">
        <f>MAX(0,Parametrlar!$I$26)*AM46*Kirish!$B$28</f>
        <v>0</v>
      </c>
      <c r="AN48" s="46">
        <f>MAX(0,Parametrlar!$I$26)*AN46*Kirish!$B$28</f>
        <v>0</v>
      </c>
      <c r="AO48" s="46">
        <f>MAX(0,Parametrlar!$I$26)*AO46*Kirish!$B$28</f>
        <v>0</v>
      </c>
      <c r="AP48" s="46">
        <f>MAX(0,Parametrlar!$I$26)*AP46*Kirish!$B$28</f>
        <v>0</v>
      </c>
      <c r="AQ48" s="46">
        <f>MAX(0,Parametrlar!$I$26)*AQ46*Kirish!$B$28</f>
        <v>0</v>
      </c>
      <c r="AR48" s="46">
        <f>MAX(0,Parametrlar!$I$26)*AR46*Kirish!$B$28</f>
        <v>0</v>
      </c>
      <c r="AS48" s="46">
        <f>MAX(0,Parametrlar!$I$26)*AS46*Kirish!$B$28</f>
        <v>0</v>
      </c>
      <c r="AT48" s="46">
        <f>MAX(0,Parametrlar!$I$26)*AT46*Kirish!$B$28</f>
        <v>0</v>
      </c>
      <c r="AU48" s="46">
        <f>MAX(0,Parametrlar!$I$26)*AU46*Kirish!$B$28</f>
        <v>0</v>
      </c>
      <c r="AV48" s="46">
        <f>MAX(0,Parametrlar!$I$26)*AV46*Kirish!$B$28</f>
        <v>0</v>
      </c>
      <c r="AW48" s="46">
        <f>MAX(0,Parametrlar!$I$26)*AW46*Kirish!$B$28</f>
        <v>0</v>
      </c>
      <c r="AX48" s="46">
        <f>MAX(0,Parametrlar!$I$26)*AX46*Kirish!$B$28</f>
        <v>0</v>
      </c>
      <c r="AY48" s="46">
        <f>MAX(0,Parametrlar!$I$26)*AY46*Kirish!$B$28</f>
        <v>0</v>
      </c>
      <c r="AZ48" s="46">
        <f>MAX(0,Parametrlar!$I$26)*AZ46*Kirish!$B$28</f>
        <v>0</v>
      </c>
      <c r="BA48" s="46">
        <f>MAX(0,Parametrlar!$I$26)*BA46*Kirish!$B$28</f>
        <v>0</v>
      </c>
      <c r="BB48" s="46">
        <f>MAX(0,Parametrlar!$I$26)*BB46*Kirish!$B$28</f>
        <v>0</v>
      </c>
      <c r="BC48" s="46">
        <f>MAX(0,Parametrlar!$I$26)*BC46*Kirish!$B$28</f>
        <v>0</v>
      </c>
      <c r="BD48" s="46">
        <f>MAX(0,Parametrlar!$I$26)*BD46*Kirish!$B$28</f>
        <v>0</v>
      </c>
      <c r="BE48" s="46">
        <f>MAX(0,Parametrlar!$I$26)*BE46*Kirish!$B$28</f>
        <v>0</v>
      </c>
      <c r="BF48" s="46">
        <f>MAX(0,Parametrlar!$I$26)*BF46*Kirish!$B$28</f>
        <v>0</v>
      </c>
      <c r="BG48" s="46">
        <f>MAX(0,Parametrlar!$I$26)*BG46*Kirish!$B$28</f>
        <v>0</v>
      </c>
      <c r="BH48" s="46">
        <f>MAX(0,Parametrlar!$I$26)*BH46*Kirish!$B$28</f>
        <v>0</v>
      </c>
      <c r="BI48" s="46">
        <f>MAX(0,Parametrlar!$I$26)*BI46*Kirish!$B$28</f>
        <v>0</v>
      </c>
      <c r="BJ48" s="46">
        <f>MAX(0,Parametrlar!$I$26)*BJ46*Kirish!$B$28</f>
        <v>0</v>
      </c>
      <c r="BK48" s="46">
        <f>MAX(0,Parametrlar!$I$26)*BK46*Kirish!$B$28</f>
        <v>0</v>
      </c>
      <c r="BL48" s="46">
        <f>MAX(0,Parametrlar!$I$26)*BL46*Kirish!$B$28</f>
        <v>0</v>
      </c>
      <c r="BM48" s="46">
        <f>MAX(0,Parametrlar!$I$26)*BM46*Kirish!$B$28</f>
        <v>0</v>
      </c>
      <c r="BN48" s="46">
        <f>MAX(0,Parametrlar!$I$26)*BN46*Kirish!$B$28</f>
        <v>0</v>
      </c>
      <c r="BO48" s="46">
        <f>MAX(0,Parametrlar!$I$26)*BO46*Kirish!$B$28</f>
        <v>0</v>
      </c>
      <c r="BP48" s="46">
        <f>MAX(0,Parametrlar!$I$26)*BP46*Kirish!$B$28</f>
        <v>0</v>
      </c>
      <c r="BQ48" s="46">
        <f>MAX(0,Parametrlar!$I$26)*BQ46*Kirish!$B$28</f>
        <v>0</v>
      </c>
      <c r="BR48" s="46">
        <f>MAX(0,Parametrlar!$I$26)*BR46*Kirish!$B$28</f>
        <v>0</v>
      </c>
      <c r="BS48" s="46">
        <f>MAX(0,Parametrlar!$I$26)*BS46*Kirish!$B$28</f>
        <v>0</v>
      </c>
      <c r="BT48" s="46">
        <f>MAX(0,Parametrlar!$I$26)*BT46*Kirish!$B$28</f>
        <v>0</v>
      </c>
      <c r="BU48" s="46">
        <f>MAX(0,Parametrlar!$I$26)*BU46*Kirish!$B$28</f>
        <v>0</v>
      </c>
      <c r="BV48" s="46">
        <f>MAX(0,Parametrlar!$I$26)*BV46*Kirish!$B$28</f>
        <v>0</v>
      </c>
      <c r="BW48" s="46">
        <f>MAX(0,Parametrlar!$I$26)*BW46*Kirish!$B$28</f>
        <v>0</v>
      </c>
      <c r="BX48" s="46">
        <f>MAX(0,Parametrlar!$I$26)*BX46*Kirish!$B$28</f>
        <v>0</v>
      </c>
      <c r="BY48" s="46">
        <f>MAX(0,Parametrlar!$I$26)*BY46*Kirish!$B$28</f>
        <v>0</v>
      </c>
      <c r="BZ48" s="46">
        <f>MAX(0,Parametrlar!$I$26)*BZ46*Kirish!$B$28</f>
        <v>0</v>
      </c>
      <c r="CA48" s="46">
        <f>MAX(0,Parametrlar!$I$26)*CA46*Kirish!$B$28</f>
        <v>0</v>
      </c>
      <c r="CB48" s="46">
        <f>MAX(0,Parametrlar!$I$26)*CB46*Kirish!$B$28</f>
        <v>0</v>
      </c>
      <c r="CC48" s="46">
        <f>MAX(0,Parametrlar!$I$26)*CC46*Kirish!$B$28</f>
        <v>0</v>
      </c>
      <c r="CD48" s="46">
        <f>MAX(0,Parametrlar!$I$26)*CD46*Kirish!$B$28</f>
        <v>0</v>
      </c>
      <c r="CE48" s="46">
        <f>MAX(0,Parametrlar!$I$26)*CE46*Kirish!$B$28</f>
        <v>0</v>
      </c>
      <c r="CF48" s="46">
        <f>MAX(0,Parametrlar!$I$26)*CF46*Kirish!$B$28</f>
        <v>0</v>
      </c>
      <c r="CG48" s="46">
        <f>MAX(0,Parametrlar!$I$26)*CG46*Kirish!$B$28</f>
        <v>0</v>
      </c>
      <c r="CH48" s="46">
        <f>MAX(0,Parametrlar!$I$26)*CH46*Kirish!$B$28</f>
        <v>0</v>
      </c>
      <c r="CI48" s="46">
        <f>MAX(0,Parametrlar!$I$26)*CI46*Kirish!$B$28</f>
        <v>0</v>
      </c>
      <c r="CJ48" s="46">
        <f>MAX(0,Parametrlar!$I$26)*CJ46*Kirish!$B$28</f>
        <v>0</v>
      </c>
      <c r="CK48" s="46">
        <f>MAX(0,Parametrlar!$I$26)*CK46*Kirish!$B$28</f>
        <v>0</v>
      </c>
      <c r="CL48" s="46">
        <f>MAX(0,Parametrlar!$I$26)*CL46*Kirish!$B$28</f>
        <v>0</v>
      </c>
      <c r="CM48" s="46">
        <f>MAX(0,Parametrlar!$I$26)*CM46*Kirish!$B$28</f>
        <v>0</v>
      </c>
      <c r="CN48" s="46">
        <f>MAX(0,Parametrlar!$I$26)*CN46*Kirish!$B$28</f>
        <v>0</v>
      </c>
      <c r="CO48" s="46">
        <f>MAX(0,Parametrlar!$I$26)*CO46*Kirish!$B$28</f>
        <v>0</v>
      </c>
      <c r="CP48" s="46">
        <f>MAX(0,Parametrlar!$I$26)*CP46*Kirish!$B$28</f>
        <v>0</v>
      </c>
      <c r="CQ48" s="46">
        <f>MAX(0,Parametrlar!$I$26)*CQ46*Kirish!$B$28</f>
        <v>0</v>
      </c>
      <c r="CR48" s="46">
        <f>MAX(0,Parametrlar!$I$26)*CR46*Kirish!$B$28</f>
        <v>0</v>
      </c>
      <c r="CS48" s="46">
        <f>MAX(0,Parametrlar!$I$26)*CS46*Kirish!$B$28</f>
        <v>0</v>
      </c>
      <c r="CT48" s="46">
        <f>MAX(0,Parametrlar!$I$26)*CT46*Kirish!$B$28</f>
        <v>0</v>
      </c>
      <c r="CU48" s="46">
        <f>MAX(0,Parametrlar!$I$26)*CU46*Kirish!$B$28</f>
        <v>0</v>
      </c>
      <c r="CV48" s="46">
        <f>MAX(0,Parametrlar!$I$26)*CV46*Kirish!$B$28</f>
        <v>0</v>
      </c>
      <c r="CW48" s="46">
        <f>MAX(0,Parametrlar!$I$26)*CW46*Kirish!$B$28</f>
        <v>0</v>
      </c>
      <c r="CX48" s="46">
        <f>MAX(0,Parametrlar!$I$26)*CX46*Kirish!$B$28</f>
        <v>0</v>
      </c>
      <c r="CY48" s="46">
        <f>MAX(0,Parametrlar!$I$26)*CY46*Kirish!$B$28</f>
        <v>0</v>
      </c>
      <c r="CZ48" s="46">
        <f>MAX(0,Parametrlar!$I$26)*CZ46*Kirish!$B$28</f>
        <v>0</v>
      </c>
      <c r="DA48" s="46">
        <f>MAX(0,Parametrlar!$I$26)*DA46*Kirish!$B$28</f>
        <v>0</v>
      </c>
      <c r="DB48" s="46">
        <f>MAX(0,Parametrlar!$I$26)*DB46*Kirish!$B$28</f>
        <v>0</v>
      </c>
      <c r="DC48" s="46">
        <f>MAX(0,Parametrlar!$I$26)*DC46*Kirish!$B$28</f>
        <v>0</v>
      </c>
      <c r="DD48" s="46">
        <f>MAX(0,Parametrlar!$I$26)*DD46*Kirish!$B$28</f>
        <v>0</v>
      </c>
      <c r="DE48" s="46">
        <f>MAX(0,Parametrlar!$I$26)*DE46*Kirish!$B$28</f>
        <v>0</v>
      </c>
      <c r="DF48" s="46">
        <f>MAX(0,Parametrlar!$I$26)*DF46*Kirish!$B$28</f>
        <v>0</v>
      </c>
      <c r="DG48" s="46">
        <f>MAX(0,Parametrlar!$I$26)*DG46*Kirish!$B$28</f>
        <v>0</v>
      </c>
      <c r="DH48" s="46">
        <f>MAX(0,Parametrlar!$I$26)*DH46*Kirish!$B$28</f>
        <v>0</v>
      </c>
      <c r="DI48" s="46">
        <f>MAX(0,Parametrlar!$I$26)*DI46*Kirish!$B$28</f>
        <v>0</v>
      </c>
      <c r="DJ48" s="46">
        <f>MAX(0,Parametrlar!$I$26)*DJ46*Kirish!$B$28</f>
        <v>0</v>
      </c>
      <c r="DK48" s="46">
        <f>MAX(0,Parametrlar!$I$26)*DK46*Kirish!$B$28</f>
        <v>0</v>
      </c>
      <c r="DL48" s="46">
        <f>MAX(0,Parametrlar!$I$26)*DL46*Kirish!$B$28</f>
        <v>0</v>
      </c>
      <c r="DM48" s="46">
        <f>MAX(0,Parametrlar!$I$26)*DM46*Kirish!$B$28</f>
        <v>0</v>
      </c>
      <c r="DN48" s="46">
        <f>MAX(0,Parametrlar!$I$26)*DN46*Kirish!$B$28</f>
        <v>0</v>
      </c>
      <c r="DO48" s="46">
        <f>MAX(0,Parametrlar!$I$26)*DO46*Kirish!$B$28</f>
        <v>0</v>
      </c>
      <c r="DP48" s="46">
        <f>MAX(0,Parametrlar!$I$26)*DP46*Kirish!$B$28</f>
        <v>0</v>
      </c>
      <c r="DQ48" s="46">
        <f>MAX(0,Parametrlar!$I$26)*DQ46*Kirish!$B$28</f>
        <v>0</v>
      </c>
      <c r="DR48" s="46">
        <f>MAX(0,Parametrlar!$I$26)*DR46*Kirish!$B$28</f>
        <v>0</v>
      </c>
      <c r="DS48" s="46">
        <f>MAX(0,Parametrlar!$I$26)*DS46*Kirish!$B$28</f>
        <v>0</v>
      </c>
      <c r="DT48" s="46">
        <f>MAX(0,Parametrlar!$I$26)*DT46*Kirish!$B$28</f>
        <v>0</v>
      </c>
      <c r="DU48" s="46">
        <f>MAX(0,Parametrlar!$I$26)*DU46*Kirish!$B$28</f>
        <v>0</v>
      </c>
      <c r="DV48" s="46">
        <f>MAX(0,Parametrlar!$I$26)*DV46*Kirish!$B$28</f>
        <v>0</v>
      </c>
      <c r="DW48" s="46">
        <f>MAX(0,Parametrlar!$I$26)*DW46*Kirish!$B$28</f>
        <v>0</v>
      </c>
      <c r="DX48" s="46">
        <f>MAX(0,Parametrlar!$I$26)*DX46*Kirish!$B$28</f>
        <v>0</v>
      </c>
      <c r="DY48" s="46">
        <f>MAX(0,Parametrlar!$I$26)*DY46*Kirish!$B$28</f>
        <v>0</v>
      </c>
      <c r="DZ48" s="46">
        <f>MAX(0,Parametrlar!$I$26)*DZ46*Kirish!$B$28</f>
        <v>0</v>
      </c>
      <c r="EA48" s="46">
        <f>MAX(0,Parametrlar!$I$26)*EA46*Kirish!$B$28</f>
        <v>0</v>
      </c>
      <c r="EB48" s="46">
        <f>MAX(0,Parametrlar!$I$26)*EB46*Kirish!$B$28</f>
        <v>0</v>
      </c>
      <c r="EC48" s="46">
        <f>MAX(0,Parametrlar!$I$26)*EC46*Kirish!$B$28</f>
        <v>0</v>
      </c>
      <c r="ED48" s="46">
        <f>MAX(0,Parametrlar!$I$26)*ED46*Kirish!$B$28</f>
        <v>0</v>
      </c>
      <c r="EE48" s="46">
        <f>MAX(0,Parametrlar!$I$26)*EE46*Kirish!$B$28</f>
        <v>0</v>
      </c>
      <c r="EF48" s="46">
        <f>MAX(0,Parametrlar!$I$26)*EF46*Kirish!$B$28</f>
        <v>0</v>
      </c>
      <c r="EG48" s="46">
        <f>MAX(0,Parametrlar!$I$26)*EG46*Kirish!$B$28</f>
        <v>0</v>
      </c>
      <c r="EH48" s="46">
        <f>MAX(0,Parametrlar!$I$26)*EH46*Kirish!$B$28</f>
        <v>0</v>
      </c>
      <c r="EI48" s="46">
        <f>MAX(0,Parametrlar!$I$26)*EI46*Kirish!$B$28</f>
        <v>0</v>
      </c>
      <c r="EJ48" s="46">
        <f>MAX(0,Parametrlar!$I$26)*EJ46*Kirish!$B$28</f>
        <v>0</v>
      </c>
      <c r="EK48" s="46">
        <f>MAX(0,Parametrlar!$I$26)*EK46*Kirish!$B$28</f>
        <v>0</v>
      </c>
      <c r="EL48" s="46">
        <f>MAX(0,Parametrlar!$I$26)*EL46*Kirish!$B$28</f>
        <v>0</v>
      </c>
      <c r="EM48" s="46">
        <f>MAX(0,Parametrlar!$I$26)*EM46*Kirish!$B$28</f>
        <v>0</v>
      </c>
      <c r="EN48" s="46">
        <f>MAX(0,Parametrlar!$I$26)*EN46*Kirish!$B$28</f>
        <v>0</v>
      </c>
      <c r="EO48" s="46">
        <f>MAX(0,Parametrlar!$I$26)*EO46*Kirish!$B$28</f>
        <v>0</v>
      </c>
      <c r="EP48" s="46">
        <f>MAX(0,Parametrlar!$I$26)*EP46*Kirish!$B$28</f>
        <v>0</v>
      </c>
      <c r="EQ48" s="46">
        <f>MAX(0,Parametrlar!$I$26)*EQ46*Kirish!$B$28</f>
        <v>0</v>
      </c>
      <c r="ER48" s="46">
        <f>MAX(0,Parametrlar!$I$26)*ER46*Kirish!$B$28</f>
        <v>0</v>
      </c>
      <c r="ES48" s="46">
        <f>MAX(0,Parametrlar!$I$26)*ES46*Kirish!$B$28</f>
        <v>0</v>
      </c>
      <c r="ET48" s="46">
        <f>MAX(0,Parametrlar!$I$26)*ET46*Kirish!$B$28</f>
        <v>0</v>
      </c>
      <c r="EU48" s="46">
        <f>MAX(0,Parametrlar!$I$26)*EU46*Kirish!$B$28</f>
        <v>0</v>
      </c>
      <c r="EV48" s="46">
        <f>MAX(0,Parametrlar!$I$26)*EV46*Kirish!$B$28</f>
        <v>0</v>
      </c>
      <c r="EW48" s="46">
        <f>MAX(0,Parametrlar!$I$26)*EW46*Kirish!$B$28</f>
        <v>0</v>
      </c>
      <c r="EX48" s="46">
        <f>MAX(0,Parametrlar!$I$26)*EX46*Kirish!$B$28</f>
        <v>0</v>
      </c>
      <c r="EY48" s="46">
        <f>MAX(0,Parametrlar!$I$26)*EY46*Kirish!$B$28</f>
        <v>0</v>
      </c>
      <c r="EZ48" s="46">
        <f>MAX(0,Parametrlar!$I$26)*EZ46*Kirish!$B$28</f>
        <v>0</v>
      </c>
      <c r="FA48" s="46">
        <f>MAX(0,Parametrlar!$I$26)*FA46*Kirish!$B$28</f>
        <v>0</v>
      </c>
      <c r="FB48" s="46">
        <f>MAX(0,Parametrlar!$I$26)*FB46*Kirish!$B$28</f>
        <v>0</v>
      </c>
      <c r="FC48" s="46">
        <f>MAX(0,Parametrlar!$I$26)*FC46*Kirish!$B$28</f>
        <v>0</v>
      </c>
      <c r="FD48" s="46">
        <f>MAX(0,Parametrlar!$I$26)*FD46*Kirish!$B$28</f>
        <v>0</v>
      </c>
      <c r="FE48" s="46">
        <f>MAX(0,Parametrlar!$I$26)*FE46*Kirish!$B$28</f>
        <v>0</v>
      </c>
      <c r="FF48" s="46">
        <f>MAX(0,Parametrlar!$I$26)*FF46*Kirish!$B$28</f>
        <v>0</v>
      </c>
      <c r="FG48" s="46">
        <f>MAX(0,Parametrlar!$I$26)*FG46*Kirish!$B$28</f>
        <v>0</v>
      </c>
      <c r="FH48" s="46">
        <f>MAX(0,Parametrlar!$I$26)*FH46*Kirish!$B$28</f>
        <v>0</v>
      </c>
      <c r="FI48" s="46">
        <f>MAX(0,Parametrlar!$I$26)*FI46*Kirish!$B$28</f>
        <v>0</v>
      </c>
      <c r="FJ48" s="46">
        <f>MAX(0,Parametrlar!$I$26)*FJ46*Kirish!$B$28</f>
        <v>0</v>
      </c>
      <c r="FK48" s="46">
        <f>MAX(0,Parametrlar!$I$26)*FK46*Kirish!$B$28</f>
        <v>0</v>
      </c>
      <c r="FL48" s="46">
        <f>MAX(0,Parametrlar!$I$26)*FL46*Kirish!$B$28</f>
        <v>0</v>
      </c>
      <c r="FM48" s="46">
        <f>MAX(0,Parametrlar!$I$26)*FM46*Kirish!$B$28</f>
        <v>0</v>
      </c>
      <c r="FN48" s="46">
        <f>MAX(0,Parametrlar!$I$26)*FN46*Kirish!$B$28</f>
        <v>0</v>
      </c>
      <c r="FO48" s="46">
        <f>MAX(0,Parametrlar!$I$26)*FO46*Kirish!$B$28</f>
        <v>0</v>
      </c>
      <c r="FP48" s="46">
        <f>MAX(0,Parametrlar!$I$26)*FP46*Kirish!$B$28</f>
        <v>0</v>
      </c>
    </row>
    <row r="49" spans="1:172" x14ac:dyDescent="0.2">
      <c r="A49" s="42" t="s">
        <v>230</v>
      </c>
      <c r="C49" s="45">
        <f t="shared" si="56"/>
        <v>3140478.7935345345</v>
      </c>
      <c r="D49" s="46">
        <f>IF(AND(D$4&gt;=1,D$4&lt;=Parametrlar!$I$4),Parametrlar!$I$17/Parametrlar!$I$4*(1+Kirish!$C$38)^((D$4-1)/12),0)</f>
        <v>0</v>
      </c>
      <c r="E49" s="46">
        <f>IF(AND(E$4&gt;=1,E$4&lt;=Parametrlar!$I$4),Parametrlar!$I$17/Parametrlar!$I$4*(1+Kirish!$C$38)^((E$4-1)/12),0)</f>
        <v>154574.4601</v>
      </c>
      <c r="F49" s="46">
        <f>IF(AND(F$4&gt;=1,F$4&lt;=Parametrlar!$I$4),Parametrlar!$I$17/Parametrlar!$I$4*(1+Kirish!$C$38)^((F$4-1)/12),0)</f>
        <v>154829.75238805558</v>
      </c>
      <c r="G49" s="46">
        <f>IF(AND(G$4&gt;=1,G$4&lt;=Parametrlar!$I$4),Parametrlar!$I$17/Parametrlar!$I$4*(1+Kirish!$C$38)^((G$4-1)/12),0)</f>
        <v>155085.46631208062</v>
      </c>
      <c r="H49" s="46">
        <f>IF(AND(H$4&gt;=1,H$4&lt;=Parametrlar!$I$4),Parametrlar!$I$17/Parametrlar!$I$4*(1+Kirish!$C$38)^((H$4-1)/12),0)</f>
        <v>155341.60256844122</v>
      </c>
      <c r="I49" s="46">
        <f>IF(AND(I$4&gt;=1,I$4&lt;=Parametrlar!$I$4),Parametrlar!$I$17/Parametrlar!$I$4*(1+Kirish!$C$38)^((I$4-1)/12),0)</f>
        <v>155598.16185465356</v>
      </c>
      <c r="J49" s="46">
        <f>IF(AND(J$4&gt;=1,J$4&lt;=Parametrlar!$I$4),Parametrlar!$I$17/Parametrlar!$I$4*(1+Kirish!$C$38)^((J$4-1)/12),0)</f>
        <v>155855.14486938584</v>
      </c>
      <c r="K49" s="46">
        <f>IF(AND(K$4&gt;=1,K$4&lt;=Parametrlar!$I$4),Parametrlar!$I$17/Parametrlar!$I$4*(1+Kirish!$C$38)^((K$4-1)/12),0)</f>
        <v>156112.5523124602</v>
      </c>
      <c r="L49" s="46">
        <f>IF(AND(L$4&gt;=1,L$4&lt;=Parametrlar!$I$4),Parametrlar!$I$17/Parametrlar!$I$4*(1+Kirish!$C$38)^((L$4-1)/12),0)</f>
        <v>156370.38488485449</v>
      </c>
      <c r="M49" s="46">
        <f>IF(AND(M$4&gt;=1,M$4&lt;=Parametrlar!$I$4),Parametrlar!$I$17/Parametrlar!$I$4*(1+Kirish!$C$38)^((M$4-1)/12),0)</f>
        <v>156628.64328870439</v>
      </c>
      <c r="N49" s="46">
        <f>IF(AND(N$4&gt;=1,N$4&lt;=Parametrlar!$I$4),Parametrlar!$I$17/Parametrlar!$I$4*(1+Kirish!$C$38)^((N$4-1)/12),0)</f>
        <v>156887.32822730512</v>
      </c>
      <c r="O49" s="46">
        <f>IF(AND(O$4&gt;=1,O$4&lt;=Parametrlar!$I$4),Parametrlar!$I$17/Parametrlar!$I$4*(1+Kirish!$C$38)^((O$4-1)/12),0)</f>
        <v>157146.44040511356</v>
      </c>
      <c r="P49" s="46">
        <f>IF(AND(P$4&gt;=1,P$4&lt;=Parametrlar!$I$4),Parametrlar!$I$17/Parametrlar!$I$4*(1+Kirish!$C$38)^((P$4-1)/12),0)</f>
        <v>157405.98052774995</v>
      </c>
      <c r="Q49" s="46">
        <f>IF(AND(Q$4&gt;=1,Q$4&lt;=Parametrlar!$I$4),Parametrlar!$I$17/Parametrlar!$I$4*(1+Kirish!$C$38)^((Q$4-1)/12),0)</f>
        <v>157665.94930199999</v>
      </c>
      <c r="R49" s="46">
        <f>IF(AND(R$4&gt;=1,R$4&lt;=Parametrlar!$I$4),Parametrlar!$I$17/Parametrlar!$I$4*(1+Kirish!$C$38)^((R$4-1)/12),0)</f>
        <v>157926.34743581669</v>
      </c>
      <c r="S49" s="46">
        <f>IF(AND(S$4&gt;=1,S$4&lt;=Parametrlar!$I$4),Parametrlar!$I$17/Parametrlar!$I$4*(1+Kirish!$C$38)^((S$4-1)/12),0)</f>
        <v>158187.17563832222</v>
      </c>
      <c r="T49" s="46">
        <f>IF(AND(T$4&gt;=1,T$4&lt;=Parametrlar!$I$4),Parametrlar!$I$17/Parametrlar!$I$4*(1+Kirish!$C$38)^((T$4-1)/12),0)</f>
        <v>158448.43461981005</v>
      </c>
      <c r="U49" s="46">
        <f>IF(AND(U$4&gt;=1,U$4&lt;=Parametrlar!$I$4),Parametrlar!$I$17/Parametrlar!$I$4*(1+Kirish!$C$38)^((U$4-1)/12),0)</f>
        <v>158710.12509174665</v>
      </c>
      <c r="V49" s="46">
        <f>IF(AND(V$4&gt;=1,V$4&lt;=Parametrlar!$I$4),Parametrlar!$I$17/Parametrlar!$I$4*(1+Kirish!$C$38)^((V$4-1)/12),0)</f>
        <v>158972.24776677359</v>
      </c>
      <c r="W49" s="46">
        <f>IF(AND(W$4&gt;=1,W$4&lt;=Parametrlar!$I$4),Parametrlar!$I$17/Parametrlar!$I$4*(1+Kirish!$C$38)^((W$4-1)/12),0)</f>
        <v>159234.80335870941</v>
      </c>
      <c r="X49" s="46">
        <f>IF(AND(X$4&gt;=1,X$4&lt;=Parametrlar!$I$4),Parametrlar!$I$17/Parametrlar!$I$4*(1+Kirish!$C$38)^((X$4-1)/12),0)</f>
        <v>159497.7925825516</v>
      </c>
      <c r="Y49" s="46">
        <f>IF(AND(Y$4&gt;=1,Y$4&lt;=Parametrlar!$I$4),Parametrlar!$I$17/Parametrlar!$I$4*(1+Kirish!$C$38)^((Y$4-1)/12),0)</f>
        <v>0</v>
      </c>
      <c r="Z49" s="46">
        <f>IF(AND(Z$4&gt;=1,Z$4&lt;=Parametrlar!$I$4),Parametrlar!$I$17/Parametrlar!$I$4*(1+Kirish!$C$38)^((Z$4-1)/12),0)</f>
        <v>0</v>
      </c>
      <c r="AA49" s="46">
        <f>IF(AND(AA$4&gt;=1,AA$4&lt;=Parametrlar!$I$4),Parametrlar!$I$17/Parametrlar!$I$4*(1+Kirish!$C$38)^((AA$4-1)/12),0)</f>
        <v>0</v>
      </c>
      <c r="AB49" s="46">
        <f>IF(AND(AB$4&gt;=1,AB$4&lt;=Parametrlar!$I$4),Parametrlar!$I$17/Parametrlar!$I$4*(1+Kirish!$C$38)^((AB$4-1)/12),0)</f>
        <v>0</v>
      </c>
      <c r="AC49" s="46">
        <f>IF(AND(AC$4&gt;=1,AC$4&lt;=Parametrlar!$I$4),Parametrlar!$I$17/Parametrlar!$I$4*(1+Kirish!$C$38)^((AC$4-1)/12),0)</f>
        <v>0</v>
      </c>
      <c r="AD49" s="46">
        <f>IF(AND(AD$4&gt;=1,AD$4&lt;=Parametrlar!$I$4),Parametrlar!$I$17/Parametrlar!$I$4*(1+Kirish!$C$38)^((AD$4-1)/12),0)</f>
        <v>0</v>
      </c>
      <c r="AE49" s="46">
        <f>IF(AND(AE$4&gt;=1,AE$4&lt;=Parametrlar!$I$4),Parametrlar!$I$17/Parametrlar!$I$4*(1+Kirish!$C$38)^((AE$4-1)/12),0)</f>
        <v>0</v>
      </c>
      <c r="AF49" s="46">
        <f>IF(AND(AF$4&gt;=1,AF$4&lt;=Parametrlar!$I$4),Parametrlar!$I$17/Parametrlar!$I$4*(1+Kirish!$C$38)^((AF$4-1)/12),0)</f>
        <v>0</v>
      </c>
      <c r="AG49" s="46">
        <f>IF(AND(AG$4&gt;=1,AG$4&lt;=Parametrlar!$I$4),Parametrlar!$I$17/Parametrlar!$I$4*(1+Kirish!$C$38)^((AG$4-1)/12),0)</f>
        <v>0</v>
      </c>
      <c r="AH49" s="46">
        <f>IF(AND(AH$4&gt;=1,AH$4&lt;=Parametrlar!$I$4),Parametrlar!$I$17/Parametrlar!$I$4*(1+Kirish!$C$38)^((AH$4-1)/12),0)</f>
        <v>0</v>
      </c>
      <c r="AI49" s="46">
        <f>IF(AND(AI$4&gt;=1,AI$4&lt;=Parametrlar!$I$4),Parametrlar!$I$17/Parametrlar!$I$4*(1+Kirish!$C$38)^((AI$4-1)/12),0)</f>
        <v>0</v>
      </c>
      <c r="AJ49" s="46">
        <f>IF(AND(AJ$4&gt;=1,AJ$4&lt;=Parametrlar!$I$4),Parametrlar!$I$17/Parametrlar!$I$4*(1+Kirish!$C$38)^((AJ$4-1)/12),0)</f>
        <v>0</v>
      </c>
      <c r="AK49" s="46">
        <f>IF(AND(AK$4&gt;=1,AK$4&lt;=Parametrlar!$I$4),Parametrlar!$I$17/Parametrlar!$I$4*(1+Kirish!$C$38)^((AK$4-1)/12),0)</f>
        <v>0</v>
      </c>
      <c r="AL49" s="46">
        <f>IF(AND(AL$4&gt;=1,AL$4&lt;=Parametrlar!$I$4),Parametrlar!$I$17/Parametrlar!$I$4*(1+Kirish!$C$38)^((AL$4-1)/12),0)</f>
        <v>0</v>
      </c>
      <c r="AM49" s="46">
        <f>IF(AND(AM$4&gt;=1,AM$4&lt;=Parametrlar!$I$4),Parametrlar!$I$17/Parametrlar!$I$4*(1+Kirish!$C$38)^((AM$4-1)/12),0)</f>
        <v>0</v>
      </c>
      <c r="AN49" s="46">
        <f>IF(AND(AN$4&gt;=1,AN$4&lt;=Parametrlar!$I$4),Parametrlar!$I$17/Parametrlar!$I$4*(1+Kirish!$C$38)^((AN$4-1)/12),0)</f>
        <v>0</v>
      </c>
      <c r="AO49" s="46">
        <f>IF(AND(AO$4&gt;=1,AO$4&lt;=Parametrlar!$I$4),Parametrlar!$I$17/Parametrlar!$I$4*(1+Kirish!$C$38)^((AO$4-1)/12),0)</f>
        <v>0</v>
      </c>
      <c r="AP49" s="46">
        <f>IF(AND(AP$4&gt;=1,AP$4&lt;=Parametrlar!$I$4),Parametrlar!$I$17/Parametrlar!$I$4*(1+Kirish!$C$38)^((AP$4-1)/12),0)</f>
        <v>0</v>
      </c>
      <c r="AQ49" s="46">
        <f>IF(AND(AQ$4&gt;=1,AQ$4&lt;=Parametrlar!$I$4),Parametrlar!$I$17/Parametrlar!$I$4*(1+Kirish!$C$38)^((AQ$4-1)/12),0)</f>
        <v>0</v>
      </c>
      <c r="AR49" s="46">
        <f>IF(AND(AR$4&gt;=1,AR$4&lt;=Parametrlar!$I$4),Parametrlar!$I$17/Parametrlar!$I$4*(1+Kirish!$C$38)^((AR$4-1)/12),0)</f>
        <v>0</v>
      </c>
      <c r="AS49" s="46">
        <f>IF(AND(AS$4&gt;=1,AS$4&lt;=Parametrlar!$I$4),Parametrlar!$I$17/Parametrlar!$I$4*(1+Kirish!$C$38)^((AS$4-1)/12),0)</f>
        <v>0</v>
      </c>
      <c r="AT49" s="46">
        <f>IF(AND(AT$4&gt;=1,AT$4&lt;=Parametrlar!$I$4),Parametrlar!$I$17/Parametrlar!$I$4*(1+Kirish!$C$38)^((AT$4-1)/12),0)</f>
        <v>0</v>
      </c>
      <c r="AU49" s="46">
        <f>IF(AND(AU$4&gt;=1,AU$4&lt;=Parametrlar!$I$4),Parametrlar!$I$17/Parametrlar!$I$4*(1+Kirish!$C$38)^((AU$4-1)/12),0)</f>
        <v>0</v>
      </c>
      <c r="AV49" s="46">
        <f>IF(AND(AV$4&gt;=1,AV$4&lt;=Parametrlar!$I$4),Parametrlar!$I$17/Parametrlar!$I$4*(1+Kirish!$C$38)^((AV$4-1)/12),0)</f>
        <v>0</v>
      </c>
      <c r="AW49" s="46">
        <f>IF(AND(AW$4&gt;=1,AW$4&lt;=Parametrlar!$I$4),Parametrlar!$I$17/Parametrlar!$I$4*(1+Kirish!$C$38)^((AW$4-1)/12),0)</f>
        <v>0</v>
      </c>
      <c r="AX49" s="46">
        <f>IF(AND(AX$4&gt;=1,AX$4&lt;=Parametrlar!$I$4),Parametrlar!$I$17/Parametrlar!$I$4*(1+Kirish!$C$38)^((AX$4-1)/12),0)</f>
        <v>0</v>
      </c>
      <c r="AY49" s="46">
        <f>IF(AND(AY$4&gt;=1,AY$4&lt;=Parametrlar!$I$4),Parametrlar!$I$17/Parametrlar!$I$4*(1+Kirish!$C$38)^((AY$4-1)/12),0)</f>
        <v>0</v>
      </c>
      <c r="AZ49" s="46">
        <f>IF(AND(AZ$4&gt;=1,AZ$4&lt;=Parametrlar!$I$4),Parametrlar!$I$17/Parametrlar!$I$4*(1+Kirish!$C$38)^((AZ$4-1)/12),0)</f>
        <v>0</v>
      </c>
      <c r="BA49" s="46">
        <f>IF(AND(BA$4&gt;=1,BA$4&lt;=Parametrlar!$I$4),Parametrlar!$I$17/Parametrlar!$I$4*(1+Kirish!$C$38)^((BA$4-1)/12),0)</f>
        <v>0</v>
      </c>
      <c r="BB49" s="46">
        <f>IF(AND(BB$4&gt;=1,BB$4&lt;=Parametrlar!$I$4),Parametrlar!$I$17/Parametrlar!$I$4*(1+Kirish!$C$38)^((BB$4-1)/12),0)</f>
        <v>0</v>
      </c>
      <c r="BC49" s="46">
        <f>IF(AND(BC$4&gt;=1,BC$4&lt;=Parametrlar!$I$4),Parametrlar!$I$17/Parametrlar!$I$4*(1+Kirish!$C$38)^((BC$4-1)/12),0)</f>
        <v>0</v>
      </c>
      <c r="BD49" s="46">
        <f>IF(AND(BD$4&gt;=1,BD$4&lt;=Parametrlar!$I$4),Parametrlar!$I$17/Parametrlar!$I$4*(1+Kirish!$C$38)^((BD$4-1)/12),0)</f>
        <v>0</v>
      </c>
      <c r="BE49" s="46">
        <f>IF(AND(BE$4&gt;=1,BE$4&lt;=Parametrlar!$I$4),Parametrlar!$I$17/Parametrlar!$I$4*(1+Kirish!$C$38)^((BE$4-1)/12),0)</f>
        <v>0</v>
      </c>
      <c r="BF49" s="46">
        <f>IF(AND(BF$4&gt;=1,BF$4&lt;=Parametrlar!$I$4),Parametrlar!$I$17/Parametrlar!$I$4*(1+Kirish!$C$38)^((BF$4-1)/12),0)</f>
        <v>0</v>
      </c>
      <c r="BG49" s="46">
        <f>IF(AND(BG$4&gt;=1,BG$4&lt;=Parametrlar!$I$4),Parametrlar!$I$17/Parametrlar!$I$4*(1+Kirish!$C$38)^((BG$4-1)/12),0)</f>
        <v>0</v>
      </c>
      <c r="BH49" s="46">
        <f>IF(AND(BH$4&gt;=1,BH$4&lt;=Parametrlar!$I$4),Parametrlar!$I$17/Parametrlar!$I$4*(1+Kirish!$C$38)^((BH$4-1)/12),0)</f>
        <v>0</v>
      </c>
      <c r="BI49" s="46">
        <f>IF(AND(BI$4&gt;=1,BI$4&lt;=Parametrlar!$I$4),Parametrlar!$I$17/Parametrlar!$I$4*(1+Kirish!$C$38)^((BI$4-1)/12),0)</f>
        <v>0</v>
      </c>
      <c r="BJ49" s="46">
        <f>IF(AND(BJ$4&gt;=1,BJ$4&lt;=Parametrlar!$I$4),Parametrlar!$I$17/Parametrlar!$I$4*(1+Kirish!$C$38)^((BJ$4-1)/12),0)</f>
        <v>0</v>
      </c>
      <c r="BK49" s="46">
        <f>IF(AND(BK$4&gt;=1,BK$4&lt;=Parametrlar!$I$4),Parametrlar!$I$17/Parametrlar!$I$4*(1+Kirish!$C$38)^((BK$4-1)/12),0)</f>
        <v>0</v>
      </c>
      <c r="BL49" s="46">
        <f>IF(AND(BL$4&gt;=1,BL$4&lt;=Parametrlar!$I$4),Parametrlar!$I$17/Parametrlar!$I$4*(1+Kirish!$C$38)^((BL$4-1)/12),0)</f>
        <v>0</v>
      </c>
      <c r="BM49" s="46">
        <f>IF(AND(BM$4&gt;=1,BM$4&lt;=Parametrlar!$I$4),Parametrlar!$I$17/Parametrlar!$I$4*(1+Kirish!$C$38)^((BM$4-1)/12),0)</f>
        <v>0</v>
      </c>
      <c r="BN49" s="46">
        <f>IF(AND(BN$4&gt;=1,BN$4&lt;=Parametrlar!$I$4),Parametrlar!$I$17/Parametrlar!$I$4*(1+Kirish!$C$38)^((BN$4-1)/12),0)</f>
        <v>0</v>
      </c>
      <c r="BO49" s="46">
        <f>IF(AND(BO$4&gt;=1,BO$4&lt;=Parametrlar!$I$4),Parametrlar!$I$17/Parametrlar!$I$4*(1+Kirish!$C$38)^((BO$4-1)/12),0)</f>
        <v>0</v>
      </c>
      <c r="BP49" s="46">
        <f>IF(AND(BP$4&gt;=1,BP$4&lt;=Parametrlar!$I$4),Parametrlar!$I$17/Parametrlar!$I$4*(1+Kirish!$C$38)^((BP$4-1)/12),0)</f>
        <v>0</v>
      </c>
      <c r="BQ49" s="46">
        <f>IF(AND(BQ$4&gt;=1,BQ$4&lt;=Parametrlar!$I$4),Parametrlar!$I$17/Parametrlar!$I$4*(1+Kirish!$C$38)^((BQ$4-1)/12),0)</f>
        <v>0</v>
      </c>
      <c r="BR49" s="46">
        <f>IF(AND(BR$4&gt;=1,BR$4&lt;=Parametrlar!$I$4),Parametrlar!$I$17/Parametrlar!$I$4*(1+Kirish!$C$38)^((BR$4-1)/12),0)</f>
        <v>0</v>
      </c>
      <c r="BS49" s="46">
        <f>IF(AND(BS$4&gt;=1,BS$4&lt;=Parametrlar!$I$4),Parametrlar!$I$17/Parametrlar!$I$4*(1+Kirish!$C$38)^((BS$4-1)/12),0)</f>
        <v>0</v>
      </c>
      <c r="BT49" s="46">
        <f>IF(AND(BT$4&gt;=1,BT$4&lt;=Parametrlar!$I$4),Parametrlar!$I$17/Parametrlar!$I$4*(1+Kirish!$C$38)^((BT$4-1)/12),0)</f>
        <v>0</v>
      </c>
      <c r="BU49" s="46">
        <f>IF(AND(BU$4&gt;=1,BU$4&lt;=Parametrlar!$I$4),Parametrlar!$I$17/Parametrlar!$I$4*(1+Kirish!$C$38)^((BU$4-1)/12),0)</f>
        <v>0</v>
      </c>
      <c r="BV49" s="46">
        <f>IF(AND(BV$4&gt;=1,BV$4&lt;=Parametrlar!$I$4),Parametrlar!$I$17/Parametrlar!$I$4*(1+Kirish!$C$38)^((BV$4-1)/12),0)</f>
        <v>0</v>
      </c>
      <c r="BW49" s="46">
        <f>IF(AND(BW$4&gt;=1,BW$4&lt;=Parametrlar!$I$4),Parametrlar!$I$17/Parametrlar!$I$4*(1+Kirish!$C$38)^((BW$4-1)/12),0)</f>
        <v>0</v>
      </c>
      <c r="BX49" s="46">
        <f>IF(AND(BX$4&gt;=1,BX$4&lt;=Parametrlar!$I$4),Parametrlar!$I$17/Parametrlar!$I$4*(1+Kirish!$C$38)^((BX$4-1)/12),0)</f>
        <v>0</v>
      </c>
      <c r="BY49" s="46">
        <f>IF(AND(BY$4&gt;=1,BY$4&lt;=Parametrlar!$I$4),Parametrlar!$I$17/Parametrlar!$I$4*(1+Kirish!$C$38)^((BY$4-1)/12),0)</f>
        <v>0</v>
      </c>
      <c r="BZ49" s="46">
        <f>IF(AND(BZ$4&gt;=1,BZ$4&lt;=Parametrlar!$I$4),Parametrlar!$I$17/Parametrlar!$I$4*(1+Kirish!$C$38)^((BZ$4-1)/12),0)</f>
        <v>0</v>
      </c>
      <c r="CA49" s="46">
        <f>IF(AND(CA$4&gt;=1,CA$4&lt;=Parametrlar!$I$4),Parametrlar!$I$17/Parametrlar!$I$4*(1+Kirish!$C$38)^((CA$4-1)/12),0)</f>
        <v>0</v>
      </c>
      <c r="CB49" s="46">
        <f>IF(AND(CB$4&gt;=1,CB$4&lt;=Parametrlar!$I$4),Parametrlar!$I$17/Parametrlar!$I$4*(1+Kirish!$C$38)^((CB$4-1)/12),0)</f>
        <v>0</v>
      </c>
      <c r="CC49" s="46">
        <f>IF(AND(CC$4&gt;=1,CC$4&lt;=Parametrlar!$I$4),Parametrlar!$I$17/Parametrlar!$I$4*(1+Kirish!$C$38)^((CC$4-1)/12),0)</f>
        <v>0</v>
      </c>
      <c r="CD49" s="46">
        <f>IF(AND(CD$4&gt;=1,CD$4&lt;=Parametrlar!$I$4),Parametrlar!$I$17/Parametrlar!$I$4*(1+Kirish!$C$38)^((CD$4-1)/12),0)</f>
        <v>0</v>
      </c>
      <c r="CE49" s="46">
        <f>IF(AND(CE$4&gt;=1,CE$4&lt;=Parametrlar!$I$4),Parametrlar!$I$17/Parametrlar!$I$4*(1+Kirish!$C$38)^((CE$4-1)/12),0)</f>
        <v>0</v>
      </c>
      <c r="CF49" s="46">
        <f>IF(AND(CF$4&gt;=1,CF$4&lt;=Parametrlar!$I$4),Parametrlar!$I$17/Parametrlar!$I$4*(1+Kirish!$C$38)^((CF$4-1)/12),0)</f>
        <v>0</v>
      </c>
      <c r="CG49" s="46">
        <f>IF(AND(CG$4&gt;=1,CG$4&lt;=Parametrlar!$I$4),Parametrlar!$I$17/Parametrlar!$I$4*(1+Kirish!$C$38)^((CG$4-1)/12),0)</f>
        <v>0</v>
      </c>
      <c r="CH49" s="46">
        <f>IF(AND(CH$4&gt;=1,CH$4&lt;=Parametrlar!$I$4),Parametrlar!$I$17/Parametrlar!$I$4*(1+Kirish!$C$38)^((CH$4-1)/12),0)</f>
        <v>0</v>
      </c>
      <c r="CI49" s="46">
        <f>IF(AND(CI$4&gt;=1,CI$4&lt;=Parametrlar!$I$4),Parametrlar!$I$17/Parametrlar!$I$4*(1+Kirish!$C$38)^((CI$4-1)/12),0)</f>
        <v>0</v>
      </c>
      <c r="CJ49" s="46">
        <f>IF(AND(CJ$4&gt;=1,CJ$4&lt;=Parametrlar!$I$4),Parametrlar!$I$17/Parametrlar!$I$4*(1+Kirish!$C$38)^((CJ$4-1)/12),0)</f>
        <v>0</v>
      </c>
      <c r="CK49" s="46">
        <f>IF(AND(CK$4&gt;=1,CK$4&lt;=Parametrlar!$I$4),Parametrlar!$I$17/Parametrlar!$I$4*(1+Kirish!$C$38)^((CK$4-1)/12),0)</f>
        <v>0</v>
      </c>
      <c r="CL49" s="46">
        <f>IF(AND(CL$4&gt;=1,CL$4&lt;=Parametrlar!$I$4),Parametrlar!$I$17/Parametrlar!$I$4*(1+Kirish!$C$38)^((CL$4-1)/12),0)</f>
        <v>0</v>
      </c>
      <c r="CM49" s="46">
        <f>IF(AND(CM$4&gt;=1,CM$4&lt;=Parametrlar!$I$4),Parametrlar!$I$17/Parametrlar!$I$4*(1+Kirish!$C$38)^((CM$4-1)/12),0)</f>
        <v>0</v>
      </c>
      <c r="CN49" s="46">
        <f>IF(AND(CN$4&gt;=1,CN$4&lt;=Parametrlar!$I$4),Parametrlar!$I$17/Parametrlar!$I$4*(1+Kirish!$C$38)^((CN$4-1)/12),0)</f>
        <v>0</v>
      </c>
      <c r="CO49" s="46">
        <f>IF(AND(CO$4&gt;=1,CO$4&lt;=Parametrlar!$I$4),Parametrlar!$I$17/Parametrlar!$I$4*(1+Kirish!$C$38)^((CO$4-1)/12),0)</f>
        <v>0</v>
      </c>
      <c r="CP49" s="46">
        <f>IF(AND(CP$4&gt;=1,CP$4&lt;=Parametrlar!$I$4),Parametrlar!$I$17/Parametrlar!$I$4*(1+Kirish!$C$38)^((CP$4-1)/12),0)</f>
        <v>0</v>
      </c>
      <c r="CQ49" s="46">
        <f>IF(AND(CQ$4&gt;=1,CQ$4&lt;=Parametrlar!$I$4),Parametrlar!$I$17/Parametrlar!$I$4*(1+Kirish!$C$38)^((CQ$4-1)/12),0)</f>
        <v>0</v>
      </c>
      <c r="CR49" s="46">
        <f>IF(AND(CR$4&gt;=1,CR$4&lt;=Parametrlar!$I$4),Parametrlar!$I$17/Parametrlar!$I$4*(1+Kirish!$C$38)^((CR$4-1)/12),0)</f>
        <v>0</v>
      </c>
      <c r="CS49" s="46">
        <f>IF(AND(CS$4&gt;=1,CS$4&lt;=Parametrlar!$I$4),Parametrlar!$I$17/Parametrlar!$I$4*(1+Kirish!$C$38)^((CS$4-1)/12),0)</f>
        <v>0</v>
      </c>
      <c r="CT49" s="46">
        <f>IF(AND(CT$4&gt;=1,CT$4&lt;=Parametrlar!$I$4),Parametrlar!$I$17/Parametrlar!$I$4*(1+Kirish!$C$38)^((CT$4-1)/12),0)</f>
        <v>0</v>
      </c>
      <c r="CU49" s="46">
        <f>IF(AND(CU$4&gt;=1,CU$4&lt;=Parametrlar!$I$4),Parametrlar!$I$17/Parametrlar!$I$4*(1+Kirish!$C$38)^((CU$4-1)/12),0)</f>
        <v>0</v>
      </c>
      <c r="CV49" s="46">
        <f>IF(AND(CV$4&gt;=1,CV$4&lt;=Parametrlar!$I$4),Parametrlar!$I$17/Parametrlar!$I$4*(1+Kirish!$C$38)^((CV$4-1)/12),0)</f>
        <v>0</v>
      </c>
      <c r="CW49" s="46">
        <f>IF(AND(CW$4&gt;=1,CW$4&lt;=Parametrlar!$I$4),Parametrlar!$I$17/Parametrlar!$I$4*(1+Kirish!$C$38)^((CW$4-1)/12),0)</f>
        <v>0</v>
      </c>
      <c r="CX49" s="46">
        <f>IF(AND(CX$4&gt;=1,CX$4&lt;=Parametrlar!$I$4),Parametrlar!$I$17/Parametrlar!$I$4*(1+Kirish!$C$38)^((CX$4-1)/12),0)</f>
        <v>0</v>
      </c>
      <c r="CY49" s="46">
        <f>IF(AND(CY$4&gt;=1,CY$4&lt;=Parametrlar!$I$4),Parametrlar!$I$17/Parametrlar!$I$4*(1+Kirish!$C$38)^((CY$4-1)/12),0)</f>
        <v>0</v>
      </c>
      <c r="CZ49" s="46">
        <f>IF(AND(CZ$4&gt;=1,CZ$4&lt;=Parametrlar!$I$4),Parametrlar!$I$17/Parametrlar!$I$4*(1+Kirish!$C$38)^((CZ$4-1)/12),0)</f>
        <v>0</v>
      </c>
      <c r="DA49" s="46">
        <f>IF(AND(DA$4&gt;=1,DA$4&lt;=Parametrlar!$I$4),Parametrlar!$I$17/Parametrlar!$I$4*(1+Kirish!$C$38)^((DA$4-1)/12),0)</f>
        <v>0</v>
      </c>
      <c r="DB49" s="46">
        <f>IF(AND(DB$4&gt;=1,DB$4&lt;=Parametrlar!$I$4),Parametrlar!$I$17/Parametrlar!$I$4*(1+Kirish!$C$38)^((DB$4-1)/12),0)</f>
        <v>0</v>
      </c>
      <c r="DC49" s="46">
        <f>IF(AND(DC$4&gt;=1,DC$4&lt;=Parametrlar!$I$4),Parametrlar!$I$17/Parametrlar!$I$4*(1+Kirish!$C$38)^((DC$4-1)/12),0)</f>
        <v>0</v>
      </c>
      <c r="DD49" s="46">
        <f>IF(AND(DD$4&gt;=1,DD$4&lt;=Parametrlar!$I$4),Parametrlar!$I$17/Parametrlar!$I$4*(1+Kirish!$C$38)^((DD$4-1)/12),0)</f>
        <v>0</v>
      </c>
      <c r="DE49" s="46">
        <f>IF(AND(DE$4&gt;=1,DE$4&lt;=Parametrlar!$I$4),Parametrlar!$I$17/Parametrlar!$I$4*(1+Kirish!$C$38)^((DE$4-1)/12),0)</f>
        <v>0</v>
      </c>
      <c r="DF49" s="46">
        <f>IF(AND(DF$4&gt;=1,DF$4&lt;=Parametrlar!$I$4),Parametrlar!$I$17/Parametrlar!$I$4*(1+Kirish!$C$38)^((DF$4-1)/12),0)</f>
        <v>0</v>
      </c>
      <c r="DG49" s="46">
        <f>IF(AND(DG$4&gt;=1,DG$4&lt;=Parametrlar!$I$4),Parametrlar!$I$17/Parametrlar!$I$4*(1+Kirish!$C$38)^((DG$4-1)/12),0)</f>
        <v>0</v>
      </c>
      <c r="DH49" s="46">
        <f>IF(AND(DH$4&gt;=1,DH$4&lt;=Parametrlar!$I$4),Parametrlar!$I$17/Parametrlar!$I$4*(1+Kirish!$C$38)^((DH$4-1)/12),0)</f>
        <v>0</v>
      </c>
      <c r="DI49" s="46">
        <f>IF(AND(DI$4&gt;=1,DI$4&lt;=Parametrlar!$I$4),Parametrlar!$I$17/Parametrlar!$I$4*(1+Kirish!$C$38)^((DI$4-1)/12),0)</f>
        <v>0</v>
      </c>
      <c r="DJ49" s="46">
        <f>IF(AND(DJ$4&gt;=1,DJ$4&lt;=Parametrlar!$I$4),Parametrlar!$I$17/Parametrlar!$I$4*(1+Kirish!$C$38)^((DJ$4-1)/12),0)</f>
        <v>0</v>
      </c>
      <c r="DK49" s="46">
        <f>IF(AND(DK$4&gt;=1,DK$4&lt;=Parametrlar!$I$4),Parametrlar!$I$17/Parametrlar!$I$4*(1+Kirish!$C$38)^((DK$4-1)/12),0)</f>
        <v>0</v>
      </c>
      <c r="DL49" s="46">
        <f>IF(AND(DL$4&gt;=1,DL$4&lt;=Parametrlar!$I$4),Parametrlar!$I$17/Parametrlar!$I$4*(1+Kirish!$C$38)^((DL$4-1)/12),0)</f>
        <v>0</v>
      </c>
      <c r="DM49" s="46">
        <f>IF(AND(DM$4&gt;=1,DM$4&lt;=Parametrlar!$I$4),Parametrlar!$I$17/Parametrlar!$I$4*(1+Kirish!$C$38)^((DM$4-1)/12),0)</f>
        <v>0</v>
      </c>
      <c r="DN49" s="46">
        <f>IF(AND(DN$4&gt;=1,DN$4&lt;=Parametrlar!$I$4),Parametrlar!$I$17/Parametrlar!$I$4*(1+Kirish!$C$38)^((DN$4-1)/12),0)</f>
        <v>0</v>
      </c>
      <c r="DO49" s="46">
        <f>IF(AND(DO$4&gt;=1,DO$4&lt;=Parametrlar!$I$4),Parametrlar!$I$17/Parametrlar!$I$4*(1+Kirish!$C$38)^((DO$4-1)/12),0)</f>
        <v>0</v>
      </c>
      <c r="DP49" s="46">
        <f>IF(AND(DP$4&gt;=1,DP$4&lt;=Parametrlar!$I$4),Parametrlar!$I$17/Parametrlar!$I$4*(1+Kirish!$C$38)^((DP$4-1)/12),0)</f>
        <v>0</v>
      </c>
      <c r="DQ49" s="46">
        <f>IF(AND(DQ$4&gt;=1,DQ$4&lt;=Parametrlar!$I$4),Parametrlar!$I$17/Parametrlar!$I$4*(1+Kirish!$C$38)^((DQ$4-1)/12),0)</f>
        <v>0</v>
      </c>
      <c r="DR49" s="46">
        <f>IF(AND(DR$4&gt;=1,DR$4&lt;=Parametrlar!$I$4),Parametrlar!$I$17/Parametrlar!$I$4*(1+Kirish!$C$38)^((DR$4-1)/12),0)</f>
        <v>0</v>
      </c>
      <c r="DS49" s="46">
        <f>IF(AND(DS$4&gt;=1,DS$4&lt;=Parametrlar!$I$4),Parametrlar!$I$17/Parametrlar!$I$4*(1+Kirish!$C$38)^((DS$4-1)/12),0)</f>
        <v>0</v>
      </c>
      <c r="DT49" s="46">
        <f>IF(AND(DT$4&gt;=1,DT$4&lt;=Parametrlar!$I$4),Parametrlar!$I$17/Parametrlar!$I$4*(1+Kirish!$C$38)^((DT$4-1)/12),0)</f>
        <v>0</v>
      </c>
      <c r="DU49" s="46">
        <f>IF(AND(DU$4&gt;=1,DU$4&lt;=Parametrlar!$I$4),Parametrlar!$I$17/Parametrlar!$I$4*(1+Kirish!$C$38)^((DU$4-1)/12),0)</f>
        <v>0</v>
      </c>
      <c r="DV49" s="46">
        <f>IF(AND(DV$4&gt;=1,DV$4&lt;=Parametrlar!$I$4),Parametrlar!$I$17/Parametrlar!$I$4*(1+Kirish!$C$38)^((DV$4-1)/12),0)</f>
        <v>0</v>
      </c>
      <c r="DW49" s="46">
        <f>IF(AND(DW$4&gt;=1,DW$4&lt;=Parametrlar!$I$4),Parametrlar!$I$17/Parametrlar!$I$4*(1+Kirish!$C$38)^((DW$4-1)/12),0)</f>
        <v>0</v>
      </c>
      <c r="DX49" s="46">
        <f>IF(AND(DX$4&gt;=1,DX$4&lt;=Parametrlar!$I$4),Parametrlar!$I$17/Parametrlar!$I$4*(1+Kirish!$C$38)^((DX$4-1)/12),0)</f>
        <v>0</v>
      </c>
      <c r="DY49" s="46">
        <f>IF(AND(DY$4&gt;=1,DY$4&lt;=Parametrlar!$I$4),Parametrlar!$I$17/Parametrlar!$I$4*(1+Kirish!$C$38)^((DY$4-1)/12),0)</f>
        <v>0</v>
      </c>
      <c r="DZ49" s="46">
        <f>IF(AND(DZ$4&gt;=1,DZ$4&lt;=Parametrlar!$I$4),Parametrlar!$I$17/Parametrlar!$I$4*(1+Kirish!$C$38)^((DZ$4-1)/12),0)</f>
        <v>0</v>
      </c>
      <c r="EA49" s="46">
        <f>IF(AND(EA$4&gt;=1,EA$4&lt;=Parametrlar!$I$4),Parametrlar!$I$17/Parametrlar!$I$4*(1+Kirish!$C$38)^((EA$4-1)/12),0)</f>
        <v>0</v>
      </c>
      <c r="EB49" s="46">
        <f>IF(AND(EB$4&gt;=1,EB$4&lt;=Parametrlar!$I$4),Parametrlar!$I$17/Parametrlar!$I$4*(1+Kirish!$C$38)^((EB$4-1)/12),0)</f>
        <v>0</v>
      </c>
      <c r="EC49" s="46">
        <f>IF(AND(EC$4&gt;=1,EC$4&lt;=Parametrlar!$I$4),Parametrlar!$I$17/Parametrlar!$I$4*(1+Kirish!$C$38)^((EC$4-1)/12),0)</f>
        <v>0</v>
      </c>
      <c r="ED49" s="46">
        <f>IF(AND(ED$4&gt;=1,ED$4&lt;=Parametrlar!$I$4),Parametrlar!$I$17/Parametrlar!$I$4*(1+Kirish!$C$38)^((ED$4-1)/12),0)</f>
        <v>0</v>
      </c>
      <c r="EE49" s="46">
        <f>IF(AND(EE$4&gt;=1,EE$4&lt;=Parametrlar!$I$4),Parametrlar!$I$17/Parametrlar!$I$4*(1+Kirish!$C$38)^((EE$4-1)/12),0)</f>
        <v>0</v>
      </c>
      <c r="EF49" s="46">
        <f>IF(AND(EF$4&gt;=1,EF$4&lt;=Parametrlar!$I$4),Parametrlar!$I$17/Parametrlar!$I$4*(1+Kirish!$C$38)^((EF$4-1)/12),0)</f>
        <v>0</v>
      </c>
      <c r="EG49" s="46">
        <f>IF(AND(EG$4&gt;=1,EG$4&lt;=Parametrlar!$I$4),Parametrlar!$I$17/Parametrlar!$I$4*(1+Kirish!$C$38)^((EG$4-1)/12),0)</f>
        <v>0</v>
      </c>
      <c r="EH49" s="46">
        <f>IF(AND(EH$4&gt;=1,EH$4&lt;=Parametrlar!$I$4),Parametrlar!$I$17/Parametrlar!$I$4*(1+Kirish!$C$38)^((EH$4-1)/12),0)</f>
        <v>0</v>
      </c>
      <c r="EI49" s="46">
        <f>IF(AND(EI$4&gt;=1,EI$4&lt;=Parametrlar!$I$4),Parametrlar!$I$17/Parametrlar!$I$4*(1+Kirish!$C$38)^((EI$4-1)/12),0)</f>
        <v>0</v>
      </c>
      <c r="EJ49" s="46">
        <f>IF(AND(EJ$4&gt;=1,EJ$4&lt;=Parametrlar!$I$4),Parametrlar!$I$17/Parametrlar!$I$4*(1+Kirish!$C$38)^((EJ$4-1)/12),0)</f>
        <v>0</v>
      </c>
      <c r="EK49" s="46">
        <f>IF(AND(EK$4&gt;=1,EK$4&lt;=Parametrlar!$I$4),Parametrlar!$I$17/Parametrlar!$I$4*(1+Kirish!$C$38)^((EK$4-1)/12),0)</f>
        <v>0</v>
      </c>
      <c r="EL49" s="46">
        <f>IF(AND(EL$4&gt;=1,EL$4&lt;=Parametrlar!$I$4),Parametrlar!$I$17/Parametrlar!$I$4*(1+Kirish!$C$38)^((EL$4-1)/12),0)</f>
        <v>0</v>
      </c>
      <c r="EM49" s="46">
        <f>IF(AND(EM$4&gt;=1,EM$4&lt;=Parametrlar!$I$4),Parametrlar!$I$17/Parametrlar!$I$4*(1+Kirish!$C$38)^((EM$4-1)/12),0)</f>
        <v>0</v>
      </c>
      <c r="EN49" s="46">
        <f>IF(AND(EN$4&gt;=1,EN$4&lt;=Parametrlar!$I$4),Parametrlar!$I$17/Parametrlar!$I$4*(1+Kirish!$C$38)^((EN$4-1)/12),0)</f>
        <v>0</v>
      </c>
      <c r="EO49" s="46">
        <f>IF(AND(EO$4&gt;=1,EO$4&lt;=Parametrlar!$I$4),Parametrlar!$I$17/Parametrlar!$I$4*(1+Kirish!$C$38)^((EO$4-1)/12),0)</f>
        <v>0</v>
      </c>
      <c r="EP49" s="46">
        <f>IF(AND(EP$4&gt;=1,EP$4&lt;=Parametrlar!$I$4),Parametrlar!$I$17/Parametrlar!$I$4*(1+Kirish!$C$38)^((EP$4-1)/12),0)</f>
        <v>0</v>
      </c>
      <c r="EQ49" s="46">
        <f>IF(AND(EQ$4&gt;=1,EQ$4&lt;=Parametrlar!$I$4),Parametrlar!$I$17/Parametrlar!$I$4*(1+Kirish!$C$38)^((EQ$4-1)/12),0)</f>
        <v>0</v>
      </c>
      <c r="ER49" s="46">
        <f>IF(AND(ER$4&gt;=1,ER$4&lt;=Parametrlar!$I$4),Parametrlar!$I$17/Parametrlar!$I$4*(1+Kirish!$C$38)^((ER$4-1)/12),0)</f>
        <v>0</v>
      </c>
      <c r="ES49" s="46">
        <f>IF(AND(ES$4&gt;=1,ES$4&lt;=Parametrlar!$I$4),Parametrlar!$I$17/Parametrlar!$I$4*(1+Kirish!$C$38)^((ES$4-1)/12),0)</f>
        <v>0</v>
      </c>
      <c r="ET49" s="46">
        <f>IF(AND(ET$4&gt;=1,ET$4&lt;=Parametrlar!$I$4),Parametrlar!$I$17/Parametrlar!$I$4*(1+Kirish!$C$38)^((ET$4-1)/12),0)</f>
        <v>0</v>
      </c>
      <c r="EU49" s="46">
        <f>IF(AND(EU$4&gt;=1,EU$4&lt;=Parametrlar!$I$4),Parametrlar!$I$17/Parametrlar!$I$4*(1+Kirish!$C$38)^((EU$4-1)/12),0)</f>
        <v>0</v>
      </c>
      <c r="EV49" s="46">
        <f>IF(AND(EV$4&gt;=1,EV$4&lt;=Parametrlar!$I$4),Parametrlar!$I$17/Parametrlar!$I$4*(1+Kirish!$C$38)^((EV$4-1)/12),0)</f>
        <v>0</v>
      </c>
      <c r="EW49" s="46">
        <f>IF(AND(EW$4&gt;=1,EW$4&lt;=Parametrlar!$I$4),Parametrlar!$I$17/Parametrlar!$I$4*(1+Kirish!$C$38)^((EW$4-1)/12),0)</f>
        <v>0</v>
      </c>
      <c r="EX49" s="46">
        <f>IF(AND(EX$4&gt;=1,EX$4&lt;=Parametrlar!$I$4),Parametrlar!$I$17/Parametrlar!$I$4*(1+Kirish!$C$38)^((EX$4-1)/12),0)</f>
        <v>0</v>
      </c>
      <c r="EY49" s="46">
        <f>IF(AND(EY$4&gt;=1,EY$4&lt;=Parametrlar!$I$4),Parametrlar!$I$17/Parametrlar!$I$4*(1+Kirish!$C$38)^((EY$4-1)/12),0)</f>
        <v>0</v>
      </c>
      <c r="EZ49" s="46">
        <f>IF(AND(EZ$4&gt;=1,EZ$4&lt;=Parametrlar!$I$4),Parametrlar!$I$17/Parametrlar!$I$4*(1+Kirish!$C$38)^((EZ$4-1)/12),0)</f>
        <v>0</v>
      </c>
      <c r="FA49" s="46">
        <f>IF(AND(FA$4&gt;=1,FA$4&lt;=Parametrlar!$I$4),Parametrlar!$I$17/Parametrlar!$I$4*(1+Kirish!$C$38)^((FA$4-1)/12),0)</f>
        <v>0</v>
      </c>
      <c r="FB49" s="46">
        <f>IF(AND(FB$4&gt;=1,FB$4&lt;=Parametrlar!$I$4),Parametrlar!$I$17/Parametrlar!$I$4*(1+Kirish!$C$38)^((FB$4-1)/12),0)</f>
        <v>0</v>
      </c>
      <c r="FC49" s="46">
        <f>IF(AND(FC$4&gt;=1,FC$4&lt;=Parametrlar!$I$4),Parametrlar!$I$17/Parametrlar!$I$4*(1+Kirish!$C$38)^((FC$4-1)/12),0)</f>
        <v>0</v>
      </c>
      <c r="FD49" s="46">
        <f>IF(AND(FD$4&gt;=1,FD$4&lt;=Parametrlar!$I$4),Parametrlar!$I$17/Parametrlar!$I$4*(1+Kirish!$C$38)^((FD$4-1)/12),0)</f>
        <v>0</v>
      </c>
      <c r="FE49" s="46">
        <f>IF(AND(FE$4&gt;=1,FE$4&lt;=Parametrlar!$I$4),Parametrlar!$I$17/Parametrlar!$I$4*(1+Kirish!$C$38)^((FE$4-1)/12),0)</f>
        <v>0</v>
      </c>
      <c r="FF49" s="46">
        <f>IF(AND(FF$4&gt;=1,FF$4&lt;=Parametrlar!$I$4),Parametrlar!$I$17/Parametrlar!$I$4*(1+Kirish!$C$38)^((FF$4-1)/12),0)</f>
        <v>0</v>
      </c>
      <c r="FG49" s="46">
        <f>IF(AND(FG$4&gt;=1,FG$4&lt;=Parametrlar!$I$4),Parametrlar!$I$17/Parametrlar!$I$4*(1+Kirish!$C$38)^((FG$4-1)/12),0)</f>
        <v>0</v>
      </c>
      <c r="FH49" s="46">
        <f>IF(AND(FH$4&gt;=1,FH$4&lt;=Parametrlar!$I$4),Parametrlar!$I$17/Parametrlar!$I$4*(1+Kirish!$C$38)^((FH$4-1)/12),0)</f>
        <v>0</v>
      </c>
      <c r="FI49" s="46">
        <f>IF(AND(FI$4&gt;=1,FI$4&lt;=Parametrlar!$I$4),Parametrlar!$I$17/Parametrlar!$I$4*(1+Kirish!$C$38)^((FI$4-1)/12),0)</f>
        <v>0</v>
      </c>
      <c r="FJ49" s="46">
        <f>IF(AND(FJ$4&gt;=1,FJ$4&lt;=Parametrlar!$I$4),Parametrlar!$I$17/Parametrlar!$I$4*(1+Kirish!$C$38)^((FJ$4-1)/12),0)</f>
        <v>0</v>
      </c>
      <c r="FK49" s="46">
        <f>IF(AND(FK$4&gt;=1,FK$4&lt;=Parametrlar!$I$4),Parametrlar!$I$17/Parametrlar!$I$4*(1+Kirish!$C$38)^((FK$4-1)/12),0)</f>
        <v>0</v>
      </c>
      <c r="FL49" s="46">
        <f>IF(AND(FL$4&gt;=1,FL$4&lt;=Parametrlar!$I$4),Parametrlar!$I$17/Parametrlar!$I$4*(1+Kirish!$C$38)^((FL$4-1)/12),0)</f>
        <v>0</v>
      </c>
      <c r="FM49" s="46">
        <f>IF(AND(FM$4&gt;=1,FM$4&lt;=Parametrlar!$I$4),Parametrlar!$I$17/Parametrlar!$I$4*(1+Kirish!$C$38)^((FM$4-1)/12),0)</f>
        <v>0</v>
      </c>
      <c r="FN49" s="46">
        <f>IF(AND(FN$4&gt;=1,FN$4&lt;=Parametrlar!$I$4),Parametrlar!$I$17/Parametrlar!$I$4*(1+Kirish!$C$38)^((FN$4-1)/12),0)</f>
        <v>0</v>
      </c>
      <c r="FO49" s="46">
        <f>IF(AND(FO$4&gt;=1,FO$4&lt;=Parametrlar!$I$4),Parametrlar!$I$17/Parametrlar!$I$4*(1+Kirish!$C$38)^((FO$4-1)/12),0)</f>
        <v>0</v>
      </c>
      <c r="FP49" s="46">
        <f>IF(AND(FP$4&gt;=1,FP$4&lt;=Parametrlar!$I$4),Parametrlar!$I$17/Parametrlar!$I$4*(1+Kirish!$C$38)^((FP$4-1)/12),0)</f>
        <v>0</v>
      </c>
    </row>
    <row r="50" spans="1:172" x14ac:dyDescent="0.2">
      <c r="A50" s="42" t="s">
        <v>231</v>
      </c>
      <c r="C50" s="45">
        <f t="shared" si="56"/>
        <v>10000</v>
      </c>
      <c r="D50" s="46">
        <f>0</f>
        <v>0</v>
      </c>
      <c r="E50" s="46">
        <f>IF(AND(E$4&gt;=1,E$4&lt;=Parametrlar!$I$4),Kirish!$B$26/12*IF(E$4&gt;Kirish!$B$30,2,1)+IF(E$4&gt;Kirish!$B$30,Kirish!$B$31*SUM($D49:D49)/12,0),0)</f>
        <v>500</v>
      </c>
      <c r="F50" s="46">
        <f>IF(AND(F$4&gt;=1,F$4&lt;=Parametrlar!$I$4),Kirish!$B$26/12*IF(F$4&gt;Kirish!$B$30,2,1)+IF(F$4&gt;Kirish!$B$30,Kirish!$B$31*SUM($D49:E49)/12,0),0)</f>
        <v>500</v>
      </c>
      <c r="G50" s="46">
        <f>IF(AND(G$4&gt;=1,G$4&lt;=Parametrlar!$I$4),Kirish!$B$26/12*IF(G$4&gt;Kirish!$B$30,2,1)+IF(G$4&gt;Kirish!$B$30,Kirish!$B$31*SUM($D49:F49)/12,0),0)</f>
        <v>500</v>
      </c>
      <c r="H50" s="46">
        <f>IF(AND(H$4&gt;=1,H$4&lt;=Parametrlar!$I$4),Kirish!$B$26/12*IF(H$4&gt;Kirish!$B$30,2,1)+IF(H$4&gt;Kirish!$B$30,Kirish!$B$31*SUM($D49:G49)/12,0),0)</f>
        <v>500</v>
      </c>
      <c r="I50" s="46">
        <f>IF(AND(I$4&gt;=1,I$4&lt;=Parametrlar!$I$4),Kirish!$B$26/12*IF(I$4&gt;Kirish!$B$30,2,1)+IF(I$4&gt;Kirish!$B$30,Kirish!$B$31*SUM($D49:H49)/12,0),0)</f>
        <v>500</v>
      </c>
      <c r="J50" s="46">
        <f>IF(AND(J$4&gt;=1,J$4&lt;=Parametrlar!$I$4),Kirish!$B$26/12*IF(J$4&gt;Kirish!$B$30,2,1)+IF(J$4&gt;Kirish!$B$30,Kirish!$B$31*SUM($D49:I49)/12,0),0)</f>
        <v>500</v>
      </c>
      <c r="K50" s="46">
        <f>IF(AND(K$4&gt;=1,K$4&lt;=Parametrlar!$I$4),Kirish!$B$26/12*IF(K$4&gt;Kirish!$B$30,2,1)+IF(K$4&gt;Kirish!$B$30,Kirish!$B$31*SUM($D49:J49)/12,0),0)</f>
        <v>500</v>
      </c>
      <c r="L50" s="46">
        <f>IF(AND(L$4&gt;=1,L$4&lt;=Parametrlar!$I$4),Kirish!$B$26/12*IF(L$4&gt;Kirish!$B$30,2,1)+IF(L$4&gt;Kirish!$B$30,Kirish!$B$31*SUM($D49:K49)/12,0),0)</f>
        <v>500</v>
      </c>
      <c r="M50" s="46">
        <f>IF(AND(M$4&gt;=1,M$4&lt;=Parametrlar!$I$4),Kirish!$B$26/12*IF(M$4&gt;Kirish!$B$30,2,1)+IF(M$4&gt;Kirish!$B$30,Kirish!$B$31*SUM($D49:L49)/12,0),0)</f>
        <v>500</v>
      </c>
      <c r="N50" s="46">
        <f>IF(AND(N$4&gt;=1,N$4&lt;=Parametrlar!$I$4),Kirish!$B$26/12*IF(N$4&gt;Kirish!$B$30,2,1)+IF(N$4&gt;Kirish!$B$30,Kirish!$B$31*SUM($D49:M49)/12,0),0)</f>
        <v>500</v>
      </c>
      <c r="O50" s="46">
        <f>IF(AND(O$4&gt;=1,O$4&lt;=Parametrlar!$I$4),Kirish!$B$26/12*IF(O$4&gt;Kirish!$B$30,2,1)+IF(O$4&gt;Kirish!$B$30,Kirish!$B$31*SUM($D49:N49)/12,0),0)</f>
        <v>500</v>
      </c>
      <c r="P50" s="46">
        <f>IF(AND(P$4&gt;=1,P$4&lt;=Parametrlar!$I$4),Kirish!$B$26/12*IF(P$4&gt;Kirish!$B$30,2,1)+IF(P$4&gt;Kirish!$B$30,Kirish!$B$31*SUM($D49:O49)/12,0),0)</f>
        <v>500</v>
      </c>
      <c r="Q50" s="46">
        <f>IF(AND(Q$4&gt;=1,Q$4&lt;=Parametrlar!$I$4),Kirish!$B$26/12*IF(Q$4&gt;Kirish!$B$30,2,1)+IF(Q$4&gt;Kirish!$B$30,Kirish!$B$31*SUM($D49:P49)/12,0),0)</f>
        <v>500</v>
      </c>
      <c r="R50" s="46">
        <f>IF(AND(R$4&gt;=1,R$4&lt;=Parametrlar!$I$4),Kirish!$B$26/12*IF(R$4&gt;Kirish!$B$30,2,1)+IF(R$4&gt;Kirish!$B$30,Kirish!$B$31*SUM($D49:Q49)/12,0),0)</f>
        <v>500</v>
      </c>
      <c r="S50" s="46">
        <f>IF(AND(S$4&gt;=1,S$4&lt;=Parametrlar!$I$4),Kirish!$B$26/12*IF(S$4&gt;Kirish!$B$30,2,1)+IF(S$4&gt;Kirish!$B$30,Kirish!$B$31*SUM($D49:R49)/12,0),0)</f>
        <v>500</v>
      </c>
      <c r="T50" s="46">
        <f>IF(AND(T$4&gt;=1,T$4&lt;=Parametrlar!$I$4),Kirish!$B$26/12*IF(T$4&gt;Kirish!$B$30,2,1)+IF(T$4&gt;Kirish!$B$30,Kirish!$B$31*SUM($D49:S49)/12,0),0)</f>
        <v>500</v>
      </c>
      <c r="U50" s="46">
        <f>IF(AND(U$4&gt;=1,U$4&lt;=Parametrlar!$I$4),Kirish!$B$26/12*IF(U$4&gt;Kirish!$B$30,2,1)+IF(U$4&gt;Kirish!$B$30,Kirish!$B$31*SUM($D49:T49)/12,0),0)</f>
        <v>500</v>
      </c>
      <c r="V50" s="46">
        <f>IF(AND(V$4&gt;=1,V$4&lt;=Parametrlar!$I$4),Kirish!$B$26/12*IF(V$4&gt;Kirish!$B$30,2,1)+IF(V$4&gt;Kirish!$B$30,Kirish!$B$31*SUM($D49:U49)/12,0),0)</f>
        <v>500</v>
      </c>
      <c r="W50" s="46">
        <f>IF(AND(W$4&gt;=1,W$4&lt;=Parametrlar!$I$4),Kirish!$B$26/12*IF(W$4&gt;Kirish!$B$30,2,1)+IF(W$4&gt;Kirish!$B$30,Kirish!$B$31*SUM($D49:V49)/12,0),0)</f>
        <v>500</v>
      </c>
      <c r="X50" s="46">
        <f>IF(AND(X$4&gt;=1,X$4&lt;=Parametrlar!$I$4),Kirish!$B$26/12*IF(X$4&gt;Kirish!$B$30,2,1)+IF(X$4&gt;Kirish!$B$30,Kirish!$B$31*SUM($D49:W49)/12,0),0)</f>
        <v>500</v>
      </c>
      <c r="Y50" s="46">
        <f>IF(AND(Y$4&gt;=1,Y$4&lt;=Parametrlar!$I$4),Kirish!$B$26/12*IF(Y$4&gt;Kirish!$B$30,2,1)+IF(Y$4&gt;Kirish!$B$30,Kirish!$B$31*SUM($D49:X49)/12,0),0)</f>
        <v>0</v>
      </c>
      <c r="Z50" s="46">
        <f>IF(AND(Z$4&gt;=1,Z$4&lt;=Parametrlar!$I$4),Kirish!$B$26/12*IF(Z$4&gt;Kirish!$B$30,2,1)+IF(Z$4&gt;Kirish!$B$30,Kirish!$B$31*SUM($D49:Y49)/12,0),0)</f>
        <v>0</v>
      </c>
      <c r="AA50" s="46">
        <f>IF(AND(AA$4&gt;=1,AA$4&lt;=Parametrlar!$I$4),Kirish!$B$26/12*IF(AA$4&gt;Kirish!$B$30,2,1)+IF(AA$4&gt;Kirish!$B$30,Kirish!$B$31*SUM($D49:Z49)/12,0),0)</f>
        <v>0</v>
      </c>
      <c r="AB50" s="46">
        <f>IF(AND(AB$4&gt;=1,AB$4&lt;=Parametrlar!$I$4),Kirish!$B$26/12*IF(AB$4&gt;Kirish!$B$30,2,1)+IF(AB$4&gt;Kirish!$B$30,Kirish!$B$31*SUM($D49:AA49)/12,0),0)</f>
        <v>0</v>
      </c>
      <c r="AC50" s="46">
        <f>IF(AND(AC$4&gt;=1,AC$4&lt;=Parametrlar!$I$4),Kirish!$B$26/12*IF(AC$4&gt;Kirish!$B$30,2,1)+IF(AC$4&gt;Kirish!$B$30,Kirish!$B$31*SUM($D49:AB49)/12,0),0)</f>
        <v>0</v>
      </c>
      <c r="AD50" s="46">
        <f>IF(AND(AD$4&gt;=1,AD$4&lt;=Parametrlar!$I$4),Kirish!$B$26/12*IF(AD$4&gt;Kirish!$B$30,2,1)+IF(AD$4&gt;Kirish!$B$30,Kirish!$B$31*SUM($D49:AC49)/12,0),0)</f>
        <v>0</v>
      </c>
      <c r="AE50" s="46">
        <f>IF(AND(AE$4&gt;=1,AE$4&lt;=Parametrlar!$I$4),Kirish!$B$26/12*IF(AE$4&gt;Kirish!$B$30,2,1)+IF(AE$4&gt;Kirish!$B$30,Kirish!$B$31*SUM($D49:AD49)/12,0),0)</f>
        <v>0</v>
      </c>
      <c r="AF50" s="46">
        <f>IF(AND(AF$4&gt;=1,AF$4&lt;=Parametrlar!$I$4),Kirish!$B$26/12*IF(AF$4&gt;Kirish!$B$30,2,1)+IF(AF$4&gt;Kirish!$B$30,Kirish!$B$31*SUM($D49:AE49)/12,0),0)</f>
        <v>0</v>
      </c>
      <c r="AG50" s="46">
        <f>IF(AND(AG$4&gt;=1,AG$4&lt;=Parametrlar!$I$4),Kirish!$B$26/12*IF(AG$4&gt;Kirish!$B$30,2,1)+IF(AG$4&gt;Kirish!$B$30,Kirish!$B$31*SUM($D49:AF49)/12,0),0)</f>
        <v>0</v>
      </c>
      <c r="AH50" s="46">
        <f>IF(AND(AH$4&gt;=1,AH$4&lt;=Parametrlar!$I$4),Kirish!$B$26/12*IF(AH$4&gt;Kirish!$B$30,2,1)+IF(AH$4&gt;Kirish!$B$30,Kirish!$B$31*SUM($D49:AG49)/12,0),0)</f>
        <v>0</v>
      </c>
      <c r="AI50" s="46">
        <f>IF(AND(AI$4&gt;=1,AI$4&lt;=Parametrlar!$I$4),Kirish!$B$26/12*IF(AI$4&gt;Kirish!$B$30,2,1)+IF(AI$4&gt;Kirish!$B$30,Kirish!$B$31*SUM($D49:AH49)/12,0),0)</f>
        <v>0</v>
      </c>
      <c r="AJ50" s="46">
        <f>IF(AND(AJ$4&gt;=1,AJ$4&lt;=Parametrlar!$I$4),Kirish!$B$26/12*IF(AJ$4&gt;Kirish!$B$30,2,1)+IF(AJ$4&gt;Kirish!$B$30,Kirish!$B$31*SUM($D49:AI49)/12,0),0)</f>
        <v>0</v>
      </c>
      <c r="AK50" s="46">
        <f>IF(AND(AK$4&gt;=1,AK$4&lt;=Parametrlar!$I$4),Kirish!$B$26/12*IF(AK$4&gt;Kirish!$B$30,2,1)+IF(AK$4&gt;Kirish!$B$30,Kirish!$B$31*SUM($D49:AJ49)/12,0),0)</f>
        <v>0</v>
      </c>
      <c r="AL50" s="46">
        <f>IF(AND(AL$4&gt;=1,AL$4&lt;=Parametrlar!$I$4),Kirish!$B$26/12*IF(AL$4&gt;Kirish!$B$30,2,1)+IF(AL$4&gt;Kirish!$B$30,Kirish!$B$31*SUM($D49:AK49)/12,0),0)</f>
        <v>0</v>
      </c>
      <c r="AM50" s="46">
        <f>IF(AND(AM$4&gt;=1,AM$4&lt;=Parametrlar!$I$4),Kirish!$B$26/12*IF(AM$4&gt;Kirish!$B$30,2,1)+IF(AM$4&gt;Kirish!$B$30,Kirish!$B$31*SUM($D49:AL49)/12,0),0)</f>
        <v>0</v>
      </c>
      <c r="AN50" s="46">
        <f>IF(AND(AN$4&gt;=1,AN$4&lt;=Parametrlar!$I$4),Kirish!$B$26/12*IF(AN$4&gt;Kirish!$B$30,2,1)+IF(AN$4&gt;Kirish!$B$30,Kirish!$B$31*SUM($D49:AM49)/12,0),0)</f>
        <v>0</v>
      </c>
      <c r="AO50" s="46">
        <f>IF(AND(AO$4&gt;=1,AO$4&lt;=Parametrlar!$I$4),Kirish!$B$26/12*IF(AO$4&gt;Kirish!$B$30,2,1)+IF(AO$4&gt;Kirish!$B$30,Kirish!$B$31*SUM($D49:AN49)/12,0),0)</f>
        <v>0</v>
      </c>
      <c r="AP50" s="46">
        <f>IF(AND(AP$4&gt;=1,AP$4&lt;=Parametrlar!$I$4),Kirish!$B$26/12*IF(AP$4&gt;Kirish!$B$30,2,1)+IF(AP$4&gt;Kirish!$B$30,Kirish!$B$31*SUM($D49:AO49)/12,0),0)</f>
        <v>0</v>
      </c>
      <c r="AQ50" s="46">
        <f>IF(AND(AQ$4&gt;=1,AQ$4&lt;=Parametrlar!$I$4),Kirish!$B$26/12*IF(AQ$4&gt;Kirish!$B$30,2,1)+IF(AQ$4&gt;Kirish!$B$30,Kirish!$B$31*SUM($D49:AP49)/12,0),0)</f>
        <v>0</v>
      </c>
      <c r="AR50" s="46">
        <f>IF(AND(AR$4&gt;=1,AR$4&lt;=Parametrlar!$I$4),Kirish!$B$26/12*IF(AR$4&gt;Kirish!$B$30,2,1)+IF(AR$4&gt;Kirish!$B$30,Kirish!$B$31*SUM($D49:AQ49)/12,0),0)</f>
        <v>0</v>
      </c>
      <c r="AS50" s="46">
        <f>IF(AND(AS$4&gt;=1,AS$4&lt;=Parametrlar!$I$4),Kirish!$B$26/12*IF(AS$4&gt;Kirish!$B$30,2,1)+IF(AS$4&gt;Kirish!$B$30,Kirish!$B$31*SUM($D49:AR49)/12,0),0)</f>
        <v>0</v>
      </c>
      <c r="AT50" s="46">
        <f>IF(AND(AT$4&gt;=1,AT$4&lt;=Parametrlar!$I$4),Kirish!$B$26/12*IF(AT$4&gt;Kirish!$B$30,2,1)+IF(AT$4&gt;Kirish!$B$30,Kirish!$B$31*SUM($D49:AS49)/12,0),0)</f>
        <v>0</v>
      </c>
      <c r="AU50" s="46">
        <f>IF(AND(AU$4&gt;=1,AU$4&lt;=Parametrlar!$I$4),Kirish!$B$26/12*IF(AU$4&gt;Kirish!$B$30,2,1)+IF(AU$4&gt;Kirish!$B$30,Kirish!$B$31*SUM($D49:AT49)/12,0),0)</f>
        <v>0</v>
      </c>
      <c r="AV50" s="46">
        <f>IF(AND(AV$4&gt;=1,AV$4&lt;=Parametrlar!$I$4),Kirish!$B$26/12*IF(AV$4&gt;Kirish!$B$30,2,1)+IF(AV$4&gt;Kirish!$B$30,Kirish!$B$31*SUM($D49:AU49)/12,0),0)</f>
        <v>0</v>
      </c>
      <c r="AW50" s="46">
        <f>IF(AND(AW$4&gt;=1,AW$4&lt;=Parametrlar!$I$4),Kirish!$B$26/12*IF(AW$4&gt;Kirish!$B$30,2,1)+IF(AW$4&gt;Kirish!$B$30,Kirish!$B$31*SUM($D49:AV49)/12,0),0)</f>
        <v>0</v>
      </c>
      <c r="AX50" s="46">
        <f>IF(AND(AX$4&gt;=1,AX$4&lt;=Parametrlar!$I$4),Kirish!$B$26/12*IF(AX$4&gt;Kirish!$B$30,2,1)+IF(AX$4&gt;Kirish!$B$30,Kirish!$B$31*SUM($D49:AW49)/12,0),0)</f>
        <v>0</v>
      </c>
      <c r="AY50" s="46">
        <f>IF(AND(AY$4&gt;=1,AY$4&lt;=Parametrlar!$I$4),Kirish!$B$26/12*IF(AY$4&gt;Kirish!$B$30,2,1)+IF(AY$4&gt;Kirish!$B$30,Kirish!$B$31*SUM($D49:AX49)/12,0),0)</f>
        <v>0</v>
      </c>
      <c r="AZ50" s="46">
        <f>IF(AND(AZ$4&gt;=1,AZ$4&lt;=Parametrlar!$I$4),Kirish!$B$26/12*IF(AZ$4&gt;Kirish!$B$30,2,1)+IF(AZ$4&gt;Kirish!$B$30,Kirish!$B$31*SUM($D49:AY49)/12,0),0)</f>
        <v>0</v>
      </c>
      <c r="BA50" s="46">
        <f>IF(AND(BA$4&gt;=1,BA$4&lt;=Parametrlar!$I$4),Kirish!$B$26/12*IF(BA$4&gt;Kirish!$B$30,2,1)+IF(BA$4&gt;Kirish!$B$30,Kirish!$B$31*SUM($D49:AZ49)/12,0),0)</f>
        <v>0</v>
      </c>
      <c r="BB50" s="46">
        <f>IF(AND(BB$4&gt;=1,BB$4&lt;=Parametrlar!$I$4),Kirish!$B$26/12*IF(BB$4&gt;Kirish!$B$30,2,1)+IF(BB$4&gt;Kirish!$B$30,Kirish!$B$31*SUM($D49:BA49)/12,0),0)</f>
        <v>0</v>
      </c>
      <c r="BC50" s="46">
        <f>IF(AND(BC$4&gt;=1,BC$4&lt;=Parametrlar!$I$4),Kirish!$B$26/12*IF(BC$4&gt;Kirish!$B$30,2,1)+IF(BC$4&gt;Kirish!$B$30,Kirish!$B$31*SUM($D49:BB49)/12,0),0)</f>
        <v>0</v>
      </c>
      <c r="BD50" s="46">
        <f>IF(AND(BD$4&gt;=1,BD$4&lt;=Parametrlar!$I$4),Kirish!$B$26/12*IF(BD$4&gt;Kirish!$B$30,2,1)+IF(BD$4&gt;Kirish!$B$30,Kirish!$B$31*SUM($D49:BC49)/12,0),0)</f>
        <v>0</v>
      </c>
      <c r="BE50" s="46">
        <f>IF(AND(BE$4&gt;=1,BE$4&lt;=Parametrlar!$I$4),Kirish!$B$26/12*IF(BE$4&gt;Kirish!$B$30,2,1)+IF(BE$4&gt;Kirish!$B$30,Kirish!$B$31*SUM($D49:BD49)/12,0),0)</f>
        <v>0</v>
      </c>
      <c r="BF50" s="46">
        <f>IF(AND(BF$4&gt;=1,BF$4&lt;=Parametrlar!$I$4),Kirish!$B$26/12*IF(BF$4&gt;Kirish!$B$30,2,1)+IF(BF$4&gt;Kirish!$B$30,Kirish!$B$31*SUM($D49:BE49)/12,0),0)</f>
        <v>0</v>
      </c>
      <c r="BG50" s="46">
        <f>IF(AND(BG$4&gt;=1,BG$4&lt;=Parametrlar!$I$4),Kirish!$B$26/12*IF(BG$4&gt;Kirish!$B$30,2,1)+IF(BG$4&gt;Kirish!$B$30,Kirish!$B$31*SUM($D49:BF49)/12,0),0)</f>
        <v>0</v>
      </c>
      <c r="BH50" s="46">
        <f>IF(AND(BH$4&gt;=1,BH$4&lt;=Parametrlar!$I$4),Kirish!$B$26/12*IF(BH$4&gt;Kirish!$B$30,2,1)+IF(BH$4&gt;Kirish!$B$30,Kirish!$B$31*SUM($D49:BG49)/12,0),0)</f>
        <v>0</v>
      </c>
      <c r="BI50" s="46">
        <f>IF(AND(BI$4&gt;=1,BI$4&lt;=Parametrlar!$I$4),Kirish!$B$26/12*IF(BI$4&gt;Kirish!$B$30,2,1)+IF(BI$4&gt;Kirish!$B$30,Kirish!$B$31*SUM($D49:BH49)/12,0),0)</f>
        <v>0</v>
      </c>
      <c r="BJ50" s="46">
        <f>IF(AND(BJ$4&gt;=1,BJ$4&lt;=Parametrlar!$I$4),Kirish!$B$26/12*IF(BJ$4&gt;Kirish!$B$30,2,1)+IF(BJ$4&gt;Kirish!$B$30,Kirish!$B$31*SUM($D49:BI49)/12,0),0)</f>
        <v>0</v>
      </c>
      <c r="BK50" s="46">
        <f>IF(AND(BK$4&gt;=1,BK$4&lt;=Parametrlar!$I$4),Kirish!$B$26/12*IF(BK$4&gt;Kirish!$B$30,2,1)+IF(BK$4&gt;Kirish!$B$30,Kirish!$B$31*SUM($D49:BJ49)/12,0),0)</f>
        <v>0</v>
      </c>
      <c r="BL50" s="46">
        <f>IF(AND(BL$4&gt;=1,BL$4&lt;=Parametrlar!$I$4),Kirish!$B$26/12*IF(BL$4&gt;Kirish!$B$30,2,1)+IF(BL$4&gt;Kirish!$B$30,Kirish!$B$31*SUM($D49:BK49)/12,0),0)</f>
        <v>0</v>
      </c>
      <c r="BM50" s="46">
        <f>IF(AND(BM$4&gt;=1,BM$4&lt;=Parametrlar!$I$4),Kirish!$B$26/12*IF(BM$4&gt;Kirish!$B$30,2,1)+IF(BM$4&gt;Kirish!$B$30,Kirish!$B$31*SUM($D49:BL49)/12,0),0)</f>
        <v>0</v>
      </c>
      <c r="BN50" s="46">
        <f>IF(AND(BN$4&gt;=1,BN$4&lt;=Parametrlar!$I$4),Kirish!$B$26/12*IF(BN$4&gt;Kirish!$B$30,2,1)+IF(BN$4&gt;Kirish!$B$30,Kirish!$B$31*SUM($D49:BM49)/12,0),0)</f>
        <v>0</v>
      </c>
      <c r="BO50" s="46">
        <f>IF(AND(BO$4&gt;=1,BO$4&lt;=Parametrlar!$I$4),Kirish!$B$26/12*IF(BO$4&gt;Kirish!$B$30,2,1)+IF(BO$4&gt;Kirish!$B$30,Kirish!$B$31*SUM($D49:BN49)/12,0),0)</f>
        <v>0</v>
      </c>
      <c r="BP50" s="46">
        <f>IF(AND(BP$4&gt;=1,BP$4&lt;=Parametrlar!$I$4),Kirish!$B$26/12*IF(BP$4&gt;Kirish!$B$30,2,1)+IF(BP$4&gt;Kirish!$B$30,Kirish!$B$31*SUM($D49:BO49)/12,0),0)</f>
        <v>0</v>
      </c>
      <c r="BQ50" s="46">
        <f>IF(AND(BQ$4&gt;=1,BQ$4&lt;=Parametrlar!$I$4),Kirish!$B$26/12*IF(BQ$4&gt;Kirish!$B$30,2,1)+IF(BQ$4&gt;Kirish!$B$30,Kirish!$B$31*SUM($D49:BP49)/12,0),0)</f>
        <v>0</v>
      </c>
      <c r="BR50" s="46">
        <f>IF(AND(BR$4&gt;=1,BR$4&lt;=Parametrlar!$I$4),Kirish!$B$26/12*IF(BR$4&gt;Kirish!$B$30,2,1)+IF(BR$4&gt;Kirish!$B$30,Kirish!$B$31*SUM($D49:BQ49)/12,0),0)</f>
        <v>0</v>
      </c>
      <c r="BS50" s="46">
        <f>IF(AND(BS$4&gt;=1,BS$4&lt;=Parametrlar!$I$4),Kirish!$B$26/12*IF(BS$4&gt;Kirish!$B$30,2,1)+IF(BS$4&gt;Kirish!$B$30,Kirish!$B$31*SUM($D49:BR49)/12,0),0)</f>
        <v>0</v>
      </c>
      <c r="BT50" s="46">
        <f>IF(AND(BT$4&gt;=1,BT$4&lt;=Parametrlar!$I$4),Kirish!$B$26/12*IF(BT$4&gt;Kirish!$B$30,2,1)+IF(BT$4&gt;Kirish!$B$30,Kirish!$B$31*SUM($D49:BS49)/12,0),0)</f>
        <v>0</v>
      </c>
      <c r="BU50" s="46">
        <f>IF(AND(BU$4&gt;=1,BU$4&lt;=Parametrlar!$I$4),Kirish!$B$26/12*IF(BU$4&gt;Kirish!$B$30,2,1)+IF(BU$4&gt;Kirish!$B$30,Kirish!$B$31*SUM($D49:BT49)/12,0),0)</f>
        <v>0</v>
      </c>
      <c r="BV50" s="46">
        <f>IF(AND(BV$4&gt;=1,BV$4&lt;=Parametrlar!$I$4),Kirish!$B$26/12*IF(BV$4&gt;Kirish!$B$30,2,1)+IF(BV$4&gt;Kirish!$B$30,Kirish!$B$31*SUM($D49:BU49)/12,0),0)</f>
        <v>0</v>
      </c>
      <c r="BW50" s="46">
        <f>IF(AND(BW$4&gt;=1,BW$4&lt;=Parametrlar!$I$4),Kirish!$B$26/12*IF(BW$4&gt;Kirish!$B$30,2,1)+IF(BW$4&gt;Kirish!$B$30,Kirish!$B$31*SUM($D49:BV49)/12,0),0)</f>
        <v>0</v>
      </c>
      <c r="BX50" s="46">
        <f>IF(AND(BX$4&gt;=1,BX$4&lt;=Parametrlar!$I$4),Kirish!$B$26/12*IF(BX$4&gt;Kirish!$B$30,2,1)+IF(BX$4&gt;Kirish!$B$30,Kirish!$B$31*SUM($D49:BW49)/12,0),0)</f>
        <v>0</v>
      </c>
      <c r="BY50" s="46">
        <f>IF(AND(BY$4&gt;=1,BY$4&lt;=Parametrlar!$I$4),Kirish!$B$26/12*IF(BY$4&gt;Kirish!$B$30,2,1)+IF(BY$4&gt;Kirish!$B$30,Kirish!$B$31*SUM($D49:BX49)/12,0),0)</f>
        <v>0</v>
      </c>
      <c r="BZ50" s="46">
        <f>IF(AND(BZ$4&gt;=1,BZ$4&lt;=Parametrlar!$I$4),Kirish!$B$26/12*IF(BZ$4&gt;Kirish!$B$30,2,1)+IF(BZ$4&gt;Kirish!$B$30,Kirish!$B$31*SUM($D49:BY49)/12,0),0)</f>
        <v>0</v>
      </c>
      <c r="CA50" s="46">
        <f>IF(AND(CA$4&gt;=1,CA$4&lt;=Parametrlar!$I$4),Kirish!$B$26/12*IF(CA$4&gt;Kirish!$B$30,2,1)+IF(CA$4&gt;Kirish!$B$30,Kirish!$B$31*SUM($D49:BZ49)/12,0),0)</f>
        <v>0</v>
      </c>
      <c r="CB50" s="46">
        <f>IF(AND(CB$4&gt;=1,CB$4&lt;=Parametrlar!$I$4),Kirish!$B$26/12*IF(CB$4&gt;Kirish!$B$30,2,1)+IF(CB$4&gt;Kirish!$B$30,Kirish!$B$31*SUM($D49:CA49)/12,0),0)</f>
        <v>0</v>
      </c>
      <c r="CC50" s="46">
        <f>IF(AND(CC$4&gt;=1,CC$4&lt;=Parametrlar!$I$4),Kirish!$B$26/12*IF(CC$4&gt;Kirish!$B$30,2,1)+IF(CC$4&gt;Kirish!$B$30,Kirish!$B$31*SUM($D49:CB49)/12,0),0)</f>
        <v>0</v>
      </c>
      <c r="CD50" s="46">
        <f>IF(AND(CD$4&gt;=1,CD$4&lt;=Parametrlar!$I$4),Kirish!$B$26/12*IF(CD$4&gt;Kirish!$B$30,2,1)+IF(CD$4&gt;Kirish!$B$30,Kirish!$B$31*SUM($D49:CC49)/12,0),0)</f>
        <v>0</v>
      </c>
      <c r="CE50" s="46">
        <f>IF(AND(CE$4&gt;=1,CE$4&lt;=Parametrlar!$I$4),Kirish!$B$26/12*IF(CE$4&gt;Kirish!$B$30,2,1)+IF(CE$4&gt;Kirish!$B$30,Kirish!$B$31*SUM($D49:CD49)/12,0),0)</f>
        <v>0</v>
      </c>
      <c r="CF50" s="46">
        <f>IF(AND(CF$4&gt;=1,CF$4&lt;=Parametrlar!$I$4),Kirish!$B$26/12*IF(CF$4&gt;Kirish!$B$30,2,1)+IF(CF$4&gt;Kirish!$B$30,Kirish!$B$31*SUM($D49:CE49)/12,0),0)</f>
        <v>0</v>
      </c>
      <c r="CG50" s="46">
        <f>IF(AND(CG$4&gt;=1,CG$4&lt;=Parametrlar!$I$4),Kirish!$B$26/12*IF(CG$4&gt;Kirish!$B$30,2,1)+IF(CG$4&gt;Kirish!$B$30,Kirish!$B$31*SUM($D49:CF49)/12,0),0)</f>
        <v>0</v>
      </c>
      <c r="CH50" s="46">
        <f>IF(AND(CH$4&gt;=1,CH$4&lt;=Parametrlar!$I$4),Kirish!$B$26/12*IF(CH$4&gt;Kirish!$B$30,2,1)+IF(CH$4&gt;Kirish!$B$30,Kirish!$B$31*SUM($D49:CG49)/12,0),0)</f>
        <v>0</v>
      </c>
      <c r="CI50" s="46">
        <f>IF(AND(CI$4&gt;=1,CI$4&lt;=Parametrlar!$I$4),Kirish!$B$26/12*IF(CI$4&gt;Kirish!$B$30,2,1)+IF(CI$4&gt;Kirish!$B$30,Kirish!$B$31*SUM($D49:CH49)/12,0),0)</f>
        <v>0</v>
      </c>
      <c r="CJ50" s="46">
        <f>IF(AND(CJ$4&gt;=1,CJ$4&lt;=Parametrlar!$I$4),Kirish!$B$26/12*IF(CJ$4&gt;Kirish!$B$30,2,1)+IF(CJ$4&gt;Kirish!$B$30,Kirish!$B$31*SUM($D49:CI49)/12,0),0)</f>
        <v>0</v>
      </c>
      <c r="CK50" s="46">
        <f>IF(AND(CK$4&gt;=1,CK$4&lt;=Parametrlar!$I$4),Kirish!$B$26/12*IF(CK$4&gt;Kirish!$B$30,2,1)+IF(CK$4&gt;Kirish!$B$30,Kirish!$B$31*SUM($D49:CJ49)/12,0),0)</f>
        <v>0</v>
      </c>
      <c r="CL50" s="46">
        <f>IF(AND(CL$4&gt;=1,CL$4&lt;=Parametrlar!$I$4),Kirish!$B$26/12*IF(CL$4&gt;Kirish!$B$30,2,1)+IF(CL$4&gt;Kirish!$B$30,Kirish!$B$31*SUM($D49:CK49)/12,0),0)</f>
        <v>0</v>
      </c>
      <c r="CM50" s="46">
        <f>IF(AND(CM$4&gt;=1,CM$4&lt;=Parametrlar!$I$4),Kirish!$B$26/12*IF(CM$4&gt;Kirish!$B$30,2,1)+IF(CM$4&gt;Kirish!$B$30,Kirish!$B$31*SUM($D49:CL49)/12,0),0)</f>
        <v>0</v>
      </c>
      <c r="CN50" s="46">
        <f>IF(AND(CN$4&gt;=1,CN$4&lt;=Parametrlar!$I$4),Kirish!$B$26/12*IF(CN$4&gt;Kirish!$B$30,2,1)+IF(CN$4&gt;Kirish!$B$30,Kirish!$B$31*SUM($D49:CM49)/12,0),0)</f>
        <v>0</v>
      </c>
      <c r="CO50" s="46">
        <f>IF(AND(CO$4&gt;=1,CO$4&lt;=Parametrlar!$I$4),Kirish!$B$26/12*IF(CO$4&gt;Kirish!$B$30,2,1)+IF(CO$4&gt;Kirish!$B$30,Kirish!$B$31*SUM($D49:CN49)/12,0),0)</f>
        <v>0</v>
      </c>
      <c r="CP50" s="46">
        <f>IF(AND(CP$4&gt;=1,CP$4&lt;=Parametrlar!$I$4),Kirish!$B$26/12*IF(CP$4&gt;Kirish!$B$30,2,1)+IF(CP$4&gt;Kirish!$B$30,Kirish!$B$31*SUM($D49:CO49)/12,0),0)</f>
        <v>0</v>
      </c>
      <c r="CQ50" s="46">
        <f>IF(AND(CQ$4&gt;=1,CQ$4&lt;=Parametrlar!$I$4),Kirish!$B$26/12*IF(CQ$4&gt;Kirish!$B$30,2,1)+IF(CQ$4&gt;Kirish!$B$30,Kirish!$B$31*SUM($D49:CP49)/12,0),0)</f>
        <v>0</v>
      </c>
      <c r="CR50" s="46">
        <f>IF(AND(CR$4&gt;=1,CR$4&lt;=Parametrlar!$I$4),Kirish!$B$26/12*IF(CR$4&gt;Kirish!$B$30,2,1)+IF(CR$4&gt;Kirish!$B$30,Kirish!$B$31*SUM($D49:CQ49)/12,0),0)</f>
        <v>0</v>
      </c>
      <c r="CS50" s="46">
        <f>IF(AND(CS$4&gt;=1,CS$4&lt;=Parametrlar!$I$4),Kirish!$B$26/12*IF(CS$4&gt;Kirish!$B$30,2,1)+IF(CS$4&gt;Kirish!$B$30,Kirish!$B$31*SUM($D49:CR49)/12,0),0)</f>
        <v>0</v>
      </c>
      <c r="CT50" s="46">
        <f>IF(AND(CT$4&gt;=1,CT$4&lt;=Parametrlar!$I$4),Kirish!$B$26/12*IF(CT$4&gt;Kirish!$B$30,2,1)+IF(CT$4&gt;Kirish!$B$30,Kirish!$B$31*SUM($D49:CS49)/12,0),0)</f>
        <v>0</v>
      </c>
      <c r="CU50" s="46">
        <f>IF(AND(CU$4&gt;=1,CU$4&lt;=Parametrlar!$I$4),Kirish!$B$26/12*IF(CU$4&gt;Kirish!$B$30,2,1)+IF(CU$4&gt;Kirish!$B$30,Kirish!$B$31*SUM($D49:CT49)/12,0),0)</f>
        <v>0</v>
      </c>
      <c r="CV50" s="46">
        <f>IF(AND(CV$4&gt;=1,CV$4&lt;=Parametrlar!$I$4),Kirish!$B$26/12*IF(CV$4&gt;Kirish!$B$30,2,1)+IF(CV$4&gt;Kirish!$B$30,Kirish!$B$31*SUM($D49:CU49)/12,0),0)</f>
        <v>0</v>
      </c>
      <c r="CW50" s="46">
        <f>IF(AND(CW$4&gt;=1,CW$4&lt;=Parametrlar!$I$4),Kirish!$B$26/12*IF(CW$4&gt;Kirish!$B$30,2,1)+IF(CW$4&gt;Kirish!$B$30,Kirish!$B$31*SUM($D49:CV49)/12,0),0)</f>
        <v>0</v>
      </c>
      <c r="CX50" s="46">
        <f>IF(AND(CX$4&gt;=1,CX$4&lt;=Parametrlar!$I$4),Kirish!$B$26/12*IF(CX$4&gt;Kirish!$B$30,2,1)+IF(CX$4&gt;Kirish!$B$30,Kirish!$B$31*SUM($D49:CW49)/12,0),0)</f>
        <v>0</v>
      </c>
      <c r="CY50" s="46">
        <f>IF(AND(CY$4&gt;=1,CY$4&lt;=Parametrlar!$I$4),Kirish!$B$26/12*IF(CY$4&gt;Kirish!$B$30,2,1)+IF(CY$4&gt;Kirish!$B$30,Kirish!$B$31*SUM($D49:CX49)/12,0),0)</f>
        <v>0</v>
      </c>
      <c r="CZ50" s="46">
        <f>IF(AND(CZ$4&gt;=1,CZ$4&lt;=Parametrlar!$I$4),Kirish!$B$26/12*IF(CZ$4&gt;Kirish!$B$30,2,1)+IF(CZ$4&gt;Kirish!$B$30,Kirish!$B$31*SUM($D49:CY49)/12,0),0)</f>
        <v>0</v>
      </c>
      <c r="DA50" s="46">
        <f>IF(AND(DA$4&gt;=1,DA$4&lt;=Parametrlar!$I$4),Kirish!$B$26/12*IF(DA$4&gt;Kirish!$B$30,2,1)+IF(DA$4&gt;Kirish!$B$30,Kirish!$B$31*SUM($D49:CZ49)/12,0),0)</f>
        <v>0</v>
      </c>
      <c r="DB50" s="46">
        <f>IF(AND(DB$4&gt;=1,DB$4&lt;=Parametrlar!$I$4),Kirish!$B$26/12*IF(DB$4&gt;Kirish!$B$30,2,1)+IF(DB$4&gt;Kirish!$B$30,Kirish!$B$31*SUM($D49:DA49)/12,0),0)</f>
        <v>0</v>
      </c>
      <c r="DC50" s="46">
        <f>IF(AND(DC$4&gt;=1,DC$4&lt;=Parametrlar!$I$4),Kirish!$B$26/12*IF(DC$4&gt;Kirish!$B$30,2,1)+IF(DC$4&gt;Kirish!$B$30,Kirish!$B$31*SUM($D49:DB49)/12,0),0)</f>
        <v>0</v>
      </c>
      <c r="DD50" s="46">
        <f>IF(AND(DD$4&gt;=1,DD$4&lt;=Parametrlar!$I$4),Kirish!$B$26/12*IF(DD$4&gt;Kirish!$B$30,2,1)+IF(DD$4&gt;Kirish!$B$30,Kirish!$B$31*SUM($D49:DC49)/12,0),0)</f>
        <v>0</v>
      </c>
      <c r="DE50" s="46">
        <f>IF(AND(DE$4&gt;=1,DE$4&lt;=Parametrlar!$I$4),Kirish!$B$26/12*IF(DE$4&gt;Kirish!$B$30,2,1)+IF(DE$4&gt;Kirish!$B$30,Kirish!$B$31*SUM($D49:DD49)/12,0),0)</f>
        <v>0</v>
      </c>
      <c r="DF50" s="46">
        <f>IF(AND(DF$4&gt;=1,DF$4&lt;=Parametrlar!$I$4),Kirish!$B$26/12*IF(DF$4&gt;Kirish!$B$30,2,1)+IF(DF$4&gt;Kirish!$B$30,Kirish!$B$31*SUM($D49:DE49)/12,0),0)</f>
        <v>0</v>
      </c>
      <c r="DG50" s="46">
        <f>IF(AND(DG$4&gt;=1,DG$4&lt;=Parametrlar!$I$4),Kirish!$B$26/12*IF(DG$4&gt;Kirish!$B$30,2,1)+IF(DG$4&gt;Kirish!$B$30,Kirish!$B$31*SUM($D49:DF49)/12,0),0)</f>
        <v>0</v>
      </c>
      <c r="DH50" s="46">
        <f>IF(AND(DH$4&gt;=1,DH$4&lt;=Parametrlar!$I$4),Kirish!$B$26/12*IF(DH$4&gt;Kirish!$B$30,2,1)+IF(DH$4&gt;Kirish!$B$30,Kirish!$B$31*SUM($D49:DG49)/12,0),0)</f>
        <v>0</v>
      </c>
      <c r="DI50" s="46">
        <f>IF(AND(DI$4&gt;=1,DI$4&lt;=Parametrlar!$I$4),Kirish!$B$26/12*IF(DI$4&gt;Kirish!$B$30,2,1)+IF(DI$4&gt;Kirish!$B$30,Kirish!$B$31*SUM($D49:DH49)/12,0),0)</f>
        <v>0</v>
      </c>
      <c r="DJ50" s="46">
        <f>IF(AND(DJ$4&gt;=1,DJ$4&lt;=Parametrlar!$I$4),Kirish!$B$26/12*IF(DJ$4&gt;Kirish!$B$30,2,1)+IF(DJ$4&gt;Kirish!$B$30,Kirish!$B$31*SUM($D49:DI49)/12,0),0)</f>
        <v>0</v>
      </c>
      <c r="DK50" s="46">
        <f>IF(AND(DK$4&gt;=1,DK$4&lt;=Parametrlar!$I$4),Kirish!$B$26/12*IF(DK$4&gt;Kirish!$B$30,2,1)+IF(DK$4&gt;Kirish!$B$30,Kirish!$B$31*SUM($D49:DJ49)/12,0),0)</f>
        <v>0</v>
      </c>
      <c r="DL50" s="46">
        <f>IF(AND(DL$4&gt;=1,DL$4&lt;=Parametrlar!$I$4),Kirish!$B$26/12*IF(DL$4&gt;Kirish!$B$30,2,1)+IF(DL$4&gt;Kirish!$B$30,Kirish!$B$31*SUM($D49:DK49)/12,0),0)</f>
        <v>0</v>
      </c>
      <c r="DM50" s="46">
        <f>IF(AND(DM$4&gt;=1,DM$4&lt;=Parametrlar!$I$4),Kirish!$B$26/12*IF(DM$4&gt;Kirish!$B$30,2,1)+IF(DM$4&gt;Kirish!$B$30,Kirish!$B$31*SUM($D49:DL49)/12,0),0)</f>
        <v>0</v>
      </c>
      <c r="DN50" s="46">
        <f>IF(AND(DN$4&gt;=1,DN$4&lt;=Parametrlar!$I$4),Kirish!$B$26/12*IF(DN$4&gt;Kirish!$B$30,2,1)+IF(DN$4&gt;Kirish!$B$30,Kirish!$B$31*SUM($D49:DM49)/12,0),0)</f>
        <v>0</v>
      </c>
      <c r="DO50" s="46">
        <f>IF(AND(DO$4&gt;=1,DO$4&lt;=Parametrlar!$I$4),Kirish!$B$26/12*IF(DO$4&gt;Kirish!$B$30,2,1)+IF(DO$4&gt;Kirish!$B$30,Kirish!$B$31*SUM($D49:DN49)/12,0),0)</f>
        <v>0</v>
      </c>
      <c r="DP50" s="46">
        <f>IF(AND(DP$4&gt;=1,DP$4&lt;=Parametrlar!$I$4),Kirish!$B$26/12*IF(DP$4&gt;Kirish!$B$30,2,1)+IF(DP$4&gt;Kirish!$B$30,Kirish!$B$31*SUM($D49:DO49)/12,0),0)</f>
        <v>0</v>
      </c>
      <c r="DQ50" s="46">
        <f>IF(AND(DQ$4&gt;=1,DQ$4&lt;=Parametrlar!$I$4),Kirish!$B$26/12*IF(DQ$4&gt;Kirish!$B$30,2,1)+IF(DQ$4&gt;Kirish!$B$30,Kirish!$B$31*SUM($D49:DP49)/12,0),0)</f>
        <v>0</v>
      </c>
      <c r="DR50" s="46">
        <f>IF(AND(DR$4&gt;=1,DR$4&lt;=Parametrlar!$I$4),Kirish!$B$26/12*IF(DR$4&gt;Kirish!$B$30,2,1)+IF(DR$4&gt;Kirish!$B$30,Kirish!$B$31*SUM($D49:DQ49)/12,0),0)</f>
        <v>0</v>
      </c>
      <c r="DS50" s="46">
        <f>IF(AND(DS$4&gt;=1,DS$4&lt;=Parametrlar!$I$4),Kirish!$B$26/12*IF(DS$4&gt;Kirish!$B$30,2,1)+IF(DS$4&gt;Kirish!$B$30,Kirish!$B$31*SUM($D49:DR49)/12,0),0)</f>
        <v>0</v>
      </c>
      <c r="DT50" s="46">
        <f>IF(AND(DT$4&gt;=1,DT$4&lt;=Parametrlar!$I$4),Kirish!$B$26/12*IF(DT$4&gt;Kirish!$B$30,2,1)+IF(DT$4&gt;Kirish!$B$30,Kirish!$B$31*SUM($D49:DS49)/12,0),0)</f>
        <v>0</v>
      </c>
      <c r="DU50" s="46">
        <f>IF(AND(DU$4&gt;=1,DU$4&lt;=Parametrlar!$I$4),Kirish!$B$26/12*IF(DU$4&gt;Kirish!$B$30,2,1)+IF(DU$4&gt;Kirish!$B$30,Kirish!$B$31*SUM($D49:DT49)/12,0),0)</f>
        <v>0</v>
      </c>
      <c r="DV50" s="46">
        <f>IF(AND(DV$4&gt;=1,DV$4&lt;=Parametrlar!$I$4),Kirish!$B$26/12*IF(DV$4&gt;Kirish!$B$30,2,1)+IF(DV$4&gt;Kirish!$B$30,Kirish!$B$31*SUM($D49:DU49)/12,0),0)</f>
        <v>0</v>
      </c>
      <c r="DW50" s="46">
        <f>IF(AND(DW$4&gt;=1,DW$4&lt;=Parametrlar!$I$4),Kirish!$B$26/12*IF(DW$4&gt;Kirish!$B$30,2,1)+IF(DW$4&gt;Kirish!$B$30,Kirish!$B$31*SUM($D49:DV49)/12,0),0)</f>
        <v>0</v>
      </c>
      <c r="DX50" s="46">
        <f>IF(AND(DX$4&gt;=1,DX$4&lt;=Parametrlar!$I$4),Kirish!$B$26/12*IF(DX$4&gt;Kirish!$B$30,2,1)+IF(DX$4&gt;Kirish!$B$30,Kirish!$B$31*SUM($D49:DW49)/12,0),0)</f>
        <v>0</v>
      </c>
      <c r="DY50" s="46">
        <f>IF(AND(DY$4&gt;=1,DY$4&lt;=Parametrlar!$I$4),Kirish!$B$26/12*IF(DY$4&gt;Kirish!$B$30,2,1)+IF(DY$4&gt;Kirish!$B$30,Kirish!$B$31*SUM($D49:DX49)/12,0),0)</f>
        <v>0</v>
      </c>
      <c r="DZ50" s="46">
        <f>IF(AND(DZ$4&gt;=1,DZ$4&lt;=Parametrlar!$I$4),Kirish!$B$26/12*IF(DZ$4&gt;Kirish!$B$30,2,1)+IF(DZ$4&gt;Kirish!$B$30,Kirish!$B$31*SUM($D49:DY49)/12,0),0)</f>
        <v>0</v>
      </c>
      <c r="EA50" s="46">
        <f>IF(AND(EA$4&gt;=1,EA$4&lt;=Parametrlar!$I$4),Kirish!$B$26/12*IF(EA$4&gt;Kirish!$B$30,2,1)+IF(EA$4&gt;Kirish!$B$30,Kirish!$B$31*SUM($D49:DZ49)/12,0),0)</f>
        <v>0</v>
      </c>
      <c r="EB50" s="46">
        <f>IF(AND(EB$4&gt;=1,EB$4&lt;=Parametrlar!$I$4),Kirish!$B$26/12*IF(EB$4&gt;Kirish!$B$30,2,1)+IF(EB$4&gt;Kirish!$B$30,Kirish!$B$31*SUM($D49:EA49)/12,0),0)</f>
        <v>0</v>
      </c>
      <c r="EC50" s="46">
        <f>IF(AND(EC$4&gt;=1,EC$4&lt;=Parametrlar!$I$4),Kirish!$B$26/12*IF(EC$4&gt;Kirish!$B$30,2,1)+IF(EC$4&gt;Kirish!$B$30,Kirish!$B$31*SUM($D49:EB49)/12,0),0)</f>
        <v>0</v>
      </c>
      <c r="ED50" s="46">
        <f>IF(AND(ED$4&gt;=1,ED$4&lt;=Parametrlar!$I$4),Kirish!$B$26/12*IF(ED$4&gt;Kirish!$B$30,2,1)+IF(ED$4&gt;Kirish!$B$30,Kirish!$B$31*SUM($D49:EC49)/12,0),0)</f>
        <v>0</v>
      </c>
      <c r="EE50" s="46">
        <f>IF(AND(EE$4&gt;=1,EE$4&lt;=Parametrlar!$I$4),Kirish!$B$26/12*IF(EE$4&gt;Kirish!$B$30,2,1)+IF(EE$4&gt;Kirish!$B$30,Kirish!$B$31*SUM($D49:ED49)/12,0),0)</f>
        <v>0</v>
      </c>
      <c r="EF50" s="46">
        <f>IF(AND(EF$4&gt;=1,EF$4&lt;=Parametrlar!$I$4),Kirish!$B$26/12*IF(EF$4&gt;Kirish!$B$30,2,1)+IF(EF$4&gt;Kirish!$B$30,Kirish!$B$31*SUM($D49:EE49)/12,0),0)</f>
        <v>0</v>
      </c>
      <c r="EG50" s="46">
        <f>IF(AND(EG$4&gt;=1,EG$4&lt;=Parametrlar!$I$4),Kirish!$B$26/12*IF(EG$4&gt;Kirish!$B$30,2,1)+IF(EG$4&gt;Kirish!$B$30,Kirish!$B$31*SUM($D49:EF49)/12,0),0)</f>
        <v>0</v>
      </c>
      <c r="EH50" s="46">
        <f>IF(AND(EH$4&gt;=1,EH$4&lt;=Parametrlar!$I$4),Kirish!$B$26/12*IF(EH$4&gt;Kirish!$B$30,2,1)+IF(EH$4&gt;Kirish!$B$30,Kirish!$B$31*SUM($D49:EG49)/12,0),0)</f>
        <v>0</v>
      </c>
      <c r="EI50" s="46">
        <f>IF(AND(EI$4&gt;=1,EI$4&lt;=Parametrlar!$I$4),Kirish!$B$26/12*IF(EI$4&gt;Kirish!$B$30,2,1)+IF(EI$4&gt;Kirish!$B$30,Kirish!$B$31*SUM($D49:EH49)/12,0),0)</f>
        <v>0</v>
      </c>
      <c r="EJ50" s="46">
        <f>IF(AND(EJ$4&gt;=1,EJ$4&lt;=Parametrlar!$I$4),Kirish!$B$26/12*IF(EJ$4&gt;Kirish!$B$30,2,1)+IF(EJ$4&gt;Kirish!$B$30,Kirish!$B$31*SUM($D49:EI49)/12,0),0)</f>
        <v>0</v>
      </c>
      <c r="EK50" s="46">
        <f>IF(AND(EK$4&gt;=1,EK$4&lt;=Parametrlar!$I$4),Kirish!$B$26/12*IF(EK$4&gt;Kirish!$B$30,2,1)+IF(EK$4&gt;Kirish!$B$30,Kirish!$B$31*SUM($D49:EJ49)/12,0),0)</f>
        <v>0</v>
      </c>
      <c r="EL50" s="46">
        <f>IF(AND(EL$4&gt;=1,EL$4&lt;=Parametrlar!$I$4),Kirish!$B$26/12*IF(EL$4&gt;Kirish!$B$30,2,1)+IF(EL$4&gt;Kirish!$B$30,Kirish!$B$31*SUM($D49:EK49)/12,0),0)</f>
        <v>0</v>
      </c>
      <c r="EM50" s="46">
        <f>IF(AND(EM$4&gt;=1,EM$4&lt;=Parametrlar!$I$4),Kirish!$B$26/12*IF(EM$4&gt;Kirish!$B$30,2,1)+IF(EM$4&gt;Kirish!$B$30,Kirish!$B$31*SUM($D49:EL49)/12,0),0)</f>
        <v>0</v>
      </c>
      <c r="EN50" s="46">
        <f>IF(AND(EN$4&gt;=1,EN$4&lt;=Parametrlar!$I$4),Kirish!$B$26/12*IF(EN$4&gt;Kirish!$B$30,2,1)+IF(EN$4&gt;Kirish!$B$30,Kirish!$B$31*SUM($D49:EM49)/12,0),0)</f>
        <v>0</v>
      </c>
      <c r="EO50" s="46">
        <f>IF(AND(EO$4&gt;=1,EO$4&lt;=Parametrlar!$I$4),Kirish!$B$26/12*IF(EO$4&gt;Kirish!$B$30,2,1)+IF(EO$4&gt;Kirish!$B$30,Kirish!$B$31*SUM($D49:EN49)/12,0),0)</f>
        <v>0</v>
      </c>
      <c r="EP50" s="46">
        <f>IF(AND(EP$4&gt;=1,EP$4&lt;=Parametrlar!$I$4),Kirish!$B$26/12*IF(EP$4&gt;Kirish!$B$30,2,1)+IF(EP$4&gt;Kirish!$B$30,Kirish!$B$31*SUM($D49:EO49)/12,0),0)</f>
        <v>0</v>
      </c>
      <c r="EQ50" s="46">
        <f>IF(AND(EQ$4&gt;=1,EQ$4&lt;=Parametrlar!$I$4),Kirish!$B$26/12*IF(EQ$4&gt;Kirish!$B$30,2,1)+IF(EQ$4&gt;Kirish!$B$30,Kirish!$B$31*SUM($D49:EP49)/12,0),0)</f>
        <v>0</v>
      </c>
      <c r="ER50" s="46">
        <f>IF(AND(ER$4&gt;=1,ER$4&lt;=Parametrlar!$I$4),Kirish!$B$26/12*IF(ER$4&gt;Kirish!$B$30,2,1)+IF(ER$4&gt;Kirish!$B$30,Kirish!$B$31*SUM($D49:EQ49)/12,0),0)</f>
        <v>0</v>
      </c>
      <c r="ES50" s="46">
        <f>IF(AND(ES$4&gt;=1,ES$4&lt;=Parametrlar!$I$4),Kirish!$B$26/12*IF(ES$4&gt;Kirish!$B$30,2,1)+IF(ES$4&gt;Kirish!$B$30,Kirish!$B$31*SUM($D49:ER49)/12,0),0)</f>
        <v>0</v>
      </c>
      <c r="ET50" s="46">
        <f>IF(AND(ET$4&gt;=1,ET$4&lt;=Parametrlar!$I$4),Kirish!$B$26/12*IF(ET$4&gt;Kirish!$B$30,2,1)+IF(ET$4&gt;Kirish!$B$30,Kirish!$B$31*SUM($D49:ES49)/12,0),0)</f>
        <v>0</v>
      </c>
      <c r="EU50" s="46">
        <f>IF(AND(EU$4&gt;=1,EU$4&lt;=Parametrlar!$I$4),Kirish!$B$26/12*IF(EU$4&gt;Kirish!$B$30,2,1)+IF(EU$4&gt;Kirish!$B$30,Kirish!$B$31*SUM($D49:ET49)/12,0),0)</f>
        <v>0</v>
      </c>
      <c r="EV50" s="46">
        <f>IF(AND(EV$4&gt;=1,EV$4&lt;=Parametrlar!$I$4),Kirish!$B$26/12*IF(EV$4&gt;Kirish!$B$30,2,1)+IF(EV$4&gt;Kirish!$B$30,Kirish!$B$31*SUM($D49:EU49)/12,0),0)</f>
        <v>0</v>
      </c>
      <c r="EW50" s="46">
        <f>IF(AND(EW$4&gt;=1,EW$4&lt;=Parametrlar!$I$4),Kirish!$B$26/12*IF(EW$4&gt;Kirish!$B$30,2,1)+IF(EW$4&gt;Kirish!$B$30,Kirish!$B$31*SUM($D49:EV49)/12,0),0)</f>
        <v>0</v>
      </c>
      <c r="EX50" s="46">
        <f>IF(AND(EX$4&gt;=1,EX$4&lt;=Parametrlar!$I$4),Kirish!$B$26/12*IF(EX$4&gt;Kirish!$B$30,2,1)+IF(EX$4&gt;Kirish!$B$30,Kirish!$B$31*SUM($D49:EW49)/12,0),0)</f>
        <v>0</v>
      </c>
      <c r="EY50" s="46">
        <f>IF(AND(EY$4&gt;=1,EY$4&lt;=Parametrlar!$I$4),Kirish!$B$26/12*IF(EY$4&gt;Kirish!$B$30,2,1)+IF(EY$4&gt;Kirish!$B$30,Kirish!$B$31*SUM($D49:EX49)/12,0),0)</f>
        <v>0</v>
      </c>
      <c r="EZ50" s="46">
        <f>IF(AND(EZ$4&gt;=1,EZ$4&lt;=Parametrlar!$I$4),Kirish!$B$26/12*IF(EZ$4&gt;Kirish!$B$30,2,1)+IF(EZ$4&gt;Kirish!$B$30,Kirish!$B$31*SUM($D49:EY49)/12,0),0)</f>
        <v>0</v>
      </c>
      <c r="FA50" s="46">
        <f>IF(AND(FA$4&gt;=1,FA$4&lt;=Parametrlar!$I$4),Kirish!$B$26/12*IF(FA$4&gt;Kirish!$B$30,2,1)+IF(FA$4&gt;Kirish!$B$30,Kirish!$B$31*SUM($D49:EZ49)/12,0),0)</f>
        <v>0</v>
      </c>
      <c r="FB50" s="46">
        <f>IF(AND(FB$4&gt;=1,FB$4&lt;=Parametrlar!$I$4),Kirish!$B$26/12*IF(FB$4&gt;Kirish!$B$30,2,1)+IF(FB$4&gt;Kirish!$B$30,Kirish!$B$31*SUM($D49:FA49)/12,0),0)</f>
        <v>0</v>
      </c>
      <c r="FC50" s="46">
        <f>IF(AND(FC$4&gt;=1,FC$4&lt;=Parametrlar!$I$4),Kirish!$B$26/12*IF(FC$4&gt;Kirish!$B$30,2,1)+IF(FC$4&gt;Kirish!$B$30,Kirish!$B$31*SUM($D49:FB49)/12,0),0)</f>
        <v>0</v>
      </c>
      <c r="FD50" s="46">
        <f>IF(AND(FD$4&gt;=1,FD$4&lt;=Parametrlar!$I$4),Kirish!$B$26/12*IF(FD$4&gt;Kirish!$B$30,2,1)+IF(FD$4&gt;Kirish!$B$30,Kirish!$B$31*SUM($D49:FC49)/12,0),0)</f>
        <v>0</v>
      </c>
      <c r="FE50" s="46">
        <f>IF(AND(FE$4&gt;=1,FE$4&lt;=Parametrlar!$I$4),Kirish!$B$26/12*IF(FE$4&gt;Kirish!$B$30,2,1)+IF(FE$4&gt;Kirish!$B$30,Kirish!$B$31*SUM($D49:FD49)/12,0),0)</f>
        <v>0</v>
      </c>
      <c r="FF50" s="46">
        <f>IF(AND(FF$4&gt;=1,FF$4&lt;=Parametrlar!$I$4),Kirish!$B$26/12*IF(FF$4&gt;Kirish!$B$30,2,1)+IF(FF$4&gt;Kirish!$B$30,Kirish!$B$31*SUM($D49:FE49)/12,0),0)</f>
        <v>0</v>
      </c>
      <c r="FG50" s="46">
        <f>IF(AND(FG$4&gt;=1,FG$4&lt;=Parametrlar!$I$4),Kirish!$B$26/12*IF(FG$4&gt;Kirish!$B$30,2,1)+IF(FG$4&gt;Kirish!$B$30,Kirish!$B$31*SUM($D49:FF49)/12,0),0)</f>
        <v>0</v>
      </c>
      <c r="FH50" s="46">
        <f>IF(AND(FH$4&gt;=1,FH$4&lt;=Parametrlar!$I$4),Kirish!$B$26/12*IF(FH$4&gt;Kirish!$B$30,2,1)+IF(FH$4&gt;Kirish!$B$30,Kirish!$B$31*SUM($D49:FG49)/12,0),0)</f>
        <v>0</v>
      </c>
      <c r="FI50" s="46">
        <f>IF(AND(FI$4&gt;=1,FI$4&lt;=Parametrlar!$I$4),Kirish!$B$26/12*IF(FI$4&gt;Kirish!$B$30,2,1)+IF(FI$4&gt;Kirish!$B$30,Kirish!$B$31*SUM($D49:FH49)/12,0),0)</f>
        <v>0</v>
      </c>
      <c r="FJ50" s="46">
        <f>IF(AND(FJ$4&gt;=1,FJ$4&lt;=Parametrlar!$I$4),Kirish!$B$26/12*IF(FJ$4&gt;Kirish!$B$30,2,1)+IF(FJ$4&gt;Kirish!$B$30,Kirish!$B$31*SUM($D49:FI49)/12,0),0)</f>
        <v>0</v>
      </c>
      <c r="FK50" s="46">
        <f>IF(AND(FK$4&gt;=1,FK$4&lt;=Parametrlar!$I$4),Kirish!$B$26/12*IF(FK$4&gt;Kirish!$B$30,2,1)+IF(FK$4&gt;Kirish!$B$30,Kirish!$B$31*SUM($D49:FJ49)/12,0),0)</f>
        <v>0</v>
      </c>
      <c r="FL50" s="46">
        <f>IF(AND(FL$4&gt;=1,FL$4&lt;=Parametrlar!$I$4),Kirish!$B$26/12*IF(FL$4&gt;Kirish!$B$30,2,1)+IF(FL$4&gt;Kirish!$B$30,Kirish!$B$31*SUM($D49:FK49)/12,0),0)</f>
        <v>0</v>
      </c>
      <c r="FM50" s="46">
        <f>IF(AND(FM$4&gt;=1,FM$4&lt;=Parametrlar!$I$4),Kirish!$B$26/12*IF(FM$4&gt;Kirish!$B$30,2,1)+IF(FM$4&gt;Kirish!$B$30,Kirish!$B$31*SUM($D49:FL49)/12,0),0)</f>
        <v>0</v>
      </c>
      <c r="FN50" s="46">
        <f>IF(AND(FN$4&gt;=1,FN$4&lt;=Parametrlar!$I$4),Kirish!$B$26/12*IF(FN$4&gt;Kirish!$B$30,2,1)+IF(FN$4&gt;Kirish!$B$30,Kirish!$B$31*SUM($D49:FM49)/12,0),0)</f>
        <v>0</v>
      </c>
      <c r="FO50" s="46">
        <f>IF(AND(FO$4&gt;=1,FO$4&lt;=Parametrlar!$I$4),Kirish!$B$26/12*IF(FO$4&gt;Kirish!$B$30,2,1)+IF(FO$4&gt;Kirish!$B$30,Kirish!$B$31*SUM($D49:FN49)/12,0),0)</f>
        <v>0</v>
      </c>
      <c r="FP50" s="46">
        <f>IF(AND(FP$4&gt;=1,FP$4&lt;=Parametrlar!$I$4),Kirish!$B$26/12*IF(FP$4&gt;Kirish!$B$30,2,1)+IF(FP$4&gt;Kirish!$B$30,Kirish!$B$31*SUM($D49:FO49)/12,0),0)</f>
        <v>0</v>
      </c>
    </row>
    <row r="51" spans="1:172" x14ac:dyDescent="0.2">
      <c r="A51" s="42" t="s">
        <v>232</v>
      </c>
      <c r="C51" s="45">
        <f t="shared" si="56"/>
        <v>71240</v>
      </c>
      <c r="D51" s="46">
        <f>IF(AND(D$4&gt;Parametrlar!$I$4-Parametrlar!$I$19,D$4&lt;=Parametrlar!$I$4),Parametrlar!$I$18/Parametrlar!$I$19,0)</f>
        <v>0</v>
      </c>
      <c r="E51" s="46">
        <f>IF(AND(E$4&gt;Parametrlar!$I$4-Parametrlar!$I$19,E$4&lt;=Parametrlar!$I$4),Parametrlar!$I$18/Parametrlar!$I$19,0)</f>
        <v>0</v>
      </c>
      <c r="F51" s="46">
        <f>IF(AND(F$4&gt;Parametrlar!$I$4-Parametrlar!$I$19,F$4&lt;=Parametrlar!$I$4),Parametrlar!$I$18/Parametrlar!$I$19,0)</f>
        <v>0</v>
      </c>
      <c r="G51" s="46">
        <f>IF(AND(G$4&gt;Parametrlar!$I$4-Parametrlar!$I$19,G$4&lt;=Parametrlar!$I$4),Parametrlar!$I$18/Parametrlar!$I$19,0)</f>
        <v>0</v>
      </c>
      <c r="H51" s="46">
        <f>IF(AND(H$4&gt;Parametrlar!$I$4-Parametrlar!$I$19,H$4&lt;=Parametrlar!$I$4),Parametrlar!$I$18/Parametrlar!$I$19,0)</f>
        <v>0</v>
      </c>
      <c r="I51" s="46">
        <f>IF(AND(I$4&gt;Parametrlar!$I$4-Parametrlar!$I$19,I$4&lt;=Parametrlar!$I$4),Parametrlar!$I$18/Parametrlar!$I$19,0)</f>
        <v>0</v>
      </c>
      <c r="J51" s="46">
        <f>IF(AND(J$4&gt;Parametrlar!$I$4-Parametrlar!$I$19,J$4&lt;=Parametrlar!$I$4),Parametrlar!$I$18/Parametrlar!$I$19,0)</f>
        <v>0</v>
      </c>
      <c r="K51" s="46">
        <f>IF(AND(K$4&gt;Parametrlar!$I$4-Parametrlar!$I$19,K$4&lt;=Parametrlar!$I$4),Parametrlar!$I$18/Parametrlar!$I$19,0)</f>
        <v>0</v>
      </c>
      <c r="L51" s="46">
        <f>IF(AND(L$4&gt;Parametrlar!$I$4-Parametrlar!$I$19,L$4&lt;=Parametrlar!$I$4),Parametrlar!$I$18/Parametrlar!$I$19,0)</f>
        <v>0</v>
      </c>
      <c r="M51" s="46">
        <f>IF(AND(M$4&gt;Parametrlar!$I$4-Parametrlar!$I$19,M$4&lt;=Parametrlar!$I$4),Parametrlar!$I$18/Parametrlar!$I$19,0)</f>
        <v>0</v>
      </c>
      <c r="N51" s="46">
        <f>IF(AND(N$4&gt;Parametrlar!$I$4-Parametrlar!$I$19,N$4&lt;=Parametrlar!$I$4),Parametrlar!$I$18/Parametrlar!$I$19,0)</f>
        <v>0</v>
      </c>
      <c r="O51" s="46">
        <f>IF(AND(O$4&gt;Parametrlar!$I$4-Parametrlar!$I$19,O$4&lt;=Parametrlar!$I$4),Parametrlar!$I$18/Parametrlar!$I$19,0)</f>
        <v>0</v>
      </c>
      <c r="P51" s="46">
        <f>IF(AND(P$4&gt;Parametrlar!$I$4-Parametrlar!$I$19,P$4&lt;=Parametrlar!$I$4),Parametrlar!$I$18/Parametrlar!$I$19,0)</f>
        <v>0</v>
      </c>
      <c r="Q51" s="46">
        <f>IF(AND(Q$4&gt;Parametrlar!$I$4-Parametrlar!$I$19,Q$4&lt;=Parametrlar!$I$4),Parametrlar!$I$18/Parametrlar!$I$19,0)</f>
        <v>0</v>
      </c>
      <c r="R51" s="46">
        <f>IF(AND(R$4&gt;Parametrlar!$I$4-Parametrlar!$I$19,R$4&lt;=Parametrlar!$I$4),Parametrlar!$I$18/Parametrlar!$I$19,0)</f>
        <v>0</v>
      </c>
      <c r="S51" s="46">
        <f>IF(AND(S$4&gt;Parametrlar!$I$4-Parametrlar!$I$19,S$4&lt;=Parametrlar!$I$4),Parametrlar!$I$18/Parametrlar!$I$19,0)</f>
        <v>0</v>
      </c>
      <c r="T51" s="46">
        <f>IF(AND(T$4&gt;Parametrlar!$I$4-Parametrlar!$I$19,T$4&lt;=Parametrlar!$I$4),Parametrlar!$I$18/Parametrlar!$I$19,0)</f>
        <v>0</v>
      </c>
      <c r="U51" s="46">
        <f>IF(AND(U$4&gt;Parametrlar!$I$4-Parametrlar!$I$19,U$4&lt;=Parametrlar!$I$4),Parametrlar!$I$18/Parametrlar!$I$19,0)</f>
        <v>0</v>
      </c>
      <c r="V51" s="46">
        <f>IF(AND(V$4&gt;Parametrlar!$I$4-Parametrlar!$I$19,V$4&lt;=Parametrlar!$I$4),Parametrlar!$I$18/Parametrlar!$I$19,0)</f>
        <v>23746.666666666668</v>
      </c>
      <c r="W51" s="46">
        <f>IF(AND(W$4&gt;Parametrlar!$I$4-Parametrlar!$I$19,W$4&lt;=Parametrlar!$I$4),Parametrlar!$I$18/Parametrlar!$I$19,0)</f>
        <v>23746.666666666668</v>
      </c>
      <c r="X51" s="46">
        <f>IF(AND(X$4&gt;Parametrlar!$I$4-Parametrlar!$I$19,X$4&lt;=Parametrlar!$I$4),Parametrlar!$I$18/Parametrlar!$I$19,0)</f>
        <v>23746.666666666668</v>
      </c>
      <c r="Y51" s="46">
        <f>IF(AND(Y$4&gt;Parametrlar!$I$4-Parametrlar!$I$19,Y$4&lt;=Parametrlar!$I$4),Parametrlar!$I$18/Parametrlar!$I$19,0)</f>
        <v>0</v>
      </c>
      <c r="Z51" s="46">
        <f>IF(AND(Z$4&gt;Parametrlar!$I$4-Parametrlar!$I$19,Z$4&lt;=Parametrlar!$I$4),Parametrlar!$I$18/Parametrlar!$I$19,0)</f>
        <v>0</v>
      </c>
      <c r="AA51" s="46">
        <f>IF(AND(AA$4&gt;Parametrlar!$I$4-Parametrlar!$I$19,AA$4&lt;=Parametrlar!$I$4),Parametrlar!$I$18/Parametrlar!$I$19,0)</f>
        <v>0</v>
      </c>
      <c r="AB51" s="46">
        <f>IF(AND(AB$4&gt;Parametrlar!$I$4-Parametrlar!$I$19,AB$4&lt;=Parametrlar!$I$4),Parametrlar!$I$18/Parametrlar!$I$19,0)</f>
        <v>0</v>
      </c>
      <c r="AC51" s="46">
        <f>IF(AND(AC$4&gt;Parametrlar!$I$4-Parametrlar!$I$19,AC$4&lt;=Parametrlar!$I$4),Parametrlar!$I$18/Parametrlar!$I$19,0)</f>
        <v>0</v>
      </c>
      <c r="AD51" s="46">
        <f>IF(AND(AD$4&gt;Parametrlar!$I$4-Parametrlar!$I$19,AD$4&lt;=Parametrlar!$I$4),Parametrlar!$I$18/Parametrlar!$I$19,0)</f>
        <v>0</v>
      </c>
      <c r="AE51" s="46">
        <f>IF(AND(AE$4&gt;Parametrlar!$I$4-Parametrlar!$I$19,AE$4&lt;=Parametrlar!$I$4),Parametrlar!$I$18/Parametrlar!$I$19,0)</f>
        <v>0</v>
      </c>
      <c r="AF51" s="46">
        <f>IF(AND(AF$4&gt;Parametrlar!$I$4-Parametrlar!$I$19,AF$4&lt;=Parametrlar!$I$4),Parametrlar!$I$18/Parametrlar!$I$19,0)</f>
        <v>0</v>
      </c>
      <c r="AG51" s="46">
        <f>IF(AND(AG$4&gt;Parametrlar!$I$4-Parametrlar!$I$19,AG$4&lt;=Parametrlar!$I$4),Parametrlar!$I$18/Parametrlar!$I$19,0)</f>
        <v>0</v>
      </c>
      <c r="AH51" s="46">
        <f>IF(AND(AH$4&gt;Parametrlar!$I$4-Parametrlar!$I$19,AH$4&lt;=Parametrlar!$I$4),Parametrlar!$I$18/Parametrlar!$I$19,0)</f>
        <v>0</v>
      </c>
      <c r="AI51" s="46">
        <f>IF(AND(AI$4&gt;Parametrlar!$I$4-Parametrlar!$I$19,AI$4&lt;=Parametrlar!$I$4),Parametrlar!$I$18/Parametrlar!$I$19,0)</f>
        <v>0</v>
      </c>
      <c r="AJ51" s="46">
        <f>IF(AND(AJ$4&gt;Parametrlar!$I$4-Parametrlar!$I$19,AJ$4&lt;=Parametrlar!$I$4),Parametrlar!$I$18/Parametrlar!$I$19,0)</f>
        <v>0</v>
      </c>
      <c r="AK51" s="46">
        <f>IF(AND(AK$4&gt;Parametrlar!$I$4-Parametrlar!$I$19,AK$4&lt;=Parametrlar!$I$4),Parametrlar!$I$18/Parametrlar!$I$19,0)</f>
        <v>0</v>
      </c>
      <c r="AL51" s="46">
        <f>IF(AND(AL$4&gt;Parametrlar!$I$4-Parametrlar!$I$19,AL$4&lt;=Parametrlar!$I$4),Parametrlar!$I$18/Parametrlar!$I$19,0)</f>
        <v>0</v>
      </c>
      <c r="AM51" s="46">
        <f>IF(AND(AM$4&gt;Parametrlar!$I$4-Parametrlar!$I$19,AM$4&lt;=Parametrlar!$I$4),Parametrlar!$I$18/Parametrlar!$I$19,0)</f>
        <v>0</v>
      </c>
      <c r="AN51" s="46">
        <f>IF(AND(AN$4&gt;Parametrlar!$I$4-Parametrlar!$I$19,AN$4&lt;=Parametrlar!$I$4),Parametrlar!$I$18/Parametrlar!$I$19,0)</f>
        <v>0</v>
      </c>
      <c r="AO51" s="46">
        <f>IF(AND(AO$4&gt;Parametrlar!$I$4-Parametrlar!$I$19,AO$4&lt;=Parametrlar!$I$4),Parametrlar!$I$18/Parametrlar!$I$19,0)</f>
        <v>0</v>
      </c>
      <c r="AP51" s="46">
        <f>IF(AND(AP$4&gt;Parametrlar!$I$4-Parametrlar!$I$19,AP$4&lt;=Parametrlar!$I$4),Parametrlar!$I$18/Parametrlar!$I$19,0)</f>
        <v>0</v>
      </c>
      <c r="AQ51" s="46">
        <f>IF(AND(AQ$4&gt;Parametrlar!$I$4-Parametrlar!$I$19,AQ$4&lt;=Parametrlar!$I$4),Parametrlar!$I$18/Parametrlar!$I$19,0)</f>
        <v>0</v>
      </c>
      <c r="AR51" s="46">
        <f>IF(AND(AR$4&gt;Parametrlar!$I$4-Parametrlar!$I$19,AR$4&lt;=Parametrlar!$I$4),Parametrlar!$I$18/Parametrlar!$I$19,0)</f>
        <v>0</v>
      </c>
      <c r="AS51" s="46">
        <f>IF(AND(AS$4&gt;Parametrlar!$I$4-Parametrlar!$I$19,AS$4&lt;=Parametrlar!$I$4),Parametrlar!$I$18/Parametrlar!$I$19,0)</f>
        <v>0</v>
      </c>
      <c r="AT51" s="46">
        <f>IF(AND(AT$4&gt;Parametrlar!$I$4-Parametrlar!$I$19,AT$4&lt;=Parametrlar!$I$4),Parametrlar!$I$18/Parametrlar!$I$19,0)</f>
        <v>0</v>
      </c>
      <c r="AU51" s="46">
        <f>IF(AND(AU$4&gt;Parametrlar!$I$4-Parametrlar!$I$19,AU$4&lt;=Parametrlar!$I$4),Parametrlar!$I$18/Parametrlar!$I$19,0)</f>
        <v>0</v>
      </c>
      <c r="AV51" s="46">
        <f>IF(AND(AV$4&gt;Parametrlar!$I$4-Parametrlar!$I$19,AV$4&lt;=Parametrlar!$I$4),Parametrlar!$I$18/Parametrlar!$I$19,0)</f>
        <v>0</v>
      </c>
      <c r="AW51" s="46">
        <f>IF(AND(AW$4&gt;Parametrlar!$I$4-Parametrlar!$I$19,AW$4&lt;=Parametrlar!$I$4),Parametrlar!$I$18/Parametrlar!$I$19,0)</f>
        <v>0</v>
      </c>
      <c r="AX51" s="46">
        <f>IF(AND(AX$4&gt;Parametrlar!$I$4-Parametrlar!$I$19,AX$4&lt;=Parametrlar!$I$4),Parametrlar!$I$18/Parametrlar!$I$19,0)</f>
        <v>0</v>
      </c>
      <c r="AY51" s="46">
        <f>IF(AND(AY$4&gt;Parametrlar!$I$4-Parametrlar!$I$19,AY$4&lt;=Parametrlar!$I$4),Parametrlar!$I$18/Parametrlar!$I$19,0)</f>
        <v>0</v>
      </c>
      <c r="AZ51" s="46">
        <f>IF(AND(AZ$4&gt;Parametrlar!$I$4-Parametrlar!$I$19,AZ$4&lt;=Parametrlar!$I$4),Parametrlar!$I$18/Parametrlar!$I$19,0)</f>
        <v>0</v>
      </c>
      <c r="BA51" s="46">
        <f>IF(AND(BA$4&gt;Parametrlar!$I$4-Parametrlar!$I$19,BA$4&lt;=Parametrlar!$I$4),Parametrlar!$I$18/Parametrlar!$I$19,0)</f>
        <v>0</v>
      </c>
      <c r="BB51" s="46">
        <f>IF(AND(BB$4&gt;Parametrlar!$I$4-Parametrlar!$I$19,BB$4&lt;=Parametrlar!$I$4),Parametrlar!$I$18/Parametrlar!$I$19,0)</f>
        <v>0</v>
      </c>
      <c r="BC51" s="46">
        <f>IF(AND(BC$4&gt;Parametrlar!$I$4-Parametrlar!$I$19,BC$4&lt;=Parametrlar!$I$4),Parametrlar!$I$18/Parametrlar!$I$19,0)</f>
        <v>0</v>
      </c>
      <c r="BD51" s="46">
        <f>IF(AND(BD$4&gt;Parametrlar!$I$4-Parametrlar!$I$19,BD$4&lt;=Parametrlar!$I$4),Parametrlar!$I$18/Parametrlar!$I$19,0)</f>
        <v>0</v>
      </c>
      <c r="BE51" s="46">
        <f>IF(AND(BE$4&gt;Parametrlar!$I$4-Parametrlar!$I$19,BE$4&lt;=Parametrlar!$I$4),Parametrlar!$I$18/Parametrlar!$I$19,0)</f>
        <v>0</v>
      </c>
      <c r="BF51" s="46">
        <f>IF(AND(BF$4&gt;Parametrlar!$I$4-Parametrlar!$I$19,BF$4&lt;=Parametrlar!$I$4),Parametrlar!$I$18/Parametrlar!$I$19,0)</f>
        <v>0</v>
      </c>
      <c r="BG51" s="46">
        <f>IF(AND(BG$4&gt;Parametrlar!$I$4-Parametrlar!$I$19,BG$4&lt;=Parametrlar!$I$4),Parametrlar!$I$18/Parametrlar!$I$19,0)</f>
        <v>0</v>
      </c>
      <c r="BH51" s="46">
        <f>IF(AND(BH$4&gt;Parametrlar!$I$4-Parametrlar!$I$19,BH$4&lt;=Parametrlar!$I$4),Parametrlar!$I$18/Parametrlar!$I$19,0)</f>
        <v>0</v>
      </c>
      <c r="BI51" s="46">
        <f>IF(AND(BI$4&gt;Parametrlar!$I$4-Parametrlar!$I$19,BI$4&lt;=Parametrlar!$I$4),Parametrlar!$I$18/Parametrlar!$I$19,0)</f>
        <v>0</v>
      </c>
      <c r="BJ51" s="46">
        <f>IF(AND(BJ$4&gt;Parametrlar!$I$4-Parametrlar!$I$19,BJ$4&lt;=Parametrlar!$I$4),Parametrlar!$I$18/Parametrlar!$I$19,0)</f>
        <v>0</v>
      </c>
      <c r="BK51" s="46">
        <f>IF(AND(BK$4&gt;Parametrlar!$I$4-Parametrlar!$I$19,BK$4&lt;=Parametrlar!$I$4),Parametrlar!$I$18/Parametrlar!$I$19,0)</f>
        <v>0</v>
      </c>
      <c r="BL51" s="46">
        <f>IF(AND(BL$4&gt;Parametrlar!$I$4-Parametrlar!$I$19,BL$4&lt;=Parametrlar!$I$4),Parametrlar!$I$18/Parametrlar!$I$19,0)</f>
        <v>0</v>
      </c>
      <c r="BM51" s="46">
        <f>IF(AND(BM$4&gt;Parametrlar!$I$4-Parametrlar!$I$19,BM$4&lt;=Parametrlar!$I$4),Parametrlar!$I$18/Parametrlar!$I$19,0)</f>
        <v>0</v>
      </c>
      <c r="BN51" s="46">
        <f>IF(AND(BN$4&gt;Parametrlar!$I$4-Parametrlar!$I$19,BN$4&lt;=Parametrlar!$I$4),Parametrlar!$I$18/Parametrlar!$I$19,0)</f>
        <v>0</v>
      </c>
      <c r="BO51" s="46">
        <f>IF(AND(BO$4&gt;Parametrlar!$I$4-Parametrlar!$I$19,BO$4&lt;=Parametrlar!$I$4),Parametrlar!$I$18/Parametrlar!$I$19,0)</f>
        <v>0</v>
      </c>
      <c r="BP51" s="46">
        <f>IF(AND(BP$4&gt;Parametrlar!$I$4-Parametrlar!$I$19,BP$4&lt;=Parametrlar!$I$4),Parametrlar!$I$18/Parametrlar!$I$19,0)</f>
        <v>0</v>
      </c>
      <c r="BQ51" s="46">
        <f>IF(AND(BQ$4&gt;Parametrlar!$I$4-Parametrlar!$I$19,BQ$4&lt;=Parametrlar!$I$4),Parametrlar!$I$18/Parametrlar!$I$19,0)</f>
        <v>0</v>
      </c>
      <c r="BR51" s="46">
        <f>IF(AND(BR$4&gt;Parametrlar!$I$4-Parametrlar!$I$19,BR$4&lt;=Parametrlar!$I$4),Parametrlar!$I$18/Parametrlar!$I$19,0)</f>
        <v>0</v>
      </c>
      <c r="BS51" s="46">
        <f>IF(AND(BS$4&gt;Parametrlar!$I$4-Parametrlar!$I$19,BS$4&lt;=Parametrlar!$I$4),Parametrlar!$I$18/Parametrlar!$I$19,0)</f>
        <v>0</v>
      </c>
      <c r="BT51" s="46">
        <f>IF(AND(BT$4&gt;Parametrlar!$I$4-Parametrlar!$I$19,BT$4&lt;=Parametrlar!$I$4),Parametrlar!$I$18/Parametrlar!$I$19,0)</f>
        <v>0</v>
      </c>
      <c r="BU51" s="46">
        <f>IF(AND(BU$4&gt;Parametrlar!$I$4-Parametrlar!$I$19,BU$4&lt;=Parametrlar!$I$4),Parametrlar!$I$18/Parametrlar!$I$19,0)</f>
        <v>0</v>
      </c>
      <c r="BV51" s="46">
        <f>IF(AND(BV$4&gt;Parametrlar!$I$4-Parametrlar!$I$19,BV$4&lt;=Parametrlar!$I$4),Parametrlar!$I$18/Parametrlar!$I$19,0)</f>
        <v>0</v>
      </c>
      <c r="BW51" s="46">
        <f>IF(AND(BW$4&gt;Parametrlar!$I$4-Parametrlar!$I$19,BW$4&lt;=Parametrlar!$I$4),Parametrlar!$I$18/Parametrlar!$I$19,0)</f>
        <v>0</v>
      </c>
      <c r="BX51" s="46">
        <f>IF(AND(BX$4&gt;Parametrlar!$I$4-Parametrlar!$I$19,BX$4&lt;=Parametrlar!$I$4),Parametrlar!$I$18/Parametrlar!$I$19,0)</f>
        <v>0</v>
      </c>
      <c r="BY51" s="46">
        <f>IF(AND(BY$4&gt;Parametrlar!$I$4-Parametrlar!$I$19,BY$4&lt;=Parametrlar!$I$4),Parametrlar!$I$18/Parametrlar!$I$19,0)</f>
        <v>0</v>
      </c>
      <c r="BZ51" s="46">
        <f>IF(AND(BZ$4&gt;Parametrlar!$I$4-Parametrlar!$I$19,BZ$4&lt;=Parametrlar!$I$4),Parametrlar!$I$18/Parametrlar!$I$19,0)</f>
        <v>0</v>
      </c>
      <c r="CA51" s="46">
        <f>IF(AND(CA$4&gt;Parametrlar!$I$4-Parametrlar!$I$19,CA$4&lt;=Parametrlar!$I$4),Parametrlar!$I$18/Parametrlar!$I$19,0)</f>
        <v>0</v>
      </c>
      <c r="CB51" s="46">
        <f>IF(AND(CB$4&gt;Parametrlar!$I$4-Parametrlar!$I$19,CB$4&lt;=Parametrlar!$I$4),Parametrlar!$I$18/Parametrlar!$I$19,0)</f>
        <v>0</v>
      </c>
      <c r="CC51" s="46">
        <f>IF(AND(CC$4&gt;Parametrlar!$I$4-Parametrlar!$I$19,CC$4&lt;=Parametrlar!$I$4),Parametrlar!$I$18/Parametrlar!$I$19,0)</f>
        <v>0</v>
      </c>
      <c r="CD51" s="46">
        <f>IF(AND(CD$4&gt;Parametrlar!$I$4-Parametrlar!$I$19,CD$4&lt;=Parametrlar!$I$4),Parametrlar!$I$18/Parametrlar!$I$19,0)</f>
        <v>0</v>
      </c>
      <c r="CE51" s="46">
        <f>IF(AND(CE$4&gt;Parametrlar!$I$4-Parametrlar!$I$19,CE$4&lt;=Parametrlar!$I$4),Parametrlar!$I$18/Parametrlar!$I$19,0)</f>
        <v>0</v>
      </c>
      <c r="CF51" s="46">
        <f>IF(AND(CF$4&gt;Parametrlar!$I$4-Parametrlar!$I$19,CF$4&lt;=Parametrlar!$I$4),Parametrlar!$I$18/Parametrlar!$I$19,0)</f>
        <v>0</v>
      </c>
      <c r="CG51" s="46">
        <f>IF(AND(CG$4&gt;Parametrlar!$I$4-Parametrlar!$I$19,CG$4&lt;=Parametrlar!$I$4),Parametrlar!$I$18/Parametrlar!$I$19,0)</f>
        <v>0</v>
      </c>
      <c r="CH51" s="46">
        <f>IF(AND(CH$4&gt;Parametrlar!$I$4-Parametrlar!$I$19,CH$4&lt;=Parametrlar!$I$4),Parametrlar!$I$18/Parametrlar!$I$19,0)</f>
        <v>0</v>
      </c>
      <c r="CI51" s="46">
        <f>IF(AND(CI$4&gt;Parametrlar!$I$4-Parametrlar!$I$19,CI$4&lt;=Parametrlar!$I$4),Parametrlar!$I$18/Parametrlar!$I$19,0)</f>
        <v>0</v>
      </c>
      <c r="CJ51" s="46">
        <f>IF(AND(CJ$4&gt;Parametrlar!$I$4-Parametrlar!$I$19,CJ$4&lt;=Parametrlar!$I$4),Parametrlar!$I$18/Parametrlar!$I$19,0)</f>
        <v>0</v>
      </c>
      <c r="CK51" s="46">
        <f>IF(AND(CK$4&gt;Parametrlar!$I$4-Parametrlar!$I$19,CK$4&lt;=Parametrlar!$I$4),Parametrlar!$I$18/Parametrlar!$I$19,0)</f>
        <v>0</v>
      </c>
      <c r="CL51" s="46">
        <f>IF(AND(CL$4&gt;Parametrlar!$I$4-Parametrlar!$I$19,CL$4&lt;=Parametrlar!$I$4),Parametrlar!$I$18/Parametrlar!$I$19,0)</f>
        <v>0</v>
      </c>
      <c r="CM51" s="46">
        <f>IF(AND(CM$4&gt;Parametrlar!$I$4-Parametrlar!$I$19,CM$4&lt;=Parametrlar!$I$4),Parametrlar!$I$18/Parametrlar!$I$19,0)</f>
        <v>0</v>
      </c>
      <c r="CN51" s="46">
        <f>IF(AND(CN$4&gt;Parametrlar!$I$4-Parametrlar!$I$19,CN$4&lt;=Parametrlar!$I$4),Parametrlar!$I$18/Parametrlar!$I$19,0)</f>
        <v>0</v>
      </c>
      <c r="CO51" s="46">
        <f>IF(AND(CO$4&gt;Parametrlar!$I$4-Parametrlar!$I$19,CO$4&lt;=Parametrlar!$I$4),Parametrlar!$I$18/Parametrlar!$I$19,0)</f>
        <v>0</v>
      </c>
      <c r="CP51" s="46">
        <f>IF(AND(CP$4&gt;Parametrlar!$I$4-Parametrlar!$I$19,CP$4&lt;=Parametrlar!$I$4),Parametrlar!$I$18/Parametrlar!$I$19,0)</f>
        <v>0</v>
      </c>
      <c r="CQ51" s="46">
        <f>IF(AND(CQ$4&gt;Parametrlar!$I$4-Parametrlar!$I$19,CQ$4&lt;=Parametrlar!$I$4),Parametrlar!$I$18/Parametrlar!$I$19,0)</f>
        <v>0</v>
      </c>
      <c r="CR51" s="46">
        <f>IF(AND(CR$4&gt;Parametrlar!$I$4-Parametrlar!$I$19,CR$4&lt;=Parametrlar!$I$4),Parametrlar!$I$18/Parametrlar!$I$19,0)</f>
        <v>0</v>
      </c>
      <c r="CS51" s="46">
        <f>IF(AND(CS$4&gt;Parametrlar!$I$4-Parametrlar!$I$19,CS$4&lt;=Parametrlar!$I$4),Parametrlar!$I$18/Parametrlar!$I$19,0)</f>
        <v>0</v>
      </c>
      <c r="CT51" s="46">
        <f>IF(AND(CT$4&gt;Parametrlar!$I$4-Parametrlar!$I$19,CT$4&lt;=Parametrlar!$I$4),Parametrlar!$I$18/Parametrlar!$I$19,0)</f>
        <v>0</v>
      </c>
      <c r="CU51" s="46">
        <f>IF(AND(CU$4&gt;Parametrlar!$I$4-Parametrlar!$I$19,CU$4&lt;=Parametrlar!$I$4),Parametrlar!$I$18/Parametrlar!$I$19,0)</f>
        <v>0</v>
      </c>
      <c r="CV51" s="46">
        <f>IF(AND(CV$4&gt;Parametrlar!$I$4-Parametrlar!$I$19,CV$4&lt;=Parametrlar!$I$4),Parametrlar!$I$18/Parametrlar!$I$19,0)</f>
        <v>0</v>
      </c>
      <c r="CW51" s="46">
        <f>IF(AND(CW$4&gt;Parametrlar!$I$4-Parametrlar!$I$19,CW$4&lt;=Parametrlar!$I$4),Parametrlar!$I$18/Parametrlar!$I$19,0)</f>
        <v>0</v>
      </c>
      <c r="CX51" s="46">
        <f>IF(AND(CX$4&gt;Parametrlar!$I$4-Parametrlar!$I$19,CX$4&lt;=Parametrlar!$I$4),Parametrlar!$I$18/Parametrlar!$I$19,0)</f>
        <v>0</v>
      </c>
      <c r="CY51" s="46">
        <f>IF(AND(CY$4&gt;Parametrlar!$I$4-Parametrlar!$I$19,CY$4&lt;=Parametrlar!$I$4),Parametrlar!$I$18/Parametrlar!$I$19,0)</f>
        <v>0</v>
      </c>
      <c r="CZ51" s="46">
        <f>IF(AND(CZ$4&gt;Parametrlar!$I$4-Parametrlar!$I$19,CZ$4&lt;=Parametrlar!$I$4),Parametrlar!$I$18/Parametrlar!$I$19,0)</f>
        <v>0</v>
      </c>
      <c r="DA51" s="46">
        <f>IF(AND(DA$4&gt;Parametrlar!$I$4-Parametrlar!$I$19,DA$4&lt;=Parametrlar!$I$4),Parametrlar!$I$18/Parametrlar!$I$19,0)</f>
        <v>0</v>
      </c>
      <c r="DB51" s="46">
        <f>IF(AND(DB$4&gt;Parametrlar!$I$4-Parametrlar!$I$19,DB$4&lt;=Parametrlar!$I$4),Parametrlar!$I$18/Parametrlar!$I$19,0)</f>
        <v>0</v>
      </c>
      <c r="DC51" s="46">
        <f>IF(AND(DC$4&gt;Parametrlar!$I$4-Parametrlar!$I$19,DC$4&lt;=Parametrlar!$I$4),Parametrlar!$I$18/Parametrlar!$I$19,0)</f>
        <v>0</v>
      </c>
      <c r="DD51" s="46">
        <f>IF(AND(DD$4&gt;Parametrlar!$I$4-Parametrlar!$I$19,DD$4&lt;=Parametrlar!$I$4),Parametrlar!$I$18/Parametrlar!$I$19,0)</f>
        <v>0</v>
      </c>
      <c r="DE51" s="46">
        <f>IF(AND(DE$4&gt;Parametrlar!$I$4-Parametrlar!$I$19,DE$4&lt;=Parametrlar!$I$4),Parametrlar!$I$18/Parametrlar!$I$19,0)</f>
        <v>0</v>
      </c>
      <c r="DF51" s="46">
        <f>IF(AND(DF$4&gt;Parametrlar!$I$4-Parametrlar!$I$19,DF$4&lt;=Parametrlar!$I$4),Parametrlar!$I$18/Parametrlar!$I$19,0)</f>
        <v>0</v>
      </c>
      <c r="DG51" s="46">
        <f>IF(AND(DG$4&gt;Parametrlar!$I$4-Parametrlar!$I$19,DG$4&lt;=Parametrlar!$I$4),Parametrlar!$I$18/Parametrlar!$I$19,0)</f>
        <v>0</v>
      </c>
      <c r="DH51" s="46">
        <f>IF(AND(DH$4&gt;Parametrlar!$I$4-Parametrlar!$I$19,DH$4&lt;=Parametrlar!$I$4),Parametrlar!$I$18/Parametrlar!$I$19,0)</f>
        <v>0</v>
      </c>
      <c r="DI51" s="46">
        <f>IF(AND(DI$4&gt;Parametrlar!$I$4-Parametrlar!$I$19,DI$4&lt;=Parametrlar!$I$4),Parametrlar!$I$18/Parametrlar!$I$19,0)</f>
        <v>0</v>
      </c>
      <c r="DJ51" s="46">
        <f>IF(AND(DJ$4&gt;Parametrlar!$I$4-Parametrlar!$I$19,DJ$4&lt;=Parametrlar!$I$4),Parametrlar!$I$18/Parametrlar!$I$19,0)</f>
        <v>0</v>
      </c>
      <c r="DK51" s="46">
        <f>IF(AND(DK$4&gt;Parametrlar!$I$4-Parametrlar!$I$19,DK$4&lt;=Parametrlar!$I$4),Parametrlar!$I$18/Parametrlar!$I$19,0)</f>
        <v>0</v>
      </c>
      <c r="DL51" s="46">
        <f>IF(AND(DL$4&gt;Parametrlar!$I$4-Parametrlar!$I$19,DL$4&lt;=Parametrlar!$I$4),Parametrlar!$I$18/Parametrlar!$I$19,0)</f>
        <v>0</v>
      </c>
      <c r="DM51" s="46">
        <f>IF(AND(DM$4&gt;Parametrlar!$I$4-Parametrlar!$I$19,DM$4&lt;=Parametrlar!$I$4),Parametrlar!$I$18/Parametrlar!$I$19,0)</f>
        <v>0</v>
      </c>
      <c r="DN51" s="46">
        <f>IF(AND(DN$4&gt;Parametrlar!$I$4-Parametrlar!$I$19,DN$4&lt;=Parametrlar!$I$4),Parametrlar!$I$18/Parametrlar!$I$19,0)</f>
        <v>0</v>
      </c>
      <c r="DO51" s="46">
        <f>IF(AND(DO$4&gt;Parametrlar!$I$4-Parametrlar!$I$19,DO$4&lt;=Parametrlar!$I$4),Parametrlar!$I$18/Parametrlar!$I$19,0)</f>
        <v>0</v>
      </c>
      <c r="DP51" s="46">
        <f>IF(AND(DP$4&gt;Parametrlar!$I$4-Parametrlar!$I$19,DP$4&lt;=Parametrlar!$I$4),Parametrlar!$I$18/Parametrlar!$I$19,0)</f>
        <v>0</v>
      </c>
      <c r="DQ51" s="46">
        <f>IF(AND(DQ$4&gt;Parametrlar!$I$4-Parametrlar!$I$19,DQ$4&lt;=Parametrlar!$I$4),Parametrlar!$I$18/Parametrlar!$I$19,0)</f>
        <v>0</v>
      </c>
      <c r="DR51" s="46">
        <f>IF(AND(DR$4&gt;Parametrlar!$I$4-Parametrlar!$I$19,DR$4&lt;=Parametrlar!$I$4),Parametrlar!$I$18/Parametrlar!$I$19,0)</f>
        <v>0</v>
      </c>
      <c r="DS51" s="46">
        <f>IF(AND(DS$4&gt;Parametrlar!$I$4-Parametrlar!$I$19,DS$4&lt;=Parametrlar!$I$4),Parametrlar!$I$18/Parametrlar!$I$19,0)</f>
        <v>0</v>
      </c>
      <c r="DT51" s="46">
        <f>IF(AND(DT$4&gt;Parametrlar!$I$4-Parametrlar!$I$19,DT$4&lt;=Parametrlar!$I$4),Parametrlar!$I$18/Parametrlar!$I$19,0)</f>
        <v>0</v>
      </c>
      <c r="DU51" s="46">
        <f>IF(AND(DU$4&gt;Parametrlar!$I$4-Parametrlar!$I$19,DU$4&lt;=Parametrlar!$I$4),Parametrlar!$I$18/Parametrlar!$I$19,0)</f>
        <v>0</v>
      </c>
      <c r="DV51" s="46">
        <f>IF(AND(DV$4&gt;Parametrlar!$I$4-Parametrlar!$I$19,DV$4&lt;=Parametrlar!$I$4),Parametrlar!$I$18/Parametrlar!$I$19,0)</f>
        <v>0</v>
      </c>
      <c r="DW51" s="46">
        <f>IF(AND(DW$4&gt;Parametrlar!$I$4-Parametrlar!$I$19,DW$4&lt;=Parametrlar!$I$4),Parametrlar!$I$18/Parametrlar!$I$19,0)</f>
        <v>0</v>
      </c>
      <c r="DX51" s="46">
        <f>IF(AND(DX$4&gt;Parametrlar!$I$4-Parametrlar!$I$19,DX$4&lt;=Parametrlar!$I$4),Parametrlar!$I$18/Parametrlar!$I$19,0)</f>
        <v>0</v>
      </c>
      <c r="DY51" s="46">
        <f>IF(AND(DY$4&gt;Parametrlar!$I$4-Parametrlar!$I$19,DY$4&lt;=Parametrlar!$I$4),Parametrlar!$I$18/Parametrlar!$I$19,0)</f>
        <v>0</v>
      </c>
      <c r="DZ51" s="46">
        <f>IF(AND(DZ$4&gt;Parametrlar!$I$4-Parametrlar!$I$19,DZ$4&lt;=Parametrlar!$I$4),Parametrlar!$I$18/Parametrlar!$I$19,0)</f>
        <v>0</v>
      </c>
      <c r="EA51" s="46">
        <f>IF(AND(EA$4&gt;Parametrlar!$I$4-Parametrlar!$I$19,EA$4&lt;=Parametrlar!$I$4),Parametrlar!$I$18/Parametrlar!$I$19,0)</f>
        <v>0</v>
      </c>
      <c r="EB51" s="46">
        <f>IF(AND(EB$4&gt;Parametrlar!$I$4-Parametrlar!$I$19,EB$4&lt;=Parametrlar!$I$4),Parametrlar!$I$18/Parametrlar!$I$19,0)</f>
        <v>0</v>
      </c>
      <c r="EC51" s="46">
        <f>IF(AND(EC$4&gt;Parametrlar!$I$4-Parametrlar!$I$19,EC$4&lt;=Parametrlar!$I$4),Parametrlar!$I$18/Parametrlar!$I$19,0)</f>
        <v>0</v>
      </c>
      <c r="ED51" s="46">
        <f>IF(AND(ED$4&gt;Parametrlar!$I$4-Parametrlar!$I$19,ED$4&lt;=Parametrlar!$I$4),Parametrlar!$I$18/Parametrlar!$I$19,0)</f>
        <v>0</v>
      </c>
      <c r="EE51" s="46">
        <f>IF(AND(EE$4&gt;Parametrlar!$I$4-Parametrlar!$I$19,EE$4&lt;=Parametrlar!$I$4),Parametrlar!$I$18/Parametrlar!$I$19,0)</f>
        <v>0</v>
      </c>
      <c r="EF51" s="46">
        <f>IF(AND(EF$4&gt;Parametrlar!$I$4-Parametrlar!$I$19,EF$4&lt;=Parametrlar!$I$4),Parametrlar!$I$18/Parametrlar!$I$19,0)</f>
        <v>0</v>
      </c>
      <c r="EG51" s="46">
        <f>IF(AND(EG$4&gt;Parametrlar!$I$4-Parametrlar!$I$19,EG$4&lt;=Parametrlar!$I$4),Parametrlar!$I$18/Parametrlar!$I$19,0)</f>
        <v>0</v>
      </c>
      <c r="EH51" s="46">
        <f>IF(AND(EH$4&gt;Parametrlar!$I$4-Parametrlar!$I$19,EH$4&lt;=Parametrlar!$I$4),Parametrlar!$I$18/Parametrlar!$I$19,0)</f>
        <v>0</v>
      </c>
      <c r="EI51" s="46">
        <f>IF(AND(EI$4&gt;Parametrlar!$I$4-Parametrlar!$I$19,EI$4&lt;=Parametrlar!$I$4),Parametrlar!$I$18/Parametrlar!$I$19,0)</f>
        <v>0</v>
      </c>
      <c r="EJ51" s="46">
        <f>IF(AND(EJ$4&gt;Parametrlar!$I$4-Parametrlar!$I$19,EJ$4&lt;=Parametrlar!$I$4),Parametrlar!$I$18/Parametrlar!$I$19,0)</f>
        <v>0</v>
      </c>
      <c r="EK51" s="46">
        <f>IF(AND(EK$4&gt;Parametrlar!$I$4-Parametrlar!$I$19,EK$4&lt;=Parametrlar!$I$4),Parametrlar!$I$18/Parametrlar!$I$19,0)</f>
        <v>0</v>
      </c>
      <c r="EL51" s="46">
        <f>IF(AND(EL$4&gt;Parametrlar!$I$4-Parametrlar!$I$19,EL$4&lt;=Parametrlar!$I$4),Parametrlar!$I$18/Parametrlar!$I$19,0)</f>
        <v>0</v>
      </c>
      <c r="EM51" s="46">
        <f>IF(AND(EM$4&gt;Parametrlar!$I$4-Parametrlar!$I$19,EM$4&lt;=Parametrlar!$I$4),Parametrlar!$I$18/Parametrlar!$I$19,0)</f>
        <v>0</v>
      </c>
      <c r="EN51" s="46">
        <f>IF(AND(EN$4&gt;Parametrlar!$I$4-Parametrlar!$I$19,EN$4&lt;=Parametrlar!$I$4),Parametrlar!$I$18/Parametrlar!$I$19,0)</f>
        <v>0</v>
      </c>
      <c r="EO51" s="46">
        <f>IF(AND(EO$4&gt;Parametrlar!$I$4-Parametrlar!$I$19,EO$4&lt;=Parametrlar!$I$4),Parametrlar!$I$18/Parametrlar!$I$19,0)</f>
        <v>0</v>
      </c>
      <c r="EP51" s="46">
        <f>IF(AND(EP$4&gt;Parametrlar!$I$4-Parametrlar!$I$19,EP$4&lt;=Parametrlar!$I$4),Parametrlar!$I$18/Parametrlar!$I$19,0)</f>
        <v>0</v>
      </c>
      <c r="EQ51" s="46">
        <f>IF(AND(EQ$4&gt;Parametrlar!$I$4-Parametrlar!$I$19,EQ$4&lt;=Parametrlar!$I$4),Parametrlar!$I$18/Parametrlar!$I$19,0)</f>
        <v>0</v>
      </c>
      <c r="ER51" s="46">
        <f>IF(AND(ER$4&gt;Parametrlar!$I$4-Parametrlar!$I$19,ER$4&lt;=Parametrlar!$I$4),Parametrlar!$I$18/Parametrlar!$I$19,0)</f>
        <v>0</v>
      </c>
      <c r="ES51" s="46">
        <f>IF(AND(ES$4&gt;Parametrlar!$I$4-Parametrlar!$I$19,ES$4&lt;=Parametrlar!$I$4),Parametrlar!$I$18/Parametrlar!$I$19,0)</f>
        <v>0</v>
      </c>
      <c r="ET51" s="46">
        <f>IF(AND(ET$4&gt;Parametrlar!$I$4-Parametrlar!$I$19,ET$4&lt;=Parametrlar!$I$4),Parametrlar!$I$18/Parametrlar!$I$19,0)</f>
        <v>0</v>
      </c>
      <c r="EU51" s="46">
        <f>IF(AND(EU$4&gt;Parametrlar!$I$4-Parametrlar!$I$19,EU$4&lt;=Parametrlar!$I$4),Parametrlar!$I$18/Parametrlar!$I$19,0)</f>
        <v>0</v>
      </c>
      <c r="EV51" s="46">
        <f>IF(AND(EV$4&gt;Parametrlar!$I$4-Parametrlar!$I$19,EV$4&lt;=Parametrlar!$I$4),Parametrlar!$I$18/Parametrlar!$I$19,0)</f>
        <v>0</v>
      </c>
      <c r="EW51" s="46">
        <f>IF(AND(EW$4&gt;Parametrlar!$I$4-Parametrlar!$I$19,EW$4&lt;=Parametrlar!$I$4),Parametrlar!$I$18/Parametrlar!$I$19,0)</f>
        <v>0</v>
      </c>
      <c r="EX51" s="46">
        <f>IF(AND(EX$4&gt;Parametrlar!$I$4-Parametrlar!$I$19,EX$4&lt;=Parametrlar!$I$4),Parametrlar!$I$18/Parametrlar!$I$19,0)</f>
        <v>0</v>
      </c>
      <c r="EY51" s="46">
        <f>IF(AND(EY$4&gt;Parametrlar!$I$4-Parametrlar!$I$19,EY$4&lt;=Parametrlar!$I$4),Parametrlar!$I$18/Parametrlar!$I$19,0)</f>
        <v>0</v>
      </c>
      <c r="EZ51" s="46">
        <f>IF(AND(EZ$4&gt;Parametrlar!$I$4-Parametrlar!$I$19,EZ$4&lt;=Parametrlar!$I$4),Parametrlar!$I$18/Parametrlar!$I$19,0)</f>
        <v>0</v>
      </c>
      <c r="FA51" s="46">
        <f>IF(AND(FA$4&gt;Parametrlar!$I$4-Parametrlar!$I$19,FA$4&lt;=Parametrlar!$I$4),Parametrlar!$I$18/Parametrlar!$I$19,0)</f>
        <v>0</v>
      </c>
      <c r="FB51" s="46">
        <f>IF(AND(FB$4&gt;Parametrlar!$I$4-Parametrlar!$I$19,FB$4&lt;=Parametrlar!$I$4),Parametrlar!$I$18/Parametrlar!$I$19,0)</f>
        <v>0</v>
      </c>
      <c r="FC51" s="46">
        <f>IF(AND(FC$4&gt;Parametrlar!$I$4-Parametrlar!$I$19,FC$4&lt;=Parametrlar!$I$4),Parametrlar!$I$18/Parametrlar!$I$19,0)</f>
        <v>0</v>
      </c>
      <c r="FD51" s="46">
        <f>IF(AND(FD$4&gt;Parametrlar!$I$4-Parametrlar!$I$19,FD$4&lt;=Parametrlar!$I$4),Parametrlar!$I$18/Parametrlar!$I$19,0)</f>
        <v>0</v>
      </c>
      <c r="FE51" s="46">
        <f>IF(AND(FE$4&gt;Parametrlar!$I$4-Parametrlar!$I$19,FE$4&lt;=Parametrlar!$I$4),Parametrlar!$I$18/Parametrlar!$I$19,0)</f>
        <v>0</v>
      </c>
      <c r="FF51" s="46">
        <f>IF(AND(FF$4&gt;Parametrlar!$I$4-Parametrlar!$I$19,FF$4&lt;=Parametrlar!$I$4),Parametrlar!$I$18/Parametrlar!$I$19,0)</f>
        <v>0</v>
      </c>
      <c r="FG51" s="46">
        <f>IF(AND(FG$4&gt;Parametrlar!$I$4-Parametrlar!$I$19,FG$4&lt;=Parametrlar!$I$4),Parametrlar!$I$18/Parametrlar!$I$19,0)</f>
        <v>0</v>
      </c>
      <c r="FH51" s="46">
        <f>IF(AND(FH$4&gt;Parametrlar!$I$4-Parametrlar!$I$19,FH$4&lt;=Parametrlar!$I$4),Parametrlar!$I$18/Parametrlar!$I$19,0)</f>
        <v>0</v>
      </c>
      <c r="FI51" s="46">
        <f>IF(AND(FI$4&gt;Parametrlar!$I$4-Parametrlar!$I$19,FI$4&lt;=Parametrlar!$I$4),Parametrlar!$I$18/Parametrlar!$I$19,0)</f>
        <v>0</v>
      </c>
      <c r="FJ51" s="46">
        <f>IF(AND(FJ$4&gt;Parametrlar!$I$4-Parametrlar!$I$19,FJ$4&lt;=Parametrlar!$I$4),Parametrlar!$I$18/Parametrlar!$I$19,0)</f>
        <v>0</v>
      </c>
      <c r="FK51" s="46">
        <f>IF(AND(FK$4&gt;Parametrlar!$I$4-Parametrlar!$I$19,FK$4&lt;=Parametrlar!$I$4),Parametrlar!$I$18/Parametrlar!$I$19,0)</f>
        <v>0</v>
      </c>
      <c r="FL51" s="46">
        <f>IF(AND(FL$4&gt;Parametrlar!$I$4-Parametrlar!$I$19,FL$4&lt;=Parametrlar!$I$4),Parametrlar!$I$18/Parametrlar!$I$19,0)</f>
        <v>0</v>
      </c>
      <c r="FM51" s="46">
        <f>IF(AND(FM$4&gt;Parametrlar!$I$4-Parametrlar!$I$19,FM$4&lt;=Parametrlar!$I$4),Parametrlar!$I$18/Parametrlar!$I$19,0)</f>
        <v>0</v>
      </c>
      <c r="FN51" s="46">
        <f>IF(AND(FN$4&gt;Parametrlar!$I$4-Parametrlar!$I$19,FN$4&lt;=Parametrlar!$I$4),Parametrlar!$I$18/Parametrlar!$I$19,0)</f>
        <v>0</v>
      </c>
      <c r="FO51" s="46">
        <f>IF(AND(FO$4&gt;Parametrlar!$I$4-Parametrlar!$I$19,FO$4&lt;=Parametrlar!$I$4),Parametrlar!$I$18/Parametrlar!$I$19,0)</f>
        <v>0</v>
      </c>
      <c r="FP51" s="46">
        <f>IF(AND(FP$4&gt;Parametrlar!$I$4-Parametrlar!$I$19,FP$4&lt;=Parametrlar!$I$4),Parametrlar!$I$18/Parametrlar!$I$19,0)</f>
        <v>0</v>
      </c>
    </row>
    <row r="52" spans="1:172" x14ac:dyDescent="0.2">
      <c r="A52" s="42" t="s">
        <v>233</v>
      </c>
      <c r="C52" s="45">
        <f t="shared" si="56"/>
        <v>800000</v>
      </c>
      <c r="D52" s="46">
        <f>IF(AND(D$4=0,Kirish!$B$11=1),Kirish!$B$10,0)</f>
        <v>800000</v>
      </c>
      <c r="E52" s="46">
        <f>IF(AND(E$4=0,Kirish!$B$11=1),Kirish!$B$10,0)</f>
        <v>0</v>
      </c>
      <c r="F52" s="46">
        <f>IF(AND(F$4=0,Kirish!$B$11=1),Kirish!$B$10,0)</f>
        <v>0</v>
      </c>
      <c r="G52" s="46">
        <f>IF(AND(G$4=0,Kirish!$B$11=1),Kirish!$B$10,0)</f>
        <v>0</v>
      </c>
      <c r="H52" s="46">
        <f>IF(AND(H$4=0,Kirish!$B$11=1),Kirish!$B$10,0)</f>
        <v>0</v>
      </c>
      <c r="I52" s="46">
        <f>IF(AND(I$4=0,Kirish!$B$11=1),Kirish!$B$10,0)</f>
        <v>0</v>
      </c>
      <c r="J52" s="46">
        <f>IF(AND(J$4=0,Kirish!$B$11=1),Kirish!$B$10,0)</f>
        <v>0</v>
      </c>
      <c r="K52" s="46">
        <f>IF(AND(K$4=0,Kirish!$B$11=1),Kirish!$B$10,0)</f>
        <v>0</v>
      </c>
      <c r="L52" s="46">
        <f>IF(AND(L$4=0,Kirish!$B$11=1),Kirish!$B$10,0)</f>
        <v>0</v>
      </c>
      <c r="M52" s="46">
        <f>IF(AND(M$4=0,Kirish!$B$11=1),Kirish!$B$10,0)</f>
        <v>0</v>
      </c>
      <c r="N52" s="46">
        <f>IF(AND(N$4=0,Kirish!$B$11=1),Kirish!$B$10,0)</f>
        <v>0</v>
      </c>
      <c r="O52" s="46">
        <f>IF(AND(O$4=0,Kirish!$B$11=1),Kirish!$B$10,0)</f>
        <v>0</v>
      </c>
      <c r="P52" s="46">
        <f>IF(AND(P$4=0,Kirish!$B$11=1),Kirish!$B$10,0)</f>
        <v>0</v>
      </c>
      <c r="Q52" s="46">
        <f>IF(AND(Q$4=0,Kirish!$B$11=1),Kirish!$B$10,0)</f>
        <v>0</v>
      </c>
      <c r="R52" s="46">
        <f>IF(AND(R$4=0,Kirish!$B$11=1),Kirish!$B$10,0)</f>
        <v>0</v>
      </c>
      <c r="S52" s="46">
        <f>IF(AND(S$4=0,Kirish!$B$11=1),Kirish!$B$10,0)</f>
        <v>0</v>
      </c>
      <c r="T52" s="46">
        <f>IF(AND(T$4=0,Kirish!$B$11=1),Kirish!$B$10,0)</f>
        <v>0</v>
      </c>
      <c r="U52" s="46">
        <f>IF(AND(U$4=0,Kirish!$B$11=1),Kirish!$B$10,0)</f>
        <v>0</v>
      </c>
      <c r="V52" s="46">
        <f>IF(AND(V$4=0,Kirish!$B$11=1),Kirish!$B$10,0)</f>
        <v>0</v>
      </c>
      <c r="W52" s="46">
        <f>IF(AND(W$4=0,Kirish!$B$11=1),Kirish!$B$10,0)</f>
        <v>0</v>
      </c>
      <c r="X52" s="46">
        <f>IF(AND(X$4=0,Kirish!$B$11=1),Kirish!$B$10,0)</f>
        <v>0</v>
      </c>
      <c r="Y52" s="46">
        <f>IF(AND(Y$4=0,Kirish!$B$11=1),Kirish!$B$10,0)</f>
        <v>0</v>
      </c>
      <c r="Z52" s="46">
        <f>IF(AND(Z$4=0,Kirish!$B$11=1),Kirish!$B$10,0)</f>
        <v>0</v>
      </c>
      <c r="AA52" s="46">
        <f>IF(AND(AA$4=0,Kirish!$B$11=1),Kirish!$B$10,0)</f>
        <v>0</v>
      </c>
      <c r="AB52" s="46">
        <f>IF(AND(AB$4=0,Kirish!$B$11=1),Kirish!$B$10,0)</f>
        <v>0</v>
      </c>
      <c r="AC52" s="46">
        <f>IF(AND(AC$4=0,Kirish!$B$11=1),Kirish!$B$10,0)</f>
        <v>0</v>
      </c>
      <c r="AD52" s="46">
        <f>IF(AND(AD$4=0,Kirish!$B$11=1),Kirish!$B$10,0)</f>
        <v>0</v>
      </c>
      <c r="AE52" s="46">
        <f>IF(AND(AE$4=0,Kirish!$B$11=1),Kirish!$B$10,0)</f>
        <v>0</v>
      </c>
      <c r="AF52" s="46">
        <f>IF(AND(AF$4=0,Kirish!$B$11=1),Kirish!$B$10,0)</f>
        <v>0</v>
      </c>
      <c r="AG52" s="46">
        <f>IF(AND(AG$4=0,Kirish!$B$11=1),Kirish!$B$10,0)</f>
        <v>0</v>
      </c>
      <c r="AH52" s="46">
        <f>IF(AND(AH$4=0,Kirish!$B$11=1),Kirish!$B$10,0)</f>
        <v>0</v>
      </c>
      <c r="AI52" s="46">
        <f>IF(AND(AI$4=0,Kirish!$B$11=1),Kirish!$B$10,0)</f>
        <v>0</v>
      </c>
      <c r="AJ52" s="46">
        <f>IF(AND(AJ$4=0,Kirish!$B$11=1),Kirish!$B$10,0)</f>
        <v>0</v>
      </c>
      <c r="AK52" s="46">
        <f>IF(AND(AK$4=0,Kirish!$B$11=1),Kirish!$B$10,0)</f>
        <v>0</v>
      </c>
      <c r="AL52" s="46">
        <f>IF(AND(AL$4=0,Kirish!$B$11=1),Kirish!$B$10,0)</f>
        <v>0</v>
      </c>
      <c r="AM52" s="46">
        <f>IF(AND(AM$4=0,Kirish!$B$11=1),Kirish!$B$10,0)</f>
        <v>0</v>
      </c>
      <c r="AN52" s="46">
        <f>IF(AND(AN$4=0,Kirish!$B$11=1),Kirish!$B$10,0)</f>
        <v>0</v>
      </c>
      <c r="AO52" s="46">
        <f>IF(AND(AO$4=0,Kirish!$B$11=1),Kirish!$B$10,0)</f>
        <v>0</v>
      </c>
      <c r="AP52" s="46">
        <f>IF(AND(AP$4=0,Kirish!$B$11=1),Kirish!$B$10,0)</f>
        <v>0</v>
      </c>
      <c r="AQ52" s="46">
        <f>IF(AND(AQ$4=0,Kirish!$B$11=1),Kirish!$B$10,0)</f>
        <v>0</v>
      </c>
      <c r="AR52" s="46">
        <f>IF(AND(AR$4=0,Kirish!$B$11=1),Kirish!$B$10,0)</f>
        <v>0</v>
      </c>
      <c r="AS52" s="46">
        <f>IF(AND(AS$4=0,Kirish!$B$11=1),Kirish!$B$10,0)</f>
        <v>0</v>
      </c>
      <c r="AT52" s="46">
        <f>IF(AND(AT$4=0,Kirish!$B$11=1),Kirish!$B$10,0)</f>
        <v>0</v>
      </c>
      <c r="AU52" s="46">
        <f>IF(AND(AU$4=0,Kirish!$B$11=1),Kirish!$B$10,0)</f>
        <v>0</v>
      </c>
      <c r="AV52" s="46">
        <f>IF(AND(AV$4=0,Kirish!$B$11=1),Kirish!$B$10,0)</f>
        <v>0</v>
      </c>
      <c r="AW52" s="46">
        <f>IF(AND(AW$4=0,Kirish!$B$11=1),Kirish!$B$10,0)</f>
        <v>0</v>
      </c>
      <c r="AX52" s="46">
        <f>IF(AND(AX$4=0,Kirish!$B$11=1),Kirish!$B$10,0)</f>
        <v>0</v>
      </c>
      <c r="AY52" s="46">
        <f>IF(AND(AY$4=0,Kirish!$B$11=1),Kirish!$B$10,0)</f>
        <v>0</v>
      </c>
      <c r="AZ52" s="46">
        <f>IF(AND(AZ$4=0,Kirish!$B$11=1),Kirish!$B$10,0)</f>
        <v>0</v>
      </c>
      <c r="BA52" s="46">
        <f>IF(AND(BA$4=0,Kirish!$B$11=1),Kirish!$B$10,0)</f>
        <v>0</v>
      </c>
      <c r="BB52" s="46">
        <f>IF(AND(BB$4=0,Kirish!$B$11=1),Kirish!$B$10,0)</f>
        <v>0</v>
      </c>
      <c r="BC52" s="46">
        <f>IF(AND(BC$4=0,Kirish!$B$11=1),Kirish!$B$10,0)</f>
        <v>0</v>
      </c>
      <c r="BD52" s="46">
        <f>IF(AND(BD$4=0,Kirish!$B$11=1),Kirish!$B$10,0)</f>
        <v>0</v>
      </c>
      <c r="BE52" s="46">
        <f>IF(AND(BE$4=0,Kirish!$B$11=1),Kirish!$B$10,0)</f>
        <v>0</v>
      </c>
      <c r="BF52" s="46">
        <f>IF(AND(BF$4=0,Kirish!$B$11=1),Kirish!$B$10,0)</f>
        <v>0</v>
      </c>
      <c r="BG52" s="46">
        <f>IF(AND(BG$4=0,Kirish!$B$11=1),Kirish!$B$10,0)</f>
        <v>0</v>
      </c>
      <c r="BH52" s="46">
        <f>IF(AND(BH$4=0,Kirish!$B$11=1),Kirish!$B$10,0)</f>
        <v>0</v>
      </c>
      <c r="BI52" s="46">
        <f>IF(AND(BI$4=0,Kirish!$B$11=1),Kirish!$B$10,0)</f>
        <v>0</v>
      </c>
      <c r="BJ52" s="46">
        <f>IF(AND(BJ$4=0,Kirish!$B$11=1),Kirish!$B$10,0)</f>
        <v>0</v>
      </c>
      <c r="BK52" s="46">
        <f>IF(AND(BK$4=0,Kirish!$B$11=1),Kirish!$B$10,0)</f>
        <v>0</v>
      </c>
      <c r="BL52" s="46">
        <f>IF(AND(BL$4=0,Kirish!$B$11=1),Kirish!$B$10,0)</f>
        <v>0</v>
      </c>
      <c r="BM52" s="46">
        <f>IF(AND(BM$4=0,Kirish!$B$11=1),Kirish!$B$10,0)</f>
        <v>0</v>
      </c>
      <c r="BN52" s="46">
        <f>IF(AND(BN$4=0,Kirish!$B$11=1),Kirish!$B$10,0)</f>
        <v>0</v>
      </c>
      <c r="BO52" s="46">
        <f>IF(AND(BO$4=0,Kirish!$B$11=1),Kirish!$B$10,0)</f>
        <v>0</v>
      </c>
      <c r="BP52" s="46">
        <f>IF(AND(BP$4=0,Kirish!$B$11=1),Kirish!$B$10,0)</f>
        <v>0</v>
      </c>
      <c r="BQ52" s="46">
        <f>IF(AND(BQ$4=0,Kirish!$B$11=1),Kirish!$B$10,0)</f>
        <v>0</v>
      </c>
      <c r="BR52" s="46">
        <f>IF(AND(BR$4=0,Kirish!$B$11=1),Kirish!$B$10,0)</f>
        <v>0</v>
      </c>
      <c r="BS52" s="46">
        <f>IF(AND(BS$4=0,Kirish!$B$11=1),Kirish!$B$10,0)</f>
        <v>0</v>
      </c>
      <c r="BT52" s="46">
        <f>IF(AND(BT$4=0,Kirish!$B$11=1),Kirish!$B$10,0)</f>
        <v>0</v>
      </c>
      <c r="BU52" s="46">
        <f>IF(AND(BU$4=0,Kirish!$B$11=1),Kirish!$B$10,0)</f>
        <v>0</v>
      </c>
      <c r="BV52" s="46">
        <f>IF(AND(BV$4=0,Kirish!$B$11=1),Kirish!$B$10,0)</f>
        <v>0</v>
      </c>
      <c r="BW52" s="46">
        <f>IF(AND(BW$4=0,Kirish!$B$11=1),Kirish!$B$10,0)</f>
        <v>0</v>
      </c>
      <c r="BX52" s="46">
        <f>IF(AND(BX$4=0,Kirish!$B$11=1),Kirish!$B$10,0)</f>
        <v>0</v>
      </c>
      <c r="BY52" s="46">
        <f>IF(AND(BY$4=0,Kirish!$B$11=1),Kirish!$B$10,0)</f>
        <v>0</v>
      </c>
      <c r="BZ52" s="46">
        <f>IF(AND(BZ$4=0,Kirish!$B$11=1),Kirish!$B$10,0)</f>
        <v>0</v>
      </c>
      <c r="CA52" s="46">
        <f>IF(AND(CA$4=0,Kirish!$B$11=1),Kirish!$B$10,0)</f>
        <v>0</v>
      </c>
      <c r="CB52" s="46">
        <f>IF(AND(CB$4=0,Kirish!$B$11=1),Kirish!$B$10,0)</f>
        <v>0</v>
      </c>
      <c r="CC52" s="46">
        <f>IF(AND(CC$4=0,Kirish!$B$11=1),Kirish!$B$10,0)</f>
        <v>0</v>
      </c>
      <c r="CD52" s="46">
        <f>IF(AND(CD$4=0,Kirish!$B$11=1),Kirish!$B$10,0)</f>
        <v>0</v>
      </c>
      <c r="CE52" s="46">
        <f>IF(AND(CE$4=0,Kirish!$B$11=1),Kirish!$B$10,0)</f>
        <v>0</v>
      </c>
      <c r="CF52" s="46">
        <f>IF(AND(CF$4=0,Kirish!$B$11=1),Kirish!$B$10,0)</f>
        <v>0</v>
      </c>
      <c r="CG52" s="46">
        <f>IF(AND(CG$4=0,Kirish!$B$11=1),Kirish!$B$10,0)</f>
        <v>0</v>
      </c>
      <c r="CH52" s="46">
        <f>IF(AND(CH$4=0,Kirish!$B$11=1),Kirish!$B$10,0)</f>
        <v>0</v>
      </c>
      <c r="CI52" s="46">
        <f>IF(AND(CI$4=0,Kirish!$B$11=1),Kirish!$B$10,0)</f>
        <v>0</v>
      </c>
      <c r="CJ52" s="46">
        <f>IF(AND(CJ$4=0,Kirish!$B$11=1),Kirish!$B$10,0)</f>
        <v>0</v>
      </c>
      <c r="CK52" s="46">
        <f>IF(AND(CK$4=0,Kirish!$B$11=1),Kirish!$B$10,0)</f>
        <v>0</v>
      </c>
      <c r="CL52" s="46">
        <f>IF(AND(CL$4=0,Kirish!$B$11=1),Kirish!$B$10,0)</f>
        <v>0</v>
      </c>
      <c r="CM52" s="46">
        <f>IF(AND(CM$4=0,Kirish!$B$11=1),Kirish!$B$10,0)</f>
        <v>0</v>
      </c>
      <c r="CN52" s="46">
        <f>IF(AND(CN$4=0,Kirish!$B$11=1),Kirish!$B$10,0)</f>
        <v>0</v>
      </c>
      <c r="CO52" s="46">
        <f>IF(AND(CO$4=0,Kirish!$B$11=1),Kirish!$B$10,0)</f>
        <v>0</v>
      </c>
      <c r="CP52" s="46">
        <f>IF(AND(CP$4=0,Kirish!$B$11=1),Kirish!$B$10,0)</f>
        <v>0</v>
      </c>
      <c r="CQ52" s="46">
        <f>IF(AND(CQ$4=0,Kirish!$B$11=1),Kirish!$B$10,0)</f>
        <v>0</v>
      </c>
      <c r="CR52" s="46">
        <f>IF(AND(CR$4=0,Kirish!$B$11=1),Kirish!$B$10,0)</f>
        <v>0</v>
      </c>
      <c r="CS52" s="46">
        <f>IF(AND(CS$4=0,Kirish!$B$11=1),Kirish!$B$10,0)</f>
        <v>0</v>
      </c>
      <c r="CT52" s="46">
        <f>IF(AND(CT$4=0,Kirish!$B$11=1),Kirish!$B$10,0)</f>
        <v>0</v>
      </c>
      <c r="CU52" s="46">
        <f>IF(AND(CU$4=0,Kirish!$B$11=1),Kirish!$B$10,0)</f>
        <v>0</v>
      </c>
      <c r="CV52" s="46">
        <f>IF(AND(CV$4=0,Kirish!$B$11=1),Kirish!$B$10,0)</f>
        <v>0</v>
      </c>
      <c r="CW52" s="46">
        <f>IF(AND(CW$4=0,Kirish!$B$11=1),Kirish!$B$10,0)</f>
        <v>0</v>
      </c>
      <c r="CX52" s="46">
        <f>IF(AND(CX$4=0,Kirish!$B$11=1),Kirish!$B$10,0)</f>
        <v>0</v>
      </c>
      <c r="CY52" s="46">
        <f>IF(AND(CY$4=0,Kirish!$B$11=1),Kirish!$B$10,0)</f>
        <v>0</v>
      </c>
      <c r="CZ52" s="46">
        <f>IF(AND(CZ$4=0,Kirish!$B$11=1),Kirish!$B$10,0)</f>
        <v>0</v>
      </c>
      <c r="DA52" s="46">
        <f>IF(AND(DA$4=0,Kirish!$B$11=1),Kirish!$B$10,0)</f>
        <v>0</v>
      </c>
      <c r="DB52" s="46">
        <f>IF(AND(DB$4=0,Kirish!$B$11=1),Kirish!$B$10,0)</f>
        <v>0</v>
      </c>
      <c r="DC52" s="46">
        <f>IF(AND(DC$4=0,Kirish!$B$11=1),Kirish!$B$10,0)</f>
        <v>0</v>
      </c>
      <c r="DD52" s="46">
        <f>IF(AND(DD$4=0,Kirish!$B$11=1),Kirish!$B$10,0)</f>
        <v>0</v>
      </c>
      <c r="DE52" s="46">
        <f>IF(AND(DE$4=0,Kirish!$B$11=1),Kirish!$B$10,0)</f>
        <v>0</v>
      </c>
      <c r="DF52" s="46">
        <f>IF(AND(DF$4=0,Kirish!$B$11=1),Kirish!$B$10,0)</f>
        <v>0</v>
      </c>
      <c r="DG52" s="46">
        <f>IF(AND(DG$4=0,Kirish!$B$11=1),Kirish!$B$10,0)</f>
        <v>0</v>
      </c>
      <c r="DH52" s="46">
        <f>IF(AND(DH$4=0,Kirish!$B$11=1),Kirish!$B$10,0)</f>
        <v>0</v>
      </c>
      <c r="DI52" s="46">
        <f>IF(AND(DI$4=0,Kirish!$B$11=1),Kirish!$B$10,0)</f>
        <v>0</v>
      </c>
      <c r="DJ52" s="46">
        <f>IF(AND(DJ$4=0,Kirish!$B$11=1),Kirish!$B$10,0)</f>
        <v>0</v>
      </c>
      <c r="DK52" s="46">
        <f>IF(AND(DK$4=0,Kirish!$B$11=1),Kirish!$B$10,0)</f>
        <v>0</v>
      </c>
      <c r="DL52" s="46">
        <f>IF(AND(DL$4=0,Kirish!$B$11=1),Kirish!$B$10,0)</f>
        <v>0</v>
      </c>
      <c r="DM52" s="46">
        <f>IF(AND(DM$4=0,Kirish!$B$11=1),Kirish!$B$10,0)</f>
        <v>0</v>
      </c>
      <c r="DN52" s="46">
        <f>IF(AND(DN$4=0,Kirish!$B$11=1),Kirish!$B$10,0)</f>
        <v>0</v>
      </c>
      <c r="DO52" s="46">
        <f>IF(AND(DO$4=0,Kirish!$B$11=1),Kirish!$B$10,0)</f>
        <v>0</v>
      </c>
      <c r="DP52" s="46">
        <f>IF(AND(DP$4=0,Kirish!$B$11=1),Kirish!$B$10,0)</f>
        <v>0</v>
      </c>
      <c r="DQ52" s="46">
        <f>IF(AND(DQ$4=0,Kirish!$B$11=1),Kirish!$B$10,0)</f>
        <v>0</v>
      </c>
      <c r="DR52" s="46">
        <f>IF(AND(DR$4=0,Kirish!$B$11=1),Kirish!$B$10,0)</f>
        <v>0</v>
      </c>
      <c r="DS52" s="46">
        <f>IF(AND(DS$4=0,Kirish!$B$11=1),Kirish!$B$10,0)</f>
        <v>0</v>
      </c>
      <c r="DT52" s="46">
        <f>IF(AND(DT$4=0,Kirish!$B$11=1),Kirish!$B$10,0)</f>
        <v>0</v>
      </c>
      <c r="DU52" s="46">
        <f>IF(AND(DU$4=0,Kirish!$B$11=1),Kirish!$B$10,0)</f>
        <v>0</v>
      </c>
      <c r="DV52" s="46">
        <f>IF(AND(DV$4=0,Kirish!$B$11=1),Kirish!$B$10,0)</f>
        <v>0</v>
      </c>
      <c r="DW52" s="46">
        <f>IF(AND(DW$4=0,Kirish!$B$11=1),Kirish!$B$10,0)</f>
        <v>0</v>
      </c>
      <c r="DX52" s="46">
        <f>IF(AND(DX$4=0,Kirish!$B$11=1),Kirish!$B$10,0)</f>
        <v>0</v>
      </c>
      <c r="DY52" s="46">
        <f>IF(AND(DY$4=0,Kirish!$B$11=1),Kirish!$B$10,0)</f>
        <v>0</v>
      </c>
      <c r="DZ52" s="46">
        <f>IF(AND(DZ$4=0,Kirish!$B$11=1),Kirish!$B$10,0)</f>
        <v>0</v>
      </c>
      <c r="EA52" s="46">
        <f>IF(AND(EA$4=0,Kirish!$B$11=1),Kirish!$B$10,0)</f>
        <v>0</v>
      </c>
      <c r="EB52" s="46">
        <f>IF(AND(EB$4=0,Kirish!$B$11=1),Kirish!$B$10,0)</f>
        <v>0</v>
      </c>
      <c r="EC52" s="46">
        <f>IF(AND(EC$4=0,Kirish!$B$11=1),Kirish!$B$10,0)</f>
        <v>0</v>
      </c>
      <c r="ED52" s="46">
        <f>IF(AND(ED$4=0,Kirish!$B$11=1),Kirish!$B$10,0)</f>
        <v>0</v>
      </c>
      <c r="EE52" s="46">
        <f>IF(AND(EE$4=0,Kirish!$B$11=1),Kirish!$B$10,0)</f>
        <v>0</v>
      </c>
      <c r="EF52" s="46">
        <f>IF(AND(EF$4=0,Kirish!$B$11=1),Kirish!$B$10,0)</f>
        <v>0</v>
      </c>
      <c r="EG52" s="46">
        <f>IF(AND(EG$4=0,Kirish!$B$11=1),Kirish!$B$10,0)</f>
        <v>0</v>
      </c>
      <c r="EH52" s="46">
        <f>IF(AND(EH$4=0,Kirish!$B$11=1),Kirish!$B$10,0)</f>
        <v>0</v>
      </c>
      <c r="EI52" s="46">
        <f>IF(AND(EI$4=0,Kirish!$B$11=1),Kirish!$B$10,0)</f>
        <v>0</v>
      </c>
      <c r="EJ52" s="46">
        <f>IF(AND(EJ$4=0,Kirish!$B$11=1),Kirish!$B$10,0)</f>
        <v>0</v>
      </c>
      <c r="EK52" s="46">
        <f>IF(AND(EK$4=0,Kirish!$B$11=1),Kirish!$B$10,0)</f>
        <v>0</v>
      </c>
      <c r="EL52" s="46">
        <f>IF(AND(EL$4=0,Kirish!$B$11=1),Kirish!$B$10,0)</f>
        <v>0</v>
      </c>
      <c r="EM52" s="46">
        <f>IF(AND(EM$4=0,Kirish!$B$11=1),Kirish!$B$10,0)</f>
        <v>0</v>
      </c>
      <c r="EN52" s="46">
        <f>IF(AND(EN$4=0,Kirish!$B$11=1),Kirish!$B$10,0)</f>
        <v>0</v>
      </c>
      <c r="EO52" s="46">
        <f>IF(AND(EO$4=0,Kirish!$B$11=1),Kirish!$B$10,0)</f>
        <v>0</v>
      </c>
      <c r="EP52" s="46">
        <f>IF(AND(EP$4=0,Kirish!$B$11=1),Kirish!$B$10,0)</f>
        <v>0</v>
      </c>
      <c r="EQ52" s="46">
        <f>IF(AND(EQ$4=0,Kirish!$B$11=1),Kirish!$B$10,0)</f>
        <v>0</v>
      </c>
      <c r="ER52" s="46">
        <f>IF(AND(ER$4=0,Kirish!$B$11=1),Kirish!$B$10,0)</f>
        <v>0</v>
      </c>
      <c r="ES52" s="46">
        <f>IF(AND(ES$4=0,Kirish!$B$11=1),Kirish!$B$10,0)</f>
        <v>0</v>
      </c>
      <c r="ET52" s="46">
        <f>IF(AND(ET$4=0,Kirish!$B$11=1),Kirish!$B$10,0)</f>
        <v>0</v>
      </c>
      <c r="EU52" s="46">
        <f>IF(AND(EU$4=0,Kirish!$B$11=1),Kirish!$B$10,0)</f>
        <v>0</v>
      </c>
      <c r="EV52" s="46">
        <f>IF(AND(EV$4=0,Kirish!$B$11=1),Kirish!$B$10,0)</f>
        <v>0</v>
      </c>
      <c r="EW52" s="46">
        <f>IF(AND(EW$4=0,Kirish!$B$11=1),Kirish!$B$10,0)</f>
        <v>0</v>
      </c>
      <c r="EX52" s="46">
        <f>IF(AND(EX$4=0,Kirish!$B$11=1),Kirish!$B$10,0)</f>
        <v>0</v>
      </c>
      <c r="EY52" s="46">
        <f>IF(AND(EY$4=0,Kirish!$B$11=1),Kirish!$B$10,0)</f>
        <v>0</v>
      </c>
      <c r="EZ52" s="46">
        <f>IF(AND(EZ$4=0,Kirish!$B$11=1),Kirish!$B$10,0)</f>
        <v>0</v>
      </c>
      <c r="FA52" s="46">
        <f>IF(AND(FA$4=0,Kirish!$B$11=1),Kirish!$B$10,0)</f>
        <v>0</v>
      </c>
      <c r="FB52" s="46">
        <f>IF(AND(FB$4=0,Kirish!$B$11=1),Kirish!$B$10,0)</f>
        <v>0</v>
      </c>
      <c r="FC52" s="46">
        <f>IF(AND(FC$4=0,Kirish!$B$11=1),Kirish!$B$10,0)</f>
        <v>0</v>
      </c>
      <c r="FD52" s="46">
        <f>IF(AND(FD$4=0,Kirish!$B$11=1),Kirish!$B$10,0)</f>
        <v>0</v>
      </c>
      <c r="FE52" s="46">
        <f>IF(AND(FE$4=0,Kirish!$B$11=1),Kirish!$B$10,0)</f>
        <v>0</v>
      </c>
      <c r="FF52" s="46">
        <f>IF(AND(FF$4=0,Kirish!$B$11=1),Kirish!$B$10,0)</f>
        <v>0</v>
      </c>
      <c r="FG52" s="46">
        <f>IF(AND(FG$4=0,Kirish!$B$11=1),Kirish!$B$10,0)</f>
        <v>0</v>
      </c>
      <c r="FH52" s="46">
        <f>IF(AND(FH$4=0,Kirish!$B$11=1),Kirish!$B$10,0)</f>
        <v>0</v>
      </c>
      <c r="FI52" s="46">
        <f>IF(AND(FI$4=0,Kirish!$B$11=1),Kirish!$B$10,0)</f>
        <v>0</v>
      </c>
      <c r="FJ52" s="46">
        <f>IF(AND(FJ$4=0,Kirish!$B$11=1),Kirish!$B$10,0)</f>
        <v>0</v>
      </c>
      <c r="FK52" s="46">
        <f>IF(AND(FK$4=0,Kirish!$B$11=1),Kirish!$B$10,0)</f>
        <v>0</v>
      </c>
      <c r="FL52" s="46">
        <f>IF(AND(FL$4=0,Kirish!$B$11=1),Kirish!$B$10,0)</f>
        <v>0</v>
      </c>
      <c r="FM52" s="46">
        <f>IF(AND(FM$4=0,Kirish!$B$11=1),Kirish!$B$10,0)</f>
        <v>0</v>
      </c>
      <c r="FN52" s="46">
        <f>IF(AND(FN$4=0,Kirish!$B$11=1),Kirish!$B$10,0)</f>
        <v>0</v>
      </c>
      <c r="FO52" s="46">
        <f>IF(AND(FO$4=0,Kirish!$B$11=1),Kirish!$B$10,0)</f>
        <v>0</v>
      </c>
      <c r="FP52" s="46">
        <f>IF(AND(FP$4=0,Kirish!$B$11=1),Kirish!$B$10,0)</f>
        <v>0</v>
      </c>
    </row>
    <row r="53" spans="1:172" x14ac:dyDescent="0.2">
      <c r="A53" s="42" t="s">
        <v>234</v>
      </c>
      <c r="D53" s="47">
        <f>D$4-Parametrlar!$I$4</f>
        <v>-20</v>
      </c>
      <c r="E53" s="47">
        <f>E$4-Parametrlar!$I$4</f>
        <v>-19</v>
      </c>
      <c r="F53" s="47">
        <f>F$4-Parametrlar!$I$4</f>
        <v>-18</v>
      </c>
      <c r="G53" s="47">
        <f>G$4-Parametrlar!$I$4</f>
        <v>-17</v>
      </c>
      <c r="H53" s="47">
        <f>H$4-Parametrlar!$I$4</f>
        <v>-16</v>
      </c>
      <c r="I53" s="47">
        <f>I$4-Parametrlar!$I$4</f>
        <v>-15</v>
      </c>
      <c r="J53" s="47">
        <f>J$4-Parametrlar!$I$4</f>
        <v>-14</v>
      </c>
      <c r="K53" s="47">
        <f>K$4-Parametrlar!$I$4</f>
        <v>-13</v>
      </c>
      <c r="L53" s="47">
        <f>L$4-Parametrlar!$I$4</f>
        <v>-12</v>
      </c>
      <c r="M53" s="47">
        <f>M$4-Parametrlar!$I$4</f>
        <v>-11</v>
      </c>
      <c r="N53" s="47">
        <f>N$4-Parametrlar!$I$4</f>
        <v>-10</v>
      </c>
      <c r="O53" s="47">
        <f>O$4-Parametrlar!$I$4</f>
        <v>-9</v>
      </c>
      <c r="P53" s="47">
        <f>P$4-Parametrlar!$I$4</f>
        <v>-8</v>
      </c>
      <c r="Q53" s="47">
        <f>Q$4-Parametrlar!$I$4</f>
        <v>-7</v>
      </c>
      <c r="R53" s="47">
        <f>R$4-Parametrlar!$I$4</f>
        <v>-6</v>
      </c>
      <c r="S53" s="47">
        <f>S$4-Parametrlar!$I$4</f>
        <v>-5</v>
      </c>
      <c r="T53" s="47">
        <f>T$4-Parametrlar!$I$4</f>
        <v>-4</v>
      </c>
      <c r="U53" s="47">
        <f>U$4-Parametrlar!$I$4</f>
        <v>-3</v>
      </c>
      <c r="V53" s="47">
        <f>V$4-Parametrlar!$I$4</f>
        <v>-2</v>
      </c>
      <c r="W53" s="47">
        <f>W$4-Parametrlar!$I$4</f>
        <v>-1</v>
      </c>
      <c r="X53" s="47">
        <f>X$4-Parametrlar!$I$4</f>
        <v>0</v>
      </c>
      <c r="Y53" s="47">
        <f>Y$4-Parametrlar!$I$4</f>
        <v>1</v>
      </c>
      <c r="Z53" s="47">
        <f>Z$4-Parametrlar!$I$4</f>
        <v>2</v>
      </c>
      <c r="AA53" s="47">
        <f>AA$4-Parametrlar!$I$4</f>
        <v>3</v>
      </c>
      <c r="AB53" s="47">
        <f>AB$4-Parametrlar!$I$4</f>
        <v>4</v>
      </c>
      <c r="AC53" s="47">
        <f>AC$4-Parametrlar!$I$4</f>
        <v>5</v>
      </c>
      <c r="AD53" s="47">
        <f>AD$4-Parametrlar!$I$4</f>
        <v>6</v>
      </c>
      <c r="AE53" s="47">
        <f>AE$4-Parametrlar!$I$4</f>
        <v>7</v>
      </c>
      <c r="AF53" s="47">
        <f>AF$4-Parametrlar!$I$4</f>
        <v>8</v>
      </c>
      <c r="AG53" s="47">
        <f>AG$4-Parametrlar!$I$4</f>
        <v>9</v>
      </c>
      <c r="AH53" s="47">
        <f>AH$4-Parametrlar!$I$4</f>
        <v>10</v>
      </c>
      <c r="AI53" s="47">
        <f>AI$4-Parametrlar!$I$4</f>
        <v>11</v>
      </c>
      <c r="AJ53" s="47">
        <f>AJ$4-Parametrlar!$I$4</f>
        <v>12</v>
      </c>
      <c r="AK53" s="47">
        <f>AK$4-Parametrlar!$I$4</f>
        <v>13</v>
      </c>
      <c r="AL53" s="47">
        <f>AL$4-Parametrlar!$I$4</f>
        <v>14</v>
      </c>
      <c r="AM53" s="47">
        <f>AM$4-Parametrlar!$I$4</f>
        <v>15</v>
      </c>
      <c r="AN53" s="47">
        <f>AN$4-Parametrlar!$I$4</f>
        <v>16</v>
      </c>
      <c r="AO53" s="47">
        <f>AO$4-Parametrlar!$I$4</f>
        <v>17</v>
      </c>
      <c r="AP53" s="47">
        <f>AP$4-Parametrlar!$I$4</f>
        <v>18</v>
      </c>
      <c r="AQ53" s="47">
        <f>AQ$4-Parametrlar!$I$4</f>
        <v>19</v>
      </c>
      <c r="AR53" s="47">
        <f>AR$4-Parametrlar!$I$4</f>
        <v>20</v>
      </c>
      <c r="AS53" s="47">
        <f>AS$4-Parametrlar!$I$4</f>
        <v>21</v>
      </c>
      <c r="AT53" s="47">
        <f>AT$4-Parametrlar!$I$4</f>
        <v>22</v>
      </c>
      <c r="AU53" s="47">
        <f>AU$4-Parametrlar!$I$4</f>
        <v>23</v>
      </c>
      <c r="AV53" s="47">
        <f>AV$4-Parametrlar!$I$4</f>
        <v>24</v>
      </c>
      <c r="AW53" s="47">
        <f>AW$4-Parametrlar!$I$4</f>
        <v>25</v>
      </c>
      <c r="AX53" s="47">
        <f>AX$4-Parametrlar!$I$4</f>
        <v>26</v>
      </c>
      <c r="AY53" s="47">
        <f>AY$4-Parametrlar!$I$4</f>
        <v>27</v>
      </c>
      <c r="AZ53" s="47">
        <f>AZ$4-Parametrlar!$I$4</f>
        <v>28</v>
      </c>
      <c r="BA53" s="47">
        <f>BA$4-Parametrlar!$I$4</f>
        <v>29</v>
      </c>
      <c r="BB53" s="47">
        <f>BB$4-Parametrlar!$I$4</f>
        <v>30</v>
      </c>
      <c r="BC53" s="47">
        <f>BC$4-Parametrlar!$I$4</f>
        <v>31</v>
      </c>
      <c r="BD53" s="47">
        <f>BD$4-Parametrlar!$I$4</f>
        <v>32</v>
      </c>
      <c r="BE53" s="47">
        <f>BE$4-Parametrlar!$I$4</f>
        <v>33</v>
      </c>
      <c r="BF53" s="47">
        <f>BF$4-Parametrlar!$I$4</f>
        <v>34</v>
      </c>
      <c r="BG53" s="47">
        <f>BG$4-Parametrlar!$I$4</f>
        <v>35</v>
      </c>
      <c r="BH53" s="47">
        <f>BH$4-Parametrlar!$I$4</f>
        <v>36</v>
      </c>
      <c r="BI53" s="47">
        <f>BI$4-Parametrlar!$I$4</f>
        <v>37</v>
      </c>
      <c r="BJ53" s="47">
        <f>BJ$4-Parametrlar!$I$4</f>
        <v>38</v>
      </c>
      <c r="BK53" s="47">
        <f>BK$4-Parametrlar!$I$4</f>
        <v>39</v>
      </c>
      <c r="BL53" s="47">
        <f>BL$4-Parametrlar!$I$4</f>
        <v>40</v>
      </c>
      <c r="BM53" s="47">
        <f>BM$4-Parametrlar!$I$4</f>
        <v>41</v>
      </c>
      <c r="BN53" s="47">
        <f>BN$4-Parametrlar!$I$4</f>
        <v>42</v>
      </c>
      <c r="BO53" s="47">
        <f>BO$4-Parametrlar!$I$4</f>
        <v>43</v>
      </c>
      <c r="BP53" s="47">
        <f>BP$4-Parametrlar!$I$4</f>
        <v>44</v>
      </c>
      <c r="BQ53" s="47">
        <f>BQ$4-Parametrlar!$I$4</f>
        <v>45</v>
      </c>
      <c r="BR53" s="47">
        <f>BR$4-Parametrlar!$I$4</f>
        <v>46</v>
      </c>
      <c r="BS53" s="47">
        <f>BS$4-Parametrlar!$I$4</f>
        <v>47</v>
      </c>
      <c r="BT53" s="47">
        <f>BT$4-Parametrlar!$I$4</f>
        <v>48</v>
      </c>
      <c r="BU53" s="47">
        <f>BU$4-Parametrlar!$I$4</f>
        <v>49</v>
      </c>
      <c r="BV53" s="47">
        <f>BV$4-Parametrlar!$I$4</f>
        <v>50</v>
      </c>
      <c r="BW53" s="47">
        <f>BW$4-Parametrlar!$I$4</f>
        <v>51</v>
      </c>
      <c r="BX53" s="47">
        <f>BX$4-Parametrlar!$I$4</f>
        <v>52</v>
      </c>
      <c r="BY53" s="47">
        <f>BY$4-Parametrlar!$I$4</f>
        <v>53</v>
      </c>
      <c r="BZ53" s="47">
        <f>BZ$4-Parametrlar!$I$4</f>
        <v>54</v>
      </c>
      <c r="CA53" s="47">
        <f>CA$4-Parametrlar!$I$4</f>
        <v>55</v>
      </c>
      <c r="CB53" s="47">
        <f>CB$4-Parametrlar!$I$4</f>
        <v>56</v>
      </c>
      <c r="CC53" s="47">
        <f>CC$4-Parametrlar!$I$4</f>
        <v>57</v>
      </c>
      <c r="CD53" s="47">
        <f>CD$4-Parametrlar!$I$4</f>
        <v>58</v>
      </c>
      <c r="CE53" s="47">
        <f>CE$4-Parametrlar!$I$4</f>
        <v>59</v>
      </c>
      <c r="CF53" s="47">
        <f>CF$4-Parametrlar!$I$4</f>
        <v>60</v>
      </c>
      <c r="CG53" s="47">
        <f>CG$4-Parametrlar!$I$4</f>
        <v>61</v>
      </c>
      <c r="CH53" s="47">
        <f>CH$4-Parametrlar!$I$4</f>
        <v>62</v>
      </c>
      <c r="CI53" s="47">
        <f>CI$4-Parametrlar!$I$4</f>
        <v>63</v>
      </c>
      <c r="CJ53" s="47">
        <f>CJ$4-Parametrlar!$I$4</f>
        <v>64</v>
      </c>
      <c r="CK53" s="47">
        <f>CK$4-Parametrlar!$I$4</f>
        <v>65</v>
      </c>
      <c r="CL53" s="47">
        <f>CL$4-Parametrlar!$I$4</f>
        <v>66</v>
      </c>
      <c r="CM53" s="47">
        <f>CM$4-Parametrlar!$I$4</f>
        <v>67</v>
      </c>
      <c r="CN53" s="47">
        <f>CN$4-Parametrlar!$I$4</f>
        <v>68</v>
      </c>
      <c r="CO53" s="47">
        <f>CO$4-Parametrlar!$I$4</f>
        <v>69</v>
      </c>
      <c r="CP53" s="47">
        <f>CP$4-Parametrlar!$I$4</f>
        <v>70</v>
      </c>
      <c r="CQ53" s="47">
        <f>CQ$4-Parametrlar!$I$4</f>
        <v>71</v>
      </c>
      <c r="CR53" s="47">
        <f>CR$4-Parametrlar!$I$4</f>
        <v>72</v>
      </c>
      <c r="CS53" s="47">
        <f>CS$4-Parametrlar!$I$4</f>
        <v>73</v>
      </c>
      <c r="CT53" s="47">
        <f>CT$4-Parametrlar!$I$4</f>
        <v>74</v>
      </c>
      <c r="CU53" s="47">
        <f>CU$4-Parametrlar!$I$4</f>
        <v>75</v>
      </c>
      <c r="CV53" s="47">
        <f>CV$4-Parametrlar!$I$4</f>
        <v>76</v>
      </c>
      <c r="CW53" s="47">
        <f>CW$4-Parametrlar!$I$4</f>
        <v>77</v>
      </c>
      <c r="CX53" s="47">
        <f>CX$4-Parametrlar!$I$4</f>
        <v>78</v>
      </c>
      <c r="CY53" s="47">
        <f>CY$4-Parametrlar!$I$4</f>
        <v>79</v>
      </c>
      <c r="CZ53" s="47">
        <f>CZ$4-Parametrlar!$I$4</f>
        <v>80</v>
      </c>
      <c r="DA53" s="47">
        <f>DA$4-Parametrlar!$I$4</f>
        <v>81</v>
      </c>
      <c r="DB53" s="47">
        <f>DB$4-Parametrlar!$I$4</f>
        <v>82</v>
      </c>
      <c r="DC53" s="47">
        <f>DC$4-Parametrlar!$I$4</f>
        <v>83</v>
      </c>
      <c r="DD53" s="47">
        <f>DD$4-Parametrlar!$I$4</f>
        <v>84</v>
      </c>
      <c r="DE53" s="47">
        <f>DE$4-Parametrlar!$I$4</f>
        <v>85</v>
      </c>
      <c r="DF53" s="47">
        <f>DF$4-Parametrlar!$I$4</f>
        <v>86</v>
      </c>
      <c r="DG53" s="47">
        <f>DG$4-Parametrlar!$I$4</f>
        <v>87</v>
      </c>
      <c r="DH53" s="47">
        <f>DH$4-Parametrlar!$I$4</f>
        <v>88</v>
      </c>
      <c r="DI53" s="47">
        <f>DI$4-Parametrlar!$I$4</f>
        <v>89</v>
      </c>
      <c r="DJ53" s="47">
        <f>DJ$4-Parametrlar!$I$4</f>
        <v>90</v>
      </c>
      <c r="DK53" s="47">
        <f>DK$4-Parametrlar!$I$4</f>
        <v>91</v>
      </c>
      <c r="DL53" s="47">
        <f>DL$4-Parametrlar!$I$4</f>
        <v>92</v>
      </c>
      <c r="DM53" s="47">
        <f>DM$4-Parametrlar!$I$4</f>
        <v>93</v>
      </c>
      <c r="DN53" s="47">
        <f>DN$4-Parametrlar!$I$4</f>
        <v>94</v>
      </c>
      <c r="DO53" s="47">
        <f>DO$4-Parametrlar!$I$4</f>
        <v>95</v>
      </c>
      <c r="DP53" s="47">
        <f>DP$4-Parametrlar!$I$4</f>
        <v>96</v>
      </c>
      <c r="DQ53" s="47">
        <f>DQ$4-Parametrlar!$I$4</f>
        <v>97</v>
      </c>
      <c r="DR53" s="47">
        <f>DR$4-Parametrlar!$I$4</f>
        <v>98</v>
      </c>
      <c r="DS53" s="47">
        <f>DS$4-Parametrlar!$I$4</f>
        <v>99</v>
      </c>
      <c r="DT53" s="47">
        <f>DT$4-Parametrlar!$I$4</f>
        <v>100</v>
      </c>
      <c r="DU53" s="47">
        <f>DU$4-Parametrlar!$I$4</f>
        <v>101</v>
      </c>
      <c r="DV53" s="47">
        <f>DV$4-Parametrlar!$I$4</f>
        <v>102</v>
      </c>
      <c r="DW53" s="47">
        <f>DW$4-Parametrlar!$I$4</f>
        <v>103</v>
      </c>
      <c r="DX53" s="47">
        <f>DX$4-Parametrlar!$I$4</f>
        <v>104</v>
      </c>
      <c r="DY53" s="47">
        <f>DY$4-Parametrlar!$I$4</f>
        <v>105</v>
      </c>
      <c r="DZ53" s="47">
        <f>DZ$4-Parametrlar!$I$4</f>
        <v>106</v>
      </c>
      <c r="EA53" s="47">
        <f>EA$4-Parametrlar!$I$4</f>
        <v>107</v>
      </c>
      <c r="EB53" s="47">
        <f>EB$4-Parametrlar!$I$4</f>
        <v>108</v>
      </c>
      <c r="EC53" s="47">
        <f>EC$4-Parametrlar!$I$4</f>
        <v>109</v>
      </c>
      <c r="ED53" s="47">
        <f>ED$4-Parametrlar!$I$4</f>
        <v>110</v>
      </c>
      <c r="EE53" s="47">
        <f>EE$4-Parametrlar!$I$4</f>
        <v>111</v>
      </c>
      <c r="EF53" s="47">
        <f>EF$4-Parametrlar!$I$4</f>
        <v>112</v>
      </c>
      <c r="EG53" s="47">
        <f>EG$4-Parametrlar!$I$4</f>
        <v>113</v>
      </c>
      <c r="EH53" s="47">
        <f>EH$4-Parametrlar!$I$4</f>
        <v>114</v>
      </c>
      <c r="EI53" s="47">
        <f>EI$4-Parametrlar!$I$4</f>
        <v>115</v>
      </c>
      <c r="EJ53" s="47">
        <f>EJ$4-Parametrlar!$I$4</f>
        <v>116</v>
      </c>
      <c r="EK53" s="47">
        <f>EK$4-Parametrlar!$I$4</f>
        <v>117</v>
      </c>
      <c r="EL53" s="47">
        <f>EL$4-Parametrlar!$I$4</f>
        <v>118</v>
      </c>
      <c r="EM53" s="47">
        <f>EM$4-Parametrlar!$I$4</f>
        <v>119</v>
      </c>
      <c r="EN53" s="47">
        <f>EN$4-Parametrlar!$I$4</f>
        <v>120</v>
      </c>
      <c r="EO53" s="47">
        <f>EO$4-Parametrlar!$I$4</f>
        <v>121</v>
      </c>
      <c r="EP53" s="47">
        <f>EP$4-Parametrlar!$I$4</f>
        <v>122</v>
      </c>
      <c r="EQ53" s="47">
        <f>EQ$4-Parametrlar!$I$4</f>
        <v>123</v>
      </c>
      <c r="ER53" s="47">
        <f>ER$4-Parametrlar!$I$4</f>
        <v>124</v>
      </c>
      <c r="ES53" s="47">
        <f>ES$4-Parametrlar!$I$4</f>
        <v>125</v>
      </c>
      <c r="ET53" s="47">
        <f>ET$4-Parametrlar!$I$4</f>
        <v>126</v>
      </c>
      <c r="EU53" s="47">
        <f>EU$4-Parametrlar!$I$4</f>
        <v>127</v>
      </c>
      <c r="EV53" s="47">
        <f>EV$4-Parametrlar!$I$4</f>
        <v>128</v>
      </c>
      <c r="EW53" s="47">
        <f>EW$4-Parametrlar!$I$4</f>
        <v>129</v>
      </c>
      <c r="EX53" s="47">
        <f>EX$4-Parametrlar!$I$4</f>
        <v>130</v>
      </c>
      <c r="EY53" s="47">
        <f>EY$4-Parametrlar!$I$4</f>
        <v>131</v>
      </c>
      <c r="EZ53" s="47">
        <f>EZ$4-Parametrlar!$I$4</f>
        <v>132</v>
      </c>
      <c r="FA53" s="47">
        <f>FA$4-Parametrlar!$I$4</f>
        <v>133</v>
      </c>
      <c r="FB53" s="47">
        <f>FB$4-Parametrlar!$I$4</f>
        <v>134</v>
      </c>
      <c r="FC53" s="47">
        <f>FC$4-Parametrlar!$I$4</f>
        <v>135</v>
      </c>
      <c r="FD53" s="47">
        <f>FD$4-Parametrlar!$I$4</f>
        <v>136</v>
      </c>
      <c r="FE53" s="47">
        <f>FE$4-Parametrlar!$I$4</f>
        <v>137</v>
      </c>
      <c r="FF53" s="47">
        <f>FF$4-Parametrlar!$I$4</f>
        <v>138</v>
      </c>
      <c r="FG53" s="47">
        <f>FG$4-Parametrlar!$I$4</f>
        <v>139</v>
      </c>
      <c r="FH53" s="47">
        <f>FH$4-Parametrlar!$I$4</f>
        <v>140</v>
      </c>
      <c r="FI53" s="47">
        <f>FI$4-Parametrlar!$I$4</f>
        <v>141</v>
      </c>
      <c r="FJ53" s="47">
        <f>FJ$4-Parametrlar!$I$4</f>
        <v>142</v>
      </c>
      <c r="FK53" s="47">
        <f>FK$4-Parametrlar!$I$4</f>
        <v>143</v>
      </c>
      <c r="FL53" s="47">
        <f>FL$4-Parametrlar!$I$4</f>
        <v>144</v>
      </c>
      <c r="FM53" s="47">
        <f>FM$4-Parametrlar!$I$4</f>
        <v>145</v>
      </c>
      <c r="FN53" s="47">
        <f>FN$4-Parametrlar!$I$4</f>
        <v>146</v>
      </c>
      <c r="FO53" s="47">
        <f>FO$4-Parametrlar!$I$4</f>
        <v>147</v>
      </c>
      <c r="FP53" s="47">
        <f>FP$4-Parametrlar!$I$4</f>
        <v>148</v>
      </c>
    </row>
    <row r="54" spans="1:172" x14ac:dyDescent="0.2">
      <c r="A54" s="42" t="s">
        <v>235</v>
      </c>
      <c r="D54" s="47">
        <f>IF(AND(D53&gt;=1,D$4&lt;=Parametrlar!$I$8,Parametrlar!$I$12&gt;0),1,0)</f>
        <v>0</v>
      </c>
      <c r="E54" s="47">
        <f>IF(AND(E53&gt;=1,E$4&lt;=Parametrlar!$I$8,Parametrlar!$I$12&gt;0),1,0)</f>
        <v>0</v>
      </c>
      <c r="F54" s="47">
        <f>IF(AND(F53&gt;=1,F$4&lt;=Parametrlar!$I$8,Parametrlar!$I$12&gt;0),1,0)</f>
        <v>0</v>
      </c>
      <c r="G54" s="47">
        <f>IF(AND(G53&gt;=1,G$4&lt;=Parametrlar!$I$8,Parametrlar!$I$12&gt;0),1,0)</f>
        <v>0</v>
      </c>
      <c r="H54" s="47">
        <f>IF(AND(H53&gt;=1,H$4&lt;=Parametrlar!$I$8,Parametrlar!$I$12&gt;0),1,0)</f>
        <v>0</v>
      </c>
      <c r="I54" s="47">
        <f>IF(AND(I53&gt;=1,I$4&lt;=Parametrlar!$I$8,Parametrlar!$I$12&gt;0),1,0)</f>
        <v>0</v>
      </c>
      <c r="J54" s="47">
        <f>IF(AND(J53&gt;=1,J$4&lt;=Parametrlar!$I$8,Parametrlar!$I$12&gt;0),1,0)</f>
        <v>0</v>
      </c>
      <c r="K54" s="47">
        <f>IF(AND(K53&gt;=1,K$4&lt;=Parametrlar!$I$8,Parametrlar!$I$12&gt;0),1,0)</f>
        <v>0</v>
      </c>
      <c r="L54" s="47">
        <f>IF(AND(L53&gt;=1,L$4&lt;=Parametrlar!$I$8,Parametrlar!$I$12&gt;0),1,0)</f>
        <v>0</v>
      </c>
      <c r="M54" s="47">
        <f>IF(AND(M53&gt;=1,M$4&lt;=Parametrlar!$I$8,Parametrlar!$I$12&gt;0),1,0)</f>
        <v>0</v>
      </c>
      <c r="N54" s="47">
        <f>IF(AND(N53&gt;=1,N$4&lt;=Parametrlar!$I$8,Parametrlar!$I$12&gt;0),1,0)</f>
        <v>0</v>
      </c>
      <c r="O54" s="47">
        <f>IF(AND(O53&gt;=1,O$4&lt;=Parametrlar!$I$8,Parametrlar!$I$12&gt;0),1,0)</f>
        <v>0</v>
      </c>
      <c r="P54" s="47">
        <f>IF(AND(P53&gt;=1,P$4&lt;=Parametrlar!$I$8,Parametrlar!$I$12&gt;0),1,0)</f>
        <v>0</v>
      </c>
      <c r="Q54" s="47">
        <f>IF(AND(Q53&gt;=1,Q$4&lt;=Parametrlar!$I$8,Parametrlar!$I$12&gt;0),1,0)</f>
        <v>0</v>
      </c>
      <c r="R54" s="47">
        <f>IF(AND(R53&gt;=1,R$4&lt;=Parametrlar!$I$8,Parametrlar!$I$12&gt;0),1,0)</f>
        <v>0</v>
      </c>
      <c r="S54" s="47">
        <f>IF(AND(S53&gt;=1,S$4&lt;=Parametrlar!$I$8,Parametrlar!$I$12&gt;0),1,0)</f>
        <v>0</v>
      </c>
      <c r="T54" s="47">
        <f>IF(AND(T53&gt;=1,T$4&lt;=Parametrlar!$I$8,Parametrlar!$I$12&gt;0),1,0)</f>
        <v>0</v>
      </c>
      <c r="U54" s="47">
        <f>IF(AND(U53&gt;=1,U$4&lt;=Parametrlar!$I$8,Parametrlar!$I$12&gt;0),1,0)</f>
        <v>0</v>
      </c>
      <c r="V54" s="47">
        <f>IF(AND(V53&gt;=1,V$4&lt;=Parametrlar!$I$8,Parametrlar!$I$12&gt;0),1,0)</f>
        <v>0</v>
      </c>
      <c r="W54" s="47">
        <f>IF(AND(W53&gt;=1,W$4&lt;=Parametrlar!$I$8,Parametrlar!$I$12&gt;0),1,0)</f>
        <v>0</v>
      </c>
      <c r="X54" s="47">
        <f>IF(AND(X53&gt;=1,X$4&lt;=Parametrlar!$I$8,Parametrlar!$I$12&gt;0),1,0)</f>
        <v>0</v>
      </c>
      <c r="Y54" s="47">
        <f>IF(AND(Y53&gt;=1,Y$4&lt;=Parametrlar!$I$8,Parametrlar!$I$12&gt;0),1,0)</f>
        <v>1</v>
      </c>
      <c r="Z54" s="47">
        <f>IF(AND(Z53&gt;=1,Z$4&lt;=Parametrlar!$I$8,Parametrlar!$I$12&gt;0),1,0)</f>
        <v>1</v>
      </c>
      <c r="AA54" s="47">
        <f>IF(AND(AA53&gt;=1,AA$4&lt;=Parametrlar!$I$8,Parametrlar!$I$12&gt;0),1,0)</f>
        <v>1</v>
      </c>
      <c r="AB54" s="47">
        <f>IF(AND(AB53&gt;=1,AB$4&lt;=Parametrlar!$I$8,Parametrlar!$I$12&gt;0),1,0)</f>
        <v>1</v>
      </c>
      <c r="AC54" s="47">
        <f>IF(AND(AC53&gt;=1,AC$4&lt;=Parametrlar!$I$8,Parametrlar!$I$12&gt;0),1,0)</f>
        <v>1</v>
      </c>
      <c r="AD54" s="47">
        <f>IF(AND(AD53&gt;=1,AD$4&lt;=Parametrlar!$I$8,Parametrlar!$I$12&gt;0),1,0)</f>
        <v>1</v>
      </c>
      <c r="AE54" s="47">
        <f>IF(AND(AE53&gt;=1,AE$4&lt;=Parametrlar!$I$8,Parametrlar!$I$12&gt;0),1,0)</f>
        <v>1</v>
      </c>
      <c r="AF54" s="47">
        <f>IF(AND(AF53&gt;=1,AF$4&lt;=Parametrlar!$I$8,Parametrlar!$I$12&gt;0),1,0)</f>
        <v>1</v>
      </c>
      <c r="AG54" s="47">
        <f>IF(AND(AG53&gt;=1,AG$4&lt;=Parametrlar!$I$8,Parametrlar!$I$12&gt;0),1,0)</f>
        <v>1</v>
      </c>
      <c r="AH54" s="47">
        <f>IF(AND(AH53&gt;=1,AH$4&lt;=Parametrlar!$I$8,Parametrlar!$I$12&gt;0),1,0)</f>
        <v>1</v>
      </c>
      <c r="AI54" s="47">
        <f>IF(AND(AI53&gt;=1,AI$4&lt;=Parametrlar!$I$8,Parametrlar!$I$12&gt;0),1,0)</f>
        <v>1</v>
      </c>
      <c r="AJ54" s="47">
        <f>IF(AND(AJ53&gt;=1,AJ$4&lt;=Parametrlar!$I$8,Parametrlar!$I$12&gt;0),1,0)</f>
        <v>1</v>
      </c>
      <c r="AK54" s="47">
        <f>IF(AND(AK53&gt;=1,AK$4&lt;=Parametrlar!$I$8,Parametrlar!$I$12&gt;0),1,0)</f>
        <v>1</v>
      </c>
      <c r="AL54" s="47">
        <f>IF(AND(AL53&gt;=1,AL$4&lt;=Parametrlar!$I$8,Parametrlar!$I$12&gt;0),1,0)</f>
        <v>1</v>
      </c>
      <c r="AM54" s="47">
        <f>IF(AND(AM53&gt;=1,AM$4&lt;=Parametrlar!$I$8,Parametrlar!$I$12&gt;0),1,0)</f>
        <v>1</v>
      </c>
      <c r="AN54" s="47">
        <f>IF(AND(AN53&gt;=1,AN$4&lt;=Parametrlar!$I$8,Parametrlar!$I$12&gt;0),1,0)</f>
        <v>1</v>
      </c>
      <c r="AO54" s="47">
        <f>IF(AND(AO53&gt;=1,AO$4&lt;=Parametrlar!$I$8,Parametrlar!$I$12&gt;0),1,0)</f>
        <v>1</v>
      </c>
      <c r="AP54" s="47">
        <f>IF(AND(AP53&gt;=1,AP$4&lt;=Parametrlar!$I$8,Parametrlar!$I$12&gt;0),1,0)</f>
        <v>1</v>
      </c>
      <c r="AQ54" s="47">
        <f>IF(AND(AQ53&gt;=1,AQ$4&lt;=Parametrlar!$I$8,Parametrlar!$I$12&gt;0),1,0)</f>
        <v>1</v>
      </c>
      <c r="AR54" s="47">
        <f>IF(AND(AR53&gt;=1,AR$4&lt;=Parametrlar!$I$8,Parametrlar!$I$12&gt;0),1,0)</f>
        <v>1</v>
      </c>
      <c r="AS54" s="47">
        <f>IF(AND(AS53&gt;=1,AS$4&lt;=Parametrlar!$I$8,Parametrlar!$I$12&gt;0),1,0)</f>
        <v>1</v>
      </c>
      <c r="AT54" s="47">
        <f>IF(AND(AT53&gt;=1,AT$4&lt;=Parametrlar!$I$8,Parametrlar!$I$12&gt;0),1,0)</f>
        <v>1</v>
      </c>
      <c r="AU54" s="47">
        <f>IF(AND(AU53&gt;=1,AU$4&lt;=Parametrlar!$I$8,Parametrlar!$I$12&gt;0),1,0)</f>
        <v>1</v>
      </c>
      <c r="AV54" s="47">
        <f>IF(AND(AV53&gt;=1,AV$4&lt;=Parametrlar!$I$8,Parametrlar!$I$12&gt;0),1,0)</f>
        <v>1</v>
      </c>
      <c r="AW54" s="47">
        <f>IF(AND(AW53&gt;=1,AW$4&lt;=Parametrlar!$I$8,Parametrlar!$I$12&gt;0),1,0)</f>
        <v>1</v>
      </c>
      <c r="AX54" s="47">
        <f>IF(AND(AX53&gt;=1,AX$4&lt;=Parametrlar!$I$8,Parametrlar!$I$12&gt;0),1,0)</f>
        <v>1</v>
      </c>
      <c r="AY54" s="47">
        <f>IF(AND(AY53&gt;=1,AY$4&lt;=Parametrlar!$I$8,Parametrlar!$I$12&gt;0),1,0)</f>
        <v>1</v>
      </c>
      <c r="AZ54" s="47">
        <f>IF(AND(AZ53&gt;=1,AZ$4&lt;=Parametrlar!$I$8,Parametrlar!$I$12&gt;0),1,0)</f>
        <v>1</v>
      </c>
      <c r="BA54" s="47">
        <f>IF(AND(BA53&gt;=1,BA$4&lt;=Parametrlar!$I$8,Parametrlar!$I$12&gt;0),1,0)</f>
        <v>1</v>
      </c>
      <c r="BB54" s="47">
        <f>IF(AND(BB53&gt;=1,BB$4&lt;=Parametrlar!$I$8,Parametrlar!$I$12&gt;0),1,0)</f>
        <v>1</v>
      </c>
      <c r="BC54" s="47">
        <f>IF(AND(BC53&gt;=1,BC$4&lt;=Parametrlar!$I$8,Parametrlar!$I$12&gt;0),1,0)</f>
        <v>1</v>
      </c>
      <c r="BD54" s="47">
        <f>IF(AND(BD53&gt;=1,BD$4&lt;=Parametrlar!$I$8,Parametrlar!$I$12&gt;0),1,0)</f>
        <v>1</v>
      </c>
      <c r="BE54" s="47">
        <f>IF(AND(BE53&gt;=1,BE$4&lt;=Parametrlar!$I$8,Parametrlar!$I$12&gt;0),1,0)</f>
        <v>1</v>
      </c>
      <c r="BF54" s="47">
        <f>IF(AND(BF53&gt;=1,BF$4&lt;=Parametrlar!$I$8,Parametrlar!$I$12&gt;0),1,0)</f>
        <v>1</v>
      </c>
      <c r="BG54" s="47">
        <f>IF(AND(BG53&gt;=1,BG$4&lt;=Parametrlar!$I$8,Parametrlar!$I$12&gt;0),1,0)</f>
        <v>1</v>
      </c>
      <c r="BH54" s="47">
        <f>IF(AND(BH53&gt;=1,BH$4&lt;=Parametrlar!$I$8,Parametrlar!$I$12&gt;0),1,0)</f>
        <v>1</v>
      </c>
      <c r="BI54" s="47">
        <f>IF(AND(BI53&gt;=1,BI$4&lt;=Parametrlar!$I$8,Parametrlar!$I$12&gt;0),1,0)</f>
        <v>1</v>
      </c>
      <c r="BJ54" s="47">
        <f>IF(AND(BJ53&gt;=1,BJ$4&lt;=Parametrlar!$I$8,Parametrlar!$I$12&gt;0),1,0)</f>
        <v>1</v>
      </c>
      <c r="BK54" s="47">
        <f>IF(AND(BK53&gt;=1,BK$4&lt;=Parametrlar!$I$8,Parametrlar!$I$12&gt;0),1,0)</f>
        <v>1</v>
      </c>
      <c r="BL54" s="47">
        <f>IF(AND(BL53&gt;=1,BL$4&lt;=Parametrlar!$I$8,Parametrlar!$I$12&gt;0),1,0)</f>
        <v>1</v>
      </c>
      <c r="BM54" s="47">
        <f>IF(AND(BM53&gt;=1,BM$4&lt;=Parametrlar!$I$8,Parametrlar!$I$12&gt;0),1,0)</f>
        <v>1</v>
      </c>
      <c r="BN54" s="47">
        <f>IF(AND(BN53&gt;=1,BN$4&lt;=Parametrlar!$I$8,Parametrlar!$I$12&gt;0),1,0)</f>
        <v>1</v>
      </c>
      <c r="BO54" s="47">
        <f>IF(AND(BO53&gt;=1,BO$4&lt;=Parametrlar!$I$8,Parametrlar!$I$12&gt;0),1,0)</f>
        <v>1</v>
      </c>
      <c r="BP54" s="47">
        <f>IF(AND(BP53&gt;=1,BP$4&lt;=Parametrlar!$I$8,Parametrlar!$I$12&gt;0),1,0)</f>
        <v>1</v>
      </c>
      <c r="BQ54" s="47">
        <f>IF(AND(BQ53&gt;=1,BQ$4&lt;=Parametrlar!$I$8,Parametrlar!$I$12&gt;0),1,0)</f>
        <v>1</v>
      </c>
      <c r="BR54" s="47">
        <f>IF(AND(BR53&gt;=1,BR$4&lt;=Parametrlar!$I$8,Parametrlar!$I$12&gt;0),1,0)</f>
        <v>1</v>
      </c>
      <c r="BS54" s="47">
        <f>IF(AND(BS53&gt;=1,BS$4&lt;=Parametrlar!$I$8,Parametrlar!$I$12&gt;0),1,0)</f>
        <v>1</v>
      </c>
      <c r="BT54" s="47">
        <f>IF(AND(BT53&gt;=1,BT$4&lt;=Parametrlar!$I$8,Parametrlar!$I$12&gt;0),1,0)</f>
        <v>1</v>
      </c>
      <c r="BU54" s="47">
        <f>IF(AND(BU53&gt;=1,BU$4&lt;=Parametrlar!$I$8,Parametrlar!$I$12&gt;0),1,0)</f>
        <v>1</v>
      </c>
      <c r="BV54" s="47">
        <f>IF(AND(BV53&gt;=1,BV$4&lt;=Parametrlar!$I$8,Parametrlar!$I$12&gt;0),1,0)</f>
        <v>1</v>
      </c>
      <c r="BW54" s="47">
        <f>IF(AND(BW53&gt;=1,BW$4&lt;=Parametrlar!$I$8,Parametrlar!$I$12&gt;0),1,0)</f>
        <v>1</v>
      </c>
      <c r="BX54" s="47">
        <f>IF(AND(BX53&gt;=1,BX$4&lt;=Parametrlar!$I$8,Parametrlar!$I$12&gt;0),1,0)</f>
        <v>1</v>
      </c>
      <c r="BY54" s="47">
        <f>IF(AND(BY53&gt;=1,BY$4&lt;=Parametrlar!$I$8,Parametrlar!$I$12&gt;0),1,0)</f>
        <v>1</v>
      </c>
      <c r="BZ54" s="47">
        <f>IF(AND(BZ53&gt;=1,BZ$4&lt;=Parametrlar!$I$8,Parametrlar!$I$12&gt;0),1,0)</f>
        <v>1</v>
      </c>
      <c r="CA54" s="47">
        <f>IF(AND(CA53&gt;=1,CA$4&lt;=Parametrlar!$I$8,Parametrlar!$I$12&gt;0),1,0)</f>
        <v>1</v>
      </c>
      <c r="CB54" s="47">
        <f>IF(AND(CB53&gt;=1,CB$4&lt;=Parametrlar!$I$8,Parametrlar!$I$12&gt;0),1,0)</f>
        <v>1</v>
      </c>
      <c r="CC54" s="47">
        <f>IF(AND(CC53&gt;=1,CC$4&lt;=Parametrlar!$I$8,Parametrlar!$I$12&gt;0),1,0)</f>
        <v>1</v>
      </c>
      <c r="CD54" s="47">
        <f>IF(AND(CD53&gt;=1,CD$4&lt;=Parametrlar!$I$8,Parametrlar!$I$12&gt;0),1,0)</f>
        <v>1</v>
      </c>
      <c r="CE54" s="47">
        <f>IF(AND(CE53&gt;=1,CE$4&lt;=Parametrlar!$I$8,Parametrlar!$I$12&gt;0),1,0)</f>
        <v>1</v>
      </c>
      <c r="CF54" s="47">
        <f>IF(AND(CF53&gt;=1,CF$4&lt;=Parametrlar!$I$8,Parametrlar!$I$12&gt;0),1,0)</f>
        <v>1</v>
      </c>
      <c r="CG54" s="47">
        <f>IF(AND(CG53&gt;=1,CG$4&lt;=Parametrlar!$I$8,Parametrlar!$I$12&gt;0),1,0)</f>
        <v>1</v>
      </c>
      <c r="CH54" s="47">
        <f>IF(AND(CH53&gt;=1,CH$4&lt;=Parametrlar!$I$8,Parametrlar!$I$12&gt;0),1,0)</f>
        <v>1</v>
      </c>
      <c r="CI54" s="47">
        <f>IF(AND(CI53&gt;=1,CI$4&lt;=Parametrlar!$I$8,Parametrlar!$I$12&gt;0),1,0)</f>
        <v>1</v>
      </c>
      <c r="CJ54" s="47">
        <f>IF(AND(CJ53&gt;=1,CJ$4&lt;=Parametrlar!$I$8,Parametrlar!$I$12&gt;0),1,0)</f>
        <v>1</v>
      </c>
      <c r="CK54" s="47">
        <f>IF(AND(CK53&gt;=1,CK$4&lt;=Parametrlar!$I$8,Parametrlar!$I$12&gt;0),1,0)</f>
        <v>1</v>
      </c>
      <c r="CL54" s="47">
        <f>IF(AND(CL53&gt;=1,CL$4&lt;=Parametrlar!$I$8,Parametrlar!$I$12&gt;0),1,0)</f>
        <v>1</v>
      </c>
      <c r="CM54" s="47">
        <f>IF(AND(CM53&gt;=1,CM$4&lt;=Parametrlar!$I$8,Parametrlar!$I$12&gt;0),1,0)</f>
        <v>1</v>
      </c>
      <c r="CN54" s="47">
        <f>IF(AND(CN53&gt;=1,CN$4&lt;=Parametrlar!$I$8,Parametrlar!$I$12&gt;0),1,0)</f>
        <v>1</v>
      </c>
      <c r="CO54" s="47">
        <f>IF(AND(CO53&gt;=1,CO$4&lt;=Parametrlar!$I$8,Parametrlar!$I$12&gt;0),1,0)</f>
        <v>1</v>
      </c>
      <c r="CP54" s="47">
        <f>IF(AND(CP53&gt;=1,CP$4&lt;=Parametrlar!$I$8,Parametrlar!$I$12&gt;0),1,0)</f>
        <v>1</v>
      </c>
      <c r="CQ54" s="47">
        <f>IF(AND(CQ53&gt;=1,CQ$4&lt;=Parametrlar!$I$8,Parametrlar!$I$12&gt;0),1,0)</f>
        <v>1</v>
      </c>
      <c r="CR54" s="47">
        <f>IF(AND(CR53&gt;=1,CR$4&lt;=Parametrlar!$I$8,Parametrlar!$I$12&gt;0),1,0)</f>
        <v>1</v>
      </c>
      <c r="CS54" s="47">
        <f>IF(AND(CS53&gt;=1,CS$4&lt;=Parametrlar!$I$8,Parametrlar!$I$12&gt;0),1,0)</f>
        <v>1</v>
      </c>
      <c r="CT54" s="47">
        <f>IF(AND(CT53&gt;=1,CT$4&lt;=Parametrlar!$I$8,Parametrlar!$I$12&gt;0),1,0)</f>
        <v>1</v>
      </c>
      <c r="CU54" s="47">
        <f>IF(AND(CU53&gt;=1,CU$4&lt;=Parametrlar!$I$8,Parametrlar!$I$12&gt;0),1,0)</f>
        <v>1</v>
      </c>
      <c r="CV54" s="47">
        <f>IF(AND(CV53&gt;=1,CV$4&lt;=Parametrlar!$I$8,Parametrlar!$I$12&gt;0),1,0)</f>
        <v>1</v>
      </c>
      <c r="CW54" s="47">
        <f>IF(AND(CW53&gt;=1,CW$4&lt;=Parametrlar!$I$8,Parametrlar!$I$12&gt;0),1,0)</f>
        <v>1</v>
      </c>
      <c r="CX54" s="47">
        <f>IF(AND(CX53&gt;=1,CX$4&lt;=Parametrlar!$I$8,Parametrlar!$I$12&gt;0),1,0)</f>
        <v>1</v>
      </c>
      <c r="CY54" s="47">
        <f>IF(AND(CY53&gt;=1,CY$4&lt;=Parametrlar!$I$8,Parametrlar!$I$12&gt;0),1,0)</f>
        <v>1</v>
      </c>
      <c r="CZ54" s="47">
        <f>IF(AND(CZ53&gt;=1,CZ$4&lt;=Parametrlar!$I$8,Parametrlar!$I$12&gt;0),1,0)</f>
        <v>1</v>
      </c>
      <c r="DA54" s="47">
        <f>IF(AND(DA53&gt;=1,DA$4&lt;=Parametrlar!$I$8,Parametrlar!$I$12&gt;0),1,0)</f>
        <v>1</v>
      </c>
      <c r="DB54" s="47">
        <f>IF(AND(DB53&gt;=1,DB$4&lt;=Parametrlar!$I$8,Parametrlar!$I$12&gt;0),1,0)</f>
        <v>1</v>
      </c>
      <c r="DC54" s="47">
        <f>IF(AND(DC53&gt;=1,DC$4&lt;=Parametrlar!$I$8,Parametrlar!$I$12&gt;0),1,0)</f>
        <v>1</v>
      </c>
      <c r="DD54" s="47">
        <f>IF(AND(DD53&gt;=1,DD$4&lt;=Parametrlar!$I$8,Parametrlar!$I$12&gt;0),1,0)</f>
        <v>1</v>
      </c>
      <c r="DE54" s="47">
        <f>IF(AND(DE53&gt;=1,DE$4&lt;=Parametrlar!$I$8,Parametrlar!$I$12&gt;0),1,0)</f>
        <v>1</v>
      </c>
      <c r="DF54" s="47">
        <f>IF(AND(DF53&gt;=1,DF$4&lt;=Parametrlar!$I$8,Parametrlar!$I$12&gt;0),1,0)</f>
        <v>1</v>
      </c>
      <c r="DG54" s="47">
        <f>IF(AND(DG53&gt;=1,DG$4&lt;=Parametrlar!$I$8,Parametrlar!$I$12&gt;0),1,0)</f>
        <v>1</v>
      </c>
      <c r="DH54" s="47">
        <f>IF(AND(DH53&gt;=1,DH$4&lt;=Parametrlar!$I$8,Parametrlar!$I$12&gt;0),1,0)</f>
        <v>1</v>
      </c>
      <c r="DI54" s="47">
        <f>IF(AND(DI53&gt;=1,DI$4&lt;=Parametrlar!$I$8,Parametrlar!$I$12&gt;0),1,0)</f>
        <v>1</v>
      </c>
      <c r="DJ54" s="47">
        <f>IF(AND(DJ53&gt;=1,DJ$4&lt;=Parametrlar!$I$8,Parametrlar!$I$12&gt;0),1,0)</f>
        <v>1</v>
      </c>
      <c r="DK54" s="47">
        <f>IF(AND(DK53&gt;=1,DK$4&lt;=Parametrlar!$I$8,Parametrlar!$I$12&gt;0),1,0)</f>
        <v>1</v>
      </c>
      <c r="DL54" s="47">
        <f>IF(AND(DL53&gt;=1,DL$4&lt;=Parametrlar!$I$8,Parametrlar!$I$12&gt;0),1,0)</f>
        <v>1</v>
      </c>
      <c r="DM54" s="47">
        <f>IF(AND(DM53&gt;=1,DM$4&lt;=Parametrlar!$I$8,Parametrlar!$I$12&gt;0),1,0)</f>
        <v>1</v>
      </c>
      <c r="DN54" s="47">
        <f>IF(AND(DN53&gt;=1,DN$4&lt;=Parametrlar!$I$8,Parametrlar!$I$12&gt;0),1,0)</f>
        <v>1</v>
      </c>
      <c r="DO54" s="47">
        <f>IF(AND(DO53&gt;=1,DO$4&lt;=Parametrlar!$I$8,Parametrlar!$I$12&gt;0),1,0)</f>
        <v>1</v>
      </c>
      <c r="DP54" s="47">
        <f>IF(AND(DP53&gt;=1,DP$4&lt;=Parametrlar!$I$8,Parametrlar!$I$12&gt;0),1,0)</f>
        <v>1</v>
      </c>
      <c r="DQ54" s="47">
        <f>IF(AND(DQ53&gt;=1,DQ$4&lt;=Parametrlar!$I$8,Parametrlar!$I$12&gt;0),1,0)</f>
        <v>1</v>
      </c>
      <c r="DR54" s="47">
        <f>IF(AND(DR53&gt;=1,DR$4&lt;=Parametrlar!$I$8,Parametrlar!$I$12&gt;0),1,0)</f>
        <v>1</v>
      </c>
      <c r="DS54" s="47">
        <f>IF(AND(DS53&gt;=1,DS$4&lt;=Parametrlar!$I$8,Parametrlar!$I$12&gt;0),1,0)</f>
        <v>1</v>
      </c>
      <c r="DT54" s="47">
        <f>IF(AND(DT53&gt;=1,DT$4&lt;=Parametrlar!$I$8,Parametrlar!$I$12&gt;0),1,0)</f>
        <v>1</v>
      </c>
      <c r="DU54" s="47">
        <f>IF(AND(DU53&gt;=1,DU$4&lt;=Parametrlar!$I$8,Parametrlar!$I$12&gt;0),1,0)</f>
        <v>1</v>
      </c>
      <c r="DV54" s="47">
        <f>IF(AND(DV53&gt;=1,DV$4&lt;=Parametrlar!$I$8,Parametrlar!$I$12&gt;0),1,0)</f>
        <v>1</v>
      </c>
      <c r="DW54" s="47">
        <f>IF(AND(DW53&gt;=1,DW$4&lt;=Parametrlar!$I$8,Parametrlar!$I$12&gt;0),1,0)</f>
        <v>1</v>
      </c>
      <c r="DX54" s="47">
        <f>IF(AND(DX53&gt;=1,DX$4&lt;=Parametrlar!$I$8,Parametrlar!$I$12&gt;0),1,0)</f>
        <v>1</v>
      </c>
      <c r="DY54" s="47">
        <f>IF(AND(DY53&gt;=1,DY$4&lt;=Parametrlar!$I$8,Parametrlar!$I$12&gt;0),1,0)</f>
        <v>1</v>
      </c>
      <c r="DZ54" s="47">
        <f>IF(AND(DZ53&gt;=1,DZ$4&lt;=Parametrlar!$I$8,Parametrlar!$I$12&gt;0),1,0)</f>
        <v>1</v>
      </c>
      <c r="EA54" s="47">
        <f>IF(AND(EA53&gt;=1,EA$4&lt;=Parametrlar!$I$8,Parametrlar!$I$12&gt;0),1,0)</f>
        <v>1</v>
      </c>
      <c r="EB54" s="47">
        <f>IF(AND(EB53&gt;=1,EB$4&lt;=Parametrlar!$I$8,Parametrlar!$I$12&gt;0),1,0)</f>
        <v>1</v>
      </c>
      <c r="EC54" s="47">
        <f>IF(AND(EC53&gt;=1,EC$4&lt;=Parametrlar!$I$8,Parametrlar!$I$12&gt;0),1,0)</f>
        <v>1</v>
      </c>
      <c r="ED54" s="47">
        <f>IF(AND(ED53&gt;=1,ED$4&lt;=Parametrlar!$I$8,Parametrlar!$I$12&gt;0),1,0)</f>
        <v>1</v>
      </c>
      <c r="EE54" s="47">
        <f>IF(AND(EE53&gt;=1,EE$4&lt;=Parametrlar!$I$8,Parametrlar!$I$12&gt;0),1,0)</f>
        <v>1</v>
      </c>
      <c r="EF54" s="47">
        <f>IF(AND(EF53&gt;=1,EF$4&lt;=Parametrlar!$I$8,Parametrlar!$I$12&gt;0),1,0)</f>
        <v>1</v>
      </c>
      <c r="EG54" s="47">
        <f>IF(AND(EG53&gt;=1,EG$4&lt;=Parametrlar!$I$8,Parametrlar!$I$12&gt;0),1,0)</f>
        <v>1</v>
      </c>
      <c r="EH54" s="47">
        <f>IF(AND(EH53&gt;=1,EH$4&lt;=Parametrlar!$I$8,Parametrlar!$I$12&gt;0),1,0)</f>
        <v>1</v>
      </c>
      <c r="EI54" s="47">
        <f>IF(AND(EI53&gt;=1,EI$4&lt;=Parametrlar!$I$8,Parametrlar!$I$12&gt;0),1,0)</f>
        <v>1</v>
      </c>
      <c r="EJ54" s="47">
        <f>IF(AND(EJ53&gt;=1,EJ$4&lt;=Parametrlar!$I$8,Parametrlar!$I$12&gt;0),1,0)</f>
        <v>1</v>
      </c>
      <c r="EK54" s="47">
        <f>IF(AND(EK53&gt;=1,EK$4&lt;=Parametrlar!$I$8,Parametrlar!$I$12&gt;0),1,0)</f>
        <v>1</v>
      </c>
      <c r="EL54" s="47">
        <f>IF(AND(EL53&gt;=1,EL$4&lt;=Parametrlar!$I$8,Parametrlar!$I$12&gt;0),1,0)</f>
        <v>1</v>
      </c>
      <c r="EM54" s="47">
        <f>IF(AND(EM53&gt;=1,EM$4&lt;=Parametrlar!$I$8,Parametrlar!$I$12&gt;0),1,0)</f>
        <v>1</v>
      </c>
      <c r="EN54" s="47">
        <f>IF(AND(EN53&gt;=1,EN$4&lt;=Parametrlar!$I$8,Parametrlar!$I$12&gt;0),1,0)</f>
        <v>1</v>
      </c>
      <c r="EO54" s="47">
        <f>IF(AND(EO53&gt;=1,EO$4&lt;=Parametrlar!$I$8,Parametrlar!$I$12&gt;0),1,0)</f>
        <v>0</v>
      </c>
      <c r="EP54" s="47">
        <f>IF(AND(EP53&gt;=1,EP$4&lt;=Parametrlar!$I$8,Parametrlar!$I$12&gt;0),1,0)</f>
        <v>0</v>
      </c>
      <c r="EQ54" s="47">
        <f>IF(AND(EQ53&gt;=1,EQ$4&lt;=Parametrlar!$I$8,Parametrlar!$I$12&gt;0),1,0)</f>
        <v>0</v>
      </c>
      <c r="ER54" s="47">
        <f>IF(AND(ER53&gt;=1,ER$4&lt;=Parametrlar!$I$8,Parametrlar!$I$12&gt;0),1,0)</f>
        <v>0</v>
      </c>
      <c r="ES54" s="47">
        <f>IF(AND(ES53&gt;=1,ES$4&lt;=Parametrlar!$I$8,Parametrlar!$I$12&gt;0),1,0)</f>
        <v>0</v>
      </c>
      <c r="ET54" s="47">
        <f>IF(AND(ET53&gt;=1,ET$4&lt;=Parametrlar!$I$8,Parametrlar!$I$12&gt;0),1,0)</f>
        <v>0</v>
      </c>
      <c r="EU54" s="47">
        <f>IF(AND(EU53&gt;=1,EU$4&lt;=Parametrlar!$I$8,Parametrlar!$I$12&gt;0),1,0)</f>
        <v>0</v>
      </c>
      <c r="EV54" s="47">
        <f>IF(AND(EV53&gt;=1,EV$4&lt;=Parametrlar!$I$8,Parametrlar!$I$12&gt;0),1,0)</f>
        <v>0</v>
      </c>
      <c r="EW54" s="47">
        <f>IF(AND(EW53&gt;=1,EW$4&lt;=Parametrlar!$I$8,Parametrlar!$I$12&gt;0),1,0)</f>
        <v>0</v>
      </c>
      <c r="EX54" s="47">
        <f>IF(AND(EX53&gt;=1,EX$4&lt;=Parametrlar!$I$8,Parametrlar!$I$12&gt;0),1,0)</f>
        <v>0</v>
      </c>
      <c r="EY54" s="47">
        <f>IF(AND(EY53&gt;=1,EY$4&lt;=Parametrlar!$I$8,Parametrlar!$I$12&gt;0),1,0)</f>
        <v>0</v>
      </c>
      <c r="EZ54" s="47">
        <f>IF(AND(EZ53&gt;=1,EZ$4&lt;=Parametrlar!$I$8,Parametrlar!$I$12&gt;0),1,0)</f>
        <v>0</v>
      </c>
      <c r="FA54" s="47">
        <f>IF(AND(FA53&gt;=1,FA$4&lt;=Parametrlar!$I$8,Parametrlar!$I$12&gt;0),1,0)</f>
        <v>0</v>
      </c>
      <c r="FB54" s="47">
        <f>IF(AND(FB53&gt;=1,FB$4&lt;=Parametrlar!$I$8,Parametrlar!$I$12&gt;0),1,0)</f>
        <v>0</v>
      </c>
      <c r="FC54" s="47">
        <f>IF(AND(FC53&gt;=1,FC$4&lt;=Parametrlar!$I$8,Parametrlar!$I$12&gt;0),1,0)</f>
        <v>0</v>
      </c>
      <c r="FD54" s="47">
        <f>IF(AND(FD53&gt;=1,FD$4&lt;=Parametrlar!$I$8,Parametrlar!$I$12&gt;0),1,0)</f>
        <v>0</v>
      </c>
      <c r="FE54" s="47">
        <f>IF(AND(FE53&gt;=1,FE$4&lt;=Parametrlar!$I$8,Parametrlar!$I$12&gt;0),1,0)</f>
        <v>0</v>
      </c>
      <c r="FF54" s="47">
        <f>IF(AND(FF53&gt;=1,FF$4&lt;=Parametrlar!$I$8,Parametrlar!$I$12&gt;0),1,0)</f>
        <v>0</v>
      </c>
      <c r="FG54" s="47">
        <f>IF(AND(FG53&gt;=1,FG$4&lt;=Parametrlar!$I$8,Parametrlar!$I$12&gt;0),1,0)</f>
        <v>0</v>
      </c>
      <c r="FH54" s="47">
        <f>IF(AND(FH53&gt;=1,FH$4&lt;=Parametrlar!$I$8,Parametrlar!$I$12&gt;0),1,0)</f>
        <v>0</v>
      </c>
      <c r="FI54" s="47">
        <f>IF(AND(FI53&gt;=1,FI$4&lt;=Parametrlar!$I$8,Parametrlar!$I$12&gt;0),1,0)</f>
        <v>0</v>
      </c>
      <c r="FJ54" s="47">
        <f>IF(AND(FJ53&gt;=1,FJ$4&lt;=Parametrlar!$I$8,Parametrlar!$I$12&gt;0),1,0)</f>
        <v>0</v>
      </c>
      <c r="FK54" s="47">
        <f>IF(AND(FK53&gt;=1,FK$4&lt;=Parametrlar!$I$8,Parametrlar!$I$12&gt;0),1,0)</f>
        <v>0</v>
      </c>
      <c r="FL54" s="47">
        <f>IF(AND(FL53&gt;=1,FL$4&lt;=Parametrlar!$I$8,Parametrlar!$I$12&gt;0),1,0)</f>
        <v>0</v>
      </c>
      <c r="FM54" s="47">
        <f>IF(AND(FM53&gt;=1,FM$4&lt;=Parametrlar!$I$8,Parametrlar!$I$12&gt;0),1,0)</f>
        <v>0</v>
      </c>
      <c r="FN54" s="47">
        <f>IF(AND(FN53&gt;=1,FN$4&lt;=Parametrlar!$I$8,Parametrlar!$I$12&gt;0),1,0)</f>
        <v>0</v>
      </c>
      <c r="FO54" s="47">
        <f>IF(AND(FO53&gt;=1,FO$4&lt;=Parametrlar!$I$8,Parametrlar!$I$12&gt;0),1,0)</f>
        <v>0</v>
      </c>
      <c r="FP54" s="47">
        <f>IF(AND(FP53&gt;=1,FP$4&lt;=Parametrlar!$I$8,Parametrlar!$I$12&gt;0),1,0)</f>
        <v>0</v>
      </c>
    </row>
    <row r="55" spans="1:172" x14ac:dyDescent="0.2">
      <c r="A55" s="42" t="s">
        <v>236</v>
      </c>
      <c r="D55" s="44">
        <f>IF(D54=1,MIN(Kirish!$C$50,Kirish!$B$19+(Kirish!$C$50-Kirish!$B$19)*IF(Kirish!$C$51&gt;0,MIN(1,(D53-1)/Kirish!$C$51),1)),0)</f>
        <v>0</v>
      </c>
      <c r="E55" s="44">
        <f>IF(E54=1,MIN(Kirish!$C$50,Kirish!$B$19+(Kirish!$C$50-Kirish!$B$19)*IF(Kirish!$C$51&gt;0,MIN(1,(E53-1)/Kirish!$C$51),1)),0)</f>
        <v>0</v>
      </c>
      <c r="F55" s="44">
        <f>IF(F54=1,MIN(Kirish!$C$50,Kirish!$B$19+(Kirish!$C$50-Kirish!$B$19)*IF(Kirish!$C$51&gt;0,MIN(1,(F53-1)/Kirish!$C$51),1)),0)</f>
        <v>0</v>
      </c>
      <c r="G55" s="44">
        <f>IF(G54=1,MIN(Kirish!$C$50,Kirish!$B$19+(Kirish!$C$50-Kirish!$B$19)*IF(Kirish!$C$51&gt;0,MIN(1,(G53-1)/Kirish!$C$51),1)),0)</f>
        <v>0</v>
      </c>
      <c r="H55" s="44">
        <f>IF(H54=1,MIN(Kirish!$C$50,Kirish!$B$19+(Kirish!$C$50-Kirish!$B$19)*IF(Kirish!$C$51&gt;0,MIN(1,(H53-1)/Kirish!$C$51),1)),0)</f>
        <v>0</v>
      </c>
      <c r="I55" s="44">
        <f>IF(I54=1,MIN(Kirish!$C$50,Kirish!$B$19+(Kirish!$C$50-Kirish!$B$19)*IF(Kirish!$C$51&gt;0,MIN(1,(I53-1)/Kirish!$C$51),1)),0)</f>
        <v>0</v>
      </c>
      <c r="J55" s="44">
        <f>IF(J54=1,MIN(Kirish!$C$50,Kirish!$B$19+(Kirish!$C$50-Kirish!$B$19)*IF(Kirish!$C$51&gt;0,MIN(1,(J53-1)/Kirish!$C$51),1)),0)</f>
        <v>0</v>
      </c>
      <c r="K55" s="44">
        <f>IF(K54=1,MIN(Kirish!$C$50,Kirish!$B$19+(Kirish!$C$50-Kirish!$B$19)*IF(Kirish!$C$51&gt;0,MIN(1,(K53-1)/Kirish!$C$51),1)),0)</f>
        <v>0</v>
      </c>
      <c r="L55" s="44">
        <f>IF(L54=1,MIN(Kirish!$C$50,Kirish!$B$19+(Kirish!$C$50-Kirish!$B$19)*IF(Kirish!$C$51&gt;0,MIN(1,(L53-1)/Kirish!$C$51),1)),0)</f>
        <v>0</v>
      </c>
      <c r="M55" s="44">
        <f>IF(M54=1,MIN(Kirish!$C$50,Kirish!$B$19+(Kirish!$C$50-Kirish!$B$19)*IF(Kirish!$C$51&gt;0,MIN(1,(M53-1)/Kirish!$C$51),1)),0)</f>
        <v>0</v>
      </c>
      <c r="N55" s="44">
        <f>IF(N54=1,MIN(Kirish!$C$50,Kirish!$B$19+(Kirish!$C$50-Kirish!$B$19)*IF(Kirish!$C$51&gt;0,MIN(1,(N53-1)/Kirish!$C$51),1)),0)</f>
        <v>0</v>
      </c>
      <c r="O55" s="44">
        <f>IF(O54=1,MIN(Kirish!$C$50,Kirish!$B$19+(Kirish!$C$50-Kirish!$B$19)*IF(Kirish!$C$51&gt;0,MIN(1,(O53-1)/Kirish!$C$51),1)),0)</f>
        <v>0</v>
      </c>
      <c r="P55" s="44">
        <f>IF(P54=1,MIN(Kirish!$C$50,Kirish!$B$19+(Kirish!$C$50-Kirish!$B$19)*IF(Kirish!$C$51&gt;0,MIN(1,(P53-1)/Kirish!$C$51),1)),0)</f>
        <v>0</v>
      </c>
      <c r="Q55" s="44">
        <f>IF(Q54=1,MIN(Kirish!$C$50,Kirish!$B$19+(Kirish!$C$50-Kirish!$B$19)*IF(Kirish!$C$51&gt;0,MIN(1,(Q53-1)/Kirish!$C$51),1)),0)</f>
        <v>0</v>
      </c>
      <c r="R55" s="44">
        <f>IF(R54=1,MIN(Kirish!$C$50,Kirish!$B$19+(Kirish!$C$50-Kirish!$B$19)*IF(Kirish!$C$51&gt;0,MIN(1,(R53-1)/Kirish!$C$51),1)),0)</f>
        <v>0</v>
      </c>
      <c r="S55" s="44">
        <f>IF(S54=1,MIN(Kirish!$C$50,Kirish!$B$19+(Kirish!$C$50-Kirish!$B$19)*IF(Kirish!$C$51&gt;0,MIN(1,(S53-1)/Kirish!$C$51),1)),0)</f>
        <v>0</v>
      </c>
      <c r="T55" s="44">
        <f>IF(T54=1,MIN(Kirish!$C$50,Kirish!$B$19+(Kirish!$C$50-Kirish!$B$19)*IF(Kirish!$C$51&gt;0,MIN(1,(T53-1)/Kirish!$C$51),1)),0)</f>
        <v>0</v>
      </c>
      <c r="U55" s="44">
        <f>IF(U54=1,MIN(Kirish!$C$50,Kirish!$B$19+(Kirish!$C$50-Kirish!$B$19)*IF(Kirish!$C$51&gt;0,MIN(1,(U53-1)/Kirish!$C$51),1)),0)</f>
        <v>0</v>
      </c>
      <c r="V55" s="44">
        <f>IF(V54=1,MIN(Kirish!$C$50,Kirish!$B$19+(Kirish!$C$50-Kirish!$B$19)*IF(Kirish!$C$51&gt;0,MIN(1,(V53-1)/Kirish!$C$51),1)),0)</f>
        <v>0</v>
      </c>
      <c r="W55" s="44">
        <f>IF(W54=1,MIN(Kirish!$C$50,Kirish!$B$19+(Kirish!$C$50-Kirish!$B$19)*IF(Kirish!$C$51&gt;0,MIN(1,(W53-1)/Kirish!$C$51),1)),0)</f>
        <v>0</v>
      </c>
      <c r="X55" s="44">
        <f>IF(X54=1,MIN(Kirish!$C$50,Kirish!$B$19+(Kirish!$C$50-Kirish!$B$19)*IF(Kirish!$C$51&gt;0,MIN(1,(X53-1)/Kirish!$C$51),1)),0)</f>
        <v>0</v>
      </c>
      <c r="Y55" s="44">
        <f>IF(Y54=1,MIN(Kirish!$C$50,Kirish!$B$19+(Kirish!$C$50-Kirish!$B$19)*IF(Kirish!$C$51&gt;0,MIN(1,(Y53-1)/Kirish!$C$51),1)),0)</f>
        <v>0.2</v>
      </c>
      <c r="Z55" s="44">
        <f>IF(Z54=1,MIN(Kirish!$C$50,Kirish!$B$19+(Kirish!$C$50-Kirish!$B$19)*IF(Kirish!$C$51&gt;0,MIN(1,(Z53-1)/Kirish!$C$51),1)),0)</f>
        <v>0.24666666666666667</v>
      </c>
      <c r="AA55" s="44">
        <f>IF(AA54=1,MIN(Kirish!$C$50,Kirish!$B$19+(Kirish!$C$50-Kirish!$B$19)*IF(Kirish!$C$51&gt;0,MIN(1,(AA53-1)/Kirish!$C$51),1)),0)</f>
        <v>0.29333333333333333</v>
      </c>
      <c r="AB55" s="44">
        <f>IF(AB54=1,MIN(Kirish!$C$50,Kirish!$B$19+(Kirish!$C$50-Kirish!$B$19)*IF(Kirish!$C$51&gt;0,MIN(1,(AB53-1)/Kirish!$C$51),1)),0)</f>
        <v>0.33999999999999997</v>
      </c>
      <c r="AC55" s="44">
        <f>IF(AC54=1,MIN(Kirish!$C$50,Kirish!$B$19+(Kirish!$C$50-Kirish!$B$19)*IF(Kirish!$C$51&gt;0,MIN(1,(AC53-1)/Kirish!$C$51),1)),0)</f>
        <v>0.38666666666666666</v>
      </c>
      <c r="AD55" s="44">
        <f>IF(AD54=1,MIN(Kirish!$C$50,Kirish!$B$19+(Kirish!$C$50-Kirish!$B$19)*IF(Kirish!$C$51&gt;0,MIN(1,(AD53-1)/Kirish!$C$51),1)),0)</f>
        <v>0.43333333333333335</v>
      </c>
      <c r="AE55" s="44">
        <f>IF(AE54=1,MIN(Kirish!$C$50,Kirish!$B$19+(Kirish!$C$50-Kirish!$B$19)*IF(Kirish!$C$51&gt;0,MIN(1,(AE53-1)/Kirish!$C$51),1)),0)</f>
        <v>0.48</v>
      </c>
      <c r="AF55" s="44">
        <f>IF(AF54=1,MIN(Kirish!$C$50,Kirish!$B$19+(Kirish!$C$50-Kirish!$B$19)*IF(Kirish!$C$51&gt;0,MIN(1,(AF53-1)/Kirish!$C$51),1)),0)</f>
        <v>0.52666666666666662</v>
      </c>
      <c r="AG55" s="44">
        <f>IF(AG54=1,MIN(Kirish!$C$50,Kirish!$B$19+(Kirish!$C$50-Kirish!$B$19)*IF(Kirish!$C$51&gt;0,MIN(1,(AG53-1)/Kirish!$C$51),1)),0)</f>
        <v>0.57333333333333325</v>
      </c>
      <c r="AH55" s="44">
        <f>IF(AH54=1,MIN(Kirish!$C$50,Kirish!$B$19+(Kirish!$C$50-Kirish!$B$19)*IF(Kirish!$C$51&gt;0,MIN(1,(AH53-1)/Kirish!$C$51),1)),0)</f>
        <v>0.62</v>
      </c>
      <c r="AI55" s="44">
        <f>IF(AI54=1,MIN(Kirish!$C$50,Kirish!$B$19+(Kirish!$C$50-Kirish!$B$19)*IF(Kirish!$C$51&gt;0,MIN(1,(AI53-1)/Kirish!$C$51),1)),0)</f>
        <v>0.66666666666666663</v>
      </c>
      <c r="AJ55" s="44">
        <f>IF(AJ54=1,MIN(Kirish!$C$50,Kirish!$B$19+(Kirish!$C$50-Kirish!$B$19)*IF(Kirish!$C$51&gt;0,MIN(1,(AJ53-1)/Kirish!$C$51),1)),0)</f>
        <v>0.71333333333333337</v>
      </c>
      <c r="AK55" s="44">
        <f>IF(AK54=1,MIN(Kirish!$C$50,Kirish!$B$19+(Kirish!$C$50-Kirish!$B$19)*IF(Kirish!$C$51&gt;0,MIN(1,(AK53-1)/Kirish!$C$51),1)),0)</f>
        <v>0.76</v>
      </c>
      <c r="AL55" s="44">
        <f>IF(AL54=1,MIN(Kirish!$C$50,Kirish!$B$19+(Kirish!$C$50-Kirish!$B$19)*IF(Kirish!$C$51&gt;0,MIN(1,(AL53-1)/Kirish!$C$51),1)),0)</f>
        <v>0.80666666666666664</v>
      </c>
      <c r="AM55" s="44">
        <f>IF(AM54=1,MIN(Kirish!$C$50,Kirish!$B$19+(Kirish!$C$50-Kirish!$B$19)*IF(Kirish!$C$51&gt;0,MIN(1,(AM53-1)/Kirish!$C$51),1)),0)</f>
        <v>0.85333333333333328</v>
      </c>
      <c r="AN55" s="44">
        <f>IF(AN54=1,MIN(Kirish!$C$50,Kirish!$B$19+(Kirish!$C$50-Kirish!$B$19)*IF(Kirish!$C$51&gt;0,MIN(1,(AN53-1)/Kirish!$C$51),1)),0)</f>
        <v>0.89999999999999991</v>
      </c>
      <c r="AO55" s="44">
        <f>IF(AO54=1,MIN(Kirish!$C$50,Kirish!$B$19+(Kirish!$C$50-Kirish!$B$19)*IF(Kirish!$C$51&gt;0,MIN(1,(AO53-1)/Kirish!$C$51),1)),0)</f>
        <v>0.89999999999999991</v>
      </c>
      <c r="AP55" s="44">
        <f>IF(AP54=1,MIN(Kirish!$C$50,Kirish!$B$19+(Kirish!$C$50-Kirish!$B$19)*IF(Kirish!$C$51&gt;0,MIN(1,(AP53-1)/Kirish!$C$51),1)),0)</f>
        <v>0.89999999999999991</v>
      </c>
      <c r="AQ55" s="44">
        <f>IF(AQ54=1,MIN(Kirish!$C$50,Kirish!$B$19+(Kirish!$C$50-Kirish!$B$19)*IF(Kirish!$C$51&gt;0,MIN(1,(AQ53-1)/Kirish!$C$51),1)),0)</f>
        <v>0.89999999999999991</v>
      </c>
      <c r="AR55" s="44">
        <f>IF(AR54=1,MIN(Kirish!$C$50,Kirish!$B$19+(Kirish!$C$50-Kirish!$B$19)*IF(Kirish!$C$51&gt;0,MIN(1,(AR53-1)/Kirish!$C$51),1)),0)</f>
        <v>0.89999999999999991</v>
      </c>
      <c r="AS55" s="44">
        <f>IF(AS54=1,MIN(Kirish!$C$50,Kirish!$B$19+(Kirish!$C$50-Kirish!$B$19)*IF(Kirish!$C$51&gt;0,MIN(1,(AS53-1)/Kirish!$C$51),1)),0)</f>
        <v>0.89999999999999991</v>
      </c>
      <c r="AT55" s="44">
        <f>IF(AT54=1,MIN(Kirish!$C$50,Kirish!$B$19+(Kirish!$C$50-Kirish!$B$19)*IF(Kirish!$C$51&gt;0,MIN(1,(AT53-1)/Kirish!$C$51),1)),0)</f>
        <v>0.89999999999999991</v>
      </c>
      <c r="AU55" s="44">
        <f>IF(AU54=1,MIN(Kirish!$C$50,Kirish!$B$19+(Kirish!$C$50-Kirish!$B$19)*IF(Kirish!$C$51&gt;0,MIN(1,(AU53-1)/Kirish!$C$51),1)),0)</f>
        <v>0.89999999999999991</v>
      </c>
      <c r="AV55" s="44">
        <f>IF(AV54=1,MIN(Kirish!$C$50,Kirish!$B$19+(Kirish!$C$50-Kirish!$B$19)*IF(Kirish!$C$51&gt;0,MIN(1,(AV53-1)/Kirish!$C$51),1)),0)</f>
        <v>0.89999999999999991</v>
      </c>
      <c r="AW55" s="44">
        <f>IF(AW54=1,MIN(Kirish!$C$50,Kirish!$B$19+(Kirish!$C$50-Kirish!$B$19)*IF(Kirish!$C$51&gt;0,MIN(1,(AW53-1)/Kirish!$C$51),1)),0)</f>
        <v>0.89999999999999991</v>
      </c>
      <c r="AX55" s="44">
        <f>IF(AX54=1,MIN(Kirish!$C$50,Kirish!$B$19+(Kirish!$C$50-Kirish!$B$19)*IF(Kirish!$C$51&gt;0,MIN(1,(AX53-1)/Kirish!$C$51),1)),0)</f>
        <v>0.89999999999999991</v>
      </c>
      <c r="AY55" s="44">
        <f>IF(AY54=1,MIN(Kirish!$C$50,Kirish!$B$19+(Kirish!$C$50-Kirish!$B$19)*IF(Kirish!$C$51&gt;0,MIN(1,(AY53-1)/Kirish!$C$51),1)),0)</f>
        <v>0.89999999999999991</v>
      </c>
      <c r="AZ55" s="44">
        <f>IF(AZ54=1,MIN(Kirish!$C$50,Kirish!$B$19+(Kirish!$C$50-Kirish!$B$19)*IF(Kirish!$C$51&gt;0,MIN(1,(AZ53-1)/Kirish!$C$51),1)),0)</f>
        <v>0.89999999999999991</v>
      </c>
      <c r="BA55" s="44">
        <f>IF(BA54=1,MIN(Kirish!$C$50,Kirish!$B$19+(Kirish!$C$50-Kirish!$B$19)*IF(Kirish!$C$51&gt;0,MIN(1,(BA53-1)/Kirish!$C$51),1)),0)</f>
        <v>0.89999999999999991</v>
      </c>
      <c r="BB55" s="44">
        <f>IF(BB54=1,MIN(Kirish!$C$50,Kirish!$B$19+(Kirish!$C$50-Kirish!$B$19)*IF(Kirish!$C$51&gt;0,MIN(1,(BB53-1)/Kirish!$C$51),1)),0)</f>
        <v>0.89999999999999991</v>
      </c>
      <c r="BC55" s="44">
        <f>IF(BC54=1,MIN(Kirish!$C$50,Kirish!$B$19+(Kirish!$C$50-Kirish!$B$19)*IF(Kirish!$C$51&gt;0,MIN(1,(BC53-1)/Kirish!$C$51),1)),0)</f>
        <v>0.89999999999999991</v>
      </c>
      <c r="BD55" s="44">
        <f>IF(BD54=1,MIN(Kirish!$C$50,Kirish!$B$19+(Kirish!$C$50-Kirish!$B$19)*IF(Kirish!$C$51&gt;0,MIN(1,(BD53-1)/Kirish!$C$51),1)),0)</f>
        <v>0.89999999999999991</v>
      </c>
      <c r="BE55" s="44">
        <f>IF(BE54=1,MIN(Kirish!$C$50,Kirish!$B$19+(Kirish!$C$50-Kirish!$B$19)*IF(Kirish!$C$51&gt;0,MIN(1,(BE53-1)/Kirish!$C$51),1)),0)</f>
        <v>0.89999999999999991</v>
      </c>
      <c r="BF55" s="44">
        <f>IF(BF54=1,MIN(Kirish!$C$50,Kirish!$B$19+(Kirish!$C$50-Kirish!$B$19)*IF(Kirish!$C$51&gt;0,MIN(1,(BF53-1)/Kirish!$C$51),1)),0)</f>
        <v>0.89999999999999991</v>
      </c>
      <c r="BG55" s="44">
        <f>IF(BG54=1,MIN(Kirish!$C$50,Kirish!$B$19+(Kirish!$C$50-Kirish!$B$19)*IF(Kirish!$C$51&gt;0,MIN(1,(BG53-1)/Kirish!$C$51),1)),0)</f>
        <v>0.89999999999999991</v>
      </c>
      <c r="BH55" s="44">
        <f>IF(BH54=1,MIN(Kirish!$C$50,Kirish!$B$19+(Kirish!$C$50-Kirish!$B$19)*IF(Kirish!$C$51&gt;0,MIN(1,(BH53-1)/Kirish!$C$51),1)),0)</f>
        <v>0.89999999999999991</v>
      </c>
      <c r="BI55" s="44">
        <f>IF(BI54=1,MIN(Kirish!$C$50,Kirish!$B$19+(Kirish!$C$50-Kirish!$B$19)*IF(Kirish!$C$51&gt;0,MIN(1,(BI53-1)/Kirish!$C$51),1)),0)</f>
        <v>0.89999999999999991</v>
      </c>
      <c r="BJ55" s="44">
        <f>IF(BJ54=1,MIN(Kirish!$C$50,Kirish!$B$19+(Kirish!$C$50-Kirish!$B$19)*IF(Kirish!$C$51&gt;0,MIN(1,(BJ53-1)/Kirish!$C$51),1)),0)</f>
        <v>0.89999999999999991</v>
      </c>
      <c r="BK55" s="44">
        <f>IF(BK54=1,MIN(Kirish!$C$50,Kirish!$B$19+(Kirish!$C$50-Kirish!$B$19)*IF(Kirish!$C$51&gt;0,MIN(1,(BK53-1)/Kirish!$C$51),1)),0)</f>
        <v>0.89999999999999991</v>
      </c>
      <c r="BL55" s="44">
        <f>IF(BL54=1,MIN(Kirish!$C$50,Kirish!$B$19+(Kirish!$C$50-Kirish!$B$19)*IF(Kirish!$C$51&gt;0,MIN(1,(BL53-1)/Kirish!$C$51),1)),0)</f>
        <v>0.89999999999999991</v>
      </c>
      <c r="BM55" s="44">
        <f>IF(BM54=1,MIN(Kirish!$C$50,Kirish!$B$19+(Kirish!$C$50-Kirish!$B$19)*IF(Kirish!$C$51&gt;0,MIN(1,(BM53-1)/Kirish!$C$51),1)),0)</f>
        <v>0.89999999999999991</v>
      </c>
      <c r="BN55" s="44">
        <f>IF(BN54=1,MIN(Kirish!$C$50,Kirish!$B$19+(Kirish!$C$50-Kirish!$B$19)*IF(Kirish!$C$51&gt;0,MIN(1,(BN53-1)/Kirish!$C$51),1)),0)</f>
        <v>0.89999999999999991</v>
      </c>
      <c r="BO55" s="44">
        <f>IF(BO54=1,MIN(Kirish!$C$50,Kirish!$B$19+(Kirish!$C$50-Kirish!$B$19)*IF(Kirish!$C$51&gt;0,MIN(1,(BO53-1)/Kirish!$C$51),1)),0)</f>
        <v>0.89999999999999991</v>
      </c>
      <c r="BP55" s="44">
        <f>IF(BP54=1,MIN(Kirish!$C$50,Kirish!$B$19+(Kirish!$C$50-Kirish!$B$19)*IF(Kirish!$C$51&gt;0,MIN(1,(BP53-1)/Kirish!$C$51),1)),0)</f>
        <v>0.89999999999999991</v>
      </c>
      <c r="BQ55" s="44">
        <f>IF(BQ54=1,MIN(Kirish!$C$50,Kirish!$B$19+(Kirish!$C$50-Kirish!$B$19)*IF(Kirish!$C$51&gt;0,MIN(1,(BQ53-1)/Kirish!$C$51),1)),0)</f>
        <v>0.89999999999999991</v>
      </c>
      <c r="BR55" s="44">
        <f>IF(BR54=1,MIN(Kirish!$C$50,Kirish!$B$19+(Kirish!$C$50-Kirish!$B$19)*IF(Kirish!$C$51&gt;0,MIN(1,(BR53-1)/Kirish!$C$51),1)),0)</f>
        <v>0.89999999999999991</v>
      </c>
      <c r="BS55" s="44">
        <f>IF(BS54=1,MIN(Kirish!$C$50,Kirish!$B$19+(Kirish!$C$50-Kirish!$B$19)*IF(Kirish!$C$51&gt;0,MIN(1,(BS53-1)/Kirish!$C$51),1)),0)</f>
        <v>0.89999999999999991</v>
      </c>
      <c r="BT55" s="44">
        <f>IF(BT54=1,MIN(Kirish!$C$50,Kirish!$B$19+(Kirish!$C$50-Kirish!$B$19)*IF(Kirish!$C$51&gt;0,MIN(1,(BT53-1)/Kirish!$C$51),1)),0)</f>
        <v>0.89999999999999991</v>
      </c>
      <c r="BU55" s="44">
        <f>IF(BU54=1,MIN(Kirish!$C$50,Kirish!$B$19+(Kirish!$C$50-Kirish!$B$19)*IF(Kirish!$C$51&gt;0,MIN(1,(BU53-1)/Kirish!$C$51),1)),0)</f>
        <v>0.89999999999999991</v>
      </c>
      <c r="BV55" s="44">
        <f>IF(BV54=1,MIN(Kirish!$C$50,Kirish!$B$19+(Kirish!$C$50-Kirish!$B$19)*IF(Kirish!$C$51&gt;0,MIN(1,(BV53-1)/Kirish!$C$51),1)),0)</f>
        <v>0.89999999999999991</v>
      </c>
      <c r="BW55" s="44">
        <f>IF(BW54=1,MIN(Kirish!$C$50,Kirish!$B$19+(Kirish!$C$50-Kirish!$B$19)*IF(Kirish!$C$51&gt;0,MIN(1,(BW53-1)/Kirish!$C$51),1)),0)</f>
        <v>0.89999999999999991</v>
      </c>
      <c r="BX55" s="44">
        <f>IF(BX54=1,MIN(Kirish!$C$50,Kirish!$B$19+(Kirish!$C$50-Kirish!$B$19)*IF(Kirish!$C$51&gt;0,MIN(1,(BX53-1)/Kirish!$C$51),1)),0)</f>
        <v>0.89999999999999991</v>
      </c>
      <c r="BY55" s="44">
        <f>IF(BY54=1,MIN(Kirish!$C$50,Kirish!$B$19+(Kirish!$C$50-Kirish!$B$19)*IF(Kirish!$C$51&gt;0,MIN(1,(BY53-1)/Kirish!$C$51),1)),0)</f>
        <v>0.89999999999999991</v>
      </c>
      <c r="BZ55" s="44">
        <f>IF(BZ54=1,MIN(Kirish!$C$50,Kirish!$B$19+(Kirish!$C$50-Kirish!$B$19)*IF(Kirish!$C$51&gt;0,MIN(1,(BZ53-1)/Kirish!$C$51),1)),0)</f>
        <v>0.89999999999999991</v>
      </c>
      <c r="CA55" s="44">
        <f>IF(CA54=1,MIN(Kirish!$C$50,Kirish!$B$19+(Kirish!$C$50-Kirish!$B$19)*IF(Kirish!$C$51&gt;0,MIN(1,(CA53-1)/Kirish!$C$51),1)),0)</f>
        <v>0.89999999999999991</v>
      </c>
      <c r="CB55" s="44">
        <f>IF(CB54=1,MIN(Kirish!$C$50,Kirish!$B$19+(Kirish!$C$50-Kirish!$B$19)*IF(Kirish!$C$51&gt;0,MIN(1,(CB53-1)/Kirish!$C$51),1)),0)</f>
        <v>0.89999999999999991</v>
      </c>
      <c r="CC55" s="44">
        <f>IF(CC54=1,MIN(Kirish!$C$50,Kirish!$B$19+(Kirish!$C$50-Kirish!$B$19)*IF(Kirish!$C$51&gt;0,MIN(1,(CC53-1)/Kirish!$C$51),1)),0)</f>
        <v>0.89999999999999991</v>
      </c>
      <c r="CD55" s="44">
        <f>IF(CD54=1,MIN(Kirish!$C$50,Kirish!$B$19+(Kirish!$C$50-Kirish!$B$19)*IF(Kirish!$C$51&gt;0,MIN(1,(CD53-1)/Kirish!$C$51),1)),0)</f>
        <v>0.89999999999999991</v>
      </c>
      <c r="CE55" s="44">
        <f>IF(CE54=1,MIN(Kirish!$C$50,Kirish!$B$19+(Kirish!$C$50-Kirish!$B$19)*IF(Kirish!$C$51&gt;0,MIN(1,(CE53-1)/Kirish!$C$51),1)),0)</f>
        <v>0.89999999999999991</v>
      </c>
      <c r="CF55" s="44">
        <f>IF(CF54=1,MIN(Kirish!$C$50,Kirish!$B$19+(Kirish!$C$50-Kirish!$B$19)*IF(Kirish!$C$51&gt;0,MIN(1,(CF53-1)/Kirish!$C$51),1)),0)</f>
        <v>0.89999999999999991</v>
      </c>
      <c r="CG55" s="44">
        <f>IF(CG54=1,MIN(Kirish!$C$50,Kirish!$B$19+(Kirish!$C$50-Kirish!$B$19)*IF(Kirish!$C$51&gt;0,MIN(1,(CG53-1)/Kirish!$C$51),1)),0)</f>
        <v>0.89999999999999991</v>
      </c>
      <c r="CH55" s="44">
        <f>IF(CH54=1,MIN(Kirish!$C$50,Kirish!$B$19+(Kirish!$C$50-Kirish!$B$19)*IF(Kirish!$C$51&gt;0,MIN(1,(CH53-1)/Kirish!$C$51),1)),0)</f>
        <v>0.89999999999999991</v>
      </c>
      <c r="CI55" s="44">
        <f>IF(CI54=1,MIN(Kirish!$C$50,Kirish!$B$19+(Kirish!$C$50-Kirish!$B$19)*IF(Kirish!$C$51&gt;0,MIN(1,(CI53-1)/Kirish!$C$51),1)),0)</f>
        <v>0.89999999999999991</v>
      </c>
      <c r="CJ55" s="44">
        <f>IF(CJ54=1,MIN(Kirish!$C$50,Kirish!$B$19+(Kirish!$C$50-Kirish!$B$19)*IF(Kirish!$C$51&gt;0,MIN(1,(CJ53-1)/Kirish!$C$51),1)),0)</f>
        <v>0.89999999999999991</v>
      </c>
      <c r="CK55" s="44">
        <f>IF(CK54=1,MIN(Kirish!$C$50,Kirish!$B$19+(Kirish!$C$50-Kirish!$B$19)*IF(Kirish!$C$51&gt;0,MIN(1,(CK53-1)/Kirish!$C$51),1)),0)</f>
        <v>0.89999999999999991</v>
      </c>
      <c r="CL55" s="44">
        <f>IF(CL54=1,MIN(Kirish!$C$50,Kirish!$B$19+(Kirish!$C$50-Kirish!$B$19)*IF(Kirish!$C$51&gt;0,MIN(1,(CL53-1)/Kirish!$C$51),1)),0)</f>
        <v>0.89999999999999991</v>
      </c>
      <c r="CM55" s="44">
        <f>IF(CM54=1,MIN(Kirish!$C$50,Kirish!$B$19+(Kirish!$C$50-Kirish!$B$19)*IF(Kirish!$C$51&gt;0,MIN(1,(CM53-1)/Kirish!$C$51),1)),0)</f>
        <v>0.89999999999999991</v>
      </c>
      <c r="CN55" s="44">
        <f>IF(CN54=1,MIN(Kirish!$C$50,Kirish!$B$19+(Kirish!$C$50-Kirish!$B$19)*IF(Kirish!$C$51&gt;0,MIN(1,(CN53-1)/Kirish!$C$51),1)),0)</f>
        <v>0.89999999999999991</v>
      </c>
      <c r="CO55" s="44">
        <f>IF(CO54=1,MIN(Kirish!$C$50,Kirish!$B$19+(Kirish!$C$50-Kirish!$B$19)*IF(Kirish!$C$51&gt;0,MIN(1,(CO53-1)/Kirish!$C$51),1)),0)</f>
        <v>0.89999999999999991</v>
      </c>
      <c r="CP55" s="44">
        <f>IF(CP54=1,MIN(Kirish!$C$50,Kirish!$B$19+(Kirish!$C$50-Kirish!$B$19)*IF(Kirish!$C$51&gt;0,MIN(1,(CP53-1)/Kirish!$C$51),1)),0)</f>
        <v>0.89999999999999991</v>
      </c>
      <c r="CQ55" s="44">
        <f>IF(CQ54=1,MIN(Kirish!$C$50,Kirish!$B$19+(Kirish!$C$50-Kirish!$B$19)*IF(Kirish!$C$51&gt;0,MIN(1,(CQ53-1)/Kirish!$C$51),1)),0)</f>
        <v>0.89999999999999991</v>
      </c>
      <c r="CR55" s="44">
        <f>IF(CR54=1,MIN(Kirish!$C$50,Kirish!$B$19+(Kirish!$C$50-Kirish!$B$19)*IF(Kirish!$C$51&gt;0,MIN(1,(CR53-1)/Kirish!$C$51),1)),0)</f>
        <v>0.89999999999999991</v>
      </c>
      <c r="CS55" s="44">
        <f>IF(CS54=1,MIN(Kirish!$C$50,Kirish!$B$19+(Kirish!$C$50-Kirish!$B$19)*IF(Kirish!$C$51&gt;0,MIN(1,(CS53-1)/Kirish!$C$51),1)),0)</f>
        <v>0.89999999999999991</v>
      </c>
      <c r="CT55" s="44">
        <f>IF(CT54=1,MIN(Kirish!$C$50,Kirish!$B$19+(Kirish!$C$50-Kirish!$B$19)*IF(Kirish!$C$51&gt;0,MIN(1,(CT53-1)/Kirish!$C$51),1)),0)</f>
        <v>0.89999999999999991</v>
      </c>
      <c r="CU55" s="44">
        <f>IF(CU54=1,MIN(Kirish!$C$50,Kirish!$B$19+(Kirish!$C$50-Kirish!$B$19)*IF(Kirish!$C$51&gt;0,MIN(1,(CU53-1)/Kirish!$C$51),1)),0)</f>
        <v>0.89999999999999991</v>
      </c>
      <c r="CV55" s="44">
        <f>IF(CV54=1,MIN(Kirish!$C$50,Kirish!$B$19+(Kirish!$C$50-Kirish!$B$19)*IF(Kirish!$C$51&gt;0,MIN(1,(CV53-1)/Kirish!$C$51),1)),0)</f>
        <v>0.89999999999999991</v>
      </c>
      <c r="CW55" s="44">
        <f>IF(CW54=1,MIN(Kirish!$C$50,Kirish!$B$19+(Kirish!$C$50-Kirish!$B$19)*IF(Kirish!$C$51&gt;0,MIN(1,(CW53-1)/Kirish!$C$51),1)),0)</f>
        <v>0.89999999999999991</v>
      </c>
      <c r="CX55" s="44">
        <f>IF(CX54=1,MIN(Kirish!$C$50,Kirish!$B$19+(Kirish!$C$50-Kirish!$B$19)*IF(Kirish!$C$51&gt;0,MIN(1,(CX53-1)/Kirish!$C$51),1)),0)</f>
        <v>0.89999999999999991</v>
      </c>
      <c r="CY55" s="44">
        <f>IF(CY54=1,MIN(Kirish!$C$50,Kirish!$B$19+(Kirish!$C$50-Kirish!$B$19)*IF(Kirish!$C$51&gt;0,MIN(1,(CY53-1)/Kirish!$C$51),1)),0)</f>
        <v>0.89999999999999991</v>
      </c>
      <c r="CZ55" s="44">
        <f>IF(CZ54=1,MIN(Kirish!$C$50,Kirish!$B$19+(Kirish!$C$50-Kirish!$B$19)*IF(Kirish!$C$51&gt;0,MIN(1,(CZ53-1)/Kirish!$C$51),1)),0)</f>
        <v>0.89999999999999991</v>
      </c>
      <c r="DA55" s="44">
        <f>IF(DA54=1,MIN(Kirish!$C$50,Kirish!$B$19+(Kirish!$C$50-Kirish!$B$19)*IF(Kirish!$C$51&gt;0,MIN(1,(DA53-1)/Kirish!$C$51),1)),0)</f>
        <v>0.89999999999999991</v>
      </c>
      <c r="DB55" s="44">
        <f>IF(DB54=1,MIN(Kirish!$C$50,Kirish!$B$19+(Kirish!$C$50-Kirish!$B$19)*IF(Kirish!$C$51&gt;0,MIN(1,(DB53-1)/Kirish!$C$51),1)),0)</f>
        <v>0.89999999999999991</v>
      </c>
      <c r="DC55" s="44">
        <f>IF(DC54=1,MIN(Kirish!$C$50,Kirish!$B$19+(Kirish!$C$50-Kirish!$B$19)*IF(Kirish!$C$51&gt;0,MIN(1,(DC53-1)/Kirish!$C$51),1)),0)</f>
        <v>0.89999999999999991</v>
      </c>
      <c r="DD55" s="44">
        <f>IF(DD54=1,MIN(Kirish!$C$50,Kirish!$B$19+(Kirish!$C$50-Kirish!$B$19)*IF(Kirish!$C$51&gt;0,MIN(1,(DD53-1)/Kirish!$C$51),1)),0)</f>
        <v>0.89999999999999991</v>
      </c>
      <c r="DE55" s="44">
        <f>IF(DE54=1,MIN(Kirish!$C$50,Kirish!$B$19+(Kirish!$C$50-Kirish!$B$19)*IF(Kirish!$C$51&gt;0,MIN(1,(DE53-1)/Kirish!$C$51),1)),0)</f>
        <v>0.89999999999999991</v>
      </c>
      <c r="DF55" s="44">
        <f>IF(DF54=1,MIN(Kirish!$C$50,Kirish!$B$19+(Kirish!$C$50-Kirish!$B$19)*IF(Kirish!$C$51&gt;0,MIN(1,(DF53-1)/Kirish!$C$51),1)),0)</f>
        <v>0.89999999999999991</v>
      </c>
      <c r="DG55" s="44">
        <f>IF(DG54=1,MIN(Kirish!$C$50,Kirish!$B$19+(Kirish!$C$50-Kirish!$B$19)*IF(Kirish!$C$51&gt;0,MIN(1,(DG53-1)/Kirish!$C$51),1)),0)</f>
        <v>0.89999999999999991</v>
      </c>
      <c r="DH55" s="44">
        <f>IF(DH54=1,MIN(Kirish!$C$50,Kirish!$B$19+(Kirish!$C$50-Kirish!$B$19)*IF(Kirish!$C$51&gt;0,MIN(1,(DH53-1)/Kirish!$C$51),1)),0)</f>
        <v>0.89999999999999991</v>
      </c>
      <c r="DI55" s="44">
        <f>IF(DI54=1,MIN(Kirish!$C$50,Kirish!$B$19+(Kirish!$C$50-Kirish!$B$19)*IF(Kirish!$C$51&gt;0,MIN(1,(DI53-1)/Kirish!$C$51),1)),0)</f>
        <v>0.89999999999999991</v>
      </c>
      <c r="DJ55" s="44">
        <f>IF(DJ54=1,MIN(Kirish!$C$50,Kirish!$B$19+(Kirish!$C$50-Kirish!$B$19)*IF(Kirish!$C$51&gt;0,MIN(1,(DJ53-1)/Kirish!$C$51),1)),0)</f>
        <v>0.89999999999999991</v>
      </c>
      <c r="DK55" s="44">
        <f>IF(DK54=1,MIN(Kirish!$C$50,Kirish!$B$19+(Kirish!$C$50-Kirish!$B$19)*IF(Kirish!$C$51&gt;0,MIN(1,(DK53-1)/Kirish!$C$51),1)),0)</f>
        <v>0.89999999999999991</v>
      </c>
      <c r="DL55" s="44">
        <f>IF(DL54=1,MIN(Kirish!$C$50,Kirish!$B$19+(Kirish!$C$50-Kirish!$B$19)*IF(Kirish!$C$51&gt;0,MIN(1,(DL53-1)/Kirish!$C$51),1)),0)</f>
        <v>0.89999999999999991</v>
      </c>
      <c r="DM55" s="44">
        <f>IF(DM54=1,MIN(Kirish!$C$50,Kirish!$B$19+(Kirish!$C$50-Kirish!$B$19)*IF(Kirish!$C$51&gt;0,MIN(1,(DM53-1)/Kirish!$C$51),1)),0)</f>
        <v>0.89999999999999991</v>
      </c>
      <c r="DN55" s="44">
        <f>IF(DN54=1,MIN(Kirish!$C$50,Kirish!$B$19+(Kirish!$C$50-Kirish!$B$19)*IF(Kirish!$C$51&gt;0,MIN(1,(DN53-1)/Kirish!$C$51),1)),0)</f>
        <v>0.89999999999999991</v>
      </c>
      <c r="DO55" s="44">
        <f>IF(DO54=1,MIN(Kirish!$C$50,Kirish!$B$19+(Kirish!$C$50-Kirish!$B$19)*IF(Kirish!$C$51&gt;0,MIN(1,(DO53-1)/Kirish!$C$51),1)),0)</f>
        <v>0.89999999999999991</v>
      </c>
      <c r="DP55" s="44">
        <f>IF(DP54=1,MIN(Kirish!$C$50,Kirish!$B$19+(Kirish!$C$50-Kirish!$B$19)*IF(Kirish!$C$51&gt;0,MIN(1,(DP53-1)/Kirish!$C$51),1)),0)</f>
        <v>0.89999999999999991</v>
      </c>
      <c r="DQ55" s="44">
        <f>IF(DQ54=1,MIN(Kirish!$C$50,Kirish!$B$19+(Kirish!$C$50-Kirish!$B$19)*IF(Kirish!$C$51&gt;0,MIN(1,(DQ53-1)/Kirish!$C$51),1)),0)</f>
        <v>0.89999999999999991</v>
      </c>
      <c r="DR55" s="44">
        <f>IF(DR54=1,MIN(Kirish!$C$50,Kirish!$B$19+(Kirish!$C$50-Kirish!$B$19)*IF(Kirish!$C$51&gt;0,MIN(1,(DR53-1)/Kirish!$C$51),1)),0)</f>
        <v>0.89999999999999991</v>
      </c>
      <c r="DS55" s="44">
        <f>IF(DS54=1,MIN(Kirish!$C$50,Kirish!$B$19+(Kirish!$C$50-Kirish!$B$19)*IF(Kirish!$C$51&gt;0,MIN(1,(DS53-1)/Kirish!$C$51),1)),0)</f>
        <v>0.89999999999999991</v>
      </c>
      <c r="DT55" s="44">
        <f>IF(DT54=1,MIN(Kirish!$C$50,Kirish!$B$19+(Kirish!$C$50-Kirish!$B$19)*IF(Kirish!$C$51&gt;0,MIN(1,(DT53-1)/Kirish!$C$51),1)),0)</f>
        <v>0.89999999999999991</v>
      </c>
      <c r="DU55" s="44">
        <f>IF(DU54=1,MIN(Kirish!$C$50,Kirish!$B$19+(Kirish!$C$50-Kirish!$B$19)*IF(Kirish!$C$51&gt;0,MIN(1,(DU53-1)/Kirish!$C$51),1)),0)</f>
        <v>0.89999999999999991</v>
      </c>
      <c r="DV55" s="44">
        <f>IF(DV54=1,MIN(Kirish!$C$50,Kirish!$B$19+(Kirish!$C$50-Kirish!$B$19)*IF(Kirish!$C$51&gt;0,MIN(1,(DV53-1)/Kirish!$C$51),1)),0)</f>
        <v>0.89999999999999991</v>
      </c>
      <c r="DW55" s="44">
        <f>IF(DW54=1,MIN(Kirish!$C$50,Kirish!$B$19+(Kirish!$C$50-Kirish!$B$19)*IF(Kirish!$C$51&gt;0,MIN(1,(DW53-1)/Kirish!$C$51),1)),0)</f>
        <v>0.89999999999999991</v>
      </c>
      <c r="DX55" s="44">
        <f>IF(DX54=1,MIN(Kirish!$C$50,Kirish!$B$19+(Kirish!$C$50-Kirish!$B$19)*IF(Kirish!$C$51&gt;0,MIN(1,(DX53-1)/Kirish!$C$51),1)),0)</f>
        <v>0.89999999999999991</v>
      </c>
      <c r="DY55" s="44">
        <f>IF(DY54=1,MIN(Kirish!$C$50,Kirish!$B$19+(Kirish!$C$50-Kirish!$B$19)*IF(Kirish!$C$51&gt;0,MIN(1,(DY53-1)/Kirish!$C$51),1)),0)</f>
        <v>0.89999999999999991</v>
      </c>
      <c r="DZ55" s="44">
        <f>IF(DZ54=1,MIN(Kirish!$C$50,Kirish!$B$19+(Kirish!$C$50-Kirish!$B$19)*IF(Kirish!$C$51&gt;0,MIN(1,(DZ53-1)/Kirish!$C$51),1)),0)</f>
        <v>0.89999999999999991</v>
      </c>
      <c r="EA55" s="44">
        <f>IF(EA54=1,MIN(Kirish!$C$50,Kirish!$B$19+(Kirish!$C$50-Kirish!$B$19)*IF(Kirish!$C$51&gt;0,MIN(1,(EA53-1)/Kirish!$C$51),1)),0)</f>
        <v>0.89999999999999991</v>
      </c>
      <c r="EB55" s="44">
        <f>IF(EB54=1,MIN(Kirish!$C$50,Kirish!$B$19+(Kirish!$C$50-Kirish!$B$19)*IF(Kirish!$C$51&gt;0,MIN(1,(EB53-1)/Kirish!$C$51),1)),0)</f>
        <v>0.89999999999999991</v>
      </c>
      <c r="EC55" s="44">
        <f>IF(EC54=1,MIN(Kirish!$C$50,Kirish!$B$19+(Kirish!$C$50-Kirish!$B$19)*IF(Kirish!$C$51&gt;0,MIN(1,(EC53-1)/Kirish!$C$51),1)),0)</f>
        <v>0.89999999999999991</v>
      </c>
      <c r="ED55" s="44">
        <f>IF(ED54=1,MIN(Kirish!$C$50,Kirish!$B$19+(Kirish!$C$50-Kirish!$B$19)*IF(Kirish!$C$51&gt;0,MIN(1,(ED53-1)/Kirish!$C$51),1)),0)</f>
        <v>0.89999999999999991</v>
      </c>
      <c r="EE55" s="44">
        <f>IF(EE54=1,MIN(Kirish!$C$50,Kirish!$B$19+(Kirish!$C$50-Kirish!$B$19)*IF(Kirish!$C$51&gt;0,MIN(1,(EE53-1)/Kirish!$C$51),1)),0)</f>
        <v>0.89999999999999991</v>
      </c>
      <c r="EF55" s="44">
        <f>IF(EF54=1,MIN(Kirish!$C$50,Kirish!$B$19+(Kirish!$C$50-Kirish!$B$19)*IF(Kirish!$C$51&gt;0,MIN(1,(EF53-1)/Kirish!$C$51),1)),0)</f>
        <v>0.89999999999999991</v>
      </c>
      <c r="EG55" s="44">
        <f>IF(EG54=1,MIN(Kirish!$C$50,Kirish!$B$19+(Kirish!$C$50-Kirish!$B$19)*IF(Kirish!$C$51&gt;0,MIN(1,(EG53-1)/Kirish!$C$51),1)),0)</f>
        <v>0.89999999999999991</v>
      </c>
      <c r="EH55" s="44">
        <f>IF(EH54=1,MIN(Kirish!$C$50,Kirish!$B$19+(Kirish!$C$50-Kirish!$B$19)*IF(Kirish!$C$51&gt;0,MIN(1,(EH53-1)/Kirish!$C$51),1)),0)</f>
        <v>0.89999999999999991</v>
      </c>
      <c r="EI55" s="44">
        <f>IF(EI54=1,MIN(Kirish!$C$50,Kirish!$B$19+(Kirish!$C$50-Kirish!$B$19)*IF(Kirish!$C$51&gt;0,MIN(1,(EI53-1)/Kirish!$C$51),1)),0)</f>
        <v>0.89999999999999991</v>
      </c>
      <c r="EJ55" s="44">
        <f>IF(EJ54=1,MIN(Kirish!$C$50,Kirish!$B$19+(Kirish!$C$50-Kirish!$B$19)*IF(Kirish!$C$51&gt;0,MIN(1,(EJ53-1)/Kirish!$C$51),1)),0)</f>
        <v>0.89999999999999991</v>
      </c>
      <c r="EK55" s="44">
        <f>IF(EK54=1,MIN(Kirish!$C$50,Kirish!$B$19+(Kirish!$C$50-Kirish!$B$19)*IF(Kirish!$C$51&gt;0,MIN(1,(EK53-1)/Kirish!$C$51),1)),0)</f>
        <v>0.89999999999999991</v>
      </c>
      <c r="EL55" s="44">
        <f>IF(EL54=1,MIN(Kirish!$C$50,Kirish!$B$19+(Kirish!$C$50-Kirish!$B$19)*IF(Kirish!$C$51&gt;0,MIN(1,(EL53-1)/Kirish!$C$51),1)),0)</f>
        <v>0.89999999999999991</v>
      </c>
      <c r="EM55" s="44">
        <f>IF(EM54=1,MIN(Kirish!$C$50,Kirish!$B$19+(Kirish!$C$50-Kirish!$B$19)*IF(Kirish!$C$51&gt;0,MIN(1,(EM53-1)/Kirish!$C$51),1)),0)</f>
        <v>0.89999999999999991</v>
      </c>
      <c r="EN55" s="44">
        <f>IF(EN54=1,MIN(Kirish!$C$50,Kirish!$B$19+(Kirish!$C$50-Kirish!$B$19)*IF(Kirish!$C$51&gt;0,MIN(1,(EN53-1)/Kirish!$C$51),1)),0)</f>
        <v>0.89999999999999991</v>
      </c>
      <c r="EO55" s="44">
        <f>IF(EO54=1,MIN(Kirish!$C$50,Kirish!$B$19+(Kirish!$C$50-Kirish!$B$19)*IF(Kirish!$C$51&gt;0,MIN(1,(EO53-1)/Kirish!$C$51),1)),0)</f>
        <v>0</v>
      </c>
      <c r="EP55" s="44">
        <f>IF(EP54=1,MIN(Kirish!$C$50,Kirish!$B$19+(Kirish!$C$50-Kirish!$B$19)*IF(Kirish!$C$51&gt;0,MIN(1,(EP53-1)/Kirish!$C$51),1)),0)</f>
        <v>0</v>
      </c>
      <c r="EQ55" s="44">
        <f>IF(EQ54=1,MIN(Kirish!$C$50,Kirish!$B$19+(Kirish!$C$50-Kirish!$B$19)*IF(Kirish!$C$51&gt;0,MIN(1,(EQ53-1)/Kirish!$C$51),1)),0)</f>
        <v>0</v>
      </c>
      <c r="ER55" s="44">
        <f>IF(ER54=1,MIN(Kirish!$C$50,Kirish!$B$19+(Kirish!$C$50-Kirish!$B$19)*IF(Kirish!$C$51&gt;0,MIN(1,(ER53-1)/Kirish!$C$51),1)),0)</f>
        <v>0</v>
      </c>
      <c r="ES55" s="44">
        <f>IF(ES54=1,MIN(Kirish!$C$50,Kirish!$B$19+(Kirish!$C$50-Kirish!$B$19)*IF(Kirish!$C$51&gt;0,MIN(1,(ES53-1)/Kirish!$C$51),1)),0)</f>
        <v>0</v>
      </c>
      <c r="ET55" s="44">
        <f>IF(ET54=1,MIN(Kirish!$C$50,Kirish!$B$19+(Kirish!$C$50-Kirish!$B$19)*IF(Kirish!$C$51&gt;0,MIN(1,(ET53-1)/Kirish!$C$51),1)),0)</f>
        <v>0</v>
      </c>
      <c r="EU55" s="44">
        <f>IF(EU54=1,MIN(Kirish!$C$50,Kirish!$B$19+(Kirish!$C$50-Kirish!$B$19)*IF(Kirish!$C$51&gt;0,MIN(1,(EU53-1)/Kirish!$C$51),1)),0)</f>
        <v>0</v>
      </c>
      <c r="EV55" s="44">
        <f>IF(EV54=1,MIN(Kirish!$C$50,Kirish!$B$19+(Kirish!$C$50-Kirish!$B$19)*IF(Kirish!$C$51&gt;0,MIN(1,(EV53-1)/Kirish!$C$51),1)),0)</f>
        <v>0</v>
      </c>
      <c r="EW55" s="44">
        <f>IF(EW54=1,MIN(Kirish!$C$50,Kirish!$B$19+(Kirish!$C$50-Kirish!$B$19)*IF(Kirish!$C$51&gt;0,MIN(1,(EW53-1)/Kirish!$C$51),1)),0)</f>
        <v>0</v>
      </c>
      <c r="EX55" s="44">
        <f>IF(EX54=1,MIN(Kirish!$C$50,Kirish!$B$19+(Kirish!$C$50-Kirish!$B$19)*IF(Kirish!$C$51&gt;0,MIN(1,(EX53-1)/Kirish!$C$51),1)),0)</f>
        <v>0</v>
      </c>
      <c r="EY55" s="44">
        <f>IF(EY54=1,MIN(Kirish!$C$50,Kirish!$B$19+(Kirish!$C$50-Kirish!$B$19)*IF(Kirish!$C$51&gt;0,MIN(1,(EY53-1)/Kirish!$C$51),1)),0)</f>
        <v>0</v>
      </c>
      <c r="EZ55" s="44">
        <f>IF(EZ54=1,MIN(Kirish!$C$50,Kirish!$B$19+(Kirish!$C$50-Kirish!$B$19)*IF(Kirish!$C$51&gt;0,MIN(1,(EZ53-1)/Kirish!$C$51),1)),0)</f>
        <v>0</v>
      </c>
      <c r="FA55" s="44">
        <f>IF(FA54=1,MIN(Kirish!$C$50,Kirish!$B$19+(Kirish!$C$50-Kirish!$B$19)*IF(Kirish!$C$51&gt;0,MIN(1,(FA53-1)/Kirish!$C$51),1)),0)</f>
        <v>0</v>
      </c>
      <c r="FB55" s="44">
        <f>IF(FB54=1,MIN(Kirish!$C$50,Kirish!$B$19+(Kirish!$C$50-Kirish!$B$19)*IF(Kirish!$C$51&gt;0,MIN(1,(FB53-1)/Kirish!$C$51),1)),0)</f>
        <v>0</v>
      </c>
      <c r="FC55" s="44">
        <f>IF(FC54=1,MIN(Kirish!$C$50,Kirish!$B$19+(Kirish!$C$50-Kirish!$B$19)*IF(Kirish!$C$51&gt;0,MIN(1,(FC53-1)/Kirish!$C$51),1)),0)</f>
        <v>0</v>
      </c>
      <c r="FD55" s="44">
        <f>IF(FD54=1,MIN(Kirish!$C$50,Kirish!$B$19+(Kirish!$C$50-Kirish!$B$19)*IF(Kirish!$C$51&gt;0,MIN(1,(FD53-1)/Kirish!$C$51),1)),0)</f>
        <v>0</v>
      </c>
      <c r="FE55" s="44">
        <f>IF(FE54=1,MIN(Kirish!$C$50,Kirish!$B$19+(Kirish!$C$50-Kirish!$B$19)*IF(Kirish!$C$51&gt;0,MIN(1,(FE53-1)/Kirish!$C$51),1)),0)</f>
        <v>0</v>
      </c>
      <c r="FF55" s="44">
        <f>IF(FF54=1,MIN(Kirish!$C$50,Kirish!$B$19+(Kirish!$C$50-Kirish!$B$19)*IF(Kirish!$C$51&gt;0,MIN(1,(FF53-1)/Kirish!$C$51),1)),0)</f>
        <v>0</v>
      </c>
      <c r="FG55" s="44">
        <f>IF(FG54=1,MIN(Kirish!$C$50,Kirish!$B$19+(Kirish!$C$50-Kirish!$B$19)*IF(Kirish!$C$51&gt;0,MIN(1,(FG53-1)/Kirish!$C$51),1)),0)</f>
        <v>0</v>
      </c>
      <c r="FH55" s="44">
        <f>IF(FH54=1,MIN(Kirish!$C$50,Kirish!$B$19+(Kirish!$C$50-Kirish!$B$19)*IF(Kirish!$C$51&gt;0,MIN(1,(FH53-1)/Kirish!$C$51),1)),0)</f>
        <v>0</v>
      </c>
      <c r="FI55" s="44">
        <f>IF(FI54=1,MIN(Kirish!$C$50,Kirish!$B$19+(Kirish!$C$50-Kirish!$B$19)*IF(Kirish!$C$51&gt;0,MIN(1,(FI53-1)/Kirish!$C$51),1)),0)</f>
        <v>0</v>
      </c>
      <c r="FJ55" s="44">
        <f>IF(FJ54=1,MIN(Kirish!$C$50,Kirish!$B$19+(Kirish!$C$50-Kirish!$B$19)*IF(Kirish!$C$51&gt;0,MIN(1,(FJ53-1)/Kirish!$C$51),1)),0)</f>
        <v>0</v>
      </c>
      <c r="FK55" s="44">
        <f>IF(FK54=1,MIN(Kirish!$C$50,Kirish!$B$19+(Kirish!$C$50-Kirish!$B$19)*IF(Kirish!$C$51&gt;0,MIN(1,(FK53-1)/Kirish!$C$51),1)),0)</f>
        <v>0</v>
      </c>
      <c r="FL55" s="44">
        <f>IF(FL54=1,MIN(Kirish!$C$50,Kirish!$B$19+(Kirish!$C$50-Kirish!$B$19)*IF(Kirish!$C$51&gt;0,MIN(1,(FL53-1)/Kirish!$C$51),1)),0)</f>
        <v>0</v>
      </c>
      <c r="FM55" s="44">
        <f>IF(FM54=1,MIN(Kirish!$C$50,Kirish!$B$19+(Kirish!$C$50-Kirish!$B$19)*IF(Kirish!$C$51&gt;0,MIN(1,(FM53-1)/Kirish!$C$51),1)),0)</f>
        <v>0</v>
      </c>
      <c r="FN55" s="44">
        <f>IF(FN54=1,MIN(Kirish!$C$50,Kirish!$B$19+(Kirish!$C$50-Kirish!$B$19)*IF(Kirish!$C$51&gt;0,MIN(1,(FN53-1)/Kirish!$C$51),1)),0)</f>
        <v>0</v>
      </c>
      <c r="FO55" s="44">
        <f>IF(FO54=1,MIN(Kirish!$C$50,Kirish!$B$19+(Kirish!$C$50-Kirish!$B$19)*IF(Kirish!$C$51&gt;0,MIN(1,(FO53-1)/Kirish!$C$51),1)),0)</f>
        <v>0</v>
      </c>
      <c r="FP55" s="44">
        <f>IF(FP54=1,MIN(Kirish!$C$50,Kirish!$B$19+(Kirish!$C$50-Kirish!$B$19)*IF(Kirish!$C$51&gt;0,MIN(1,(FP53-1)/Kirish!$C$51),1)),0)</f>
        <v>0</v>
      </c>
    </row>
    <row r="56" spans="1:172" x14ac:dyDescent="0.2">
      <c r="A56" s="42" t="s">
        <v>237</v>
      </c>
      <c r="D56" s="43">
        <f>IF(D54=1,(1+Kirish!$C$53)^INT((D53-1)/12),1)</f>
        <v>1</v>
      </c>
      <c r="E56" s="43">
        <f>IF(E54=1,(1+Kirish!$C$53)^INT((E53-1)/12),1)</f>
        <v>1</v>
      </c>
      <c r="F56" s="43">
        <f>IF(F54=1,(1+Kirish!$C$53)^INT((F53-1)/12),1)</f>
        <v>1</v>
      </c>
      <c r="G56" s="43">
        <f>IF(G54=1,(1+Kirish!$C$53)^INT((G53-1)/12),1)</f>
        <v>1</v>
      </c>
      <c r="H56" s="43">
        <f>IF(H54=1,(1+Kirish!$C$53)^INT((H53-1)/12),1)</f>
        <v>1</v>
      </c>
      <c r="I56" s="43">
        <f>IF(I54=1,(1+Kirish!$C$53)^INT((I53-1)/12),1)</f>
        <v>1</v>
      </c>
      <c r="J56" s="43">
        <f>IF(J54=1,(1+Kirish!$C$53)^INT((J53-1)/12),1)</f>
        <v>1</v>
      </c>
      <c r="K56" s="43">
        <f>IF(K54=1,(1+Kirish!$C$53)^INT((K53-1)/12),1)</f>
        <v>1</v>
      </c>
      <c r="L56" s="43">
        <f>IF(L54=1,(1+Kirish!$C$53)^INT((L53-1)/12),1)</f>
        <v>1</v>
      </c>
      <c r="M56" s="43">
        <f>IF(M54=1,(1+Kirish!$C$53)^INT((M53-1)/12),1)</f>
        <v>1</v>
      </c>
      <c r="N56" s="43">
        <f>IF(N54=1,(1+Kirish!$C$53)^INT((N53-1)/12),1)</f>
        <v>1</v>
      </c>
      <c r="O56" s="43">
        <f>IF(O54=1,(1+Kirish!$C$53)^INT((O53-1)/12),1)</f>
        <v>1</v>
      </c>
      <c r="P56" s="43">
        <f>IF(P54=1,(1+Kirish!$C$53)^INT((P53-1)/12),1)</f>
        <v>1</v>
      </c>
      <c r="Q56" s="43">
        <f>IF(Q54=1,(1+Kirish!$C$53)^INT((Q53-1)/12),1)</f>
        <v>1</v>
      </c>
      <c r="R56" s="43">
        <f>IF(R54=1,(1+Kirish!$C$53)^INT((R53-1)/12),1)</f>
        <v>1</v>
      </c>
      <c r="S56" s="43">
        <f>IF(S54=1,(1+Kirish!$C$53)^INT((S53-1)/12),1)</f>
        <v>1</v>
      </c>
      <c r="T56" s="43">
        <f>IF(T54=1,(1+Kirish!$C$53)^INT((T53-1)/12),1)</f>
        <v>1</v>
      </c>
      <c r="U56" s="43">
        <f>IF(U54=1,(1+Kirish!$C$53)^INT((U53-1)/12),1)</f>
        <v>1</v>
      </c>
      <c r="V56" s="43">
        <f>IF(V54=1,(1+Kirish!$C$53)^INT((V53-1)/12),1)</f>
        <v>1</v>
      </c>
      <c r="W56" s="43">
        <f>IF(W54=1,(1+Kirish!$C$53)^INT((W53-1)/12),1)</f>
        <v>1</v>
      </c>
      <c r="X56" s="43">
        <f>IF(X54=1,(1+Kirish!$C$53)^INT((X53-1)/12),1)</f>
        <v>1</v>
      </c>
      <c r="Y56" s="43">
        <f>IF(Y54=1,(1+Kirish!$C$53)^INT((Y53-1)/12),1)</f>
        <v>1</v>
      </c>
      <c r="Z56" s="43">
        <f>IF(Z54=1,(1+Kirish!$C$53)^INT((Z53-1)/12),1)</f>
        <v>1</v>
      </c>
      <c r="AA56" s="43">
        <f>IF(AA54=1,(1+Kirish!$C$53)^INT((AA53-1)/12),1)</f>
        <v>1</v>
      </c>
      <c r="AB56" s="43">
        <f>IF(AB54=1,(1+Kirish!$C$53)^INT((AB53-1)/12),1)</f>
        <v>1</v>
      </c>
      <c r="AC56" s="43">
        <f>IF(AC54=1,(1+Kirish!$C$53)^INT((AC53-1)/12),1)</f>
        <v>1</v>
      </c>
      <c r="AD56" s="43">
        <f>IF(AD54=1,(1+Kirish!$C$53)^INT((AD53-1)/12),1)</f>
        <v>1</v>
      </c>
      <c r="AE56" s="43">
        <f>IF(AE54=1,(1+Kirish!$C$53)^INT((AE53-1)/12),1)</f>
        <v>1</v>
      </c>
      <c r="AF56" s="43">
        <f>IF(AF54=1,(1+Kirish!$C$53)^INT((AF53-1)/12),1)</f>
        <v>1</v>
      </c>
      <c r="AG56" s="43">
        <f>IF(AG54=1,(1+Kirish!$C$53)^INT((AG53-1)/12),1)</f>
        <v>1</v>
      </c>
      <c r="AH56" s="43">
        <f>IF(AH54=1,(1+Kirish!$C$53)^INT((AH53-1)/12),1)</f>
        <v>1</v>
      </c>
      <c r="AI56" s="43">
        <f>IF(AI54=1,(1+Kirish!$C$53)^INT((AI53-1)/12),1)</f>
        <v>1</v>
      </c>
      <c r="AJ56" s="43">
        <f>IF(AJ54=1,(1+Kirish!$C$53)^INT((AJ53-1)/12),1)</f>
        <v>1</v>
      </c>
      <c r="AK56" s="43">
        <f>IF(AK54=1,(1+Kirish!$C$53)^INT((AK53-1)/12),1)</f>
        <v>1.02</v>
      </c>
      <c r="AL56" s="43">
        <f>IF(AL54=1,(1+Kirish!$C$53)^INT((AL53-1)/12),1)</f>
        <v>1.02</v>
      </c>
      <c r="AM56" s="43">
        <f>IF(AM54=1,(1+Kirish!$C$53)^INT((AM53-1)/12),1)</f>
        <v>1.02</v>
      </c>
      <c r="AN56" s="43">
        <f>IF(AN54=1,(1+Kirish!$C$53)^INT((AN53-1)/12),1)</f>
        <v>1.02</v>
      </c>
      <c r="AO56" s="43">
        <f>IF(AO54=1,(1+Kirish!$C$53)^INT((AO53-1)/12),1)</f>
        <v>1.02</v>
      </c>
      <c r="AP56" s="43">
        <f>IF(AP54=1,(1+Kirish!$C$53)^INT((AP53-1)/12),1)</f>
        <v>1.02</v>
      </c>
      <c r="AQ56" s="43">
        <f>IF(AQ54=1,(1+Kirish!$C$53)^INT((AQ53-1)/12),1)</f>
        <v>1.02</v>
      </c>
      <c r="AR56" s="43">
        <f>IF(AR54=1,(1+Kirish!$C$53)^INT((AR53-1)/12),1)</f>
        <v>1.02</v>
      </c>
      <c r="AS56" s="43">
        <f>IF(AS54=1,(1+Kirish!$C$53)^INT((AS53-1)/12),1)</f>
        <v>1.02</v>
      </c>
      <c r="AT56" s="43">
        <f>IF(AT54=1,(1+Kirish!$C$53)^INT((AT53-1)/12),1)</f>
        <v>1.02</v>
      </c>
      <c r="AU56" s="43">
        <f>IF(AU54=1,(1+Kirish!$C$53)^INT((AU53-1)/12),1)</f>
        <v>1.02</v>
      </c>
      <c r="AV56" s="43">
        <f>IF(AV54=1,(1+Kirish!$C$53)^INT((AV53-1)/12),1)</f>
        <v>1.02</v>
      </c>
      <c r="AW56" s="43">
        <f>IF(AW54=1,(1+Kirish!$C$53)^INT((AW53-1)/12),1)</f>
        <v>1.0404</v>
      </c>
      <c r="AX56" s="43">
        <f>IF(AX54=1,(1+Kirish!$C$53)^INT((AX53-1)/12),1)</f>
        <v>1.0404</v>
      </c>
      <c r="AY56" s="43">
        <f>IF(AY54=1,(1+Kirish!$C$53)^INT((AY53-1)/12),1)</f>
        <v>1.0404</v>
      </c>
      <c r="AZ56" s="43">
        <f>IF(AZ54=1,(1+Kirish!$C$53)^INT((AZ53-1)/12),1)</f>
        <v>1.0404</v>
      </c>
      <c r="BA56" s="43">
        <f>IF(BA54=1,(1+Kirish!$C$53)^INT((BA53-1)/12),1)</f>
        <v>1.0404</v>
      </c>
      <c r="BB56" s="43">
        <f>IF(BB54=1,(1+Kirish!$C$53)^INT((BB53-1)/12),1)</f>
        <v>1.0404</v>
      </c>
      <c r="BC56" s="43">
        <f>IF(BC54=1,(1+Kirish!$C$53)^INT((BC53-1)/12),1)</f>
        <v>1.0404</v>
      </c>
      <c r="BD56" s="43">
        <f>IF(BD54=1,(1+Kirish!$C$53)^INT((BD53-1)/12),1)</f>
        <v>1.0404</v>
      </c>
      <c r="BE56" s="43">
        <f>IF(BE54=1,(1+Kirish!$C$53)^INT((BE53-1)/12),1)</f>
        <v>1.0404</v>
      </c>
      <c r="BF56" s="43">
        <f>IF(BF54=1,(1+Kirish!$C$53)^INT((BF53-1)/12),1)</f>
        <v>1.0404</v>
      </c>
      <c r="BG56" s="43">
        <f>IF(BG54=1,(1+Kirish!$C$53)^INT((BG53-1)/12),1)</f>
        <v>1.0404</v>
      </c>
      <c r="BH56" s="43">
        <f>IF(BH54=1,(1+Kirish!$C$53)^INT((BH53-1)/12),1)</f>
        <v>1.0404</v>
      </c>
      <c r="BI56" s="43">
        <f>IF(BI54=1,(1+Kirish!$C$53)^INT((BI53-1)/12),1)</f>
        <v>1.0612079999999999</v>
      </c>
      <c r="BJ56" s="43">
        <f>IF(BJ54=1,(1+Kirish!$C$53)^INT((BJ53-1)/12),1)</f>
        <v>1.0612079999999999</v>
      </c>
      <c r="BK56" s="43">
        <f>IF(BK54=1,(1+Kirish!$C$53)^INT((BK53-1)/12),1)</f>
        <v>1.0612079999999999</v>
      </c>
      <c r="BL56" s="43">
        <f>IF(BL54=1,(1+Kirish!$C$53)^INT((BL53-1)/12),1)</f>
        <v>1.0612079999999999</v>
      </c>
      <c r="BM56" s="43">
        <f>IF(BM54=1,(1+Kirish!$C$53)^INT((BM53-1)/12),1)</f>
        <v>1.0612079999999999</v>
      </c>
      <c r="BN56" s="43">
        <f>IF(BN54=1,(1+Kirish!$C$53)^INT((BN53-1)/12),1)</f>
        <v>1.0612079999999999</v>
      </c>
      <c r="BO56" s="43">
        <f>IF(BO54=1,(1+Kirish!$C$53)^INT((BO53-1)/12),1)</f>
        <v>1.0612079999999999</v>
      </c>
      <c r="BP56" s="43">
        <f>IF(BP54=1,(1+Kirish!$C$53)^INT((BP53-1)/12),1)</f>
        <v>1.0612079999999999</v>
      </c>
      <c r="BQ56" s="43">
        <f>IF(BQ54=1,(1+Kirish!$C$53)^INT((BQ53-1)/12),1)</f>
        <v>1.0612079999999999</v>
      </c>
      <c r="BR56" s="43">
        <f>IF(BR54=1,(1+Kirish!$C$53)^INT((BR53-1)/12),1)</f>
        <v>1.0612079999999999</v>
      </c>
      <c r="BS56" s="43">
        <f>IF(BS54=1,(1+Kirish!$C$53)^INT((BS53-1)/12),1)</f>
        <v>1.0612079999999999</v>
      </c>
      <c r="BT56" s="43">
        <f>IF(BT54=1,(1+Kirish!$C$53)^INT((BT53-1)/12),1)</f>
        <v>1.0612079999999999</v>
      </c>
      <c r="BU56" s="43">
        <f>IF(BU54=1,(1+Kirish!$C$53)^INT((BU53-1)/12),1)</f>
        <v>1.08243216</v>
      </c>
      <c r="BV56" s="43">
        <f>IF(BV54=1,(1+Kirish!$C$53)^INT((BV53-1)/12),1)</f>
        <v>1.08243216</v>
      </c>
      <c r="BW56" s="43">
        <f>IF(BW54=1,(1+Kirish!$C$53)^INT((BW53-1)/12),1)</f>
        <v>1.08243216</v>
      </c>
      <c r="BX56" s="43">
        <f>IF(BX54=1,(1+Kirish!$C$53)^INT((BX53-1)/12),1)</f>
        <v>1.08243216</v>
      </c>
      <c r="BY56" s="43">
        <f>IF(BY54=1,(1+Kirish!$C$53)^INT((BY53-1)/12),1)</f>
        <v>1.08243216</v>
      </c>
      <c r="BZ56" s="43">
        <f>IF(BZ54=1,(1+Kirish!$C$53)^INT((BZ53-1)/12),1)</f>
        <v>1.08243216</v>
      </c>
      <c r="CA56" s="43">
        <f>IF(CA54=1,(1+Kirish!$C$53)^INT((CA53-1)/12),1)</f>
        <v>1.08243216</v>
      </c>
      <c r="CB56" s="43">
        <f>IF(CB54=1,(1+Kirish!$C$53)^INT((CB53-1)/12),1)</f>
        <v>1.08243216</v>
      </c>
      <c r="CC56" s="43">
        <f>IF(CC54=1,(1+Kirish!$C$53)^INT((CC53-1)/12),1)</f>
        <v>1.08243216</v>
      </c>
      <c r="CD56" s="43">
        <f>IF(CD54=1,(1+Kirish!$C$53)^INT((CD53-1)/12),1)</f>
        <v>1.08243216</v>
      </c>
      <c r="CE56" s="43">
        <f>IF(CE54=1,(1+Kirish!$C$53)^INT((CE53-1)/12),1)</f>
        <v>1.08243216</v>
      </c>
      <c r="CF56" s="43">
        <f>IF(CF54=1,(1+Kirish!$C$53)^INT((CF53-1)/12),1)</f>
        <v>1.08243216</v>
      </c>
      <c r="CG56" s="43">
        <f>IF(CG54=1,(1+Kirish!$C$53)^INT((CG53-1)/12),1)</f>
        <v>1.1040808032</v>
      </c>
      <c r="CH56" s="43">
        <f>IF(CH54=1,(1+Kirish!$C$53)^INT((CH53-1)/12),1)</f>
        <v>1.1040808032</v>
      </c>
      <c r="CI56" s="43">
        <f>IF(CI54=1,(1+Kirish!$C$53)^INT((CI53-1)/12),1)</f>
        <v>1.1040808032</v>
      </c>
      <c r="CJ56" s="43">
        <f>IF(CJ54=1,(1+Kirish!$C$53)^INT((CJ53-1)/12),1)</f>
        <v>1.1040808032</v>
      </c>
      <c r="CK56" s="43">
        <f>IF(CK54=1,(1+Kirish!$C$53)^INT((CK53-1)/12),1)</f>
        <v>1.1040808032</v>
      </c>
      <c r="CL56" s="43">
        <f>IF(CL54=1,(1+Kirish!$C$53)^INT((CL53-1)/12),1)</f>
        <v>1.1040808032</v>
      </c>
      <c r="CM56" s="43">
        <f>IF(CM54=1,(1+Kirish!$C$53)^INT((CM53-1)/12),1)</f>
        <v>1.1040808032</v>
      </c>
      <c r="CN56" s="43">
        <f>IF(CN54=1,(1+Kirish!$C$53)^INT((CN53-1)/12),1)</f>
        <v>1.1040808032</v>
      </c>
      <c r="CO56" s="43">
        <f>IF(CO54=1,(1+Kirish!$C$53)^INT((CO53-1)/12),1)</f>
        <v>1.1040808032</v>
      </c>
      <c r="CP56" s="43">
        <f>IF(CP54=1,(1+Kirish!$C$53)^INT((CP53-1)/12),1)</f>
        <v>1.1040808032</v>
      </c>
      <c r="CQ56" s="43">
        <f>IF(CQ54=1,(1+Kirish!$C$53)^INT((CQ53-1)/12),1)</f>
        <v>1.1040808032</v>
      </c>
      <c r="CR56" s="43">
        <f>IF(CR54=1,(1+Kirish!$C$53)^INT((CR53-1)/12),1)</f>
        <v>1.1040808032</v>
      </c>
      <c r="CS56" s="43">
        <f>IF(CS54=1,(1+Kirish!$C$53)^INT((CS53-1)/12),1)</f>
        <v>1.1261624192640001</v>
      </c>
      <c r="CT56" s="43">
        <f>IF(CT54=1,(1+Kirish!$C$53)^INT((CT53-1)/12),1)</f>
        <v>1.1261624192640001</v>
      </c>
      <c r="CU56" s="43">
        <f>IF(CU54=1,(1+Kirish!$C$53)^INT((CU53-1)/12),1)</f>
        <v>1.1261624192640001</v>
      </c>
      <c r="CV56" s="43">
        <f>IF(CV54=1,(1+Kirish!$C$53)^INT((CV53-1)/12),1)</f>
        <v>1.1261624192640001</v>
      </c>
      <c r="CW56" s="43">
        <f>IF(CW54=1,(1+Kirish!$C$53)^INT((CW53-1)/12),1)</f>
        <v>1.1261624192640001</v>
      </c>
      <c r="CX56" s="43">
        <f>IF(CX54=1,(1+Kirish!$C$53)^INT((CX53-1)/12),1)</f>
        <v>1.1261624192640001</v>
      </c>
      <c r="CY56" s="43">
        <f>IF(CY54=1,(1+Kirish!$C$53)^INT((CY53-1)/12),1)</f>
        <v>1.1261624192640001</v>
      </c>
      <c r="CZ56" s="43">
        <f>IF(CZ54=1,(1+Kirish!$C$53)^INT((CZ53-1)/12),1)</f>
        <v>1.1261624192640001</v>
      </c>
      <c r="DA56" s="43">
        <f>IF(DA54=1,(1+Kirish!$C$53)^INT((DA53-1)/12),1)</f>
        <v>1.1261624192640001</v>
      </c>
      <c r="DB56" s="43">
        <f>IF(DB54=1,(1+Kirish!$C$53)^INT((DB53-1)/12),1)</f>
        <v>1.1261624192640001</v>
      </c>
      <c r="DC56" s="43">
        <f>IF(DC54=1,(1+Kirish!$C$53)^INT((DC53-1)/12),1)</f>
        <v>1.1261624192640001</v>
      </c>
      <c r="DD56" s="43">
        <f>IF(DD54=1,(1+Kirish!$C$53)^INT((DD53-1)/12),1)</f>
        <v>1.1261624192640001</v>
      </c>
      <c r="DE56" s="43">
        <f>IF(DE54=1,(1+Kirish!$C$53)^INT((DE53-1)/12),1)</f>
        <v>1.1486856676492798</v>
      </c>
      <c r="DF56" s="43">
        <f>IF(DF54=1,(1+Kirish!$C$53)^INT((DF53-1)/12),1)</f>
        <v>1.1486856676492798</v>
      </c>
      <c r="DG56" s="43">
        <f>IF(DG54=1,(1+Kirish!$C$53)^INT((DG53-1)/12),1)</f>
        <v>1.1486856676492798</v>
      </c>
      <c r="DH56" s="43">
        <f>IF(DH54=1,(1+Kirish!$C$53)^INT((DH53-1)/12),1)</f>
        <v>1.1486856676492798</v>
      </c>
      <c r="DI56" s="43">
        <f>IF(DI54=1,(1+Kirish!$C$53)^INT((DI53-1)/12),1)</f>
        <v>1.1486856676492798</v>
      </c>
      <c r="DJ56" s="43">
        <f>IF(DJ54=1,(1+Kirish!$C$53)^INT((DJ53-1)/12),1)</f>
        <v>1.1486856676492798</v>
      </c>
      <c r="DK56" s="43">
        <f>IF(DK54=1,(1+Kirish!$C$53)^INT((DK53-1)/12),1)</f>
        <v>1.1486856676492798</v>
      </c>
      <c r="DL56" s="43">
        <f>IF(DL54=1,(1+Kirish!$C$53)^INT((DL53-1)/12),1)</f>
        <v>1.1486856676492798</v>
      </c>
      <c r="DM56" s="43">
        <f>IF(DM54=1,(1+Kirish!$C$53)^INT((DM53-1)/12),1)</f>
        <v>1.1486856676492798</v>
      </c>
      <c r="DN56" s="43">
        <f>IF(DN54=1,(1+Kirish!$C$53)^INT((DN53-1)/12),1)</f>
        <v>1.1486856676492798</v>
      </c>
      <c r="DO56" s="43">
        <f>IF(DO54=1,(1+Kirish!$C$53)^INT((DO53-1)/12),1)</f>
        <v>1.1486856676492798</v>
      </c>
      <c r="DP56" s="43">
        <f>IF(DP54=1,(1+Kirish!$C$53)^INT((DP53-1)/12),1)</f>
        <v>1.1486856676492798</v>
      </c>
      <c r="DQ56" s="43">
        <f>IF(DQ54=1,(1+Kirish!$C$53)^INT((DQ53-1)/12),1)</f>
        <v>1.1716593810022655</v>
      </c>
      <c r="DR56" s="43">
        <f>IF(DR54=1,(1+Kirish!$C$53)^INT((DR53-1)/12),1)</f>
        <v>1.1716593810022655</v>
      </c>
      <c r="DS56" s="43">
        <f>IF(DS54=1,(1+Kirish!$C$53)^INT((DS53-1)/12),1)</f>
        <v>1.1716593810022655</v>
      </c>
      <c r="DT56" s="43">
        <f>IF(DT54=1,(1+Kirish!$C$53)^INT((DT53-1)/12),1)</f>
        <v>1.1716593810022655</v>
      </c>
      <c r="DU56" s="43">
        <f>IF(DU54=1,(1+Kirish!$C$53)^INT((DU53-1)/12),1)</f>
        <v>1.1716593810022655</v>
      </c>
      <c r="DV56" s="43">
        <f>IF(DV54=1,(1+Kirish!$C$53)^INT((DV53-1)/12),1)</f>
        <v>1.1716593810022655</v>
      </c>
      <c r="DW56" s="43">
        <f>IF(DW54=1,(1+Kirish!$C$53)^INT((DW53-1)/12),1)</f>
        <v>1.1716593810022655</v>
      </c>
      <c r="DX56" s="43">
        <f>IF(DX54=1,(1+Kirish!$C$53)^INT((DX53-1)/12),1)</f>
        <v>1.1716593810022655</v>
      </c>
      <c r="DY56" s="43">
        <f>IF(DY54=1,(1+Kirish!$C$53)^INT((DY53-1)/12),1)</f>
        <v>1.1716593810022655</v>
      </c>
      <c r="DZ56" s="43">
        <f>IF(DZ54=1,(1+Kirish!$C$53)^INT((DZ53-1)/12),1)</f>
        <v>1.1716593810022655</v>
      </c>
      <c r="EA56" s="43">
        <f>IF(EA54=1,(1+Kirish!$C$53)^INT((EA53-1)/12),1)</f>
        <v>1.1716593810022655</v>
      </c>
      <c r="EB56" s="43">
        <f>IF(EB54=1,(1+Kirish!$C$53)^INT((EB53-1)/12),1)</f>
        <v>1.1716593810022655</v>
      </c>
      <c r="EC56" s="43">
        <f>IF(EC54=1,(1+Kirish!$C$53)^INT((EC53-1)/12),1)</f>
        <v>1.1950925686223108</v>
      </c>
      <c r="ED56" s="43">
        <f>IF(ED54=1,(1+Kirish!$C$53)^INT((ED53-1)/12),1)</f>
        <v>1.1950925686223108</v>
      </c>
      <c r="EE56" s="43">
        <f>IF(EE54=1,(1+Kirish!$C$53)^INT((EE53-1)/12),1)</f>
        <v>1.1950925686223108</v>
      </c>
      <c r="EF56" s="43">
        <f>IF(EF54=1,(1+Kirish!$C$53)^INT((EF53-1)/12),1)</f>
        <v>1.1950925686223108</v>
      </c>
      <c r="EG56" s="43">
        <f>IF(EG54=1,(1+Kirish!$C$53)^INT((EG53-1)/12),1)</f>
        <v>1.1950925686223108</v>
      </c>
      <c r="EH56" s="43">
        <f>IF(EH54=1,(1+Kirish!$C$53)^INT((EH53-1)/12),1)</f>
        <v>1.1950925686223108</v>
      </c>
      <c r="EI56" s="43">
        <f>IF(EI54=1,(1+Kirish!$C$53)^INT((EI53-1)/12),1)</f>
        <v>1.1950925686223108</v>
      </c>
      <c r="EJ56" s="43">
        <f>IF(EJ54=1,(1+Kirish!$C$53)^INT((EJ53-1)/12),1)</f>
        <v>1.1950925686223108</v>
      </c>
      <c r="EK56" s="43">
        <f>IF(EK54=1,(1+Kirish!$C$53)^INT((EK53-1)/12),1)</f>
        <v>1.1950925686223108</v>
      </c>
      <c r="EL56" s="43">
        <f>IF(EL54=1,(1+Kirish!$C$53)^INT((EL53-1)/12),1)</f>
        <v>1.1950925686223108</v>
      </c>
      <c r="EM56" s="43">
        <f>IF(EM54=1,(1+Kirish!$C$53)^INT((EM53-1)/12),1)</f>
        <v>1.1950925686223108</v>
      </c>
      <c r="EN56" s="43">
        <f>IF(EN54=1,(1+Kirish!$C$53)^INT((EN53-1)/12),1)</f>
        <v>1.1950925686223108</v>
      </c>
      <c r="EO56" s="43">
        <f>IF(EO54=1,(1+Kirish!$C$53)^INT((EO53-1)/12),1)</f>
        <v>1</v>
      </c>
      <c r="EP56" s="43">
        <f>IF(EP54=1,(1+Kirish!$C$53)^INT((EP53-1)/12),1)</f>
        <v>1</v>
      </c>
      <c r="EQ56" s="43">
        <f>IF(EQ54=1,(1+Kirish!$C$53)^INT((EQ53-1)/12),1)</f>
        <v>1</v>
      </c>
      <c r="ER56" s="43">
        <f>IF(ER54=1,(1+Kirish!$C$53)^INT((ER53-1)/12),1)</f>
        <v>1</v>
      </c>
      <c r="ES56" s="43">
        <f>IF(ES54=1,(1+Kirish!$C$53)^INT((ES53-1)/12),1)</f>
        <v>1</v>
      </c>
      <c r="ET56" s="43">
        <f>IF(ET54=1,(1+Kirish!$C$53)^INT((ET53-1)/12),1)</f>
        <v>1</v>
      </c>
      <c r="EU56" s="43">
        <f>IF(EU54=1,(1+Kirish!$C$53)^INT((EU53-1)/12),1)</f>
        <v>1</v>
      </c>
      <c r="EV56" s="43">
        <f>IF(EV54=1,(1+Kirish!$C$53)^INT((EV53-1)/12),1)</f>
        <v>1</v>
      </c>
      <c r="EW56" s="43">
        <f>IF(EW54=1,(1+Kirish!$C$53)^INT((EW53-1)/12),1)</f>
        <v>1</v>
      </c>
      <c r="EX56" s="43">
        <f>IF(EX54=1,(1+Kirish!$C$53)^INT((EX53-1)/12),1)</f>
        <v>1</v>
      </c>
      <c r="EY56" s="43">
        <f>IF(EY54=1,(1+Kirish!$C$53)^INT((EY53-1)/12),1)</f>
        <v>1</v>
      </c>
      <c r="EZ56" s="43">
        <f>IF(EZ54=1,(1+Kirish!$C$53)^INT((EZ53-1)/12),1)</f>
        <v>1</v>
      </c>
      <c r="FA56" s="43">
        <f>IF(FA54=1,(1+Kirish!$C$53)^INT((FA53-1)/12),1)</f>
        <v>1</v>
      </c>
      <c r="FB56" s="43">
        <f>IF(FB54=1,(1+Kirish!$C$53)^INT((FB53-1)/12),1)</f>
        <v>1</v>
      </c>
      <c r="FC56" s="43">
        <f>IF(FC54=1,(1+Kirish!$C$53)^INT((FC53-1)/12),1)</f>
        <v>1</v>
      </c>
      <c r="FD56" s="43">
        <f>IF(FD54=1,(1+Kirish!$C$53)^INT((FD53-1)/12),1)</f>
        <v>1</v>
      </c>
      <c r="FE56" s="43">
        <f>IF(FE54=1,(1+Kirish!$C$53)^INT((FE53-1)/12),1)</f>
        <v>1</v>
      </c>
      <c r="FF56" s="43">
        <f>IF(FF54=1,(1+Kirish!$C$53)^INT((FF53-1)/12),1)</f>
        <v>1</v>
      </c>
      <c r="FG56" s="43">
        <f>IF(FG54=1,(1+Kirish!$C$53)^INT((FG53-1)/12),1)</f>
        <v>1</v>
      </c>
      <c r="FH56" s="43">
        <f>IF(FH54=1,(1+Kirish!$C$53)^INT((FH53-1)/12),1)</f>
        <v>1</v>
      </c>
      <c r="FI56" s="43">
        <f>IF(FI54=1,(1+Kirish!$C$53)^INT((FI53-1)/12),1)</f>
        <v>1</v>
      </c>
      <c r="FJ56" s="43">
        <f>IF(FJ54=1,(1+Kirish!$C$53)^INT((FJ53-1)/12),1)</f>
        <v>1</v>
      </c>
      <c r="FK56" s="43">
        <f>IF(FK54=1,(1+Kirish!$C$53)^INT((FK53-1)/12),1)</f>
        <v>1</v>
      </c>
      <c r="FL56" s="43">
        <f>IF(FL54=1,(1+Kirish!$C$53)^INT((FL53-1)/12),1)</f>
        <v>1</v>
      </c>
      <c r="FM56" s="43">
        <f>IF(FM54=1,(1+Kirish!$C$53)^INT((FM53-1)/12),1)</f>
        <v>1</v>
      </c>
      <c r="FN56" s="43">
        <f>IF(FN54=1,(1+Kirish!$C$53)^INT((FN53-1)/12),1)</f>
        <v>1</v>
      </c>
      <c r="FO56" s="43">
        <f>IF(FO54=1,(1+Kirish!$C$53)^INT((FO53-1)/12),1)</f>
        <v>1</v>
      </c>
      <c r="FP56" s="43">
        <f>IF(FP54=1,(1+Kirish!$C$53)^INT((FP53-1)/12),1)</f>
        <v>1</v>
      </c>
    </row>
    <row r="57" spans="1:172" x14ac:dyDescent="0.2">
      <c r="A57" s="42" t="s">
        <v>238</v>
      </c>
      <c r="C57" s="45">
        <f t="shared" ref="C57:C66" si="57">SUM(D57:FP57)</f>
        <v>920035.14111115783</v>
      </c>
      <c r="D57" s="46">
        <f>Parametrlar!$I$16*D55*D56</f>
        <v>0</v>
      </c>
      <c r="E57" s="46">
        <f>Parametrlar!$I$16*E55*E56</f>
        <v>0</v>
      </c>
      <c r="F57" s="46">
        <f>Parametrlar!$I$16*F55*F56</f>
        <v>0</v>
      </c>
      <c r="G57" s="46">
        <f>Parametrlar!$I$16*G55*G56</f>
        <v>0</v>
      </c>
      <c r="H57" s="46">
        <f>Parametrlar!$I$16*H55*H56</f>
        <v>0</v>
      </c>
      <c r="I57" s="46">
        <f>Parametrlar!$I$16*I55*I56</f>
        <v>0</v>
      </c>
      <c r="J57" s="46">
        <f>Parametrlar!$I$16*J55*J56</f>
        <v>0</v>
      </c>
      <c r="K57" s="46">
        <f>Parametrlar!$I$16*K55*K56</f>
        <v>0</v>
      </c>
      <c r="L57" s="46">
        <f>Parametrlar!$I$16*L55*L56</f>
        <v>0</v>
      </c>
      <c r="M57" s="46">
        <f>Parametrlar!$I$16*M55*M56</f>
        <v>0</v>
      </c>
      <c r="N57" s="46">
        <f>Parametrlar!$I$16*N55*N56</f>
        <v>0</v>
      </c>
      <c r="O57" s="46">
        <f>Parametrlar!$I$16*O55*O56</f>
        <v>0</v>
      </c>
      <c r="P57" s="46">
        <f>Parametrlar!$I$16*P55*P56</f>
        <v>0</v>
      </c>
      <c r="Q57" s="46">
        <f>Parametrlar!$I$16*Q55*Q56</f>
        <v>0</v>
      </c>
      <c r="R57" s="46">
        <f>Parametrlar!$I$16*R55*R56</f>
        <v>0</v>
      </c>
      <c r="S57" s="46">
        <f>Parametrlar!$I$16*S55*S56</f>
        <v>0</v>
      </c>
      <c r="T57" s="46">
        <f>Parametrlar!$I$16*T55*T56</f>
        <v>0</v>
      </c>
      <c r="U57" s="46">
        <f>Parametrlar!$I$16*U55*U56</f>
        <v>0</v>
      </c>
      <c r="V57" s="46">
        <f>Parametrlar!$I$16*V55*V56</f>
        <v>0</v>
      </c>
      <c r="W57" s="46">
        <f>Parametrlar!$I$16*W55*W56</f>
        <v>0</v>
      </c>
      <c r="X57" s="46">
        <f>Parametrlar!$I$16*X55*X56</f>
        <v>0</v>
      </c>
      <c r="Y57" s="46">
        <f>Parametrlar!$I$16*Y55*Y56</f>
        <v>1633.42</v>
      </c>
      <c r="Z57" s="46">
        <f>Parametrlar!$I$16*Z55*Z56</f>
        <v>2014.5513333333336</v>
      </c>
      <c r="AA57" s="46">
        <f>Parametrlar!$I$16*AA55*AA56</f>
        <v>2395.6826666666666</v>
      </c>
      <c r="AB57" s="46">
        <f>Parametrlar!$I$16*AB55*AB56</f>
        <v>2776.8139999999999</v>
      </c>
      <c r="AC57" s="46">
        <f>Parametrlar!$I$16*AC55*AC56</f>
        <v>3157.9453333333336</v>
      </c>
      <c r="AD57" s="46">
        <f>Parametrlar!$I$16*AD55*AD56</f>
        <v>3539.0766666666668</v>
      </c>
      <c r="AE57" s="46">
        <f>Parametrlar!$I$16*AE55*AE56</f>
        <v>3920.2080000000001</v>
      </c>
      <c r="AF57" s="46">
        <f>Parametrlar!$I$16*AF55*AF56</f>
        <v>4301.3393333333333</v>
      </c>
      <c r="AG57" s="46">
        <f>Parametrlar!$I$16*AG55*AG56</f>
        <v>4682.4706666666661</v>
      </c>
      <c r="AH57" s="46">
        <f>Parametrlar!$I$16*AH55*AH56</f>
        <v>5063.6019999999999</v>
      </c>
      <c r="AI57" s="46">
        <f>Parametrlar!$I$16*AI55*AI56</f>
        <v>5444.7333333333336</v>
      </c>
      <c r="AJ57" s="46">
        <f>Parametrlar!$I$16*AJ55*AJ56</f>
        <v>5825.8646666666673</v>
      </c>
      <c r="AK57" s="46">
        <f>Parametrlar!$I$16*AK55*AK56</f>
        <v>6331.1359200000006</v>
      </c>
      <c r="AL57" s="46">
        <f>Parametrlar!$I$16*AL55*AL56</f>
        <v>6719.8898800000006</v>
      </c>
      <c r="AM57" s="46">
        <f>Parametrlar!$I$16*AM55*AM56</f>
        <v>7108.6438399999997</v>
      </c>
      <c r="AN57" s="46">
        <f>Parametrlar!$I$16*AN55*AN56</f>
        <v>7497.3977999999997</v>
      </c>
      <c r="AO57" s="46">
        <f>Parametrlar!$I$16*AO55*AO56</f>
        <v>7497.3977999999997</v>
      </c>
      <c r="AP57" s="46">
        <f>Parametrlar!$I$16*AP55*AP56</f>
        <v>7497.3977999999997</v>
      </c>
      <c r="AQ57" s="46">
        <f>Parametrlar!$I$16*AQ55*AQ56</f>
        <v>7497.3977999999997</v>
      </c>
      <c r="AR57" s="46">
        <f>Parametrlar!$I$16*AR55*AR56</f>
        <v>7497.3977999999997</v>
      </c>
      <c r="AS57" s="46">
        <f>Parametrlar!$I$16*AS55*AS56</f>
        <v>7497.3977999999997</v>
      </c>
      <c r="AT57" s="46">
        <f>Parametrlar!$I$16*AT55*AT56</f>
        <v>7497.3977999999997</v>
      </c>
      <c r="AU57" s="46">
        <f>Parametrlar!$I$16*AU55*AU56</f>
        <v>7497.3977999999997</v>
      </c>
      <c r="AV57" s="46">
        <f>Parametrlar!$I$16*AV55*AV56</f>
        <v>7497.3977999999997</v>
      </c>
      <c r="AW57" s="46">
        <f>Parametrlar!$I$16*AW55*AW56</f>
        <v>7647.3457559999997</v>
      </c>
      <c r="AX57" s="46">
        <f>Parametrlar!$I$16*AX55*AX56</f>
        <v>7647.3457559999997</v>
      </c>
      <c r="AY57" s="46">
        <f>Parametrlar!$I$16*AY55*AY56</f>
        <v>7647.3457559999997</v>
      </c>
      <c r="AZ57" s="46">
        <f>Parametrlar!$I$16*AZ55*AZ56</f>
        <v>7647.3457559999997</v>
      </c>
      <c r="BA57" s="46">
        <f>Parametrlar!$I$16*BA55*BA56</f>
        <v>7647.3457559999997</v>
      </c>
      <c r="BB57" s="46">
        <f>Parametrlar!$I$16*BB55*BB56</f>
        <v>7647.3457559999997</v>
      </c>
      <c r="BC57" s="46">
        <f>Parametrlar!$I$16*BC55*BC56</f>
        <v>7647.3457559999997</v>
      </c>
      <c r="BD57" s="46">
        <f>Parametrlar!$I$16*BD55*BD56</f>
        <v>7647.3457559999997</v>
      </c>
      <c r="BE57" s="46">
        <f>Parametrlar!$I$16*BE55*BE56</f>
        <v>7647.3457559999997</v>
      </c>
      <c r="BF57" s="46">
        <f>Parametrlar!$I$16*BF55*BF56</f>
        <v>7647.3457559999997</v>
      </c>
      <c r="BG57" s="46">
        <f>Parametrlar!$I$16*BG55*BG56</f>
        <v>7647.3457559999997</v>
      </c>
      <c r="BH57" s="46">
        <f>Parametrlar!$I$16*BH55*BH56</f>
        <v>7647.3457559999997</v>
      </c>
      <c r="BI57" s="46">
        <f>Parametrlar!$I$16*BI55*BI56</f>
        <v>7800.2926711199989</v>
      </c>
      <c r="BJ57" s="46">
        <f>Parametrlar!$I$16*BJ55*BJ56</f>
        <v>7800.2926711199989</v>
      </c>
      <c r="BK57" s="46">
        <f>Parametrlar!$I$16*BK55*BK56</f>
        <v>7800.2926711199989</v>
      </c>
      <c r="BL57" s="46">
        <f>Parametrlar!$I$16*BL55*BL56</f>
        <v>7800.2926711199989</v>
      </c>
      <c r="BM57" s="46">
        <f>Parametrlar!$I$16*BM55*BM56</f>
        <v>7800.2926711199989</v>
      </c>
      <c r="BN57" s="46">
        <f>Parametrlar!$I$16*BN55*BN56</f>
        <v>7800.2926711199989</v>
      </c>
      <c r="BO57" s="46">
        <f>Parametrlar!$I$16*BO55*BO56</f>
        <v>7800.2926711199989</v>
      </c>
      <c r="BP57" s="46">
        <f>Parametrlar!$I$16*BP55*BP56</f>
        <v>7800.2926711199989</v>
      </c>
      <c r="BQ57" s="46">
        <f>Parametrlar!$I$16*BQ55*BQ56</f>
        <v>7800.2926711199989</v>
      </c>
      <c r="BR57" s="46">
        <f>Parametrlar!$I$16*BR55*BR56</f>
        <v>7800.2926711199989</v>
      </c>
      <c r="BS57" s="46">
        <f>Parametrlar!$I$16*BS55*BS56</f>
        <v>7800.2926711199989</v>
      </c>
      <c r="BT57" s="46">
        <f>Parametrlar!$I$16*BT55*BT56</f>
        <v>7800.2926711199989</v>
      </c>
      <c r="BU57" s="46">
        <f>Parametrlar!$I$16*BU55*BU56</f>
        <v>7956.2985245423988</v>
      </c>
      <c r="BV57" s="46">
        <f>Parametrlar!$I$16*BV55*BV56</f>
        <v>7956.2985245423988</v>
      </c>
      <c r="BW57" s="46">
        <f>Parametrlar!$I$16*BW55*BW56</f>
        <v>7956.2985245423988</v>
      </c>
      <c r="BX57" s="46">
        <f>Parametrlar!$I$16*BX55*BX56</f>
        <v>7956.2985245423988</v>
      </c>
      <c r="BY57" s="46">
        <f>Parametrlar!$I$16*BY55*BY56</f>
        <v>7956.2985245423988</v>
      </c>
      <c r="BZ57" s="46">
        <f>Parametrlar!$I$16*BZ55*BZ56</f>
        <v>7956.2985245423988</v>
      </c>
      <c r="CA57" s="46">
        <f>Parametrlar!$I$16*CA55*CA56</f>
        <v>7956.2985245423988</v>
      </c>
      <c r="CB57" s="46">
        <f>Parametrlar!$I$16*CB55*CB56</f>
        <v>7956.2985245423988</v>
      </c>
      <c r="CC57" s="46">
        <f>Parametrlar!$I$16*CC55*CC56</f>
        <v>7956.2985245423988</v>
      </c>
      <c r="CD57" s="46">
        <f>Parametrlar!$I$16*CD55*CD56</f>
        <v>7956.2985245423988</v>
      </c>
      <c r="CE57" s="46">
        <f>Parametrlar!$I$16*CE55*CE56</f>
        <v>7956.2985245423988</v>
      </c>
      <c r="CF57" s="46">
        <f>Parametrlar!$I$16*CF55*CF56</f>
        <v>7956.2985245423988</v>
      </c>
      <c r="CG57" s="46">
        <f>Parametrlar!$I$16*CG55*CG56</f>
        <v>8115.4244950332477</v>
      </c>
      <c r="CH57" s="46">
        <f>Parametrlar!$I$16*CH55*CH56</f>
        <v>8115.4244950332477</v>
      </c>
      <c r="CI57" s="46">
        <f>Parametrlar!$I$16*CI55*CI56</f>
        <v>8115.4244950332477</v>
      </c>
      <c r="CJ57" s="46">
        <f>Parametrlar!$I$16*CJ55*CJ56</f>
        <v>8115.4244950332477</v>
      </c>
      <c r="CK57" s="46">
        <f>Parametrlar!$I$16*CK55*CK56</f>
        <v>8115.4244950332477</v>
      </c>
      <c r="CL57" s="46">
        <f>Parametrlar!$I$16*CL55*CL56</f>
        <v>8115.4244950332477</v>
      </c>
      <c r="CM57" s="46">
        <f>Parametrlar!$I$16*CM55*CM56</f>
        <v>8115.4244950332477</v>
      </c>
      <c r="CN57" s="46">
        <f>Parametrlar!$I$16*CN55*CN56</f>
        <v>8115.4244950332477</v>
      </c>
      <c r="CO57" s="46">
        <f>Parametrlar!$I$16*CO55*CO56</f>
        <v>8115.4244950332477</v>
      </c>
      <c r="CP57" s="46">
        <f>Parametrlar!$I$16*CP55*CP56</f>
        <v>8115.4244950332477</v>
      </c>
      <c r="CQ57" s="46">
        <f>Parametrlar!$I$16*CQ55*CQ56</f>
        <v>8115.4244950332477</v>
      </c>
      <c r="CR57" s="46">
        <f>Parametrlar!$I$16*CR55*CR56</f>
        <v>8115.4244950332477</v>
      </c>
      <c r="CS57" s="46">
        <f>Parametrlar!$I$16*CS55*CS56</f>
        <v>8277.732984933913</v>
      </c>
      <c r="CT57" s="46">
        <f>Parametrlar!$I$16*CT55*CT56</f>
        <v>8277.732984933913</v>
      </c>
      <c r="CU57" s="46">
        <f>Parametrlar!$I$16*CU55*CU56</f>
        <v>8277.732984933913</v>
      </c>
      <c r="CV57" s="46">
        <f>Parametrlar!$I$16*CV55*CV56</f>
        <v>8277.732984933913</v>
      </c>
      <c r="CW57" s="46">
        <f>Parametrlar!$I$16*CW55*CW56</f>
        <v>8277.732984933913</v>
      </c>
      <c r="CX57" s="46">
        <f>Parametrlar!$I$16*CX55*CX56</f>
        <v>8277.732984933913</v>
      </c>
      <c r="CY57" s="46">
        <f>Parametrlar!$I$16*CY55*CY56</f>
        <v>8277.732984933913</v>
      </c>
      <c r="CZ57" s="46">
        <f>Parametrlar!$I$16*CZ55*CZ56</f>
        <v>8277.732984933913</v>
      </c>
      <c r="DA57" s="46">
        <f>Parametrlar!$I$16*DA55*DA56</f>
        <v>8277.732984933913</v>
      </c>
      <c r="DB57" s="46">
        <f>Parametrlar!$I$16*DB55*DB56</f>
        <v>8277.732984933913</v>
      </c>
      <c r="DC57" s="46">
        <f>Parametrlar!$I$16*DC55*DC56</f>
        <v>8277.732984933913</v>
      </c>
      <c r="DD57" s="46">
        <f>Parametrlar!$I$16*DD55*DD56</f>
        <v>8277.732984933913</v>
      </c>
      <c r="DE57" s="46">
        <f>Parametrlar!$I$16*DE55*DE56</f>
        <v>8443.2876446325899</v>
      </c>
      <c r="DF57" s="46">
        <f>Parametrlar!$I$16*DF55*DF56</f>
        <v>8443.2876446325899</v>
      </c>
      <c r="DG57" s="46">
        <f>Parametrlar!$I$16*DG55*DG56</f>
        <v>8443.2876446325899</v>
      </c>
      <c r="DH57" s="46">
        <f>Parametrlar!$I$16*DH55*DH56</f>
        <v>8443.2876446325899</v>
      </c>
      <c r="DI57" s="46">
        <f>Parametrlar!$I$16*DI55*DI56</f>
        <v>8443.2876446325899</v>
      </c>
      <c r="DJ57" s="46">
        <f>Parametrlar!$I$16*DJ55*DJ56</f>
        <v>8443.2876446325899</v>
      </c>
      <c r="DK57" s="46">
        <f>Parametrlar!$I$16*DK55*DK56</f>
        <v>8443.2876446325899</v>
      </c>
      <c r="DL57" s="46">
        <f>Parametrlar!$I$16*DL55*DL56</f>
        <v>8443.2876446325899</v>
      </c>
      <c r="DM57" s="46">
        <f>Parametrlar!$I$16*DM55*DM56</f>
        <v>8443.2876446325899</v>
      </c>
      <c r="DN57" s="46">
        <f>Parametrlar!$I$16*DN55*DN56</f>
        <v>8443.2876446325899</v>
      </c>
      <c r="DO57" s="46">
        <f>Parametrlar!$I$16*DO55*DO56</f>
        <v>8443.2876446325899</v>
      </c>
      <c r="DP57" s="46">
        <f>Parametrlar!$I$16*DP55*DP56</f>
        <v>8443.2876446325899</v>
      </c>
      <c r="DQ57" s="46">
        <f>Parametrlar!$I$16*DQ55*DQ56</f>
        <v>8612.1533975252423</v>
      </c>
      <c r="DR57" s="46">
        <f>Parametrlar!$I$16*DR55*DR56</f>
        <v>8612.1533975252423</v>
      </c>
      <c r="DS57" s="46">
        <f>Parametrlar!$I$16*DS55*DS56</f>
        <v>8612.1533975252423</v>
      </c>
      <c r="DT57" s="46">
        <f>Parametrlar!$I$16*DT55*DT56</f>
        <v>8612.1533975252423</v>
      </c>
      <c r="DU57" s="46">
        <f>Parametrlar!$I$16*DU55*DU56</f>
        <v>8612.1533975252423</v>
      </c>
      <c r="DV57" s="46">
        <f>Parametrlar!$I$16*DV55*DV56</f>
        <v>8612.1533975252423</v>
      </c>
      <c r="DW57" s="46">
        <f>Parametrlar!$I$16*DW55*DW56</f>
        <v>8612.1533975252423</v>
      </c>
      <c r="DX57" s="46">
        <f>Parametrlar!$I$16*DX55*DX56</f>
        <v>8612.1533975252423</v>
      </c>
      <c r="DY57" s="46">
        <f>Parametrlar!$I$16*DY55*DY56</f>
        <v>8612.1533975252423</v>
      </c>
      <c r="DZ57" s="46">
        <f>Parametrlar!$I$16*DZ55*DZ56</f>
        <v>8612.1533975252423</v>
      </c>
      <c r="EA57" s="46">
        <f>Parametrlar!$I$16*EA55*EA56</f>
        <v>8612.1533975252423</v>
      </c>
      <c r="EB57" s="46">
        <f>Parametrlar!$I$16*EB55*EB56</f>
        <v>8612.1533975252423</v>
      </c>
      <c r="EC57" s="46">
        <f>Parametrlar!$I$16*EC55*EC56</f>
        <v>8784.3964654757474</v>
      </c>
      <c r="ED57" s="46">
        <f>Parametrlar!$I$16*ED55*ED56</f>
        <v>8784.3964654757474</v>
      </c>
      <c r="EE57" s="46">
        <f>Parametrlar!$I$16*EE55*EE56</f>
        <v>8784.3964654757474</v>
      </c>
      <c r="EF57" s="46">
        <f>Parametrlar!$I$16*EF55*EF56</f>
        <v>8784.3964654757474</v>
      </c>
      <c r="EG57" s="46">
        <f>Parametrlar!$I$16*EG55*EG56</f>
        <v>8784.3964654757474</v>
      </c>
      <c r="EH57" s="46">
        <f>Parametrlar!$I$16*EH55*EH56</f>
        <v>8784.3964654757474</v>
      </c>
      <c r="EI57" s="46">
        <f>Parametrlar!$I$16*EI55*EI56</f>
        <v>8784.3964654757474</v>
      </c>
      <c r="EJ57" s="46">
        <f>Parametrlar!$I$16*EJ55*EJ56</f>
        <v>8784.3964654757474</v>
      </c>
      <c r="EK57" s="46">
        <f>Parametrlar!$I$16*EK55*EK56</f>
        <v>8784.3964654757474</v>
      </c>
      <c r="EL57" s="46">
        <f>Parametrlar!$I$16*EL55*EL56</f>
        <v>8784.3964654757474</v>
      </c>
      <c r="EM57" s="46">
        <f>Parametrlar!$I$16*EM55*EM56</f>
        <v>8784.3964654757474</v>
      </c>
      <c r="EN57" s="46">
        <f>Parametrlar!$I$16*EN55*EN56</f>
        <v>8784.3964654757474</v>
      </c>
      <c r="EO57" s="46">
        <f>Parametrlar!$I$16*EO55*EO56</f>
        <v>0</v>
      </c>
      <c r="EP57" s="46">
        <f>Parametrlar!$I$16*EP55*EP56</f>
        <v>0</v>
      </c>
      <c r="EQ57" s="46">
        <f>Parametrlar!$I$16*EQ55*EQ56</f>
        <v>0</v>
      </c>
      <c r="ER57" s="46">
        <f>Parametrlar!$I$16*ER55*ER56</f>
        <v>0</v>
      </c>
      <c r="ES57" s="46">
        <f>Parametrlar!$I$16*ES55*ES56</f>
        <v>0</v>
      </c>
      <c r="ET57" s="46">
        <f>Parametrlar!$I$16*ET55*ET56</f>
        <v>0</v>
      </c>
      <c r="EU57" s="46">
        <f>Parametrlar!$I$16*EU55*EU56</f>
        <v>0</v>
      </c>
      <c r="EV57" s="46">
        <f>Parametrlar!$I$16*EV55*EV56</f>
        <v>0</v>
      </c>
      <c r="EW57" s="46">
        <f>Parametrlar!$I$16*EW55*EW56</f>
        <v>0</v>
      </c>
      <c r="EX57" s="46">
        <f>Parametrlar!$I$16*EX55*EX56</f>
        <v>0</v>
      </c>
      <c r="EY57" s="46">
        <f>Parametrlar!$I$16*EY55*EY56</f>
        <v>0</v>
      </c>
      <c r="EZ57" s="46">
        <f>Parametrlar!$I$16*EZ55*EZ56</f>
        <v>0</v>
      </c>
      <c r="FA57" s="46">
        <f>Parametrlar!$I$16*FA55*FA56</f>
        <v>0</v>
      </c>
      <c r="FB57" s="46">
        <f>Parametrlar!$I$16*FB55*FB56</f>
        <v>0</v>
      </c>
      <c r="FC57" s="46">
        <f>Parametrlar!$I$16*FC55*FC56</f>
        <v>0</v>
      </c>
      <c r="FD57" s="46">
        <f>Parametrlar!$I$16*FD55*FD56</f>
        <v>0</v>
      </c>
      <c r="FE57" s="46">
        <f>Parametrlar!$I$16*FE55*FE56</f>
        <v>0</v>
      </c>
      <c r="FF57" s="46">
        <f>Parametrlar!$I$16*FF55*FF56</f>
        <v>0</v>
      </c>
      <c r="FG57" s="46">
        <f>Parametrlar!$I$16*FG55*FG56</f>
        <v>0</v>
      </c>
      <c r="FH57" s="46">
        <f>Parametrlar!$I$16*FH55*FH56</f>
        <v>0</v>
      </c>
      <c r="FI57" s="46">
        <f>Parametrlar!$I$16*FI55*FI56</f>
        <v>0</v>
      </c>
      <c r="FJ57" s="46">
        <f>Parametrlar!$I$16*FJ55*FJ56</f>
        <v>0</v>
      </c>
      <c r="FK57" s="46">
        <f>Parametrlar!$I$16*FK55*FK56</f>
        <v>0</v>
      </c>
      <c r="FL57" s="46">
        <f>Parametrlar!$I$16*FL55*FL56</f>
        <v>0</v>
      </c>
      <c r="FM57" s="46">
        <f>Parametrlar!$I$16*FM55*FM56</f>
        <v>0</v>
      </c>
      <c r="FN57" s="46">
        <f>Parametrlar!$I$16*FN55*FN56</f>
        <v>0</v>
      </c>
      <c r="FO57" s="46">
        <f>Parametrlar!$I$16*FO55*FO56</f>
        <v>0</v>
      </c>
      <c r="FP57" s="46">
        <f>Parametrlar!$I$16*FP55*FP56</f>
        <v>0</v>
      </c>
    </row>
    <row r="58" spans="1:172" x14ac:dyDescent="0.2">
      <c r="A58" s="42" t="s">
        <v>239</v>
      </c>
      <c r="C58" s="45">
        <f t="shared" si="57"/>
        <v>38973.660013117922</v>
      </c>
      <c r="D58" s="46">
        <f>Kirish!$B$21*Parametrlar!$I$14*D55*D56</f>
        <v>0</v>
      </c>
      <c r="E58" s="46">
        <f>Kirish!$B$21*Parametrlar!$I$14*E55*E56</f>
        <v>0</v>
      </c>
      <c r="F58" s="46">
        <f>Kirish!$B$21*Parametrlar!$I$14*F55*F56</f>
        <v>0</v>
      </c>
      <c r="G58" s="46">
        <f>Kirish!$B$21*Parametrlar!$I$14*G55*G56</f>
        <v>0</v>
      </c>
      <c r="H58" s="46">
        <f>Kirish!$B$21*Parametrlar!$I$14*H55*H56</f>
        <v>0</v>
      </c>
      <c r="I58" s="46">
        <f>Kirish!$B$21*Parametrlar!$I$14*I55*I56</f>
        <v>0</v>
      </c>
      <c r="J58" s="46">
        <f>Kirish!$B$21*Parametrlar!$I$14*J55*J56</f>
        <v>0</v>
      </c>
      <c r="K58" s="46">
        <f>Kirish!$B$21*Parametrlar!$I$14*K55*K56</f>
        <v>0</v>
      </c>
      <c r="L58" s="46">
        <f>Kirish!$B$21*Parametrlar!$I$14*L55*L56</f>
        <v>0</v>
      </c>
      <c r="M58" s="46">
        <f>Kirish!$B$21*Parametrlar!$I$14*M55*M56</f>
        <v>0</v>
      </c>
      <c r="N58" s="46">
        <f>Kirish!$B$21*Parametrlar!$I$14*N55*N56</f>
        <v>0</v>
      </c>
      <c r="O58" s="46">
        <f>Kirish!$B$21*Parametrlar!$I$14*O55*O56</f>
        <v>0</v>
      </c>
      <c r="P58" s="46">
        <f>Kirish!$B$21*Parametrlar!$I$14*P55*P56</f>
        <v>0</v>
      </c>
      <c r="Q58" s="46">
        <f>Kirish!$B$21*Parametrlar!$I$14*Q55*Q56</f>
        <v>0</v>
      </c>
      <c r="R58" s="46">
        <f>Kirish!$B$21*Parametrlar!$I$14*R55*R56</f>
        <v>0</v>
      </c>
      <c r="S58" s="46">
        <f>Kirish!$B$21*Parametrlar!$I$14*S55*S56</f>
        <v>0</v>
      </c>
      <c r="T58" s="46">
        <f>Kirish!$B$21*Parametrlar!$I$14*T55*T56</f>
        <v>0</v>
      </c>
      <c r="U58" s="46">
        <f>Kirish!$B$21*Parametrlar!$I$14*U55*U56</f>
        <v>0</v>
      </c>
      <c r="V58" s="46">
        <f>Kirish!$B$21*Parametrlar!$I$14*V55*V56</f>
        <v>0</v>
      </c>
      <c r="W58" s="46">
        <f>Kirish!$B$21*Parametrlar!$I$14*W55*W56</f>
        <v>0</v>
      </c>
      <c r="X58" s="46">
        <f>Kirish!$B$21*Parametrlar!$I$14*X55*X56</f>
        <v>0</v>
      </c>
      <c r="Y58" s="46">
        <f>Kirish!$B$21*Parametrlar!$I$14*Y55*Y56</f>
        <v>69.193395875881833</v>
      </c>
      <c r="Z58" s="46">
        <f>Kirish!$B$21*Parametrlar!$I$14*Z55*Z56</f>
        <v>85.338521580254266</v>
      </c>
      <c r="AA58" s="46">
        <f>Kirish!$B$21*Parametrlar!$I$14*AA55*AA56</f>
        <v>101.48364728462668</v>
      </c>
      <c r="AB58" s="46">
        <f>Kirish!$B$21*Parametrlar!$I$14*AB55*AB56</f>
        <v>117.6287729889991</v>
      </c>
      <c r="AC58" s="46">
        <f>Kirish!$B$21*Parametrlar!$I$14*AC55*AC56</f>
        <v>133.77389869337154</v>
      </c>
      <c r="AD58" s="46">
        <f>Kirish!$B$21*Parametrlar!$I$14*AD55*AD56</f>
        <v>149.91902439774398</v>
      </c>
      <c r="AE58" s="46">
        <f>Kirish!$B$21*Parametrlar!$I$14*AE55*AE56</f>
        <v>166.0641501021164</v>
      </c>
      <c r="AF58" s="46">
        <f>Kirish!$B$21*Parametrlar!$I$14*AF55*AF56</f>
        <v>182.20927580648882</v>
      </c>
      <c r="AG58" s="46">
        <f>Kirish!$B$21*Parametrlar!$I$14*AG55*AG56</f>
        <v>198.35440151086124</v>
      </c>
      <c r="AH58" s="46">
        <f>Kirish!$B$21*Parametrlar!$I$14*AH55*AH56</f>
        <v>214.49952721523368</v>
      </c>
      <c r="AI58" s="46">
        <f>Kirish!$B$21*Parametrlar!$I$14*AI55*AI56</f>
        <v>230.6446529196061</v>
      </c>
      <c r="AJ58" s="46">
        <f>Kirish!$B$21*Parametrlar!$I$14*AJ55*AJ56</f>
        <v>246.78977862397855</v>
      </c>
      <c r="AK58" s="46">
        <f>Kirish!$B$21*Parametrlar!$I$14*AK55*AK56</f>
        <v>268.19360241491802</v>
      </c>
      <c r="AL58" s="46">
        <f>Kirish!$B$21*Parametrlar!$I$14*AL55*AL56</f>
        <v>284.66163063337791</v>
      </c>
      <c r="AM58" s="46">
        <f>Kirish!$B$21*Parametrlar!$I$14*AM55*AM56</f>
        <v>301.12965885183775</v>
      </c>
      <c r="AN58" s="46">
        <f>Kirish!$B$21*Parametrlar!$I$14*AN55*AN56</f>
        <v>317.59768707029758</v>
      </c>
      <c r="AO58" s="46">
        <f>Kirish!$B$21*Parametrlar!$I$14*AO55*AO56</f>
        <v>317.59768707029758</v>
      </c>
      <c r="AP58" s="46">
        <f>Kirish!$B$21*Parametrlar!$I$14*AP55*AP56</f>
        <v>317.59768707029758</v>
      </c>
      <c r="AQ58" s="46">
        <f>Kirish!$B$21*Parametrlar!$I$14*AQ55*AQ56</f>
        <v>317.59768707029758</v>
      </c>
      <c r="AR58" s="46">
        <f>Kirish!$B$21*Parametrlar!$I$14*AR55*AR56</f>
        <v>317.59768707029758</v>
      </c>
      <c r="AS58" s="46">
        <f>Kirish!$B$21*Parametrlar!$I$14*AS55*AS56</f>
        <v>317.59768707029758</v>
      </c>
      <c r="AT58" s="46">
        <f>Kirish!$B$21*Parametrlar!$I$14*AT55*AT56</f>
        <v>317.59768707029758</v>
      </c>
      <c r="AU58" s="46">
        <f>Kirish!$B$21*Parametrlar!$I$14*AU55*AU56</f>
        <v>317.59768707029758</v>
      </c>
      <c r="AV58" s="46">
        <f>Kirish!$B$21*Parametrlar!$I$14*AV55*AV56</f>
        <v>317.59768707029758</v>
      </c>
      <c r="AW58" s="46">
        <f>Kirish!$B$21*Parametrlar!$I$14*AW55*AW56</f>
        <v>323.94964081170349</v>
      </c>
      <c r="AX58" s="46">
        <f>Kirish!$B$21*Parametrlar!$I$14*AX55*AX56</f>
        <v>323.94964081170349</v>
      </c>
      <c r="AY58" s="46">
        <f>Kirish!$B$21*Parametrlar!$I$14*AY55*AY56</f>
        <v>323.94964081170349</v>
      </c>
      <c r="AZ58" s="46">
        <f>Kirish!$B$21*Parametrlar!$I$14*AZ55*AZ56</f>
        <v>323.94964081170349</v>
      </c>
      <c r="BA58" s="46">
        <f>Kirish!$B$21*Parametrlar!$I$14*BA55*BA56</f>
        <v>323.94964081170349</v>
      </c>
      <c r="BB58" s="46">
        <f>Kirish!$B$21*Parametrlar!$I$14*BB55*BB56</f>
        <v>323.94964081170349</v>
      </c>
      <c r="BC58" s="46">
        <f>Kirish!$B$21*Parametrlar!$I$14*BC55*BC56</f>
        <v>323.94964081170349</v>
      </c>
      <c r="BD58" s="46">
        <f>Kirish!$B$21*Parametrlar!$I$14*BD55*BD56</f>
        <v>323.94964081170349</v>
      </c>
      <c r="BE58" s="46">
        <f>Kirish!$B$21*Parametrlar!$I$14*BE55*BE56</f>
        <v>323.94964081170349</v>
      </c>
      <c r="BF58" s="46">
        <f>Kirish!$B$21*Parametrlar!$I$14*BF55*BF56</f>
        <v>323.94964081170349</v>
      </c>
      <c r="BG58" s="46">
        <f>Kirish!$B$21*Parametrlar!$I$14*BG55*BG56</f>
        <v>323.94964081170349</v>
      </c>
      <c r="BH58" s="46">
        <f>Kirish!$B$21*Parametrlar!$I$14*BH55*BH56</f>
        <v>323.94964081170349</v>
      </c>
      <c r="BI58" s="46">
        <f>Kirish!$B$21*Parametrlar!$I$14*BI55*BI56</f>
        <v>330.42863362793753</v>
      </c>
      <c r="BJ58" s="46">
        <f>Kirish!$B$21*Parametrlar!$I$14*BJ55*BJ56</f>
        <v>330.42863362793753</v>
      </c>
      <c r="BK58" s="46">
        <f>Kirish!$B$21*Parametrlar!$I$14*BK55*BK56</f>
        <v>330.42863362793753</v>
      </c>
      <c r="BL58" s="46">
        <f>Kirish!$B$21*Parametrlar!$I$14*BL55*BL56</f>
        <v>330.42863362793753</v>
      </c>
      <c r="BM58" s="46">
        <f>Kirish!$B$21*Parametrlar!$I$14*BM55*BM56</f>
        <v>330.42863362793753</v>
      </c>
      <c r="BN58" s="46">
        <f>Kirish!$B$21*Parametrlar!$I$14*BN55*BN56</f>
        <v>330.42863362793753</v>
      </c>
      <c r="BO58" s="46">
        <f>Kirish!$B$21*Parametrlar!$I$14*BO55*BO56</f>
        <v>330.42863362793753</v>
      </c>
      <c r="BP58" s="46">
        <f>Kirish!$B$21*Parametrlar!$I$14*BP55*BP56</f>
        <v>330.42863362793753</v>
      </c>
      <c r="BQ58" s="46">
        <f>Kirish!$B$21*Parametrlar!$I$14*BQ55*BQ56</f>
        <v>330.42863362793753</v>
      </c>
      <c r="BR58" s="46">
        <f>Kirish!$B$21*Parametrlar!$I$14*BR55*BR56</f>
        <v>330.42863362793753</v>
      </c>
      <c r="BS58" s="46">
        <f>Kirish!$B$21*Parametrlar!$I$14*BS55*BS56</f>
        <v>330.42863362793753</v>
      </c>
      <c r="BT58" s="46">
        <f>Kirish!$B$21*Parametrlar!$I$14*BT55*BT56</f>
        <v>330.42863362793753</v>
      </c>
      <c r="BU58" s="46">
        <f>Kirish!$B$21*Parametrlar!$I$14*BU55*BU56</f>
        <v>337.03720630049634</v>
      </c>
      <c r="BV58" s="46">
        <f>Kirish!$B$21*Parametrlar!$I$14*BV55*BV56</f>
        <v>337.03720630049634</v>
      </c>
      <c r="BW58" s="46">
        <f>Kirish!$B$21*Parametrlar!$I$14*BW55*BW56</f>
        <v>337.03720630049634</v>
      </c>
      <c r="BX58" s="46">
        <f>Kirish!$B$21*Parametrlar!$I$14*BX55*BX56</f>
        <v>337.03720630049634</v>
      </c>
      <c r="BY58" s="46">
        <f>Kirish!$B$21*Parametrlar!$I$14*BY55*BY56</f>
        <v>337.03720630049634</v>
      </c>
      <c r="BZ58" s="46">
        <f>Kirish!$B$21*Parametrlar!$I$14*BZ55*BZ56</f>
        <v>337.03720630049634</v>
      </c>
      <c r="CA58" s="46">
        <f>Kirish!$B$21*Parametrlar!$I$14*CA55*CA56</f>
        <v>337.03720630049634</v>
      </c>
      <c r="CB58" s="46">
        <f>Kirish!$B$21*Parametrlar!$I$14*CB55*CB56</f>
        <v>337.03720630049634</v>
      </c>
      <c r="CC58" s="46">
        <f>Kirish!$B$21*Parametrlar!$I$14*CC55*CC56</f>
        <v>337.03720630049634</v>
      </c>
      <c r="CD58" s="46">
        <f>Kirish!$B$21*Parametrlar!$I$14*CD55*CD56</f>
        <v>337.03720630049634</v>
      </c>
      <c r="CE58" s="46">
        <f>Kirish!$B$21*Parametrlar!$I$14*CE55*CE56</f>
        <v>337.03720630049634</v>
      </c>
      <c r="CF58" s="46">
        <f>Kirish!$B$21*Parametrlar!$I$14*CF55*CF56</f>
        <v>337.03720630049634</v>
      </c>
      <c r="CG58" s="46">
        <f>Kirish!$B$21*Parametrlar!$I$14*CG55*CG56</f>
        <v>343.77795042650627</v>
      </c>
      <c r="CH58" s="46">
        <f>Kirish!$B$21*Parametrlar!$I$14*CH55*CH56</f>
        <v>343.77795042650627</v>
      </c>
      <c r="CI58" s="46">
        <f>Kirish!$B$21*Parametrlar!$I$14*CI55*CI56</f>
        <v>343.77795042650627</v>
      </c>
      <c r="CJ58" s="46">
        <f>Kirish!$B$21*Parametrlar!$I$14*CJ55*CJ56</f>
        <v>343.77795042650627</v>
      </c>
      <c r="CK58" s="46">
        <f>Kirish!$B$21*Parametrlar!$I$14*CK55*CK56</f>
        <v>343.77795042650627</v>
      </c>
      <c r="CL58" s="46">
        <f>Kirish!$B$21*Parametrlar!$I$14*CL55*CL56</f>
        <v>343.77795042650627</v>
      </c>
      <c r="CM58" s="46">
        <f>Kirish!$B$21*Parametrlar!$I$14*CM55*CM56</f>
        <v>343.77795042650627</v>
      </c>
      <c r="CN58" s="46">
        <f>Kirish!$B$21*Parametrlar!$I$14*CN55*CN56</f>
        <v>343.77795042650627</v>
      </c>
      <c r="CO58" s="46">
        <f>Kirish!$B$21*Parametrlar!$I$14*CO55*CO56</f>
        <v>343.77795042650627</v>
      </c>
      <c r="CP58" s="46">
        <f>Kirish!$B$21*Parametrlar!$I$14*CP55*CP56</f>
        <v>343.77795042650627</v>
      </c>
      <c r="CQ58" s="46">
        <f>Kirish!$B$21*Parametrlar!$I$14*CQ55*CQ56</f>
        <v>343.77795042650627</v>
      </c>
      <c r="CR58" s="46">
        <f>Kirish!$B$21*Parametrlar!$I$14*CR55*CR56</f>
        <v>343.77795042650627</v>
      </c>
      <c r="CS58" s="46">
        <f>Kirish!$B$21*Parametrlar!$I$14*CS55*CS56</f>
        <v>350.65350943503643</v>
      </c>
      <c r="CT58" s="46">
        <f>Kirish!$B$21*Parametrlar!$I$14*CT55*CT56</f>
        <v>350.65350943503643</v>
      </c>
      <c r="CU58" s="46">
        <f>Kirish!$B$21*Parametrlar!$I$14*CU55*CU56</f>
        <v>350.65350943503643</v>
      </c>
      <c r="CV58" s="46">
        <f>Kirish!$B$21*Parametrlar!$I$14*CV55*CV56</f>
        <v>350.65350943503643</v>
      </c>
      <c r="CW58" s="46">
        <f>Kirish!$B$21*Parametrlar!$I$14*CW55*CW56</f>
        <v>350.65350943503643</v>
      </c>
      <c r="CX58" s="46">
        <f>Kirish!$B$21*Parametrlar!$I$14*CX55*CX56</f>
        <v>350.65350943503643</v>
      </c>
      <c r="CY58" s="46">
        <f>Kirish!$B$21*Parametrlar!$I$14*CY55*CY56</f>
        <v>350.65350943503643</v>
      </c>
      <c r="CZ58" s="46">
        <f>Kirish!$B$21*Parametrlar!$I$14*CZ55*CZ56</f>
        <v>350.65350943503643</v>
      </c>
      <c r="DA58" s="46">
        <f>Kirish!$B$21*Parametrlar!$I$14*DA55*DA56</f>
        <v>350.65350943503643</v>
      </c>
      <c r="DB58" s="46">
        <f>Kirish!$B$21*Parametrlar!$I$14*DB55*DB56</f>
        <v>350.65350943503643</v>
      </c>
      <c r="DC58" s="46">
        <f>Kirish!$B$21*Parametrlar!$I$14*DC55*DC56</f>
        <v>350.65350943503643</v>
      </c>
      <c r="DD58" s="46">
        <f>Kirish!$B$21*Parametrlar!$I$14*DD55*DD56</f>
        <v>350.65350943503643</v>
      </c>
      <c r="DE58" s="46">
        <f>Kirish!$B$21*Parametrlar!$I$14*DE55*DE56</f>
        <v>357.66657962373705</v>
      </c>
      <c r="DF58" s="46">
        <f>Kirish!$B$21*Parametrlar!$I$14*DF55*DF56</f>
        <v>357.66657962373705</v>
      </c>
      <c r="DG58" s="46">
        <f>Kirish!$B$21*Parametrlar!$I$14*DG55*DG56</f>
        <v>357.66657962373705</v>
      </c>
      <c r="DH58" s="46">
        <f>Kirish!$B$21*Parametrlar!$I$14*DH55*DH56</f>
        <v>357.66657962373705</v>
      </c>
      <c r="DI58" s="46">
        <f>Kirish!$B$21*Parametrlar!$I$14*DI55*DI56</f>
        <v>357.66657962373705</v>
      </c>
      <c r="DJ58" s="46">
        <f>Kirish!$B$21*Parametrlar!$I$14*DJ55*DJ56</f>
        <v>357.66657962373705</v>
      </c>
      <c r="DK58" s="46">
        <f>Kirish!$B$21*Parametrlar!$I$14*DK55*DK56</f>
        <v>357.66657962373705</v>
      </c>
      <c r="DL58" s="46">
        <f>Kirish!$B$21*Parametrlar!$I$14*DL55*DL56</f>
        <v>357.66657962373705</v>
      </c>
      <c r="DM58" s="46">
        <f>Kirish!$B$21*Parametrlar!$I$14*DM55*DM56</f>
        <v>357.66657962373705</v>
      </c>
      <c r="DN58" s="46">
        <f>Kirish!$B$21*Parametrlar!$I$14*DN55*DN56</f>
        <v>357.66657962373705</v>
      </c>
      <c r="DO58" s="46">
        <f>Kirish!$B$21*Parametrlar!$I$14*DO55*DO56</f>
        <v>357.66657962373705</v>
      </c>
      <c r="DP58" s="46">
        <f>Kirish!$B$21*Parametrlar!$I$14*DP55*DP56</f>
        <v>357.66657962373705</v>
      </c>
      <c r="DQ58" s="46">
        <f>Kirish!$B$21*Parametrlar!$I$14*DQ55*DQ56</f>
        <v>364.81991121621184</v>
      </c>
      <c r="DR58" s="46">
        <f>Kirish!$B$21*Parametrlar!$I$14*DR55*DR56</f>
        <v>364.81991121621184</v>
      </c>
      <c r="DS58" s="46">
        <f>Kirish!$B$21*Parametrlar!$I$14*DS55*DS56</f>
        <v>364.81991121621184</v>
      </c>
      <c r="DT58" s="46">
        <f>Kirish!$B$21*Parametrlar!$I$14*DT55*DT56</f>
        <v>364.81991121621184</v>
      </c>
      <c r="DU58" s="46">
        <f>Kirish!$B$21*Parametrlar!$I$14*DU55*DU56</f>
        <v>364.81991121621184</v>
      </c>
      <c r="DV58" s="46">
        <f>Kirish!$B$21*Parametrlar!$I$14*DV55*DV56</f>
        <v>364.81991121621184</v>
      </c>
      <c r="DW58" s="46">
        <f>Kirish!$B$21*Parametrlar!$I$14*DW55*DW56</f>
        <v>364.81991121621184</v>
      </c>
      <c r="DX58" s="46">
        <f>Kirish!$B$21*Parametrlar!$I$14*DX55*DX56</f>
        <v>364.81991121621184</v>
      </c>
      <c r="DY58" s="46">
        <f>Kirish!$B$21*Parametrlar!$I$14*DY55*DY56</f>
        <v>364.81991121621184</v>
      </c>
      <c r="DZ58" s="46">
        <f>Kirish!$B$21*Parametrlar!$I$14*DZ55*DZ56</f>
        <v>364.81991121621184</v>
      </c>
      <c r="EA58" s="46">
        <f>Kirish!$B$21*Parametrlar!$I$14*EA55*EA56</f>
        <v>364.81991121621184</v>
      </c>
      <c r="EB58" s="46">
        <f>Kirish!$B$21*Parametrlar!$I$14*EB55*EB56</f>
        <v>364.81991121621184</v>
      </c>
      <c r="EC58" s="46">
        <f>Kirish!$B$21*Parametrlar!$I$14*EC55*EC56</f>
        <v>372.11630944053604</v>
      </c>
      <c r="ED58" s="46">
        <f>Kirish!$B$21*Parametrlar!$I$14*ED55*ED56</f>
        <v>372.11630944053604</v>
      </c>
      <c r="EE58" s="46">
        <f>Kirish!$B$21*Parametrlar!$I$14*EE55*EE56</f>
        <v>372.11630944053604</v>
      </c>
      <c r="EF58" s="46">
        <f>Kirish!$B$21*Parametrlar!$I$14*EF55*EF56</f>
        <v>372.11630944053604</v>
      </c>
      <c r="EG58" s="46">
        <f>Kirish!$B$21*Parametrlar!$I$14*EG55*EG56</f>
        <v>372.11630944053604</v>
      </c>
      <c r="EH58" s="46">
        <f>Kirish!$B$21*Parametrlar!$I$14*EH55*EH56</f>
        <v>372.11630944053604</v>
      </c>
      <c r="EI58" s="46">
        <f>Kirish!$B$21*Parametrlar!$I$14*EI55*EI56</f>
        <v>372.11630944053604</v>
      </c>
      <c r="EJ58" s="46">
        <f>Kirish!$B$21*Parametrlar!$I$14*EJ55*EJ56</f>
        <v>372.11630944053604</v>
      </c>
      <c r="EK58" s="46">
        <f>Kirish!$B$21*Parametrlar!$I$14*EK55*EK56</f>
        <v>372.11630944053604</v>
      </c>
      <c r="EL58" s="46">
        <f>Kirish!$B$21*Parametrlar!$I$14*EL55*EL56</f>
        <v>372.11630944053604</v>
      </c>
      <c r="EM58" s="46">
        <f>Kirish!$B$21*Parametrlar!$I$14*EM55*EM56</f>
        <v>372.11630944053604</v>
      </c>
      <c r="EN58" s="46">
        <f>Kirish!$B$21*Parametrlar!$I$14*EN55*EN56</f>
        <v>372.11630944053604</v>
      </c>
      <c r="EO58" s="46">
        <f>Kirish!$B$21*Parametrlar!$I$14*EO55*EO56</f>
        <v>0</v>
      </c>
      <c r="EP58" s="46">
        <f>Kirish!$B$21*Parametrlar!$I$14*EP55*EP56</f>
        <v>0</v>
      </c>
      <c r="EQ58" s="46">
        <f>Kirish!$B$21*Parametrlar!$I$14*EQ55*EQ56</f>
        <v>0</v>
      </c>
      <c r="ER58" s="46">
        <f>Kirish!$B$21*Parametrlar!$I$14*ER55*ER56</f>
        <v>0</v>
      </c>
      <c r="ES58" s="46">
        <f>Kirish!$B$21*Parametrlar!$I$14*ES55*ES56</f>
        <v>0</v>
      </c>
      <c r="ET58" s="46">
        <f>Kirish!$B$21*Parametrlar!$I$14*ET55*ET56</f>
        <v>0</v>
      </c>
      <c r="EU58" s="46">
        <f>Kirish!$B$21*Parametrlar!$I$14*EU55*EU56</f>
        <v>0</v>
      </c>
      <c r="EV58" s="46">
        <f>Kirish!$B$21*Parametrlar!$I$14*EV55*EV56</f>
        <v>0</v>
      </c>
      <c r="EW58" s="46">
        <f>Kirish!$B$21*Parametrlar!$I$14*EW55*EW56</f>
        <v>0</v>
      </c>
      <c r="EX58" s="46">
        <f>Kirish!$B$21*Parametrlar!$I$14*EX55*EX56</f>
        <v>0</v>
      </c>
      <c r="EY58" s="46">
        <f>Kirish!$B$21*Parametrlar!$I$14*EY55*EY56</f>
        <v>0</v>
      </c>
      <c r="EZ58" s="46">
        <f>Kirish!$B$21*Parametrlar!$I$14*EZ55*EZ56</f>
        <v>0</v>
      </c>
      <c r="FA58" s="46">
        <f>Kirish!$B$21*Parametrlar!$I$14*FA55*FA56</f>
        <v>0</v>
      </c>
      <c r="FB58" s="46">
        <f>Kirish!$B$21*Parametrlar!$I$14*FB55*FB56</f>
        <v>0</v>
      </c>
      <c r="FC58" s="46">
        <f>Kirish!$B$21*Parametrlar!$I$14*FC55*FC56</f>
        <v>0</v>
      </c>
      <c r="FD58" s="46">
        <f>Kirish!$B$21*Parametrlar!$I$14*FD55*FD56</f>
        <v>0</v>
      </c>
      <c r="FE58" s="46">
        <f>Kirish!$B$21*Parametrlar!$I$14*FE55*FE56</f>
        <v>0</v>
      </c>
      <c r="FF58" s="46">
        <f>Kirish!$B$21*Parametrlar!$I$14*FF55*FF56</f>
        <v>0</v>
      </c>
      <c r="FG58" s="46">
        <f>Kirish!$B$21*Parametrlar!$I$14*FG55*FG56</f>
        <v>0</v>
      </c>
      <c r="FH58" s="46">
        <f>Kirish!$B$21*Parametrlar!$I$14*FH55*FH56</f>
        <v>0</v>
      </c>
      <c r="FI58" s="46">
        <f>Kirish!$B$21*Parametrlar!$I$14*FI55*FI56</f>
        <v>0</v>
      </c>
      <c r="FJ58" s="46">
        <f>Kirish!$B$21*Parametrlar!$I$14*FJ55*FJ56</f>
        <v>0</v>
      </c>
      <c r="FK58" s="46">
        <f>Kirish!$B$21*Parametrlar!$I$14*FK55*FK56</f>
        <v>0</v>
      </c>
      <c r="FL58" s="46">
        <f>Kirish!$B$21*Parametrlar!$I$14*FL55*FL56</f>
        <v>0</v>
      </c>
      <c r="FM58" s="46">
        <f>Kirish!$B$21*Parametrlar!$I$14*FM55*FM56</f>
        <v>0</v>
      </c>
      <c r="FN58" s="46">
        <f>Kirish!$B$21*Parametrlar!$I$14*FN55*FN56</f>
        <v>0</v>
      </c>
      <c r="FO58" s="46">
        <f>Kirish!$B$21*Parametrlar!$I$14*FO55*FO56</f>
        <v>0</v>
      </c>
      <c r="FP58" s="46">
        <f>Kirish!$B$21*Parametrlar!$I$14*FP55*FP56</f>
        <v>0</v>
      </c>
    </row>
    <row r="59" spans="1:172" x14ac:dyDescent="0.2">
      <c r="A59" s="42" t="s">
        <v>240</v>
      </c>
      <c r="C59" s="45">
        <f t="shared" si="57"/>
        <v>959008.80112427438</v>
      </c>
      <c r="D59" s="46">
        <f t="shared" ref="D59:AI59" si="58">D57+D58</f>
        <v>0</v>
      </c>
      <c r="E59" s="46">
        <f t="shared" si="58"/>
        <v>0</v>
      </c>
      <c r="F59" s="46">
        <f t="shared" si="58"/>
        <v>0</v>
      </c>
      <c r="G59" s="46">
        <f t="shared" si="58"/>
        <v>0</v>
      </c>
      <c r="H59" s="46">
        <f t="shared" si="58"/>
        <v>0</v>
      </c>
      <c r="I59" s="46">
        <f t="shared" si="58"/>
        <v>0</v>
      </c>
      <c r="J59" s="46">
        <f t="shared" si="58"/>
        <v>0</v>
      </c>
      <c r="K59" s="46">
        <f t="shared" si="58"/>
        <v>0</v>
      </c>
      <c r="L59" s="46">
        <f t="shared" si="58"/>
        <v>0</v>
      </c>
      <c r="M59" s="46">
        <f t="shared" si="58"/>
        <v>0</v>
      </c>
      <c r="N59" s="46">
        <f t="shared" si="58"/>
        <v>0</v>
      </c>
      <c r="O59" s="46">
        <f t="shared" si="58"/>
        <v>0</v>
      </c>
      <c r="P59" s="46">
        <f t="shared" si="58"/>
        <v>0</v>
      </c>
      <c r="Q59" s="46">
        <f t="shared" si="58"/>
        <v>0</v>
      </c>
      <c r="R59" s="46">
        <f t="shared" si="58"/>
        <v>0</v>
      </c>
      <c r="S59" s="46">
        <f t="shared" si="58"/>
        <v>0</v>
      </c>
      <c r="T59" s="46">
        <f t="shared" si="58"/>
        <v>0</v>
      </c>
      <c r="U59" s="46">
        <f t="shared" si="58"/>
        <v>0</v>
      </c>
      <c r="V59" s="46">
        <f t="shared" si="58"/>
        <v>0</v>
      </c>
      <c r="W59" s="46">
        <f t="shared" si="58"/>
        <v>0</v>
      </c>
      <c r="X59" s="46">
        <f t="shared" si="58"/>
        <v>0</v>
      </c>
      <c r="Y59" s="46">
        <f t="shared" si="58"/>
        <v>1702.6133958758819</v>
      </c>
      <c r="Z59" s="46">
        <f t="shared" si="58"/>
        <v>2099.8898549135879</v>
      </c>
      <c r="AA59" s="46">
        <f t="shared" si="58"/>
        <v>2497.1663139512934</v>
      </c>
      <c r="AB59" s="46">
        <f t="shared" si="58"/>
        <v>2894.442772988999</v>
      </c>
      <c r="AC59" s="46">
        <f t="shared" si="58"/>
        <v>3291.719232026705</v>
      </c>
      <c r="AD59" s="46">
        <f t="shared" si="58"/>
        <v>3688.9956910644109</v>
      </c>
      <c r="AE59" s="46">
        <f t="shared" si="58"/>
        <v>4086.2721501021165</v>
      </c>
      <c r="AF59" s="46">
        <f t="shared" si="58"/>
        <v>4483.5486091398225</v>
      </c>
      <c r="AG59" s="46">
        <f t="shared" si="58"/>
        <v>4880.8250681775271</v>
      </c>
      <c r="AH59" s="46">
        <f t="shared" si="58"/>
        <v>5278.1015272152335</v>
      </c>
      <c r="AI59" s="46">
        <f t="shared" si="58"/>
        <v>5675.37798625294</v>
      </c>
      <c r="AJ59" s="46">
        <f t="shared" ref="AJ59:BO59" si="59">AJ57+AJ58</f>
        <v>6072.6544452906455</v>
      </c>
      <c r="AK59" s="46">
        <f t="shared" si="59"/>
        <v>6599.3295224149188</v>
      </c>
      <c r="AL59" s="46">
        <f t="shared" si="59"/>
        <v>7004.5515106333787</v>
      </c>
      <c r="AM59" s="46">
        <f t="shared" si="59"/>
        <v>7409.7734988518378</v>
      </c>
      <c r="AN59" s="46">
        <f t="shared" si="59"/>
        <v>7814.9954870702977</v>
      </c>
      <c r="AO59" s="46">
        <f t="shared" si="59"/>
        <v>7814.9954870702977</v>
      </c>
      <c r="AP59" s="46">
        <f t="shared" si="59"/>
        <v>7814.9954870702977</v>
      </c>
      <c r="AQ59" s="46">
        <f t="shared" si="59"/>
        <v>7814.9954870702977</v>
      </c>
      <c r="AR59" s="46">
        <f t="shared" si="59"/>
        <v>7814.9954870702977</v>
      </c>
      <c r="AS59" s="46">
        <f t="shared" si="59"/>
        <v>7814.9954870702977</v>
      </c>
      <c r="AT59" s="46">
        <f t="shared" si="59"/>
        <v>7814.9954870702977</v>
      </c>
      <c r="AU59" s="46">
        <f t="shared" si="59"/>
        <v>7814.9954870702977</v>
      </c>
      <c r="AV59" s="46">
        <f t="shared" si="59"/>
        <v>7814.9954870702977</v>
      </c>
      <c r="AW59" s="46">
        <f t="shared" si="59"/>
        <v>7971.2953968117035</v>
      </c>
      <c r="AX59" s="46">
        <f t="shared" si="59"/>
        <v>7971.2953968117035</v>
      </c>
      <c r="AY59" s="46">
        <f t="shared" si="59"/>
        <v>7971.2953968117035</v>
      </c>
      <c r="AZ59" s="46">
        <f t="shared" si="59"/>
        <v>7971.2953968117035</v>
      </c>
      <c r="BA59" s="46">
        <f t="shared" si="59"/>
        <v>7971.2953968117035</v>
      </c>
      <c r="BB59" s="46">
        <f t="shared" si="59"/>
        <v>7971.2953968117035</v>
      </c>
      <c r="BC59" s="46">
        <f t="shared" si="59"/>
        <v>7971.2953968117035</v>
      </c>
      <c r="BD59" s="46">
        <f t="shared" si="59"/>
        <v>7971.2953968117035</v>
      </c>
      <c r="BE59" s="46">
        <f t="shared" si="59"/>
        <v>7971.2953968117035</v>
      </c>
      <c r="BF59" s="46">
        <f t="shared" si="59"/>
        <v>7971.2953968117035</v>
      </c>
      <c r="BG59" s="46">
        <f t="shared" si="59"/>
        <v>7971.2953968117035</v>
      </c>
      <c r="BH59" s="46">
        <f t="shared" si="59"/>
        <v>7971.2953968117035</v>
      </c>
      <c r="BI59" s="46">
        <f t="shared" si="59"/>
        <v>8130.7213047479363</v>
      </c>
      <c r="BJ59" s="46">
        <f t="shared" si="59"/>
        <v>8130.7213047479363</v>
      </c>
      <c r="BK59" s="46">
        <f t="shared" si="59"/>
        <v>8130.7213047479363</v>
      </c>
      <c r="BL59" s="46">
        <f t="shared" si="59"/>
        <v>8130.7213047479363</v>
      </c>
      <c r="BM59" s="46">
        <f t="shared" si="59"/>
        <v>8130.7213047479363</v>
      </c>
      <c r="BN59" s="46">
        <f t="shared" si="59"/>
        <v>8130.7213047479363</v>
      </c>
      <c r="BO59" s="46">
        <f t="shared" si="59"/>
        <v>8130.7213047479363</v>
      </c>
      <c r="BP59" s="46">
        <f t="shared" ref="BP59:CU59" si="60">BP57+BP58</f>
        <v>8130.7213047479363</v>
      </c>
      <c r="BQ59" s="46">
        <f t="shared" si="60"/>
        <v>8130.7213047479363</v>
      </c>
      <c r="BR59" s="46">
        <f t="shared" si="60"/>
        <v>8130.7213047479363</v>
      </c>
      <c r="BS59" s="46">
        <f t="shared" si="60"/>
        <v>8130.7213047479363</v>
      </c>
      <c r="BT59" s="46">
        <f t="shared" si="60"/>
        <v>8130.7213047479363</v>
      </c>
      <c r="BU59" s="46">
        <f t="shared" si="60"/>
        <v>8293.3357308428949</v>
      </c>
      <c r="BV59" s="46">
        <f t="shared" si="60"/>
        <v>8293.3357308428949</v>
      </c>
      <c r="BW59" s="46">
        <f t="shared" si="60"/>
        <v>8293.3357308428949</v>
      </c>
      <c r="BX59" s="46">
        <f t="shared" si="60"/>
        <v>8293.3357308428949</v>
      </c>
      <c r="BY59" s="46">
        <f t="shared" si="60"/>
        <v>8293.3357308428949</v>
      </c>
      <c r="BZ59" s="46">
        <f t="shared" si="60"/>
        <v>8293.3357308428949</v>
      </c>
      <c r="CA59" s="46">
        <f t="shared" si="60"/>
        <v>8293.3357308428949</v>
      </c>
      <c r="CB59" s="46">
        <f t="shared" si="60"/>
        <v>8293.3357308428949</v>
      </c>
      <c r="CC59" s="46">
        <f t="shared" si="60"/>
        <v>8293.3357308428949</v>
      </c>
      <c r="CD59" s="46">
        <f t="shared" si="60"/>
        <v>8293.3357308428949</v>
      </c>
      <c r="CE59" s="46">
        <f t="shared" si="60"/>
        <v>8293.3357308428949</v>
      </c>
      <c r="CF59" s="46">
        <f t="shared" si="60"/>
        <v>8293.3357308428949</v>
      </c>
      <c r="CG59" s="46">
        <f t="shared" si="60"/>
        <v>8459.202445459754</v>
      </c>
      <c r="CH59" s="46">
        <f t="shared" si="60"/>
        <v>8459.202445459754</v>
      </c>
      <c r="CI59" s="46">
        <f t="shared" si="60"/>
        <v>8459.202445459754</v>
      </c>
      <c r="CJ59" s="46">
        <f t="shared" si="60"/>
        <v>8459.202445459754</v>
      </c>
      <c r="CK59" s="46">
        <f t="shared" si="60"/>
        <v>8459.202445459754</v>
      </c>
      <c r="CL59" s="46">
        <f t="shared" si="60"/>
        <v>8459.202445459754</v>
      </c>
      <c r="CM59" s="46">
        <f t="shared" si="60"/>
        <v>8459.202445459754</v>
      </c>
      <c r="CN59" s="46">
        <f t="shared" si="60"/>
        <v>8459.202445459754</v>
      </c>
      <c r="CO59" s="46">
        <f t="shared" si="60"/>
        <v>8459.202445459754</v>
      </c>
      <c r="CP59" s="46">
        <f t="shared" si="60"/>
        <v>8459.202445459754</v>
      </c>
      <c r="CQ59" s="46">
        <f t="shared" si="60"/>
        <v>8459.202445459754</v>
      </c>
      <c r="CR59" s="46">
        <f t="shared" si="60"/>
        <v>8459.202445459754</v>
      </c>
      <c r="CS59" s="46">
        <f t="shared" si="60"/>
        <v>8628.3864943689496</v>
      </c>
      <c r="CT59" s="46">
        <f t="shared" si="60"/>
        <v>8628.3864943689496</v>
      </c>
      <c r="CU59" s="46">
        <f t="shared" si="60"/>
        <v>8628.3864943689496</v>
      </c>
      <c r="CV59" s="46">
        <f t="shared" ref="CV59:EA59" si="61">CV57+CV58</f>
        <v>8628.3864943689496</v>
      </c>
      <c r="CW59" s="46">
        <f t="shared" si="61"/>
        <v>8628.3864943689496</v>
      </c>
      <c r="CX59" s="46">
        <f t="shared" si="61"/>
        <v>8628.3864943689496</v>
      </c>
      <c r="CY59" s="46">
        <f t="shared" si="61"/>
        <v>8628.3864943689496</v>
      </c>
      <c r="CZ59" s="46">
        <f t="shared" si="61"/>
        <v>8628.3864943689496</v>
      </c>
      <c r="DA59" s="46">
        <f t="shared" si="61"/>
        <v>8628.3864943689496</v>
      </c>
      <c r="DB59" s="46">
        <f t="shared" si="61"/>
        <v>8628.3864943689496</v>
      </c>
      <c r="DC59" s="46">
        <f t="shared" si="61"/>
        <v>8628.3864943689496</v>
      </c>
      <c r="DD59" s="46">
        <f t="shared" si="61"/>
        <v>8628.3864943689496</v>
      </c>
      <c r="DE59" s="46">
        <f t="shared" si="61"/>
        <v>8800.9542242563275</v>
      </c>
      <c r="DF59" s="46">
        <f t="shared" si="61"/>
        <v>8800.9542242563275</v>
      </c>
      <c r="DG59" s="46">
        <f t="shared" si="61"/>
        <v>8800.9542242563275</v>
      </c>
      <c r="DH59" s="46">
        <f t="shared" si="61"/>
        <v>8800.9542242563275</v>
      </c>
      <c r="DI59" s="46">
        <f t="shared" si="61"/>
        <v>8800.9542242563275</v>
      </c>
      <c r="DJ59" s="46">
        <f t="shared" si="61"/>
        <v>8800.9542242563275</v>
      </c>
      <c r="DK59" s="46">
        <f t="shared" si="61"/>
        <v>8800.9542242563275</v>
      </c>
      <c r="DL59" s="46">
        <f t="shared" si="61"/>
        <v>8800.9542242563275</v>
      </c>
      <c r="DM59" s="46">
        <f t="shared" si="61"/>
        <v>8800.9542242563275</v>
      </c>
      <c r="DN59" s="46">
        <f t="shared" si="61"/>
        <v>8800.9542242563275</v>
      </c>
      <c r="DO59" s="46">
        <f t="shared" si="61"/>
        <v>8800.9542242563275</v>
      </c>
      <c r="DP59" s="46">
        <f t="shared" si="61"/>
        <v>8800.9542242563275</v>
      </c>
      <c r="DQ59" s="46">
        <f t="shared" si="61"/>
        <v>8976.9733087414534</v>
      </c>
      <c r="DR59" s="46">
        <f t="shared" si="61"/>
        <v>8976.9733087414534</v>
      </c>
      <c r="DS59" s="46">
        <f t="shared" si="61"/>
        <v>8976.9733087414534</v>
      </c>
      <c r="DT59" s="46">
        <f t="shared" si="61"/>
        <v>8976.9733087414534</v>
      </c>
      <c r="DU59" s="46">
        <f t="shared" si="61"/>
        <v>8976.9733087414534</v>
      </c>
      <c r="DV59" s="46">
        <f t="shared" si="61"/>
        <v>8976.9733087414534</v>
      </c>
      <c r="DW59" s="46">
        <f t="shared" si="61"/>
        <v>8976.9733087414534</v>
      </c>
      <c r="DX59" s="46">
        <f t="shared" si="61"/>
        <v>8976.9733087414534</v>
      </c>
      <c r="DY59" s="46">
        <f t="shared" si="61"/>
        <v>8976.9733087414534</v>
      </c>
      <c r="DZ59" s="46">
        <f t="shared" si="61"/>
        <v>8976.9733087414534</v>
      </c>
      <c r="EA59" s="46">
        <f t="shared" si="61"/>
        <v>8976.9733087414534</v>
      </c>
      <c r="EB59" s="46">
        <f t="shared" ref="EB59:FG59" si="62">EB57+EB58</f>
        <v>8976.9733087414534</v>
      </c>
      <c r="EC59" s="46">
        <f t="shared" si="62"/>
        <v>9156.5127749162839</v>
      </c>
      <c r="ED59" s="46">
        <f t="shared" si="62"/>
        <v>9156.5127749162839</v>
      </c>
      <c r="EE59" s="46">
        <f t="shared" si="62"/>
        <v>9156.5127749162839</v>
      </c>
      <c r="EF59" s="46">
        <f t="shared" si="62"/>
        <v>9156.5127749162839</v>
      </c>
      <c r="EG59" s="46">
        <f t="shared" si="62"/>
        <v>9156.5127749162839</v>
      </c>
      <c r="EH59" s="46">
        <f t="shared" si="62"/>
        <v>9156.5127749162839</v>
      </c>
      <c r="EI59" s="46">
        <f t="shared" si="62"/>
        <v>9156.5127749162839</v>
      </c>
      <c r="EJ59" s="46">
        <f t="shared" si="62"/>
        <v>9156.5127749162839</v>
      </c>
      <c r="EK59" s="46">
        <f t="shared" si="62"/>
        <v>9156.5127749162839</v>
      </c>
      <c r="EL59" s="46">
        <f t="shared" si="62"/>
        <v>9156.5127749162839</v>
      </c>
      <c r="EM59" s="46">
        <f t="shared" si="62"/>
        <v>9156.5127749162839</v>
      </c>
      <c r="EN59" s="46">
        <f t="shared" si="62"/>
        <v>9156.5127749162839</v>
      </c>
      <c r="EO59" s="46">
        <f t="shared" si="62"/>
        <v>0</v>
      </c>
      <c r="EP59" s="46">
        <f t="shared" si="62"/>
        <v>0</v>
      </c>
      <c r="EQ59" s="46">
        <f t="shared" si="62"/>
        <v>0</v>
      </c>
      <c r="ER59" s="46">
        <f t="shared" si="62"/>
        <v>0</v>
      </c>
      <c r="ES59" s="46">
        <f t="shared" si="62"/>
        <v>0</v>
      </c>
      <c r="ET59" s="46">
        <f t="shared" si="62"/>
        <v>0</v>
      </c>
      <c r="EU59" s="46">
        <f t="shared" si="62"/>
        <v>0</v>
      </c>
      <c r="EV59" s="46">
        <f t="shared" si="62"/>
        <v>0</v>
      </c>
      <c r="EW59" s="46">
        <f t="shared" si="62"/>
        <v>0</v>
      </c>
      <c r="EX59" s="46">
        <f t="shared" si="62"/>
        <v>0</v>
      </c>
      <c r="EY59" s="46">
        <f t="shared" si="62"/>
        <v>0</v>
      </c>
      <c r="EZ59" s="46">
        <f t="shared" si="62"/>
        <v>0</v>
      </c>
      <c r="FA59" s="46">
        <f t="shared" si="62"/>
        <v>0</v>
      </c>
      <c r="FB59" s="46">
        <f t="shared" si="62"/>
        <v>0</v>
      </c>
      <c r="FC59" s="46">
        <f t="shared" si="62"/>
        <v>0</v>
      </c>
      <c r="FD59" s="46">
        <f t="shared" si="62"/>
        <v>0</v>
      </c>
      <c r="FE59" s="46">
        <f t="shared" si="62"/>
        <v>0</v>
      </c>
      <c r="FF59" s="46">
        <f t="shared" si="62"/>
        <v>0</v>
      </c>
      <c r="FG59" s="46">
        <f t="shared" si="62"/>
        <v>0</v>
      </c>
      <c r="FH59" s="46">
        <f t="shared" ref="FH59:GM59" si="63">FH57+FH58</f>
        <v>0</v>
      </c>
      <c r="FI59" s="46">
        <f t="shared" si="63"/>
        <v>0</v>
      </c>
      <c r="FJ59" s="46">
        <f t="shared" si="63"/>
        <v>0</v>
      </c>
      <c r="FK59" s="46">
        <f t="shared" si="63"/>
        <v>0</v>
      </c>
      <c r="FL59" s="46">
        <f t="shared" si="63"/>
        <v>0</v>
      </c>
      <c r="FM59" s="46">
        <f t="shared" si="63"/>
        <v>0</v>
      </c>
      <c r="FN59" s="46">
        <f t="shared" si="63"/>
        <v>0</v>
      </c>
      <c r="FO59" s="46">
        <f t="shared" si="63"/>
        <v>0</v>
      </c>
      <c r="FP59" s="46">
        <f t="shared" si="63"/>
        <v>0</v>
      </c>
    </row>
    <row r="60" spans="1:172" x14ac:dyDescent="0.2">
      <c r="A60" s="42" t="s">
        <v>241</v>
      </c>
      <c r="C60" s="45">
        <f t="shared" si="57"/>
        <v>20297.421393333327</v>
      </c>
      <c r="D60" s="46">
        <f>MAX(0,D55-0)*Parametrlar!$I$16*D56*(Kirish!$C$52+12*Kirish!$B$20)</f>
        <v>0</v>
      </c>
      <c r="E60" s="46">
        <f>MAX(0,E55-D55)*Parametrlar!$I$16*E56*(Kirish!$C$52+12*Kirish!$B$20)</f>
        <v>0</v>
      </c>
      <c r="F60" s="46">
        <f>MAX(0,F55-E55)*Parametrlar!$I$16*F56*(Kirish!$C$52+12*Kirish!$B$20)</f>
        <v>0</v>
      </c>
      <c r="G60" s="46">
        <f>MAX(0,G55-F55)*Parametrlar!$I$16*G56*(Kirish!$C$52+12*Kirish!$B$20)</f>
        <v>0</v>
      </c>
      <c r="H60" s="46">
        <f>MAX(0,H55-G55)*Parametrlar!$I$16*H56*(Kirish!$C$52+12*Kirish!$B$20)</f>
        <v>0</v>
      </c>
      <c r="I60" s="46">
        <f>MAX(0,I55-H55)*Parametrlar!$I$16*I56*(Kirish!$C$52+12*Kirish!$B$20)</f>
        <v>0</v>
      </c>
      <c r="J60" s="46">
        <f>MAX(0,J55-I55)*Parametrlar!$I$16*J56*(Kirish!$C$52+12*Kirish!$B$20)</f>
        <v>0</v>
      </c>
      <c r="K60" s="46">
        <f>MAX(0,K55-J55)*Parametrlar!$I$16*K56*(Kirish!$C$52+12*Kirish!$B$20)</f>
        <v>0</v>
      </c>
      <c r="L60" s="46">
        <f>MAX(0,L55-K55)*Parametrlar!$I$16*L56*(Kirish!$C$52+12*Kirish!$B$20)</f>
        <v>0</v>
      </c>
      <c r="M60" s="46">
        <f>MAX(0,M55-L55)*Parametrlar!$I$16*M56*(Kirish!$C$52+12*Kirish!$B$20)</f>
        <v>0</v>
      </c>
      <c r="N60" s="46">
        <f>MAX(0,N55-M55)*Parametrlar!$I$16*N56*(Kirish!$C$52+12*Kirish!$B$20)</f>
        <v>0</v>
      </c>
      <c r="O60" s="46">
        <f>MAX(0,O55-N55)*Parametrlar!$I$16*O56*(Kirish!$C$52+12*Kirish!$B$20)</f>
        <v>0</v>
      </c>
      <c r="P60" s="46">
        <f>MAX(0,P55-O55)*Parametrlar!$I$16*P56*(Kirish!$C$52+12*Kirish!$B$20)</f>
        <v>0</v>
      </c>
      <c r="Q60" s="46">
        <f>MAX(0,Q55-P55)*Parametrlar!$I$16*Q56*(Kirish!$C$52+12*Kirish!$B$20)</f>
        <v>0</v>
      </c>
      <c r="R60" s="46">
        <f>MAX(0,R55-Q55)*Parametrlar!$I$16*R56*(Kirish!$C$52+12*Kirish!$B$20)</f>
        <v>0</v>
      </c>
      <c r="S60" s="46">
        <f>MAX(0,S55-R55)*Parametrlar!$I$16*S56*(Kirish!$C$52+12*Kirish!$B$20)</f>
        <v>0</v>
      </c>
      <c r="T60" s="46">
        <f>MAX(0,T55-S55)*Parametrlar!$I$16*T56*(Kirish!$C$52+12*Kirish!$B$20)</f>
        <v>0</v>
      </c>
      <c r="U60" s="46">
        <f>MAX(0,U55-T55)*Parametrlar!$I$16*U56*(Kirish!$C$52+12*Kirish!$B$20)</f>
        <v>0</v>
      </c>
      <c r="V60" s="46">
        <f>MAX(0,V55-U55)*Parametrlar!$I$16*V56*(Kirish!$C$52+12*Kirish!$B$20)</f>
        <v>0</v>
      </c>
      <c r="W60" s="46">
        <f>MAX(0,W55-V55)*Parametrlar!$I$16*W56*(Kirish!$C$52+12*Kirish!$B$20)</f>
        <v>0</v>
      </c>
      <c r="X60" s="46">
        <f>MAX(0,X55-W55)*Parametrlar!$I$16*X56*(Kirish!$C$52+12*Kirish!$B$20)</f>
        <v>0</v>
      </c>
      <c r="Y60" s="46">
        <f>MAX(0,Y55-X55)*Parametrlar!$I$16*Y56*(Kirish!$C$52+12*Kirish!$B$20)</f>
        <v>4491.9050000000007</v>
      </c>
      <c r="Z60" s="46">
        <f>MAX(0,Z55-Y55)*Parametrlar!$I$16*Z56*(Kirish!$C$52+12*Kirish!$B$20)</f>
        <v>1048.1111666666666</v>
      </c>
      <c r="AA60" s="46">
        <f>MAX(0,AA55-Z55)*Parametrlar!$I$16*AA56*(Kirish!$C$52+12*Kirish!$B$20)</f>
        <v>1048.1111666666666</v>
      </c>
      <c r="AB60" s="46">
        <f>MAX(0,AB55-AA55)*Parametrlar!$I$16*AB56*(Kirish!$C$52+12*Kirish!$B$20)</f>
        <v>1048.1111666666659</v>
      </c>
      <c r="AC60" s="46">
        <f>MAX(0,AC55-AB55)*Parametrlar!$I$16*AC56*(Kirish!$C$52+12*Kirish!$B$20)</f>
        <v>1048.1111666666673</v>
      </c>
      <c r="AD60" s="46">
        <f>MAX(0,AD55-AC55)*Parametrlar!$I$16*AD56*(Kirish!$C$52+12*Kirish!$B$20)</f>
        <v>1048.1111666666673</v>
      </c>
      <c r="AE60" s="46">
        <f>MAX(0,AE55-AD55)*Parametrlar!$I$16*AE56*(Kirish!$C$52+12*Kirish!$B$20)</f>
        <v>1048.1111666666659</v>
      </c>
      <c r="AF60" s="46">
        <f>MAX(0,AF55-AE55)*Parametrlar!$I$16*AF56*(Kirish!$C$52+12*Kirish!$B$20)</f>
        <v>1048.1111666666659</v>
      </c>
      <c r="AG60" s="46">
        <f>MAX(0,AG55-AF55)*Parametrlar!$I$16*AG56*(Kirish!$C$52+12*Kirish!$B$20)</f>
        <v>1048.1111666666659</v>
      </c>
      <c r="AH60" s="46">
        <f>MAX(0,AH55-AG55)*Parametrlar!$I$16*AH56*(Kirish!$C$52+12*Kirish!$B$20)</f>
        <v>1048.1111666666684</v>
      </c>
      <c r="AI60" s="46">
        <f>MAX(0,AI55-AH55)*Parametrlar!$I$16*AI56*(Kirish!$C$52+12*Kirish!$B$20)</f>
        <v>1048.1111666666659</v>
      </c>
      <c r="AJ60" s="46">
        <f>MAX(0,AJ55-AI55)*Parametrlar!$I$16*AJ56*(Kirish!$C$52+12*Kirish!$B$20)</f>
        <v>1048.1111666666684</v>
      </c>
      <c r="AK60" s="46">
        <f>MAX(0,AK55-AJ55)*Parametrlar!$I$16*AK56*(Kirish!$C$52+12*Kirish!$B$20)</f>
        <v>1069.0733899999993</v>
      </c>
      <c r="AL60" s="46">
        <f>MAX(0,AL55-AK55)*Parametrlar!$I$16*AL56*(Kirish!$C$52+12*Kirish!$B$20)</f>
        <v>1069.0733899999993</v>
      </c>
      <c r="AM60" s="46">
        <f>MAX(0,AM55-AL55)*Parametrlar!$I$16*AM56*(Kirish!$C$52+12*Kirish!$B$20)</f>
        <v>1069.0733899999993</v>
      </c>
      <c r="AN60" s="46">
        <f>MAX(0,AN55-AM55)*Parametrlar!$I$16*AN56*(Kirish!$C$52+12*Kirish!$B$20)</f>
        <v>1069.0733899999993</v>
      </c>
      <c r="AO60" s="46">
        <f>MAX(0,AO55-AN55)*Parametrlar!$I$16*AO56*(Kirish!$C$52+12*Kirish!$B$20)</f>
        <v>0</v>
      </c>
      <c r="AP60" s="46">
        <f>MAX(0,AP55-AO55)*Parametrlar!$I$16*AP56*(Kirish!$C$52+12*Kirish!$B$20)</f>
        <v>0</v>
      </c>
      <c r="AQ60" s="46">
        <f>MAX(0,AQ55-AP55)*Parametrlar!$I$16*AQ56*(Kirish!$C$52+12*Kirish!$B$20)</f>
        <v>0</v>
      </c>
      <c r="AR60" s="46">
        <f>MAX(0,AR55-AQ55)*Parametrlar!$I$16*AR56*(Kirish!$C$52+12*Kirish!$B$20)</f>
        <v>0</v>
      </c>
      <c r="AS60" s="46">
        <f>MAX(0,AS55-AR55)*Parametrlar!$I$16*AS56*(Kirish!$C$52+12*Kirish!$B$20)</f>
        <v>0</v>
      </c>
      <c r="AT60" s="46">
        <f>MAX(0,AT55-AS55)*Parametrlar!$I$16*AT56*(Kirish!$C$52+12*Kirish!$B$20)</f>
        <v>0</v>
      </c>
      <c r="AU60" s="46">
        <f>MAX(0,AU55-AT55)*Parametrlar!$I$16*AU56*(Kirish!$C$52+12*Kirish!$B$20)</f>
        <v>0</v>
      </c>
      <c r="AV60" s="46">
        <f>MAX(0,AV55-AU55)*Parametrlar!$I$16*AV56*(Kirish!$C$52+12*Kirish!$B$20)</f>
        <v>0</v>
      </c>
      <c r="AW60" s="46">
        <f>MAX(0,AW55-AV55)*Parametrlar!$I$16*AW56*(Kirish!$C$52+12*Kirish!$B$20)</f>
        <v>0</v>
      </c>
      <c r="AX60" s="46">
        <f>MAX(0,AX55-AW55)*Parametrlar!$I$16*AX56*(Kirish!$C$52+12*Kirish!$B$20)</f>
        <v>0</v>
      </c>
      <c r="AY60" s="46">
        <f>MAX(0,AY55-AX55)*Parametrlar!$I$16*AY56*(Kirish!$C$52+12*Kirish!$B$20)</f>
        <v>0</v>
      </c>
      <c r="AZ60" s="46">
        <f>MAX(0,AZ55-AY55)*Parametrlar!$I$16*AZ56*(Kirish!$C$52+12*Kirish!$B$20)</f>
        <v>0</v>
      </c>
      <c r="BA60" s="46">
        <f>MAX(0,BA55-AZ55)*Parametrlar!$I$16*BA56*(Kirish!$C$52+12*Kirish!$B$20)</f>
        <v>0</v>
      </c>
      <c r="BB60" s="46">
        <f>MAX(0,BB55-BA55)*Parametrlar!$I$16*BB56*(Kirish!$C$52+12*Kirish!$B$20)</f>
        <v>0</v>
      </c>
      <c r="BC60" s="46">
        <f>MAX(0,BC55-BB55)*Parametrlar!$I$16*BC56*(Kirish!$C$52+12*Kirish!$B$20)</f>
        <v>0</v>
      </c>
      <c r="BD60" s="46">
        <f>MAX(0,BD55-BC55)*Parametrlar!$I$16*BD56*(Kirish!$C$52+12*Kirish!$B$20)</f>
        <v>0</v>
      </c>
      <c r="BE60" s="46">
        <f>MAX(0,BE55-BD55)*Parametrlar!$I$16*BE56*(Kirish!$C$52+12*Kirish!$B$20)</f>
        <v>0</v>
      </c>
      <c r="BF60" s="46">
        <f>MAX(0,BF55-BE55)*Parametrlar!$I$16*BF56*(Kirish!$C$52+12*Kirish!$B$20)</f>
        <v>0</v>
      </c>
      <c r="BG60" s="46">
        <f>MAX(0,BG55-BF55)*Parametrlar!$I$16*BG56*(Kirish!$C$52+12*Kirish!$B$20)</f>
        <v>0</v>
      </c>
      <c r="BH60" s="46">
        <f>MAX(0,BH55-BG55)*Parametrlar!$I$16*BH56*(Kirish!$C$52+12*Kirish!$B$20)</f>
        <v>0</v>
      </c>
      <c r="BI60" s="46">
        <f>MAX(0,BI55-BH55)*Parametrlar!$I$16*BI56*(Kirish!$C$52+12*Kirish!$B$20)</f>
        <v>0</v>
      </c>
      <c r="BJ60" s="46">
        <f>MAX(0,BJ55-BI55)*Parametrlar!$I$16*BJ56*(Kirish!$C$52+12*Kirish!$B$20)</f>
        <v>0</v>
      </c>
      <c r="BK60" s="46">
        <f>MAX(0,BK55-BJ55)*Parametrlar!$I$16*BK56*(Kirish!$C$52+12*Kirish!$B$20)</f>
        <v>0</v>
      </c>
      <c r="BL60" s="46">
        <f>MAX(0,BL55-BK55)*Parametrlar!$I$16*BL56*(Kirish!$C$52+12*Kirish!$B$20)</f>
        <v>0</v>
      </c>
      <c r="BM60" s="46">
        <f>MAX(0,BM55-BL55)*Parametrlar!$I$16*BM56*(Kirish!$C$52+12*Kirish!$B$20)</f>
        <v>0</v>
      </c>
      <c r="BN60" s="46">
        <f>MAX(0,BN55-BM55)*Parametrlar!$I$16*BN56*(Kirish!$C$52+12*Kirish!$B$20)</f>
        <v>0</v>
      </c>
      <c r="BO60" s="46">
        <f>MAX(0,BO55-BN55)*Parametrlar!$I$16*BO56*(Kirish!$C$52+12*Kirish!$B$20)</f>
        <v>0</v>
      </c>
      <c r="BP60" s="46">
        <f>MAX(0,BP55-BO55)*Parametrlar!$I$16*BP56*(Kirish!$C$52+12*Kirish!$B$20)</f>
        <v>0</v>
      </c>
      <c r="BQ60" s="46">
        <f>MAX(0,BQ55-BP55)*Parametrlar!$I$16*BQ56*(Kirish!$C$52+12*Kirish!$B$20)</f>
        <v>0</v>
      </c>
      <c r="BR60" s="46">
        <f>MAX(0,BR55-BQ55)*Parametrlar!$I$16*BR56*(Kirish!$C$52+12*Kirish!$B$20)</f>
        <v>0</v>
      </c>
      <c r="BS60" s="46">
        <f>MAX(0,BS55-BR55)*Parametrlar!$I$16*BS56*(Kirish!$C$52+12*Kirish!$B$20)</f>
        <v>0</v>
      </c>
      <c r="BT60" s="46">
        <f>MAX(0,BT55-BS55)*Parametrlar!$I$16*BT56*(Kirish!$C$52+12*Kirish!$B$20)</f>
        <v>0</v>
      </c>
      <c r="BU60" s="46">
        <f>MAX(0,BU55-BT55)*Parametrlar!$I$16*BU56*(Kirish!$C$52+12*Kirish!$B$20)</f>
        <v>0</v>
      </c>
      <c r="BV60" s="46">
        <f>MAX(0,BV55-BU55)*Parametrlar!$I$16*BV56*(Kirish!$C$52+12*Kirish!$B$20)</f>
        <v>0</v>
      </c>
      <c r="BW60" s="46">
        <f>MAX(0,BW55-BV55)*Parametrlar!$I$16*BW56*(Kirish!$C$52+12*Kirish!$B$20)</f>
        <v>0</v>
      </c>
      <c r="BX60" s="46">
        <f>MAX(0,BX55-BW55)*Parametrlar!$I$16*BX56*(Kirish!$C$52+12*Kirish!$B$20)</f>
        <v>0</v>
      </c>
      <c r="BY60" s="46">
        <f>MAX(0,BY55-BX55)*Parametrlar!$I$16*BY56*(Kirish!$C$52+12*Kirish!$B$20)</f>
        <v>0</v>
      </c>
      <c r="BZ60" s="46">
        <f>MAX(0,BZ55-BY55)*Parametrlar!$I$16*BZ56*(Kirish!$C$52+12*Kirish!$B$20)</f>
        <v>0</v>
      </c>
      <c r="CA60" s="46">
        <f>MAX(0,CA55-BZ55)*Parametrlar!$I$16*CA56*(Kirish!$C$52+12*Kirish!$B$20)</f>
        <v>0</v>
      </c>
      <c r="CB60" s="46">
        <f>MAX(0,CB55-CA55)*Parametrlar!$I$16*CB56*(Kirish!$C$52+12*Kirish!$B$20)</f>
        <v>0</v>
      </c>
      <c r="CC60" s="46">
        <f>MAX(0,CC55-CB55)*Parametrlar!$I$16*CC56*(Kirish!$C$52+12*Kirish!$B$20)</f>
        <v>0</v>
      </c>
      <c r="CD60" s="46">
        <f>MAX(0,CD55-CC55)*Parametrlar!$I$16*CD56*(Kirish!$C$52+12*Kirish!$B$20)</f>
        <v>0</v>
      </c>
      <c r="CE60" s="46">
        <f>MAX(0,CE55-CD55)*Parametrlar!$I$16*CE56*(Kirish!$C$52+12*Kirish!$B$20)</f>
        <v>0</v>
      </c>
      <c r="CF60" s="46">
        <f>MAX(0,CF55-CE55)*Parametrlar!$I$16*CF56*(Kirish!$C$52+12*Kirish!$B$20)</f>
        <v>0</v>
      </c>
      <c r="CG60" s="46">
        <f>MAX(0,CG55-CF55)*Parametrlar!$I$16*CG56*(Kirish!$C$52+12*Kirish!$B$20)</f>
        <v>0</v>
      </c>
      <c r="CH60" s="46">
        <f>MAX(0,CH55-CG55)*Parametrlar!$I$16*CH56*(Kirish!$C$52+12*Kirish!$B$20)</f>
        <v>0</v>
      </c>
      <c r="CI60" s="46">
        <f>MAX(0,CI55-CH55)*Parametrlar!$I$16*CI56*(Kirish!$C$52+12*Kirish!$B$20)</f>
        <v>0</v>
      </c>
      <c r="CJ60" s="46">
        <f>MAX(0,CJ55-CI55)*Parametrlar!$I$16*CJ56*(Kirish!$C$52+12*Kirish!$B$20)</f>
        <v>0</v>
      </c>
      <c r="CK60" s="46">
        <f>MAX(0,CK55-CJ55)*Parametrlar!$I$16*CK56*(Kirish!$C$52+12*Kirish!$B$20)</f>
        <v>0</v>
      </c>
      <c r="CL60" s="46">
        <f>MAX(0,CL55-CK55)*Parametrlar!$I$16*CL56*(Kirish!$C$52+12*Kirish!$B$20)</f>
        <v>0</v>
      </c>
      <c r="CM60" s="46">
        <f>MAX(0,CM55-CL55)*Parametrlar!$I$16*CM56*(Kirish!$C$52+12*Kirish!$B$20)</f>
        <v>0</v>
      </c>
      <c r="CN60" s="46">
        <f>MAX(0,CN55-CM55)*Parametrlar!$I$16*CN56*(Kirish!$C$52+12*Kirish!$B$20)</f>
        <v>0</v>
      </c>
      <c r="CO60" s="46">
        <f>MAX(0,CO55-CN55)*Parametrlar!$I$16*CO56*(Kirish!$C$52+12*Kirish!$B$20)</f>
        <v>0</v>
      </c>
      <c r="CP60" s="46">
        <f>MAX(0,CP55-CO55)*Parametrlar!$I$16*CP56*(Kirish!$C$52+12*Kirish!$B$20)</f>
        <v>0</v>
      </c>
      <c r="CQ60" s="46">
        <f>MAX(0,CQ55-CP55)*Parametrlar!$I$16*CQ56*(Kirish!$C$52+12*Kirish!$B$20)</f>
        <v>0</v>
      </c>
      <c r="CR60" s="46">
        <f>MAX(0,CR55-CQ55)*Parametrlar!$I$16*CR56*(Kirish!$C$52+12*Kirish!$B$20)</f>
        <v>0</v>
      </c>
      <c r="CS60" s="46">
        <f>MAX(0,CS55-CR55)*Parametrlar!$I$16*CS56*(Kirish!$C$52+12*Kirish!$B$20)</f>
        <v>0</v>
      </c>
      <c r="CT60" s="46">
        <f>MAX(0,CT55-CS55)*Parametrlar!$I$16*CT56*(Kirish!$C$52+12*Kirish!$B$20)</f>
        <v>0</v>
      </c>
      <c r="CU60" s="46">
        <f>MAX(0,CU55-CT55)*Parametrlar!$I$16*CU56*(Kirish!$C$52+12*Kirish!$B$20)</f>
        <v>0</v>
      </c>
      <c r="CV60" s="46">
        <f>MAX(0,CV55-CU55)*Parametrlar!$I$16*CV56*(Kirish!$C$52+12*Kirish!$B$20)</f>
        <v>0</v>
      </c>
      <c r="CW60" s="46">
        <f>MAX(0,CW55-CV55)*Parametrlar!$I$16*CW56*(Kirish!$C$52+12*Kirish!$B$20)</f>
        <v>0</v>
      </c>
      <c r="CX60" s="46">
        <f>MAX(0,CX55-CW55)*Parametrlar!$I$16*CX56*(Kirish!$C$52+12*Kirish!$B$20)</f>
        <v>0</v>
      </c>
      <c r="CY60" s="46">
        <f>MAX(0,CY55-CX55)*Parametrlar!$I$16*CY56*(Kirish!$C$52+12*Kirish!$B$20)</f>
        <v>0</v>
      </c>
      <c r="CZ60" s="46">
        <f>MAX(0,CZ55-CY55)*Parametrlar!$I$16*CZ56*(Kirish!$C$52+12*Kirish!$B$20)</f>
        <v>0</v>
      </c>
      <c r="DA60" s="46">
        <f>MAX(0,DA55-CZ55)*Parametrlar!$I$16*DA56*(Kirish!$C$52+12*Kirish!$B$20)</f>
        <v>0</v>
      </c>
      <c r="DB60" s="46">
        <f>MAX(0,DB55-DA55)*Parametrlar!$I$16*DB56*(Kirish!$C$52+12*Kirish!$B$20)</f>
        <v>0</v>
      </c>
      <c r="DC60" s="46">
        <f>MAX(0,DC55-DB55)*Parametrlar!$I$16*DC56*(Kirish!$C$52+12*Kirish!$B$20)</f>
        <v>0</v>
      </c>
      <c r="DD60" s="46">
        <f>MAX(0,DD55-DC55)*Parametrlar!$I$16*DD56*(Kirish!$C$52+12*Kirish!$B$20)</f>
        <v>0</v>
      </c>
      <c r="DE60" s="46">
        <f>MAX(0,DE55-DD55)*Parametrlar!$I$16*DE56*(Kirish!$C$52+12*Kirish!$B$20)</f>
        <v>0</v>
      </c>
      <c r="DF60" s="46">
        <f>MAX(0,DF55-DE55)*Parametrlar!$I$16*DF56*(Kirish!$C$52+12*Kirish!$B$20)</f>
        <v>0</v>
      </c>
      <c r="DG60" s="46">
        <f>MAX(0,DG55-DF55)*Parametrlar!$I$16*DG56*(Kirish!$C$52+12*Kirish!$B$20)</f>
        <v>0</v>
      </c>
      <c r="DH60" s="46">
        <f>MAX(0,DH55-DG55)*Parametrlar!$I$16*DH56*(Kirish!$C$52+12*Kirish!$B$20)</f>
        <v>0</v>
      </c>
      <c r="DI60" s="46">
        <f>MAX(0,DI55-DH55)*Parametrlar!$I$16*DI56*(Kirish!$C$52+12*Kirish!$B$20)</f>
        <v>0</v>
      </c>
      <c r="DJ60" s="46">
        <f>MAX(0,DJ55-DI55)*Parametrlar!$I$16*DJ56*(Kirish!$C$52+12*Kirish!$B$20)</f>
        <v>0</v>
      </c>
      <c r="DK60" s="46">
        <f>MAX(0,DK55-DJ55)*Parametrlar!$I$16*DK56*(Kirish!$C$52+12*Kirish!$B$20)</f>
        <v>0</v>
      </c>
      <c r="DL60" s="46">
        <f>MAX(0,DL55-DK55)*Parametrlar!$I$16*DL56*(Kirish!$C$52+12*Kirish!$B$20)</f>
        <v>0</v>
      </c>
      <c r="DM60" s="46">
        <f>MAX(0,DM55-DL55)*Parametrlar!$I$16*DM56*(Kirish!$C$52+12*Kirish!$B$20)</f>
        <v>0</v>
      </c>
      <c r="DN60" s="46">
        <f>MAX(0,DN55-DM55)*Parametrlar!$I$16*DN56*(Kirish!$C$52+12*Kirish!$B$20)</f>
        <v>0</v>
      </c>
      <c r="DO60" s="46">
        <f>MAX(0,DO55-DN55)*Parametrlar!$I$16*DO56*(Kirish!$C$52+12*Kirish!$B$20)</f>
        <v>0</v>
      </c>
      <c r="DP60" s="46">
        <f>MAX(0,DP55-DO55)*Parametrlar!$I$16*DP56*(Kirish!$C$52+12*Kirish!$B$20)</f>
        <v>0</v>
      </c>
      <c r="DQ60" s="46">
        <f>MAX(0,DQ55-DP55)*Parametrlar!$I$16*DQ56*(Kirish!$C$52+12*Kirish!$B$20)</f>
        <v>0</v>
      </c>
      <c r="DR60" s="46">
        <f>MAX(0,DR55-DQ55)*Parametrlar!$I$16*DR56*(Kirish!$C$52+12*Kirish!$B$20)</f>
        <v>0</v>
      </c>
      <c r="DS60" s="46">
        <f>MAX(0,DS55-DR55)*Parametrlar!$I$16*DS56*(Kirish!$C$52+12*Kirish!$B$20)</f>
        <v>0</v>
      </c>
      <c r="DT60" s="46">
        <f>MAX(0,DT55-DS55)*Parametrlar!$I$16*DT56*(Kirish!$C$52+12*Kirish!$B$20)</f>
        <v>0</v>
      </c>
      <c r="DU60" s="46">
        <f>MAX(0,DU55-DT55)*Parametrlar!$I$16*DU56*(Kirish!$C$52+12*Kirish!$B$20)</f>
        <v>0</v>
      </c>
      <c r="DV60" s="46">
        <f>MAX(0,DV55-DU55)*Parametrlar!$I$16*DV56*(Kirish!$C$52+12*Kirish!$B$20)</f>
        <v>0</v>
      </c>
      <c r="DW60" s="46">
        <f>MAX(0,DW55-DV55)*Parametrlar!$I$16*DW56*(Kirish!$C$52+12*Kirish!$B$20)</f>
        <v>0</v>
      </c>
      <c r="DX60" s="46">
        <f>MAX(0,DX55-DW55)*Parametrlar!$I$16*DX56*(Kirish!$C$52+12*Kirish!$B$20)</f>
        <v>0</v>
      </c>
      <c r="DY60" s="46">
        <f>MAX(0,DY55-DX55)*Parametrlar!$I$16*DY56*(Kirish!$C$52+12*Kirish!$B$20)</f>
        <v>0</v>
      </c>
      <c r="DZ60" s="46">
        <f>MAX(0,DZ55-DY55)*Parametrlar!$I$16*DZ56*(Kirish!$C$52+12*Kirish!$B$20)</f>
        <v>0</v>
      </c>
      <c r="EA60" s="46">
        <f>MAX(0,EA55-DZ55)*Parametrlar!$I$16*EA56*(Kirish!$C$52+12*Kirish!$B$20)</f>
        <v>0</v>
      </c>
      <c r="EB60" s="46">
        <f>MAX(0,EB55-EA55)*Parametrlar!$I$16*EB56*(Kirish!$C$52+12*Kirish!$B$20)</f>
        <v>0</v>
      </c>
      <c r="EC60" s="46">
        <f>MAX(0,EC55-EB55)*Parametrlar!$I$16*EC56*(Kirish!$C$52+12*Kirish!$B$20)</f>
        <v>0</v>
      </c>
      <c r="ED60" s="46">
        <f>MAX(0,ED55-EC55)*Parametrlar!$I$16*ED56*(Kirish!$C$52+12*Kirish!$B$20)</f>
        <v>0</v>
      </c>
      <c r="EE60" s="46">
        <f>MAX(0,EE55-ED55)*Parametrlar!$I$16*EE56*(Kirish!$C$52+12*Kirish!$B$20)</f>
        <v>0</v>
      </c>
      <c r="EF60" s="46">
        <f>MAX(0,EF55-EE55)*Parametrlar!$I$16*EF56*(Kirish!$C$52+12*Kirish!$B$20)</f>
        <v>0</v>
      </c>
      <c r="EG60" s="46">
        <f>MAX(0,EG55-EF55)*Parametrlar!$I$16*EG56*(Kirish!$C$52+12*Kirish!$B$20)</f>
        <v>0</v>
      </c>
      <c r="EH60" s="46">
        <f>MAX(0,EH55-EG55)*Parametrlar!$I$16*EH56*(Kirish!$C$52+12*Kirish!$B$20)</f>
        <v>0</v>
      </c>
      <c r="EI60" s="46">
        <f>MAX(0,EI55-EH55)*Parametrlar!$I$16*EI56*(Kirish!$C$52+12*Kirish!$B$20)</f>
        <v>0</v>
      </c>
      <c r="EJ60" s="46">
        <f>MAX(0,EJ55-EI55)*Parametrlar!$I$16*EJ56*(Kirish!$C$52+12*Kirish!$B$20)</f>
        <v>0</v>
      </c>
      <c r="EK60" s="46">
        <f>MAX(0,EK55-EJ55)*Parametrlar!$I$16*EK56*(Kirish!$C$52+12*Kirish!$B$20)</f>
        <v>0</v>
      </c>
      <c r="EL60" s="46">
        <f>MAX(0,EL55-EK55)*Parametrlar!$I$16*EL56*(Kirish!$C$52+12*Kirish!$B$20)</f>
        <v>0</v>
      </c>
      <c r="EM60" s="46">
        <f>MAX(0,EM55-EL55)*Parametrlar!$I$16*EM56*(Kirish!$C$52+12*Kirish!$B$20)</f>
        <v>0</v>
      </c>
      <c r="EN60" s="46">
        <f>MAX(0,EN55-EM55)*Parametrlar!$I$16*EN56*(Kirish!$C$52+12*Kirish!$B$20)</f>
        <v>0</v>
      </c>
      <c r="EO60" s="46">
        <f>MAX(0,EO55-EN55)*Parametrlar!$I$16*EO56*(Kirish!$C$52+12*Kirish!$B$20)</f>
        <v>0</v>
      </c>
      <c r="EP60" s="46">
        <f>MAX(0,EP55-EO55)*Parametrlar!$I$16*EP56*(Kirish!$C$52+12*Kirish!$B$20)</f>
        <v>0</v>
      </c>
      <c r="EQ60" s="46">
        <f>MAX(0,EQ55-EP55)*Parametrlar!$I$16*EQ56*(Kirish!$C$52+12*Kirish!$B$20)</f>
        <v>0</v>
      </c>
      <c r="ER60" s="46">
        <f>MAX(0,ER55-EQ55)*Parametrlar!$I$16*ER56*(Kirish!$C$52+12*Kirish!$B$20)</f>
        <v>0</v>
      </c>
      <c r="ES60" s="46">
        <f>MAX(0,ES55-ER55)*Parametrlar!$I$16*ES56*(Kirish!$C$52+12*Kirish!$B$20)</f>
        <v>0</v>
      </c>
      <c r="ET60" s="46">
        <f>MAX(0,ET55-ES55)*Parametrlar!$I$16*ET56*(Kirish!$C$52+12*Kirish!$B$20)</f>
        <v>0</v>
      </c>
      <c r="EU60" s="46">
        <f>MAX(0,EU55-ET55)*Parametrlar!$I$16*EU56*(Kirish!$C$52+12*Kirish!$B$20)</f>
        <v>0</v>
      </c>
      <c r="EV60" s="46">
        <f>MAX(0,EV55-EU55)*Parametrlar!$I$16*EV56*(Kirish!$C$52+12*Kirish!$B$20)</f>
        <v>0</v>
      </c>
      <c r="EW60" s="46">
        <f>MAX(0,EW55-EV55)*Parametrlar!$I$16*EW56*(Kirish!$C$52+12*Kirish!$B$20)</f>
        <v>0</v>
      </c>
      <c r="EX60" s="46">
        <f>MAX(0,EX55-EW55)*Parametrlar!$I$16*EX56*(Kirish!$C$52+12*Kirish!$B$20)</f>
        <v>0</v>
      </c>
      <c r="EY60" s="46">
        <f>MAX(0,EY55-EX55)*Parametrlar!$I$16*EY56*(Kirish!$C$52+12*Kirish!$B$20)</f>
        <v>0</v>
      </c>
      <c r="EZ60" s="46">
        <f>MAX(0,EZ55-EY55)*Parametrlar!$I$16*EZ56*(Kirish!$C$52+12*Kirish!$B$20)</f>
        <v>0</v>
      </c>
      <c r="FA60" s="46">
        <f>MAX(0,FA55-EZ55)*Parametrlar!$I$16*FA56*(Kirish!$C$52+12*Kirish!$B$20)</f>
        <v>0</v>
      </c>
      <c r="FB60" s="46">
        <f>MAX(0,FB55-FA55)*Parametrlar!$I$16*FB56*(Kirish!$C$52+12*Kirish!$B$20)</f>
        <v>0</v>
      </c>
      <c r="FC60" s="46">
        <f>MAX(0,FC55-FB55)*Parametrlar!$I$16*FC56*(Kirish!$C$52+12*Kirish!$B$20)</f>
        <v>0</v>
      </c>
      <c r="FD60" s="46">
        <f>MAX(0,FD55-FC55)*Parametrlar!$I$16*FD56*(Kirish!$C$52+12*Kirish!$B$20)</f>
        <v>0</v>
      </c>
      <c r="FE60" s="46">
        <f>MAX(0,FE55-FD55)*Parametrlar!$I$16*FE56*(Kirish!$C$52+12*Kirish!$B$20)</f>
        <v>0</v>
      </c>
      <c r="FF60" s="46">
        <f>MAX(0,FF55-FE55)*Parametrlar!$I$16*FF56*(Kirish!$C$52+12*Kirish!$B$20)</f>
        <v>0</v>
      </c>
      <c r="FG60" s="46">
        <f>MAX(0,FG55-FF55)*Parametrlar!$I$16*FG56*(Kirish!$C$52+12*Kirish!$B$20)</f>
        <v>0</v>
      </c>
      <c r="FH60" s="46">
        <f>MAX(0,FH55-FG55)*Parametrlar!$I$16*FH56*(Kirish!$C$52+12*Kirish!$B$20)</f>
        <v>0</v>
      </c>
      <c r="FI60" s="46">
        <f>MAX(0,FI55-FH55)*Parametrlar!$I$16*FI56*(Kirish!$C$52+12*Kirish!$B$20)</f>
        <v>0</v>
      </c>
      <c r="FJ60" s="46">
        <f>MAX(0,FJ55-FI55)*Parametrlar!$I$16*FJ56*(Kirish!$C$52+12*Kirish!$B$20)</f>
        <v>0</v>
      </c>
      <c r="FK60" s="46">
        <f>MAX(0,FK55-FJ55)*Parametrlar!$I$16*FK56*(Kirish!$C$52+12*Kirish!$B$20)</f>
        <v>0</v>
      </c>
      <c r="FL60" s="46">
        <f>MAX(0,FL55-FK55)*Parametrlar!$I$16*FL56*(Kirish!$C$52+12*Kirish!$B$20)</f>
        <v>0</v>
      </c>
      <c r="FM60" s="46">
        <f>MAX(0,FM55-FL55)*Parametrlar!$I$16*FM56*(Kirish!$C$52+12*Kirish!$B$20)</f>
        <v>0</v>
      </c>
      <c r="FN60" s="46">
        <f>MAX(0,FN55-FM55)*Parametrlar!$I$16*FN56*(Kirish!$C$52+12*Kirish!$B$20)</f>
        <v>0</v>
      </c>
      <c r="FO60" s="46">
        <f>MAX(0,FO55-FN55)*Parametrlar!$I$16*FO56*(Kirish!$C$52+12*Kirish!$B$20)</f>
        <v>0</v>
      </c>
      <c r="FP60" s="46">
        <f>MAX(0,FP55-FO55)*Parametrlar!$I$16*FP56*(Kirish!$C$52+12*Kirish!$B$20)</f>
        <v>0</v>
      </c>
    </row>
    <row r="61" spans="1:172" x14ac:dyDescent="0.2">
      <c r="A61" s="42" t="s">
        <v>242</v>
      </c>
      <c r="C61" s="45">
        <f t="shared" si="57"/>
        <v>396862.23279218026</v>
      </c>
      <c r="D61" s="46">
        <f>IF(D54=1,Kirish!$C$55*Parametrlar!$I$12*D56+Parametrlar!$I$23*(Kirish!$B$24+Kirish!$B$25)/12+Kirish!$B$26/12*Parametrlar!$I$14,0)</f>
        <v>0</v>
      </c>
      <c r="E61" s="46">
        <f>IF(E54=1,Kirish!$C$55*Parametrlar!$I$12*E56+Parametrlar!$I$23*(Kirish!$B$24+Kirish!$B$25)/12+Kirish!$B$26/12*Parametrlar!$I$14,0)</f>
        <v>0</v>
      </c>
      <c r="F61" s="46">
        <f>IF(F54=1,Kirish!$C$55*Parametrlar!$I$12*F56+Parametrlar!$I$23*(Kirish!$B$24+Kirish!$B$25)/12+Kirish!$B$26/12*Parametrlar!$I$14,0)</f>
        <v>0</v>
      </c>
      <c r="G61" s="46">
        <f>IF(G54=1,Kirish!$C$55*Parametrlar!$I$12*G56+Parametrlar!$I$23*(Kirish!$B$24+Kirish!$B$25)/12+Kirish!$B$26/12*Parametrlar!$I$14,0)</f>
        <v>0</v>
      </c>
      <c r="H61" s="46">
        <f>IF(H54=1,Kirish!$C$55*Parametrlar!$I$12*H56+Parametrlar!$I$23*(Kirish!$B$24+Kirish!$B$25)/12+Kirish!$B$26/12*Parametrlar!$I$14,0)</f>
        <v>0</v>
      </c>
      <c r="I61" s="46">
        <f>IF(I54=1,Kirish!$C$55*Parametrlar!$I$12*I56+Parametrlar!$I$23*(Kirish!$B$24+Kirish!$B$25)/12+Kirish!$B$26/12*Parametrlar!$I$14,0)</f>
        <v>0</v>
      </c>
      <c r="J61" s="46">
        <f>IF(J54=1,Kirish!$C$55*Parametrlar!$I$12*J56+Parametrlar!$I$23*(Kirish!$B$24+Kirish!$B$25)/12+Kirish!$B$26/12*Parametrlar!$I$14,0)</f>
        <v>0</v>
      </c>
      <c r="K61" s="46">
        <f>IF(K54=1,Kirish!$C$55*Parametrlar!$I$12*K56+Parametrlar!$I$23*(Kirish!$B$24+Kirish!$B$25)/12+Kirish!$B$26/12*Parametrlar!$I$14,0)</f>
        <v>0</v>
      </c>
      <c r="L61" s="46">
        <f>IF(L54=1,Kirish!$C$55*Parametrlar!$I$12*L56+Parametrlar!$I$23*(Kirish!$B$24+Kirish!$B$25)/12+Kirish!$B$26/12*Parametrlar!$I$14,0)</f>
        <v>0</v>
      </c>
      <c r="M61" s="46">
        <f>IF(M54=1,Kirish!$C$55*Parametrlar!$I$12*M56+Parametrlar!$I$23*(Kirish!$B$24+Kirish!$B$25)/12+Kirish!$B$26/12*Parametrlar!$I$14,0)</f>
        <v>0</v>
      </c>
      <c r="N61" s="46">
        <f>IF(N54=1,Kirish!$C$55*Parametrlar!$I$12*N56+Parametrlar!$I$23*(Kirish!$B$24+Kirish!$B$25)/12+Kirish!$B$26/12*Parametrlar!$I$14,0)</f>
        <v>0</v>
      </c>
      <c r="O61" s="46">
        <f>IF(O54=1,Kirish!$C$55*Parametrlar!$I$12*O56+Parametrlar!$I$23*(Kirish!$B$24+Kirish!$B$25)/12+Kirish!$B$26/12*Parametrlar!$I$14,0)</f>
        <v>0</v>
      </c>
      <c r="P61" s="46">
        <f>IF(P54=1,Kirish!$C$55*Parametrlar!$I$12*P56+Parametrlar!$I$23*(Kirish!$B$24+Kirish!$B$25)/12+Kirish!$B$26/12*Parametrlar!$I$14,0)</f>
        <v>0</v>
      </c>
      <c r="Q61" s="46">
        <f>IF(Q54=1,Kirish!$C$55*Parametrlar!$I$12*Q56+Parametrlar!$I$23*(Kirish!$B$24+Kirish!$B$25)/12+Kirish!$B$26/12*Parametrlar!$I$14,0)</f>
        <v>0</v>
      </c>
      <c r="R61" s="46">
        <f>IF(R54=1,Kirish!$C$55*Parametrlar!$I$12*R56+Parametrlar!$I$23*(Kirish!$B$24+Kirish!$B$25)/12+Kirish!$B$26/12*Parametrlar!$I$14,0)</f>
        <v>0</v>
      </c>
      <c r="S61" s="46">
        <f>IF(S54=1,Kirish!$C$55*Parametrlar!$I$12*S56+Parametrlar!$I$23*(Kirish!$B$24+Kirish!$B$25)/12+Kirish!$B$26/12*Parametrlar!$I$14,0)</f>
        <v>0</v>
      </c>
      <c r="T61" s="46">
        <f>IF(T54=1,Kirish!$C$55*Parametrlar!$I$12*T56+Parametrlar!$I$23*(Kirish!$B$24+Kirish!$B$25)/12+Kirish!$B$26/12*Parametrlar!$I$14,0)</f>
        <v>0</v>
      </c>
      <c r="U61" s="46">
        <f>IF(U54=1,Kirish!$C$55*Parametrlar!$I$12*U56+Parametrlar!$I$23*(Kirish!$B$24+Kirish!$B$25)/12+Kirish!$B$26/12*Parametrlar!$I$14,0)</f>
        <v>0</v>
      </c>
      <c r="V61" s="46">
        <f>IF(V54=1,Kirish!$C$55*Parametrlar!$I$12*V56+Parametrlar!$I$23*(Kirish!$B$24+Kirish!$B$25)/12+Kirish!$B$26/12*Parametrlar!$I$14,0)</f>
        <v>0</v>
      </c>
      <c r="W61" s="46">
        <f>IF(W54=1,Kirish!$C$55*Parametrlar!$I$12*W56+Parametrlar!$I$23*(Kirish!$B$24+Kirish!$B$25)/12+Kirish!$B$26/12*Parametrlar!$I$14,0)</f>
        <v>0</v>
      </c>
      <c r="X61" s="46">
        <f>IF(X54=1,Kirish!$C$55*Parametrlar!$I$12*X56+Parametrlar!$I$23*(Kirish!$B$24+Kirish!$B$25)/12+Kirish!$B$26/12*Parametrlar!$I$14,0)</f>
        <v>0</v>
      </c>
      <c r="Y61" s="46">
        <f>IF(Y54=1,Kirish!$C$55*Parametrlar!$I$12*Y56+Parametrlar!$I$23*(Kirish!$B$24+Kirish!$B$25)/12+Kirish!$B$26/12*Parametrlar!$I$14,0)</f>
        <v>3151.0511409112728</v>
      </c>
      <c r="Z61" s="46">
        <f>IF(Z54=1,Kirish!$C$55*Parametrlar!$I$12*Z56+Parametrlar!$I$23*(Kirish!$B$24+Kirish!$B$25)/12+Kirish!$B$26/12*Parametrlar!$I$14,0)</f>
        <v>3151.0511409112728</v>
      </c>
      <c r="AA61" s="46">
        <f>IF(AA54=1,Kirish!$C$55*Parametrlar!$I$12*AA56+Parametrlar!$I$23*(Kirish!$B$24+Kirish!$B$25)/12+Kirish!$B$26/12*Parametrlar!$I$14,0)</f>
        <v>3151.0511409112728</v>
      </c>
      <c r="AB61" s="46">
        <f>IF(AB54=1,Kirish!$C$55*Parametrlar!$I$12*AB56+Parametrlar!$I$23*(Kirish!$B$24+Kirish!$B$25)/12+Kirish!$B$26/12*Parametrlar!$I$14,0)</f>
        <v>3151.0511409112728</v>
      </c>
      <c r="AC61" s="46">
        <f>IF(AC54=1,Kirish!$C$55*Parametrlar!$I$12*AC56+Parametrlar!$I$23*(Kirish!$B$24+Kirish!$B$25)/12+Kirish!$B$26/12*Parametrlar!$I$14,0)</f>
        <v>3151.0511409112728</v>
      </c>
      <c r="AD61" s="46">
        <f>IF(AD54=1,Kirish!$C$55*Parametrlar!$I$12*AD56+Parametrlar!$I$23*(Kirish!$B$24+Kirish!$B$25)/12+Kirish!$B$26/12*Parametrlar!$I$14,0)</f>
        <v>3151.0511409112728</v>
      </c>
      <c r="AE61" s="46">
        <f>IF(AE54=1,Kirish!$C$55*Parametrlar!$I$12*AE56+Parametrlar!$I$23*(Kirish!$B$24+Kirish!$B$25)/12+Kirish!$B$26/12*Parametrlar!$I$14,0)</f>
        <v>3151.0511409112728</v>
      </c>
      <c r="AF61" s="46">
        <f>IF(AF54=1,Kirish!$C$55*Parametrlar!$I$12*AF56+Parametrlar!$I$23*(Kirish!$B$24+Kirish!$B$25)/12+Kirish!$B$26/12*Parametrlar!$I$14,0)</f>
        <v>3151.0511409112728</v>
      </c>
      <c r="AG61" s="46">
        <f>IF(AG54=1,Kirish!$C$55*Parametrlar!$I$12*AG56+Parametrlar!$I$23*(Kirish!$B$24+Kirish!$B$25)/12+Kirish!$B$26/12*Parametrlar!$I$14,0)</f>
        <v>3151.0511409112728</v>
      </c>
      <c r="AH61" s="46">
        <f>IF(AH54=1,Kirish!$C$55*Parametrlar!$I$12*AH56+Parametrlar!$I$23*(Kirish!$B$24+Kirish!$B$25)/12+Kirish!$B$26/12*Parametrlar!$I$14,0)</f>
        <v>3151.0511409112728</v>
      </c>
      <c r="AI61" s="46">
        <f>IF(AI54=1,Kirish!$C$55*Parametrlar!$I$12*AI56+Parametrlar!$I$23*(Kirish!$B$24+Kirish!$B$25)/12+Kirish!$B$26/12*Parametrlar!$I$14,0)</f>
        <v>3151.0511409112728</v>
      </c>
      <c r="AJ61" s="46">
        <f>IF(AJ54=1,Kirish!$C$55*Parametrlar!$I$12*AJ56+Parametrlar!$I$23*(Kirish!$B$24+Kirish!$B$25)/12+Kirish!$B$26/12*Parametrlar!$I$14,0)</f>
        <v>3151.0511409112728</v>
      </c>
      <c r="AK61" s="46">
        <f>IF(AK54=1,Kirish!$C$55*Parametrlar!$I$12*AK56+Parametrlar!$I$23*(Kirish!$B$24+Kirish!$B$25)/12+Kirish!$B$26/12*Parametrlar!$I$14,0)</f>
        <v>3183.9311409112729</v>
      </c>
      <c r="AL61" s="46">
        <f>IF(AL54=1,Kirish!$C$55*Parametrlar!$I$12*AL56+Parametrlar!$I$23*(Kirish!$B$24+Kirish!$B$25)/12+Kirish!$B$26/12*Parametrlar!$I$14,0)</f>
        <v>3183.9311409112729</v>
      </c>
      <c r="AM61" s="46">
        <f>IF(AM54=1,Kirish!$C$55*Parametrlar!$I$12*AM56+Parametrlar!$I$23*(Kirish!$B$24+Kirish!$B$25)/12+Kirish!$B$26/12*Parametrlar!$I$14,0)</f>
        <v>3183.9311409112729</v>
      </c>
      <c r="AN61" s="46">
        <f>IF(AN54=1,Kirish!$C$55*Parametrlar!$I$12*AN56+Parametrlar!$I$23*(Kirish!$B$24+Kirish!$B$25)/12+Kirish!$B$26/12*Parametrlar!$I$14,0)</f>
        <v>3183.9311409112729</v>
      </c>
      <c r="AO61" s="46">
        <f>IF(AO54=1,Kirish!$C$55*Parametrlar!$I$12*AO56+Parametrlar!$I$23*(Kirish!$B$24+Kirish!$B$25)/12+Kirish!$B$26/12*Parametrlar!$I$14,0)</f>
        <v>3183.9311409112729</v>
      </c>
      <c r="AP61" s="46">
        <f>IF(AP54=1,Kirish!$C$55*Parametrlar!$I$12*AP56+Parametrlar!$I$23*(Kirish!$B$24+Kirish!$B$25)/12+Kirish!$B$26/12*Parametrlar!$I$14,0)</f>
        <v>3183.9311409112729</v>
      </c>
      <c r="AQ61" s="46">
        <f>IF(AQ54=1,Kirish!$C$55*Parametrlar!$I$12*AQ56+Parametrlar!$I$23*(Kirish!$B$24+Kirish!$B$25)/12+Kirish!$B$26/12*Parametrlar!$I$14,0)</f>
        <v>3183.9311409112729</v>
      </c>
      <c r="AR61" s="46">
        <f>IF(AR54=1,Kirish!$C$55*Parametrlar!$I$12*AR56+Parametrlar!$I$23*(Kirish!$B$24+Kirish!$B$25)/12+Kirish!$B$26/12*Parametrlar!$I$14,0)</f>
        <v>3183.9311409112729</v>
      </c>
      <c r="AS61" s="46">
        <f>IF(AS54=1,Kirish!$C$55*Parametrlar!$I$12*AS56+Parametrlar!$I$23*(Kirish!$B$24+Kirish!$B$25)/12+Kirish!$B$26/12*Parametrlar!$I$14,0)</f>
        <v>3183.9311409112729</v>
      </c>
      <c r="AT61" s="46">
        <f>IF(AT54=1,Kirish!$C$55*Parametrlar!$I$12*AT56+Parametrlar!$I$23*(Kirish!$B$24+Kirish!$B$25)/12+Kirish!$B$26/12*Parametrlar!$I$14,0)</f>
        <v>3183.9311409112729</v>
      </c>
      <c r="AU61" s="46">
        <f>IF(AU54=1,Kirish!$C$55*Parametrlar!$I$12*AU56+Parametrlar!$I$23*(Kirish!$B$24+Kirish!$B$25)/12+Kirish!$B$26/12*Parametrlar!$I$14,0)</f>
        <v>3183.9311409112729</v>
      </c>
      <c r="AV61" s="46">
        <f>IF(AV54=1,Kirish!$C$55*Parametrlar!$I$12*AV56+Parametrlar!$I$23*(Kirish!$B$24+Kirish!$B$25)/12+Kirish!$B$26/12*Parametrlar!$I$14,0)</f>
        <v>3183.9311409112729</v>
      </c>
      <c r="AW61" s="46">
        <f>IF(AW54=1,Kirish!$C$55*Parametrlar!$I$12*AW56+Parametrlar!$I$23*(Kirish!$B$24+Kirish!$B$25)/12+Kirish!$B$26/12*Parametrlar!$I$14,0)</f>
        <v>3217.4687409112726</v>
      </c>
      <c r="AX61" s="46">
        <f>IF(AX54=1,Kirish!$C$55*Parametrlar!$I$12*AX56+Parametrlar!$I$23*(Kirish!$B$24+Kirish!$B$25)/12+Kirish!$B$26/12*Parametrlar!$I$14,0)</f>
        <v>3217.4687409112726</v>
      </c>
      <c r="AY61" s="46">
        <f>IF(AY54=1,Kirish!$C$55*Parametrlar!$I$12*AY56+Parametrlar!$I$23*(Kirish!$B$24+Kirish!$B$25)/12+Kirish!$B$26/12*Parametrlar!$I$14,0)</f>
        <v>3217.4687409112726</v>
      </c>
      <c r="AZ61" s="46">
        <f>IF(AZ54=1,Kirish!$C$55*Parametrlar!$I$12*AZ56+Parametrlar!$I$23*(Kirish!$B$24+Kirish!$B$25)/12+Kirish!$B$26/12*Parametrlar!$I$14,0)</f>
        <v>3217.4687409112726</v>
      </c>
      <c r="BA61" s="46">
        <f>IF(BA54=1,Kirish!$C$55*Parametrlar!$I$12*BA56+Parametrlar!$I$23*(Kirish!$B$24+Kirish!$B$25)/12+Kirish!$B$26/12*Parametrlar!$I$14,0)</f>
        <v>3217.4687409112726</v>
      </c>
      <c r="BB61" s="46">
        <f>IF(BB54=1,Kirish!$C$55*Parametrlar!$I$12*BB56+Parametrlar!$I$23*(Kirish!$B$24+Kirish!$B$25)/12+Kirish!$B$26/12*Parametrlar!$I$14,0)</f>
        <v>3217.4687409112726</v>
      </c>
      <c r="BC61" s="46">
        <f>IF(BC54=1,Kirish!$C$55*Parametrlar!$I$12*BC56+Parametrlar!$I$23*(Kirish!$B$24+Kirish!$B$25)/12+Kirish!$B$26/12*Parametrlar!$I$14,0)</f>
        <v>3217.4687409112726</v>
      </c>
      <c r="BD61" s="46">
        <f>IF(BD54=1,Kirish!$C$55*Parametrlar!$I$12*BD56+Parametrlar!$I$23*(Kirish!$B$24+Kirish!$B$25)/12+Kirish!$B$26/12*Parametrlar!$I$14,0)</f>
        <v>3217.4687409112726</v>
      </c>
      <c r="BE61" s="46">
        <f>IF(BE54=1,Kirish!$C$55*Parametrlar!$I$12*BE56+Parametrlar!$I$23*(Kirish!$B$24+Kirish!$B$25)/12+Kirish!$B$26/12*Parametrlar!$I$14,0)</f>
        <v>3217.4687409112726</v>
      </c>
      <c r="BF61" s="46">
        <f>IF(BF54=1,Kirish!$C$55*Parametrlar!$I$12*BF56+Parametrlar!$I$23*(Kirish!$B$24+Kirish!$B$25)/12+Kirish!$B$26/12*Parametrlar!$I$14,0)</f>
        <v>3217.4687409112726</v>
      </c>
      <c r="BG61" s="46">
        <f>IF(BG54=1,Kirish!$C$55*Parametrlar!$I$12*BG56+Parametrlar!$I$23*(Kirish!$B$24+Kirish!$B$25)/12+Kirish!$B$26/12*Parametrlar!$I$14,0)</f>
        <v>3217.4687409112726</v>
      </c>
      <c r="BH61" s="46">
        <f>IF(BH54=1,Kirish!$C$55*Parametrlar!$I$12*BH56+Parametrlar!$I$23*(Kirish!$B$24+Kirish!$B$25)/12+Kirish!$B$26/12*Parametrlar!$I$14,0)</f>
        <v>3217.4687409112726</v>
      </c>
      <c r="BI61" s="46">
        <f>IF(BI54=1,Kirish!$C$55*Parametrlar!$I$12*BI56+Parametrlar!$I$23*(Kirish!$B$24+Kirish!$B$25)/12+Kirish!$B$26/12*Parametrlar!$I$14,0)</f>
        <v>3251.6770929112722</v>
      </c>
      <c r="BJ61" s="46">
        <f>IF(BJ54=1,Kirish!$C$55*Parametrlar!$I$12*BJ56+Parametrlar!$I$23*(Kirish!$B$24+Kirish!$B$25)/12+Kirish!$B$26/12*Parametrlar!$I$14,0)</f>
        <v>3251.6770929112722</v>
      </c>
      <c r="BK61" s="46">
        <f>IF(BK54=1,Kirish!$C$55*Parametrlar!$I$12*BK56+Parametrlar!$I$23*(Kirish!$B$24+Kirish!$B$25)/12+Kirish!$B$26/12*Parametrlar!$I$14,0)</f>
        <v>3251.6770929112722</v>
      </c>
      <c r="BL61" s="46">
        <f>IF(BL54=1,Kirish!$C$55*Parametrlar!$I$12*BL56+Parametrlar!$I$23*(Kirish!$B$24+Kirish!$B$25)/12+Kirish!$B$26/12*Parametrlar!$I$14,0)</f>
        <v>3251.6770929112722</v>
      </c>
      <c r="BM61" s="46">
        <f>IF(BM54=1,Kirish!$C$55*Parametrlar!$I$12*BM56+Parametrlar!$I$23*(Kirish!$B$24+Kirish!$B$25)/12+Kirish!$B$26/12*Parametrlar!$I$14,0)</f>
        <v>3251.6770929112722</v>
      </c>
      <c r="BN61" s="46">
        <f>IF(BN54=1,Kirish!$C$55*Parametrlar!$I$12*BN56+Parametrlar!$I$23*(Kirish!$B$24+Kirish!$B$25)/12+Kirish!$B$26/12*Parametrlar!$I$14,0)</f>
        <v>3251.6770929112722</v>
      </c>
      <c r="BO61" s="46">
        <f>IF(BO54=1,Kirish!$C$55*Parametrlar!$I$12*BO56+Parametrlar!$I$23*(Kirish!$B$24+Kirish!$B$25)/12+Kirish!$B$26/12*Parametrlar!$I$14,0)</f>
        <v>3251.6770929112722</v>
      </c>
      <c r="BP61" s="46">
        <f>IF(BP54=1,Kirish!$C$55*Parametrlar!$I$12*BP56+Parametrlar!$I$23*(Kirish!$B$24+Kirish!$B$25)/12+Kirish!$B$26/12*Parametrlar!$I$14,0)</f>
        <v>3251.6770929112722</v>
      </c>
      <c r="BQ61" s="46">
        <f>IF(BQ54=1,Kirish!$C$55*Parametrlar!$I$12*BQ56+Parametrlar!$I$23*(Kirish!$B$24+Kirish!$B$25)/12+Kirish!$B$26/12*Parametrlar!$I$14,0)</f>
        <v>3251.6770929112722</v>
      </c>
      <c r="BR61" s="46">
        <f>IF(BR54=1,Kirish!$C$55*Parametrlar!$I$12*BR56+Parametrlar!$I$23*(Kirish!$B$24+Kirish!$B$25)/12+Kirish!$B$26/12*Parametrlar!$I$14,0)</f>
        <v>3251.6770929112722</v>
      </c>
      <c r="BS61" s="46">
        <f>IF(BS54=1,Kirish!$C$55*Parametrlar!$I$12*BS56+Parametrlar!$I$23*(Kirish!$B$24+Kirish!$B$25)/12+Kirish!$B$26/12*Parametrlar!$I$14,0)</f>
        <v>3251.6770929112722</v>
      </c>
      <c r="BT61" s="46">
        <f>IF(BT54=1,Kirish!$C$55*Parametrlar!$I$12*BT56+Parametrlar!$I$23*(Kirish!$B$24+Kirish!$B$25)/12+Kirish!$B$26/12*Parametrlar!$I$14,0)</f>
        <v>3251.6770929112722</v>
      </c>
      <c r="BU61" s="46">
        <f>IF(BU54=1,Kirish!$C$55*Parametrlar!$I$12*BU56+Parametrlar!$I$23*(Kirish!$B$24+Kirish!$B$25)/12+Kirish!$B$26/12*Parametrlar!$I$14,0)</f>
        <v>3286.5696119512727</v>
      </c>
      <c r="BV61" s="46">
        <f>IF(BV54=1,Kirish!$C$55*Parametrlar!$I$12*BV56+Parametrlar!$I$23*(Kirish!$B$24+Kirish!$B$25)/12+Kirish!$B$26/12*Parametrlar!$I$14,0)</f>
        <v>3286.5696119512727</v>
      </c>
      <c r="BW61" s="46">
        <f>IF(BW54=1,Kirish!$C$55*Parametrlar!$I$12*BW56+Parametrlar!$I$23*(Kirish!$B$24+Kirish!$B$25)/12+Kirish!$B$26/12*Parametrlar!$I$14,0)</f>
        <v>3286.5696119512727</v>
      </c>
      <c r="BX61" s="46">
        <f>IF(BX54=1,Kirish!$C$55*Parametrlar!$I$12*BX56+Parametrlar!$I$23*(Kirish!$B$24+Kirish!$B$25)/12+Kirish!$B$26/12*Parametrlar!$I$14,0)</f>
        <v>3286.5696119512727</v>
      </c>
      <c r="BY61" s="46">
        <f>IF(BY54=1,Kirish!$C$55*Parametrlar!$I$12*BY56+Parametrlar!$I$23*(Kirish!$B$24+Kirish!$B$25)/12+Kirish!$B$26/12*Parametrlar!$I$14,0)</f>
        <v>3286.5696119512727</v>
      </c>
      <c r="BZ61" s="46">
        <f>IF(BZ54=1,Kirish!$C$55*Parametrlar!$I$12*BZ56+Parametrlar!$I$23*(Kirish!$B$24+Kirish!$B$25)/12+Kirish!$B$26/12*Parametrlar!$I$14,0)</f>
        <v>3286.5696119512727</v>
      </c>
      <c r="CA61" s="46">
        <f>IF(CA54=1,Kirish!$C$55*Parametrlar!$I$12*CA56+Parametrlar!$I$23*(Kirish!$B$24+Kirish!$B$25)/12+Kirish!$B$26/12*Parametrlar!$I$14,0)</f>
        <v>3286.5696119512727</v>
      </c>
      <c r="CB61" s="46">
        <f>IF(CB54=1,Kirish!$C$55*Parametrlar!$I$12*CB56+Parametrlar!$I$23*(Kirish!$B$24+Kirish!$B$25)/12+Kirish!$B$26/12*Parametrlar!$I$14,0)</f>
        <v>3286.5696119512727</v>
      </c>
      <c r="CC61" s="46">
        <f>IF(CC54=1,Kirish!$C$55*Parametrlar!$I$12*CC56+Parametrlar!$I$23*(Kirish!$B$24+Kirish!$B$25)/12+Kirish!$B$26/12*Parametrlar!$I$14,0)</f>
        <v>3286.5696119512727</v>
      </c>
      <c r="CD61" s="46">
        <f>IF(CD54=1,Kirish!$C$55*Parametrlar!$I$12*CD56+Parametrlar!$I$23*(Kirish!$B$24+Kirish!$B$25)/12+Kirish!$B$26/12*Parametrlar!$I$14,0)</f>
        <v>3286.5696119512727</v>
      </c>
      <c r="CE61" s="46">
        <f>IF(CE54=1,Kirish!$C$55*Parametrlar!$I$12*CE56+Parametrlar!$I$23*(Kirish!$B$24+Kirish!$B$25)/12+Kirish!$B$26/12*Parametrlar!$I$14,0)</f>
        <v>3286.5696119512727</v>
      </c>
      <c r="CF61" s="46">
        <f>IF(CF54=1,Kirish!$C$55*Parametrlar!$I$12*CF56+Parametrlar!$I$23*(Kirish!$B$24+Kirish!$B$25)/12+Kirish!$B$26/12*Parametrlar!$I$14,0)</f>
        <v>3286.5696119512727</v>
      </c>
      <c r="CG61" s="46">
        <f>IF(CG54=1,Kirish!$C$55*Parametrlar!$I$12*CG56+Parametrlar!$I$23*(Kirish!$B$24+Kirish!$B$25)/12+Kirish!$B$26/12*Parametrlar!$I$14,0)</f>
        <v>3322.1599813720727</v>
      </c>
      <c r="CH61" s="46">
        <f>IF(CH54=1,Kirish!$C$55*Parametrlar!$I$12*CH56+Parametrlar!$I$23*(Kirish!$B$24+Kirish!$B$25)/12+Kirish!$B$26/12*Parametrlar!$I$14,0)</f>
        <v>3322.1599813720727</v>
      </c>
      <c r="CI61" s="46">
        <f>IF(CI54=1,Kirish!$C$55*Parametrlar!$I$12*CI56+Parametrlar!$I$23*(Kirish!$B$24+Kirish!$B$25)/12+Kirish!$B$26/12*Parametrlar!$I$14,0)</f>
        <v>3322.1599813720727</v>
      </c>
      <c r="CJ61" s="46">
        <f>IF(CJ54=1,Kirish!$C$55*Parametrlar!$I$12*CJ56+Parametrlar!$I$23*(Kirish!$B$24+Kirish!$B$25)/12+Kirish!$B$26/12*Parametrlar!$I$14,0)</f>
        <v>3322.1599813720727</v>
      </c>
      <c r="CK61" s="46">
        <f>IF(CK54=1,Kirish!$C$55*Parametrlar!$I$12*CK56+Parametrlar!$I$23*(Kirish!$B$24+Kirish!$B$25)/12+Kirish!$B$26/12*Parametrlar!$I$14,0)</f>
        <v>3322.1599813720727</v>
      </c>
      <c r="CL61" s="46">
        <f>IF(CL54=1,Kirish!$C$55*Parametrlar!$I$12*CL56+Parametrlar!$I$23*(Kirish!$B$24+Kirish!$B$25)/12+Kirish!$B$26/12*Parametrlar!$I$14,0)</f>
        <v>3322.1599813720727</v>
      </c>
      <c r="CM61" s="46">
        <f>IF(CM54=1,Kirish!$C$55*Parametrlar!$I$12*CM56+Parametrlar!$I$23*(Kirish!$B$24+Kirish!$B$25)/12+Kirish!$B$26/12*Parametrlar!$I$14,0)</f>
        <v>3322.1599813720727</v>
      </c>
      <c r="CN61" s="46">
        <f>IF(CN54=1,Kirish!$C$55*Parametrlar!$I$12*CN56+Parametrlar!$I$23*(Kirish!$B$24+Kirish!$B$25)/12+Kirish!$B$26/12*Parametrlar!$I$14,0)</f>
        <v>3322.1599813720727</v>
      </c>
      <c r="CO61" s="46">
        <f>IF(CO54=1,Kirish!$C$55*Parametrlar!$I$12*CO56+Parametrlar!$I$23*(Kirish!$B$24+Kirish!$B$25)/12+Kirish!$B$26/12*Parametrlar!$I$14,0)</f>
        <v>3322.1599813720727</v>
      </c>
      <c r="CP61" s="46">
        <f>IF(CP54=1,Kirish!$C$55*Parametrlar!$I$12*CP56+Parametrlar!$I$23*(Kirish!$B$24+Kirish!$B$25)/12+Kirish!$B$26/12*Parametrlar!$I$14,0)</f>
        <v>3322.1599813720727</v>
      </c>
      <c r="CQ61" s="46">
        <f>IF(CQ54=1,Kirish!$C$55*Parametrlar!$I$12*CQ56+Parametrlar!$I$23*(Kirish!$B$24+Kirish!$B$25)/12+Kirish!$B$26/12*Parametrlar!$I$14,0)</f>
        <v>3322.1599813720727</v>
      </c>
      <c r="CR61" s="46">
        <f>IF(CR54=1,Kirish!$C$55*Parametrlar!$I$12*CR56+Parametrlar!$I$23*(Kirish!$B$24+Kirish!$B$25)/12+Kirish!$B$26/12*Parametrlar!$I$14,0)</f>
        <v>3322.1599813720727</v>
      </c>
      <c r="CS61" s="46">
        <f>IF(CS54=1,Kirish!$C$55*Parametrlar!$I$12*CS56+Parametrlar!$I$23*(Kirish!$B$24+Kirish!$B$25)/12+Kirish!$B$26/12*Parametrlar!$I$14,0)</f>
        <v>3358.4621581812885</v>
      </c>
      <c r="CT61" s="46">
        <f>IF(CT54=1,Kirish!$C$55*Parametrlar!$I$12*CT56+Parametrlar!$I$23*(Kirish!$B$24+Kirish!$B$25)/12+Kirish!$B$26/12*Parametrlar!$I$14,0)</f>
        <v>3358.4621581812885</v>
      </c>
      <c r="CU61" s="46">
        <f>IF(CU54=1,Kirish!$C$55*Parametrlar!$I$12*CU56+Parametrlar!$I$23*(Kirish!$B$24+Kirish!$B$25)/12+Kirish!$B$26/12*Parametrlar!$I$14,0)</f>
        <v>3358.4621581812885</v>
      </c>
      <c r="CV61" s="46">
        <f>IF(CV54=1,Kirish!$C$55*Parametrlar!$I$12*CV56+Parametrlar!$I$23*(Kirish!$B$24+Kirish!$B$25)/12+Kirish!$B$26/12*Parametrlar!$I$14,0)</f>
        <v>3358.4621581812885</v>
      </c>
      <c r="CW61" s="46">
        <f>IF(CW54=1,Kirish!$C$55*Parametrlar!$I$12*CW56+Parametrlar!$I$23*(Kirish!$B$24+Kirish!$B$25)/12+Kirish!$B$26/12*Parametrlar!$I$14,0)</f>
        <v>3358.4621581812885</v>
      </c>
      <c r="CX61" s="46">
        <f>IF(CX54=1,Kirish!$C$55*Parametrlar!$I$12*CX56+Parametrlar!$I$23*(Kirish!$B$24+Kirish!$B$25)/12+Kirish!$B$26/12*Parametrlar!$I$14,0)</f>
        <v>3358.4621581812885</v>
      </c>
      <c r="CY61" s="46">
        <f>IF(CY54=1,Kirish!$C$55*Parametrlar!$I$12*CY56+Parametrlar!$I$23*(Kirish!$B$24+Kirish!$B$25)/12+Kirish!$B$26/12*Parametrlar!$I$14,0)</f>
        <v>3358.4621581812885</v>
      </c>
      <c r="CZ61" s="46">
        <f>IF(CZ54=1,Kirish!$C$55*Parametrlar!$I$12*CZ56+Parametrlar!$I$23*(Kirish!$B$24+Kirish!$B$25)/12+Kirish!$B$26/12*Parametrlar!$I$14,0)</f>
        <v>3358.4621581812885</v>
      </c>
      <c r="DA61" s="46">
        <f>IF(DA54=1,Kirish!$C$55*Parametrlar!$I$12*DA56+Parametrlar!$I$23*(Kirish!$B$24+Kirish!$B$25)/12+Kirish!$B$26/12*Parametrlar!$I$14,0)</f>
        <v>3358.4621581812885</v>
      </c>
      <c r="DB61" s="46">
        <f>IF(DB54=1,Kirish!$C$55*Parametrlar!$I$12*DB56+Parametrlar!$I$23*(Kirish!$B$24+Kirish!$B$25)/12+Kirish!$B$26/12*Parametrlar!$I$14,0)</f>
        <v>3358.4621581812885</v>
      </c>
      <c r="DC61" s="46">
        <f>IF(DC54=1,Kirish!$C$55*Parametrlar!$I$12*DC56+Parametrlar!$I$23*(Kirish!$B$24+Kirish!$B$25)/12+Kirish!$B$26/12*Parametrlar!$I$14,0)</f>
        <v>3358.4621581812885</v>
      </c>
      <c r="DD61" s="46">
        <f>IF(DD54=1,Kirish!$C$55*Parametrlar!$I$12*DD56+Parametrlar!$I$23*(Kirish!$B$24+Kirish!$B$25)/12+Kirish!$B$26/12*Parametrlar!$I$14,0)</f>
        <v>3358.4621581812885</v>
      </c>
      <c r="DE61" s="46">
        <f>IF(DE54=1,Kirish!$C$55*Parametrlar!$I$12*DE56+Parametrlar!$I$23*(Kirish!$B$24+Kirish!$B$25)/12+Kirish!$B$26/12*Parametrlar!$I$14,0)</f>
        <v>3395.4903785266883</v>
      </c>
      <c r="DF61" s="46">
        <f>IF(DF54=1,Kirish!$C$55*Parametrlar!$I$12*DF56+Parametrlar!$I$23*(Kirish!$B$24+Kirish!$B$25)/12+Kirish!$B$26/12*Parametrlar!$I$14,0)</f>
        <v>3395.4903785266883</v>
      </c>
      <c r="DG61" s="46">
        <f>IF(DG54=1,Kirish!$C$55*Parametrlar!$I$12*DG56+Parametrlar!$I$23*(Kirish!$B$24+Kirish!$B$25)/12+Kirish!$B$26/12*Parametrlar!$I$14,0)</f>
        <v>3395.4903785266883</v>
      </c>
      <c r="DH61" s="46">
        <f>IF(DH54=1,Kirish!$C$55*Parametrlar!$I$12*DH56+Parametrlar!$I$23*(Kirish!$B$24+Kirish!$B$25)/12+Kirish!$B$26/12*Parametrlar!$I$14,0)</f>
        <v>3395.4903785266883</v>
      </c>
      <c r="DI61" s="46">
        <f>IF(DI54=1,Kirish!$C$55*Parametrlar!$I$12*DI56+Parametrlar!$I$23*(Kirish!$B$24+Kirish!$B$25)/12+Kirish!$B$26/12*Parametrlar!$I$14,0)</f>
        <v>3395.4903785266883</v>
      </c>
      <c r="DJ61" s="46">
        <f>IF(DJ54=1,Kirish!$C$55*Parametrlar!$I$12*DJ56+Parametrlar!$I$23*(Kirish!$B$24+Kirish!$B$25)/12+Kirish!$B$26/12*Parametrlar!$I$14,0)</f>
        <v>3395.4903785266883</v>
      </c>
      <c r="DK61" s="46">
        <f>IF(DK54=1,Kirish!$C$55*Parametrlar!$I$12*DK56+Parametrlar!$I$23*(Kirish!$B$24+Kirish!$B$25)/12+Kirish!$B$26/12*Parametrlar!$I$14,0)</f>
        <v>3395.4903785266883</v>
      </c>
      <c r="DL61" s="46">
        <f>IF(DL54=1,Kirish!$C$55*Parametrlar!$I$12*DL56+Parametrlar!$I$23*(Kirish!$B$24+Kirish!$B$25)/12+Kirish!$B$26/12*Parametrlar!$I$14,0)</f>
        <v>3395.4903785266883</v>
      </c>
      <c r="DM61" s="46">
        <f>IF(DM54=1,Kirish!$C$55*Parametrlar!$I$12*DM56+Parametrlar!$I$23*(Kirish!$B$24+Kirish!$B$25)/12+Kirish!$B$26/12*Parametrlar!$I$14,0)</f>
        <v>3395.4903785266883</v>
      </c>
      <c r="DN61" s="46">
        <f>IF(DN54=1,Kirish!$C$55*Parametrlar!$I$12*DN56+Parametrlar!$I$23*(Kirish!$B$24+Kirish!$B$25)/12+Kirish!$B$26/12*Parametrlar!$I$14,0)</f>
        <v>3395.4903785266883</v>
      </c>
      <c r="DO61" s="46">
        <f>IF(DO54=1,Kirish!$C$55*Parametrlar!$I$12*DO56+Parametrlar!$I$23*(Kirish!$B$24+Kirish!$B$25)/12+Kirish!$B$26/12*Parametrlar!$I$14,0)</f>
        <v>3395.4903785266883</v>
      </c>
      <c r="DP61" s="46">
        <f>IF(DP54=1,Kirish!$C$55*Parametrlar!$I$12*DP56+Parametrlar!$I$23*(Kirish!$B$24+Kirish!$B$25)/12+Kirish!$B$26/12*Parametrlar!$I$14,0)</f>
        <v>3395.4903785266883</v>
      </c>
      <c r="DQ61" s="46">
        <f>IF(DQ54=1,Kirish!$C$55*Parametrlar!$I$12*DQ56+Parametrlar!$I$23*(Kirish!$B$24+Kirish!$B$25)/12+Kirish!$B$26/12*Parametrlar!$I$14,0)</f>
        <v>3433.2591632789968</v>
      </c>
      <c r="DR61" s="46">
        <f>IF(DR54=1,Kirish!$C$55*Parametrlar!$I$12*DR56+Parametrlar!$I$23*(Kirish!$B$24+Kirish!$B$25)/12+Kirish!$B$26/12*Parametrlar!$I$14,0)</f>
        <v>3433.2591632789968</v>
      </c>
      <c r="DS61" s="46">
        <f>IF(DS54=1,Kirish!$C$55*Parametrlar!$I$12*DS56+Parametrlar!$I$23*(Kirish!$B$24+Kirish!$B$25)/12+Kirish!$B$26/12*Parametrlar!$I$14,0)</f>
        <v>3433.2591632789968</v>
      </c>
      <c r="DT61" s="46">
        <f>IF(DT54=1,Kirish!$C$55*Parametrlar!$I$12*DT56+Parametrlar!$I$23*(Kirish!$B$24+Kirish!$B$25)/12+Kirish!$B$26/12*Parametrlar!$I$14,0)</f>
        <v>3433.2591632789968</v>
      </c>
      <c r="DU61" s="46">
        <f>IF(DU54=1,Kirish!$C$55*Parametrlar!$I$12*DU56+Parametrlar!$I$23*(Kirish!$B$24+Kirish!$B$25)/12+Kirish!$B$26/12*Parametrlar!$I$14,0)</f>
        <v>3433.2591632789968</v>
      </c>
      <c r="DV61" s="46">
        <f>IF(DV54=1,Kirish!$C$55*Parametrlar!$I$12*DV56+Parametrlar!$I$23*(Kirish!$B$24+Kirish!$B$25)/12+Kirish!$B$26/12*Parametrlar!$I$14,0)</f>
        <v>3433.2591632789968</v>
      </c>
      <c r="DW61" s="46">
        <f>IF(DW54=1,Kirish!$C$55*Parametrlar!$I$12*DW56+Parametrlar!$I$23*(Kirish!$B$24+Kirish!$B$25)/12+Kirish!$B$26/12*Parametrlar!$I$14,0)</f>
        <v>3433.2591632789968</v>
      </c>
      <c r="DX61" s="46">
        <f>IF(DX54=1,Kirish!$C$55*Parametrlar!$I$12*DX56+Parametrlar!$I$23*(Kirish!$B$24+Kirish!$B$25)/12+Kirish!$B$26/12*Parametrlar!$I$14,0)</f>
        <v>3433.2591632789968</v>
      </c>
      <c r="DY61" s="46">
        <f>IF(DY54=1,Kirish!$C$55*Parametrlar!$I$12*DY56+Parametrlar!$I$23*(Kirish!$B$24+Kirish!$B$25)/12+Kirish!$B$26/12*Parametrlar!$I$14,0)</f>
        <v>3433.2591632789968</v>
      </c>
      <c r="DZ61" s="46">
        <f>IF(DZ54=1,Kirish!$C$55*Parametrlar!$I$12*DZ56+Parametrlar!$I$23*(Kirish!$B$24+Kirish!$B$25)/12+Kirish!$B$26/12*Parametrlar!$I$14,0)</f>
        <v>3433.2591632789968</v>
      </c>
      <c r="EA61" s="46">
        <f>IF(EA54=1,Kirish!$C$55*Parametrlar!$I$12*EA56+Parametrlar!$I$23*(Kirish!$B$24+Kirish!$B$25)/12+Kirish!$B$26/12*Parametrlar!$I$14,0)</f>
        <v>3433.2591632789968</v>
      </c>
      <c r="EB61" s="46">
        <f>IF(EB54=1,Kirish!$C$55*Parametrlar!$I$12*EB56+Parametrlar!$I$23*(Kirish!$B$24+Kirish!$B$25)/12+Kirish!$B$26/12*Parametrlar!$I$14,0)</f>
        <v>3433.2591632789968</v>
      </c>
      <c r="EC61" s="46">
        <f>IF(EC54=1,Kirish!$C$55*Parametrlar!$I$12*EC56+Parametrlar!$I$23*(Kirish!$B$24+Kirish!$B$25)/12+Kirish!$B$26/12*Parametrlar!$I$14,0)</f>
        <v>3471.7833237263517</v>
      </c>
      <c r="ED61" s="46">
        <f>IF(ED54=1,Kirish!$C$55*Parametrlar!$I$12*ED56+Parametrlar!$I$23*(Kirish!$B$24+Kirish!$B$25)/12+Kirish!$B$26/12*Parametrlar!$I$14,0)</f>
        <v>3471.7833237263517</v>
      </c>
      <c r="EE61" s="46">
        <f>IF(EE54=1,Kirish!$C$55*Parametrlar!$I$12*EE56+Parametrlar!$I$23*(Kirish!$B$24+Kirish!$B$25)/12+Kirish!$B$26/12*Parametrlar!$I$14,0)</f>
        <v>3471.7833237263517</v>
      </c>
      <c r="EF61" s="46">
        <f>IF(EF54=1,Kirish!$C$55*Parametrlar!$I$12*EF56+Parametrlar!$I$23*(Kirish!$B$24+Kirish!$B$25)/12+Kirish!$B$26/12*Parametrlar!$I$14,0)</f>
        <v>3471.7833237263517</v>
      </c>
      <c r="EG61" s="46">
        <f>IF(EG54=1,Kirish!$C$55*Parametrlar!$I$12*EG56+Parametrlar!$I$23*(Kirish!$B$24+Kirish!$B$25)/12+Kirish!$B$26/12*Parametrlar!$I$14,0)</f>
        <v>3471.7833237263517</v>
      </c>
      <c r="EH61" s="46">
        <f>IF(EH54=1,Kirish!$C$55*Parametrlar!$I$12*EH56+Parametrlar!$I$23*(Kirish!$B$24+Kirish!$B$25)/12+Kirish!$B$26/12*Parametrlar!$I$14,0)</f>
        <v>3471.7833237263517</v>
      </c>
      <c r="EI61" s="46">
        <f>IF(EI54=1,Kirish!$C$55*Parametrlar!$I$12*EI56+Parametrlar!$I$23*(Kirish!$B$24+Kirish!$B$25)/12+Kirish!$B$26/12*Parametrlar!$I$14,0)</f>
        <v>3471.7833237263517</v>
      </c>
      <c r="EJ61" s="46">
        <f>IF(EJ54=1,Kirish!$C$55*Parametrlar!$I$12*EJ56+Parametrlar!$I$23*(Kirish!$B$24+Kirish!$B$25)/12+Kirish!$B$26/12*Parametrlar!$I$14,0)</f>
        <v>3471.7833237263517</v>
      </c>
      <c r="EK61" s="46">
        <f>IF(EK54=1,Kirish!$C$55*Parametrlar!$I$12*EK56+Parametrlar!$I$23*(Kirish!$B$24+Kirish!$B$25)/12+Kirish!$B$26/12*Parametrlar!$I$14,0)</f>
        <v>3471.7833237263517</v>
      </c>
      <c r="EL61" s="46">
        <f>IF(EL54=1,Kirish!$C$55*Parametrlar!$I$12*EL56+Parametrlar!$I$23*(Kirish!$B$24+Kirish!$B$25)/12+Kirish!$B$26/12*Parametrlar!$I$14,0)</f>
        <v>3471.7833237263517</v>
      </c>
      <c r="EM61" s="46">
        <f>IF(EM54=1,Kirish!$C$55*Parametrlar!$I$12*EM56+Parametrlar!$I$23*(Kirish!$B$24+Kirish!$B$25)/12+Kirish!$B$26/12*Parametrlar!$I$14,0)</f>
        <v>3471.7833237263517</v>
      </c>
      <c r="EN61" s="46">
        <f>IF(EN54=1,Kirish!$C$55*Parametrlar!$I$12*EN56+Parametrlar!$I$23*(Kirish!$B$24+Kirish!$B$25)/12+Kirish!$B$26/12*Parametrlar!$I$14,0)</f>
        <v>3471.7833237263517</v>
      </c>
      <c r="EO61" s="46">
        <f>IF(EO54=1,Kirish!$C$55*Parametrlar!$I$12*EO56+Parametrlar!$I$23*(Kirish!$B$24+Kirish!$B$25)/12+Kirish!$B$26/12*Parametrlar!$I$14,0)</f>
        <v>0</v>
      </c>
      <c r="EP61" s="46">
        <f>IF(EP54=1,Kirish!$C$55*Parametrlar!$I$12*EP56+Parametrlar!$I$23*(Kirish!$B$24+Kirish!$B$25)/12+Kirish!$B$26/12*Parametrlar!$I$14,0)</f>
        <v>0</v>
      </c>
      <c r="EQ61" s="46">
        <f>IF(EQ54=1,Kirish!$C$55*Parametrlar!$I$12*EQ56+Parametrlar!$I$23*(Kirish!$B$24+Kirish!$B$25)/12+Kirish!$B$26/12*Parametrlar!$I$14,0)</f>
        <v>0</v>
      </c>
      <c r="ER61" s="46">
        <f>IF(ER54=1,Kirish!$C$55*Parametrlar!$I$12*ER56+Parametrlar!$I$23*(Kirish!$B$24+Kirish!$B$25)/12+Kirish!$B$26/12*Parametrlar!$I$14,0)</f>
        <v>0</v>
      </c>
      <c r="ES61" s="46">
        <f>IF(ES54=1,Kirish!$C$55*Parametrlar!$I$12*ES56+Parametrlar!$I$23*(Kirish!$B$24+Kirish!$B$25)/12+Kirish!$B$26/12*Parametrlar!$I$14,0)</f>
        <v>0</v>
      </c>
      <c r="ET61" s="46">
        <f>IF(ET54=1,Kirish!$C$55*Parametrlar!$I$12*ET56+Parametrlar!$I$23*(Kirish!$B$24+Kirish!$B$25)/12+Kirish!$B$26/12*Parametrlar!$I$14,0)</f>
        <v>0</v>
      </c>
      <c r="EU61" s="46">
        <f>IF(EU54=1,Kirish!$C$55*Parametrlar!$I$12*EU56+Parametrlar!$I$23*(Kirish!$B$24+Kirish!$B$25)/12+Kirish!$B$26/12*Parametrlar!$I$14,0)</f>
        <v>0</v>
      </c>
      <c r="EV61" s="46">
        <f>IF(EV54=1,Kirish!$C$55*Parametrlar!$I$12*EV56+Parametrlar!$I$23*(Kirish!$B$24+Kirish!$B$25)/12+Kirish!$B$26/12*Parametrlar!$I$14,0)</f>
        <v>0</v>
      </c>
      <c r="EW61" s="46">
        <f>IF(EW54=1,Kirish!$C$55*Parametrlar!$I$12*EW56+Parametrlar!$I$23*(Kirish!$B$24+Kirish!$B$25)/12+Kirish!$B$26/12*Parametrlar!$I$14,0)</f>
        <v>0</v>
      </c>
      <c r="EX61" s="46">
        <f>IF(EX54=1,Kirish!$C$55*Parametrlar!$I$12*EX56+Parametrlar!$I$23*(Kirish!$B$24+Kirish!$B$25)/12+Kirish!$B$26/12*Parametrlar!$I$14,0)</f>
        <v>0</v>
      </c>
      <c r="EY61" s="46">
        <f>IF(EY54=1,Kirish!$C$55*Parametrlar!$I$12*EY56+Parametrlar!$I$23*(Kirish!$B$24+Kirish!$B$25)/12+Kirish!$B$26/12*Parametrlar!$I$14,0)</f>
        <v>0</v>
      </c>
      <c r="EZ61" s="46">
        <f>IF(EZ54=1,Kirish!$C$55*Parametrlar!$I$12*EZ56+Parametrlar!$I$23*(Kirish!$B$24+Kirish!$B$25)/12+Kirish!$B$26/12*Parametrlar!$I$14,0)</f>
        <v>0</v>
      </c>
      <c r="FA61" s="46">
        <f>IF(FA54=1,Kirish!$C$55*Parametrlar!$I$12*FA56+Parametrlar!$I$23*(Kirish!$B$24+Kirish!$B$25)/12+Kirish!$B$26/12*Parametrlar!$I$14,0)</f>
        <v>0</v>
      </c>
      <c r="FB61" s="46">
        <f>IF(FB54=1,Kirish!$C$55*Parametrlar!$I$12*FB56+Parametrlar!$I$23*(Kirish!$B$24+Kirish!$B$25)/12+Kirish!$B$26/12*Parametrlar!$I$14,0)</f>
        <v>0</v>
      </c>
      <c r="FC61" s="46">
        <f>IF(FC54=1,Kirish!$C$55*Parametrlar!$I$12*FC56+Parametrlar!$I$23*(Kirish!$B$24+Kirish!$B$25)/12+Kirish!$B$26/12*Parametrlar!$I$14,0)</f>
        <v>0</v>
      </c>
      <c r="FD61" s="46">
        <f>IF(FD54=1,Kirish!$C$55*Parametrlar!$I$12*FD56+Parametrlar!$I$23*(Kirish!$B$24+Kirish!$B$25)/12+Kirish!$B$26/12*Parametrlar!$I$14,0)</f>
        <v>0</v>
      </c>
      <c r="FE61" s="46">
        <f>IF(FE54=1,Kirish!$C$55*Parametrlar!$I$12*FE56+Parametrlar!$I$23*(Kirish!$B$24+Kirish!$B$25)/12+Kirish!$B$26/12*Parametrlar!$I$14,0)</f>
        <v>0</v>
      </c>
      <c r="FF61" s="46">
        <f>IF(FF54=1,Kirish!$C$55*Parametrlar!$I$12*FF56+Parametrlar!$I$23*(Kirish!$B$24+Kirish!$B$25)/12+Kirish!$B$26/12*Parametrlar!$I$14,0)</f>
        <v>0</v>
      </c>
      <c r="FG61" s="46">
        <f>IF(FG54=1,Kirish!$C$55*Parametrlar!$I$12*FG56+Parametrlar!$I$23*(Kirish!$B$24+Kirish!$B$25)/12+Kirish!$B$26/12*Parametrlar!$I$14,0)</f>
        <v>0</v>
      </c>
      <c r="FH61" s="46">
        <f>IF(FH54=1,Kirish!$C$55*Parametrlar!$I$12*FH56+Parametrlar!$I$23*(Kirish!$B$24+Kirish!$B$25)/12+Kirish!$B$26/12*Parametrlar!$I$14,0)</f>
        <v>0</v>
      </c>
      <c r="FI61" s="46">
        <f>IF(FI54=1,Kirish!$C$55*Parametrlar!$I$12*FI56+Parametrlar!$I$23*(Kirish!$B$24+Kirish!$B$25)/12+Kirish!$B$26/12*Parametrlar!$I$14,0)</f>
        <v>0</v>
      </c>
      <c r="FJ61" s="46">
        <f>IF(FJ54=1,Kirish!$C$55*Parametrlar!$I$12*FJ56+Parametrlar!$I$23*(Kirish!$B$24+Kirish!$B$25)/12+Kirish!$B$26/12*Parametrlar!$I$14,0)</f>
        <v>0</v>
      </c>
      <c r="FK61" s="46">
        <f>IF(FK54=1,Kirish!$C$55*Parametrlar!$I$12*FK56+Parametrlar!$I$23*(Kirish!$B$24+Kirish!$B$25)/12+Kirish!$B$26/12*Parametrlar!$I$14,0)</f>
        <v>0</v>
      </c>
      <c r="FL61" s="46">
        <f>IF(FL54=1,Kirish!$C$55*Parametrlar!$I$12*FL56+Parametrlar!$I$23*(Kirish!$B$24+Kirish!$B$25)/12+Kirish!$B$26/12*Parametrlar!$I$14,0)</f>
        <v>0</v>
      </c>
      <c r="FM61" s="46">
        <f>IF(FM54=1,Kirish!$C$55*Parametrlar!$I$12*FM56+Parametrlar!$I$23*(Kirish!$B$24+Kirish!$B$25)/12+Kirish!$B$26/12*Parametrlar!$I$14,0)</f>
        <v>0</v>
      </c>
      <c r="FN61" s="46">
        <f>IF(FN54=1,Kirish!$C$55*Parametrlar!$I$12*FN56+Parametrlar!$I$23*(Kirish!$B$24+Kirish!$B$25)/12+Kirish!$B$26/12*Parametrlar!$I$14,0)</f>
        <v>0</v>
      </c>
      <c r="FO61" s="46">
        <f>IF(FO54=1,Kirish!$C$55*Parametrlar!$I$12*FO56+Parametrlar!$I$23*(Kirish!$B$24+Kirish!$B$25)/12+Kirish!$B$26/12*Parametrlar!$I$14,0)</f>
        <v>0</v>
      </c>
      <c r="FP61" s="46">
        <f>IF(FP54=1,Kirish!$C$55*Parametrlar!$I$12*FP56+Parametrlar!$I$23*(Kirish!$B$24+Kirish!$B$25)/12+Kirish!$B$26/12*Parametrlar!$I$14,0)</f>
        <v>0</v>
      </c>
    </row>
    <row r="62" spans="1:172" x14ac:dyDescent="0.2">
      <c r="A62" s="42" t="s">
        <v>243</v>
      </c>
      <c r="C62" s="45">
        <f t="shared" si="57"/>
        <v>47950.440056213774</v>
      </c>
      <c r="D62" s="46">
        <f>D59*(Kirish!$B$22+Kirish!$B$23)</f>
        <v>0</v>
      </c>
      <c r="E62" s="46">
        <f>E59*(Kirish!$B$22+Kirish!$B$23)</f>
        <v>0</v>
      </c>
      <c r="F62" s="46">
        <f>F59*(Kirish!$B$22+Kirish!$B$23)</f>
        <v>0</v>
      </c>
      <c r="G62" s="46">
        <f>G59*(Kirish!$B$22+Kirish!$B$23)</f>
        <v>0</v>
      </c>
      <c r="H62" s="46">
        <f>H59*(Kirish!$B$22+Kirish!$B$23)</f>
        <v>0</v>
      </c>
      <c r="I62" s="46">
        <f>I59*(Kirish!$B$22+Kirish!$B$23)</f>
        <v>0</v>
      </c>
      <c r="J62" s="46">
        <f>J59*(Kirish!$B$22+Kirish!$B$23)</f>
        <v>0</v>
      </c>
      <c r="K62" s="46">
        <f>K59*(Kirish!$B$22+Kirish!$B$23)</f>
        <v>0</v>
      </c>
      <c r="L62" s="46">
        <f>L59*(Kirish!$B$22+Kirish!$B$23)</f>
        <v>0</v>
      </c>
      <c r="M62" s="46">
        <f>M59*(Kirish!$B$22+Kirish!$B$23)</f>
        <v>0</v>
      </c>
      <c r="N62" s="46">
        <f>N59*(Kirish!$B$22+Kirish!$B$23)</f>
        <v>0</v>
      </c>
      <c r="O62" s="46">
        <f>O59*(Kirish!$B$22+Kirish!$B$23)</f>
        <v>0</v>
      </c>
      <c r="P62" s="46">
        <f>P59*(Kirish!$B$22+Kirish!$B$23)</f>
        <v>0</v>
      </c>
      <c r="Q62" s="46">
        <f>Q59*(Kirish!$B$22+Kirish!$B$23)</f>
        <v>0</v>
      </c>
      <c r="R62" s="46">
        <f>R59*(Kirish!$B$22+Kirish!$B$23)</f>
        <v>0</v>
      </c>
      <c r="S62" s="46">
        <f>S59*(Kirish!$B$22+Kirish!$B$23)</f>
        <v>0</v>
      </c>
      <c r="T62" s="46">
        <f>T59*(Kirish!$B$22+Kirish!$B$23)</f>
        <v>0</v>
      </c>
      <c r="U62" s="46">
        <f>U59*(Kirish!$B$22+Kirish!$B$23)</f>
        <v>0</v>
      </c>
      <c r="V62" s="46">
        <f>V59*(Kirish!$B$22+Kirish!$B$23)</f>
        <v>0</v>
      </c>
      <c r="W62" s="46">
        <f>W59*(Kirish!$B$22+Kirish!$B$23)</f>
        <v>0</v>
      </c>
      <c r="X62" s="46">
        <f>X59*(Kirish!$B$22+Kirish!$B$23)</f>
        <v>0</v>
      </c>
      <c r="Y62" s="46">
        <f>Y59*(Kirish!$B$22+Kirish!$B$23)</f>
        <v>85.130669793794098</v>
      </c>
      <c r="Z62" s="46">
        <f>Z59*(Kirish!$B$22+Kirish!$B$23)</f>
        <v>104.99449274567939</v>
      </c>
      <c r="AA62" s="46">
        <f>AA59*(Kirish!$B$22+Kirish!$B$23)</f>
        <v>124.85831569756468</v>
      </c>
      <c r="AB62" s="46">
        <f>AB59*(Kirish!$B$22+Kirish!$B$23)</f>
        <v>144.72213864944996</v>
      </c>
      <c r="AC62" s="46">
        <f>AC59*(Kirish!$B$22+Kirish!$B$23)</f>
        <v>164.58596160133527</v>
      </c>
      <c r="AD62" s="46">
        <f>AD59*(Kirish!$B$22+Kirish!$B$23)</f>
        <v>184.44978455322055</v>
      </c>
      <c r="AE62" s="46">
        <f>AE59*(Kirish!$B$22+Kirish!$B$23)</f>
        <v>204.31360750510584</v>
      </c>
      <c r="AF62" s="46">
        <f>AF59*(Kirish!$B$22+Kirish!$B$23)</f>
        <v>224.17743045699115</v>
      </c>
      <c r="AG62" s="46">
        <f>AG59*(Kirish!$B$22+Kirish!$B$23)</f>
        <v>244.04125340887637</v>
      </c>
      <c r="AH62" s="46">
        <f>AH59*(Kirish!$B$22+Kirish!$B$23)</f>
        <v>263.90507636076171</v>
      </c>
      <c r="AI62" s="46">
        <f>AI59*(Kirish!$B$22+Kirish!$B$23)</f>
        <v>283.76889931264702</v>
      </c>
      <c r="AJ62" s="46">
        <f>AJ59*(Kirish!$B$22+Kirish!$B$23)</f>
        <v>303.63272226453228</v>
      </c>
      <c r="AK62" s="46">
        <f>AK59*(Kirish!$B$22+Kirish!$B$23)</f>
        <v>329.96647612074594</v>
      </c>
      <c r="AL62" s="46">
        <f>AL59*(Kirish!$B$22+Kirish!$B$23)</f>
        <v>350.22757553166895</v>
      </c>
      <c r="AM62" s="46">
        <f>AM59*(Kirish!$B$22+Kirish!$B$23)</f>
        <v>370.4886749425919</v>
      </c>
      <c r="AN62" s="46">
        <f>AN59*(Kirish!$B$22+Kirish!$B$23)</f>
        <v>390.74977435351491</v>
      </c>
      <c r="AO62" s="46">
        <f>AO59*(Kirish!$B$22+Kirish!$B$23)</f>
        <v>390.74977435351491</v>
      </c>
      <c r="AP62" s="46">
        <f>AP59*(Kirish!$B$22+Kirish!$B$23)</f>
        <v>390.74977435351491</v>
      </c>
      <c r="AQ62" s="46">
        <f>AQ59*(Kirish!$B$22+Kirish!$B$23)</f>
        <v>390.74977435351491</v>
      </c>
      <c r="AR62" s="46">
        <f>AR59*(Kirish!$B$22+Kirish!$B$23)</f>
        <v>390.74977435351491</v>
      </c>
      <c r="AS62" s="46">
        <f>AS59*(Kirish!$B$22+Kirish!$B$23)</f>
        <v>390.74977435351491</v>
      </c>
      <c r="AT62" s="46">
        <f>AT59*(Kirish!$B$22+Kirish!$B$23)</f>
        <v>390.74977435351491</v>
      </c>
      <c r="AU62" s="46">
        <f>AU59*(Kirish!$B$22+Kirish!$B$23)</f>
        <v>390.74977435351491</v>
      </c>
      <c r="AV62" s="46">
        <f>AV59*(Kirish!$B$22+Kirish!$B$23)</f>
        <v>390.74977435351491</v>
      </c>
      <c r="AW62" s="46">
        <f>AW59*(Kirish!$B$22+Kirish!$B$23)</f>
        <v>398.5647698405852</v>
      </c>
      <c r="AX62" s="46">
        <f>AX59*(Kirish!$B$22+Kirish!$B$23)</f>
        <v>398.5647698405852</v>
      </c>
      <c r="AY62" s="46">
        <f>AY59*(Kirish!$B$22+Kirish!$B$23)</f>
        <v>398.5647698405852</v>
      </c>
      <c r="AZ62" s="46">
        <f>AZ59*(Kirish!$B$22+Kirish!$B$23)</f>
        <v>398.5647698405852</v>
      </c>
      <c r="BA62" s="46">
        <f>BA59*(Kirish!$B$22+Kirish!$B$23)</f>
        <v>398.5647698405852</v>
      </c>
      <c r="BB62" s="46">
        <f>BB59*(Kirish!$B$22+Kirish!$B$23)</f>
        <v>398.5647698405852</v>
      </c>
      <c r="BC62" s="46">
        <f>BC59*(Kirish!$B$22+Kirish!$B$23)</f>
        <v>398.5647698405852</v>
      </c>
      <c r="BD62" s="46">
        <f>BD59*(Kirish!$B$22+Kirish!$B$23)</f>
        <v>398.5647698405852</v>
      </c>
      <c r="BE62" s="46">
        <f>BE59*(Kirish!$B$22+Kirish!$B$23)</f>
        <v>398.5647698405852</v>
      </c>
      <c r="BF62" s="46">
        <f>BF59*(Kirish!$B$22+Kirish!$B$23)</f>
        <v>398.5647698405852</v>
      </c>
      <c r="BG62" s="46">
        <f>BG59*(Kirish!$B$22+Kirish!$B$23)</f>
        <v>398.5647698405852</v>
      </c>
      <c r="BH62" s="46">
        <f>BH59*(Kirish!$B$22+Kirish!$B$23)</f>
        <v>398.5647698405852</v>
      </c>
      <c r="BI62" s="46">
        <f>BI59*(Kirish!$B$22+Kirish!$B$23)</f>
        <v>406.53606523739683</v>
      </c>
      <c r="BJ62" s="46">
        <f>BJ59*(Kirish!$B$22+Kirish!$B$23)</f>
        <v>406.53606523739683</v>
      </c>
      <c r="BK62" s="46">
        <f>BK59*(Kirish!$B$22+Kirish!$B$23)</f>
        <v>406.53606523739683</v>
      </c>
      <c r="BL62" s="46">
        <f>BL59*(Kirish!$B$22+Kirish!$B$23)</f>
        <v>406.53606523739683</v>
      </c>
      <c r="BM62" s="46">
        <f>BM59*(Kirish!$B$22+Kirish!$B$23)</f>
        <v>406.53606523739683</v>
      </c>
      <c r="BN62" s="46">
        <f>BN59*(Kirish!$B$22+Kirish!$B$23)</f>
        <v>406.53606523739683</v>
      </c>
      <c r="BO62" s="46">
        <f>BO59*(Kirish!$B$22+Kirish!$B$23)</f>
        <v>406.53606523739683</v>
      </c>
      <c r="BP62" s="46">
        <f>BP59*(Kirish!$B$22+Kirish!$B$23)</f>
        <v>406.53606523739683</v>
      </c>
      <c r="BQ62" s="46">
        <f>BQ59*(Kirish!$B$22+Kirish!$B$23)</f>
        <v>406.53606523739683</v>
      </c>
      <c r="BR62" s="46">
        <f>BR59*(Kirish!$B$22+Kirish!$B$23)</f>
        <v>406.53606523739683</v>
      </c>
      <c r="BS62" s="46">
        <f>BS59*(Kirish!$B$22+Kirish!$B$23)</f>
        <v>406.53606523739683</v>
      </c>
      <c r="BT62" s="46">
        <f>BT59*(Kirish!$B$22+Kirish!$B$23)</f>
        <v>406.53606523739683</v>
      </c>
      <c r="BU62" s="46">
        <f>BU59*(Kirish!$B$22+Kirish!$B$23)</f>
        <v>414.66678654214479</v>
      </c>
      <c r="BV62" s="46">
        <f>BV59*(Kirish!$B$22+Kirish!$B$23)</f>
        <v>414.66678654214479</v>
      </c>
      <c r="BW62" s="46">
        <f>BW59*(Kirish!$B$22+Kirish!$B$23)</f>
        <v>414.66678654214479</v>
      </c>
      <c r="BX62" s="46">
        <f>BX59*(Kirish!$B$22+Kirish!$B$23)</f>
        <v>414.66678654214479</v>
      </c>
      <c r="BY62" s="46">
        <f>BY59*(Kirish!$B$22+Kirish!$B$23)</f>
        <v>414.66678654214479</v>
      </c>
      <c r="BZ62" s="46">
        <f>BZ59*(Kirish!$B$22+Kirish!$B$23)</f>
        <v>414.66678654214479</v>
      </c>
      <c r="CA62" s="46">
        <f>CA59*(Kirish!$B$22+Kirish!$B$23)</f>
        <v>414.66678654214479</v>
      </c>
      <c r="CB62" s="46">
        <f>CB59*(Kirish!$B$22+Kirish!$B$23)</f>
        <v>414.66678654214479</v>
      </c>
      <c r="CC62" s="46">
        <f>CC59*(Kirish!$B$22+Kirish!$B$23)</f>
        <v>414.66678654214479</v>
      </c>
      <c r="CD62" s="46">
        <f>CD59*(Kirish!$B$22+Kirish!$B$23)</f>
        <v>414.66678654214479</v>
      </c>
      <c r="CE62" s="46">
        <f>CE59*(Kirish!$B$22+Kirish!$B$23)</f>
        <v>414.66678654214479</v>
      </c>
      <c r="CF62" s="46">
        <f>CF59*(Kirish!$B$22+Kirish!$B$23)</f>
        <v>414.66678654214479</v>
      </c>
      <c r="CG62" s="46">
        <f>CG59*(Kirish!$B$22+Kirish!$B$23)</f>
        <v>422.96012227298775</v>
      </c>
      <c r="CH62" s="46">
        <f>CH59*(Kirish!$B$22+Kirish!$B$23)</f>
        <v>422.96012227298775</v>
      </c>
      <c r="CI62" s="46">
        <f>CI59*(Kirish!$B$22+Kirish!$B$23)</f>
        <v>422.96012227298775</v>
      </c>
      <c r="CJ62" s="46">
        <f>CJ59*(Kirish!$B$22+Kirish!$B$23)</f>
        <v>422.96012227298775</v>
      </c>
      <c r="CK62" s="46">
        <f>CK59*(Kirish!$B$22+Kirish!$B$23)</f>
        <v>422.96012227298775</v>
      </c>
      <c r="CL62" s="46">
        <f>CL59*(Kirish!$B$22+Kirish!$B$23)</f>
        <v>422.96012227298775</v>
      </c>
      <c r="CM62" s="46">
        <f>CM59*(Kirish!$B$22+Kirish!$B$23)</f>
        <v>422.96012227298775</v>
      </c>
      <c r="CN62" s="46">
        <f>CN59*(Kirish!$B$22+Kirish!$B$23)</f>
        <v>422.96012227298775</v>
      </c>
      <c r="CO62" s="46">
        <f>CO59*(Kirish!$B$22+Kirish!$B$23)</f>
        <v>422.96012227298775</v>
      </c>
      <c r="CP62" s="46">
        <f>CP59*(Kirish!$B$22+Kirish!$B$23)</f>
        <v>422.96012227298775</v>
      </c>
      <c r="CQ62" s="46">
        <f>CQ59*(Kirish!$B$22+Kirish!$B$23)</f>
        <v>422.96012227298775</v>
      </c>
      <c r="CR62" s="46">
        <f>CR59*(Kirish!$B$22+Kirish!$B$23)</f>
        <v>422.96012227298775</v>
      </c>
      <c r="CS62" s="46">
        <f>CS59*(Kirish!$B$22+Kirish!$B$23)</f>
        <v>431.41932471844751</v>
      </c>
      <c r="CT62" s="46">
        <f>CT59*(Kirish!$B$22+Kirish!$B$23)</f>
        <v>431.41932471844751</v>
      </c>
      <c r="CU62" s="46">
        <f>CU59*(Kirish!$B$22+Kirish!$B$23)</f>
        <v>431.41932471844751</v>
      </c>
      <c r="CV62" s="46">
        <f>CV59*(Kirish!$B$22+Kirish!$B$23)</f>
        <v>431.41932471844751</v>
      </c>
      <c r="CW62" s="46">
        <f>CW59*(Kirish!$B$22+Kirish!$B$23)</f>
        <v>431.41932471844751</v>
      </c>
      <c r="CX62" s="46">
        <f>CX59*(Kirish!$B$22+Kirish!$B$23)</f>
        <v>431.41932471844751</v>
      </c>
      <c r="CY62" s="46">
        <f>CY59*(Kirish!$B$22+Kirish!$B$23)</f>
        <v>431.41932471844751</v>
      </c>
      <c r="CZ62" s="46">
        <f>CZ59*(Kirish!$B$22+Kirish!$B$23)</f>
        <v>431.41932471844751</v>
      </c>
      <c r="DA62" s="46">
        <f>DA59*(Kirish!$B$22+Kirish!$B$23)</f>
        <v>431.41932471844751</v>
      </c>
      <c r="DB62" s="46">
        <f>DB59*(Kirish!$B$22+Kirish!$B$23)</f>
        <v>431.41932471844751</v>
      </c>
      <c r="DC62" s="46">
        <f>DC59*(Kirish!$B$22+Kirish!$B$23)</f>
        <v>431.41932471844751</v>
      </c>
      <c r="DD62" s="46">
        <f>DD59*(Kirish!$B$22+Kirish!$B$23)</f>
        <v>431.41932471844751</v>
      </c>
      <c r="DE62" s="46">
        <f>DE59*(Kirish!$B$22+Kirish!$B$23)</f>
        <v>440.04771121281641</v>
      </c>
      <c r="DF62" s="46">
        <f>DF59*(Kirish!$B$22+Kirish!$B$23)</f>
        <v>440.04771121281641</v>
      </c>
      <c r="DG62" s="46">
        <f>DG59*(Kirish!$B$22+Kirish!$B$23)</f>
        <v>440.04771121281641</v>
      </c>
      <c r="DH62" s="46">
        <f>DH59*(Kirish!$B$22+Kirish!$B$23)</f>
        <v>440.04771121281641</v>
      </c>
      <c r="DI62" s="46">
        <f>DI59*(Kirish!$B$22+Kirish!$B$23)</f>
        <v>440.04771121281641</v>
      </c>
      <c r="DJ62" s="46">
        <f>DJ59*(Kirish!$B$22+Kirish!$B$23)</f>
        <v>440.04771121281641</v>
      </c>
      <c r="DK62" s="46">
        <f>DK59*(Kirish!$B$22+Kirish!$B$23)</f>
        <v>440.04771121281641</v>
      </c>
      <c r="DL62" s="46">
        <f>DL59*(Kirish!$B$22+Kirish!$B$23)</f>
        <v>440.04771121281641</v>
      </c>
      <c r="DM62" s="46">
        <f>DM59*(Kirish!$B$22+Kirish!$B$23)</f>
        <v>440.04771121281641</v>
      </c>
      <c r="DN62" s="46">
        <f>DN59*(Kirish!$B$22+Kirish!$B$23)</f>
        <v>440.04771121281641</v>
      </c>
      <c r="DO62" s="46">
        <f>DO59*(Kirish!$B$22+Kirish!$B$23)</f>
        <v>440.04771121281641</v>
      </c>
      <c r="DP62" s="46">
        <f>DP59*(Kirish!$B$22+Kirish!$B$23)</f>
        <v>440.04771121281641</v>
      </c>
      <c r="DQ62" s="46">
        <f>DQ59*(Kirish!$B$22+Kirish!$B$23)</f>
        <v>448.84866543707267</v>
      </c>
      <c r="DR62" s="46">
        <f>DR59*(Kirish!$B$22+Kirish!$B$23)</f>
        <v>448.84866543707267</v>
      </c>
      <c r="DS62" s="46">
        <f>DS59*(Kirish!$B$22+Kirish!$B$23)</f>
        <v>448.84866543707267</v>
      </c>
      <c r="DT62" s="46">
        <f>DT59*(Kirish!$B$22+Kirish!$B$23)</f>
        <v>448.84866543707267</v>
      </c>
      <c r="DU62" s="46">
        <f>DU59*(Kirish!$B$22+Kirish!$B$23)</f>
        <v>448.84866543707267</v>
      </c>
      <c r="DV62" s="46">
        <f>DV59*(Kirish!$B$22+Kirish!$B$23)</f>
        <v>448.84866543707267</v>
      </c>
      <c r="DW62" s="46">
        <f>DW59*(Kirish!$B$22+Kirish!$B$23)</f>
        <v>448.84866543707267</v>
      </c>
      <c r="DX62" s="46">
        <f>DX59*(Kirish!$B$22+Kirish!$B$23)</f>
        <v>448.84866543707267</v>
      </c>
      <c r="DY62" s="46">
        <f>DY59*(Kirish!$B$22+Kirish!$B$23)</f>
        <v>448.84866543707267</v>
      </c>
      <c r="DZ62" s="46">
        <f>DZ59*(Kirish!$B$22+Kirish!$B$23)</f>
        <v>448.84866543707267</v>
      </c>
      <c r="EA62" s="46">
        <f>EA59*(Kirish!$B$22+Kirish!$B$23)</f>
        <v>448.84866543707267</v>
      </c>
      <c r="EB62" s="46">
        <f>EB59*(Kirish!$B$22+Kirish!$B$23)</f>
        <v>448.84866543707267</v>
      </c>
      <c r="EC62" s="46">
        <f>EC59*(Kirish!$B$22+Kirish!$B$23)</f>
        <v>457.82563874581422</v>
      </c>
      <c r="ED62" s="46">
        <f>ED59*(Kirish!$B$22+Kirish!$B$23)</f>
        <v>457.82563874581422</v>
      </c>
      <c r="EE62" s="46">
        <f>EE59*(Kirish!$B$22+Kirish!$B$23)</f>
        <v>457.82563874581422</v>
      </c>
      <c r="EF62" s="46">
        <f>EF59*(Kirish!$B$22+Kirish!$B$23)</f>
        <v>457.82563874581422</v>
      </c>
      <c r="EG62" s="46">
        <f>EG59*(Kirish!$B$22+Kirish!$B$23)</f>
        <v>457.82563874581422</v>
      </c>
      <c r="EH62" s="46">
        <f>EH59*(Kirish!$B$22+Kirish!$B$23)</f>
        <v>457.82563874581422</v>
      </c>
      <c r="EI62" s="46">
        <f>EI59*(Kirish!$B$22+Kirish!$B$23)</f>
        <v>457.82563874581422</v>
      </c>
      <c r="EJ62" s="46">
        <f>EJ59*(Kirish!$B$22+Kirish!$B$23)</f>
        <v>457.82563874581422</v>
      </c>
      <c r="EK62" s="46">
        <f>EK59*(Kirish!$B$22+Kirish!$B$23)</f>
        <v>457.82563874581422</v>
      </c>
      <c r="EL62" s="46">
        <f>EL59*(Kirish!$B$22+Kirish!$B$23)</f>
        <v>457.82563874581422</v>
      </c>
      <c r="EM62" s="46">
        <f>EM59*(Kirish!$B$22+Kirish!$B$23)</f>
        <v>457.82563874581422</v>
      </c>
      <c r="EN62" s="46">
        <f>EN59*(Kirish!$B$22+Kirish!$B$23)</f>
        <v>457.82563874581422</v>
      </c>
      <c r="EO62" s="46">
        <f>EO59*(Kirish!$B$22+Kirish!$B$23)</f>
        <v>0</v>
      </c>
      <c r="EP62" s="46">
        <f>EP59*(Kirish!$B$22+Kirish!$B$23)</f>
        <v>0</v>
      </c>
      <c r="EQ62" s="46">
        <f>EQ59*(Kirish!$B$22+Kirish!$B$23)</f>
        <v>0</v>
      </c>
      <c r="ER62" s="46">
        <f>ER59*(Kirish!$B$22+Kirish!$B$23)</f>
        <v>0</v>
      </c>
      <c r="ES62" s="46">
        <f>ES59*(Kirish!$B$22+Kirish!$B$23)</f>
        <v>0</v>
      </c>
      <c r="ET62" s="46">
        <f>ET59*(Kirish!$B$22+Kirish!$B$23)</f>
        <v>0</v>
      </c>
      <c r="EU62" s="46">
        <f>EU59*(Kirish!$B$22+Kirish!$B$23)</f>
        <v>0</v>
      </c>
      <c r="EV62" s="46">
        <f>EV59*(Kirish!$B$22+Kirish!$B$23)</f>
        <v>0</v>
      </c>
      <c r="EW62" s="46">
        <f>EW59*(Kirish!$B$22+Kirish!$B$23)</f>
        <v>0</v>
      </c>
      <c r="EX62" s="46">
        <f>EX59*(Kirish!$B$22+Kirish!$B$23)</f>
        <v>0</v>
      </c>
      <c r="EY62" s="46">
        <f>EY59*(Kirish!$B$22+Kirish!$B$23)</f>
        <v>0</v>
      </c>
      <c r="EZ62" s="46">
        <f>EZ59*(Kirish!$B$22+Kirish!$B$23)</f>
        <v>0</v>
      </c>
      <c r="FA62" s="46">
        <f>FA59*(Kirish!$B$22+Kirish!$B$23)</f>
        <v>0</v>
      </c>
      <c r="FB62" s="46">
        <f>FB59*(Kirish!$B$22+Kirish!$B$23)</f>
        <v>0</v>
      </c>
      <c r="FC62" s="46">
        <f>FC59*(Kirish!$B$22+Kirish!$B$23)</f>
        <v>0</v>
      </c>
      <c r="FD62" s="46">
        <f>FD59*(Kirish!$B$22+Kirish!$B$23)</f>
        <v>0</v>
      </c>
      <c r="FE62" s="46">
        <f>FE59*(Kirish!$B$22+Kirish!$B$23)</f>
        <v>0</v>
      </c>
      <c r="FF62" s="46">
        <f>FF59*(Kirish!$B$22+Kirish!$B$23)</f>
        <v>0</v>
      </c>
      <c r="FG62" s="46">
        <f>FG59*(Kirish!$B$22+Kirish!$B$23)</f>
        <v>0</v>
      </c>
      <c r="FH62" s="46">
        <f>FH59*(Kirish!$B$22+Kirish!$B$23)</f>
        <v>0</v>
      </c>
      <c r="FI62" s="46">
        <f>FI59*(Kirish!$B$22+Kirish!$B$23)</f>
        <v>0</v>
      </c>
      <c r="FJ62" s="46">
        <f>FJ59*(Kirish!$B$22+Kirish!$B$23)</f>
        <v>0</v>
      </c>
      <c r="FK62" s="46">
        <f>FK59*(Kirish!$B$22+Kirish!$B$23)</f>
        <v>0</v>
      </c>
      <c r="FL62" s="46">
        <f>FL59*(Kirish!$B$22+Kirish!$B$23)</f>
        <v>0</v>
      </c>
      <c r="FM62" s="46">
        <f>FM59*(Kirish!$B$22+Kirish!$B$23)</f>
        <v>0</v>
      </c>
      <c r="FN62" s="46">
        <f>FN59*(Kirish!$B$22+Kirish!$B$23)</f>
        <v>0</v>
      </c>
      <c r="FO62" s="46">
        <f>FO59*(Kirish!$B$22+Kirish!$B$23)</f>
        <v>0</v>
      </c>
      <c r="FP62" s="46">
        <f>FP59*(Kirish!$B$22+Kirish!$B$23)</f>
        <v>0</v>
      </c>
    </row>
    <row r="63" spans="1:172" x14ac:dyDescent="0.2">
      <c r="A63" s="35" t="s">
        <v>244</v>
      </c>
      <c r="C63" s="45">
        <f t="shared" si="57"/>
        <v>493898.70688254776</v>
      </c>
      <c r="D63" s="46">
        <f t="shared" ref="D63:AI63" si="64">D59-D60-D61-D62</f>
        <v>0</v>
      </c>
      <c r="E63" s="46">
        <f t="shared" si="64"/>
        <v>0</v>
      </c>
      <c r="F63" s="46">
        <f t="shared" si="64"/>
        <v>0</v>
      </c>
      <c r="G63" s="46">
        <f t="shared" si="64"/>
        <v>0</v>
      </c>
      <c r="H63" s="46">
        <f t="shared" si="64"/>
        <v>0</v>
      </c>
      <c r="I63" s="46">
        <f t="shared" si="64"/>
        <v>0</v>
      </c>
      <c r="J63" s="46">
        <f t="shared" si="64"/>
        <v>0</v>
      </c>
      <c r="K63" s="46">
        <f t="shared" si="64"/>
        <v>0</v>
      </c>
      <c r="L63" s="46">
        <f t="shared" si="64"/>
        <v>0</v>
      </c>
      <c r="M63" s="46">
        <f t="shared" si="64"/>
        <v>0</v>
      </c>
      <c r="N63" s="46">
        <f t="shared" si="64"/>
        <v>0</v>
      </c>
      <c r="O63" s="46">
        <f t="shared" si="64"/>
        <v>0</v>
      </c>
      <c r="P63" s="46">
        <f t="shared" si="64"/>
        <v>0</v>
      </c>
      <c r="Q63" s="46">
        <f t="shared" si="64"/>
        <v>0</v>
      </c>
      <c r="R63" s="46">
        <f t="shared" si="64"/>
        <v>0</v>
      </c>
      <c r="S63" s="46">
        <f t="shared" si="64"/>
        <v>0</v>
      </c>
      <c r="T63" s="46">
        <f t="shared" si="64"/>
        <v>0</v>
      </c>
      <c r="U63" s="46">
        <f t="shared" si="64"/>
        <v>0</v>
      </c>
      <c r="V63" s="46">
        <f t="shared" si="64"/>
        <v>0</v>
      </c>
      <c r="W63" s="46">
        <f t="shared" si="64"/>
        <v>0</v>
      </c>
      <c r="X63" s="46">
        <f t="shared" si="64"/>
        <v>0</v>
      </c>
      <c r="Y63" s="46">
        <f t="shared" si="64"/>
        <v>-6025.4734148291864</v>
      </c>
      <c r="Z63" s="46">
        <f t="shared" si="64"/>
        <v>-2204.266945410031</v>
      </c>
      <c r="AA63" s="46">
        <f t="shared" si="64"/>
        <v>-1826.8543093242106</v>
      </c>
      <c r="AB63" s="46">
        <f t="shared" si="64"/>
        <v>-1449.4416732383897</v>
      </c>
      <c r="AC63" s="46">
        <f t="shared" si="64"/>
        <v>-1072.0290371525707</v>
      </c>
      <c r="AD63" s="46">
        <f t="shared" si="64"/>
        <v>-694.6164010667494</v>
      </c>
      <c r="AE63" s="46">
        <f t="shared" si="64"/>
        <v>-317.20376498092827</v>
      </c>
      <c r="AF63" s="46">
        <f t="shared" si="64"/>
        <v>60.208871104892864</v>
      </c>
      <c r="AG63" s="46">
        <f t="shared" si="64"/>
        <v>437.62150719071224</v>
      </c>
      <c r="AH63" s="46">
        <f t="shared" si="64"/>
        <v>815.03414327653059</v>
      </c>
      <c r="AI63" s="46">
        <f t="shared" si="64"/>
        <v>1192.4467793623544</v>
      </c>
      <c r="AJ63" s="46">
        <f t="shared" ref="AJ63:BO63" si="65">AJ59-AJ60-AJ61-AJ62</f>
        <v>1569.8594154481721</v>
      </c>
      <c r="AK63" s="46">
        <f t="shared" si="65"/>
        <v>2016.3585153829004</v>
      </c>
      <c r="AL63" s="46">
        <f t="shared" si="65"/>
        <v>2401.3194041904371</v>
      </c>
      <c r="AM63" s="46">
        <f t="shared" si="65"/>
        <v>2786.2802929979734</v>
      </c>
      <c r="AN63" s="46">
        <f t="shared" si="65"/>
        <v>3171.2411818055102</v>
      </c>
      <c r="AO63" s="46">
        <f t="shared" si="65"/>
        <v>4240.3145718055093</v>
      </c>
      <c r="AP63" s="46">
        <f t="shared" si="65"/>
        <v>4240.3145718055093</v>
      </c>
      <c r="AQ63" s="46">
        <f t="shared" si="65"/>
        <v>4240.3145718055093</v>
      </c>
      <c r="AR63" s="46">
        <f t="shared" si="65"/>
        <v>4240.3145718055093</v>
      </c>
      <c r="AS63" s="46">
        <f t="shared" si="65"/>
        <v>4240.3145718055093</v>
      </c>
      <c r="AT63" s="46">
        <f t="shared" si="65"/>
        <v>4240.3145718055093</v>
      </c>
      <c r="AU63" s="46">
        <f t="shared" si="65"/>
        <v>4240.3145718055093</v>
      </c>
      <c r="AV63" s="46">
        <f t="shared" si="65"/>
        <v>4240.3145718055093</v>
      </c>
      <c r="AW63" s="46">
        <f t="shared" si="65"/>
        <v>4355.2618860598459</v>
      </c>
      <c r="AX63" s="46">
        <f t="shared" si="65"/>
        <v>4355.2618860598459</v>
      </c>
      <c r="AY63" s="46">
        <f t="shared" si="65"/>
        <v>4355.2618860598459</v>
      </c>
      <c r="AZ63" s="46">
        <f t="shared" si="65"/>
        <v>4355.2618860598459</v>
      </c>
      <c r="BA63" s="46">
        <f t="shared" si="65"/>
        <v>4355.2618860598459</v>
      </c>
      <c r="BB63" s="46">
        <f t="shared" si="65"/>
        <v>4355.2618860598459</v>
      </c>
      <c r="BC63" s="46">
        <f t="shared" si="65"/>
        <v>4355.2618860598459</v>
      </c>
      <c r="BD63" s="46">
        <f t="shared" si="65"/>
        <v>4355.2618860598459</v>
      </c>
      <c r="BE63" s="46">
        <f t="shared" si="65"/>
        <v>4355.2618860598459</v>
      </c>
      <c r="BF63" s="46">
        <f t="shared" si="65"/>
        <v>4355.2618860598459</v>
      </c>
      <c r="BG63" s="46">
        <f t="shared" si="65"/>
        <v>4355.2618860598459</v>
      </c>
      <c r="BH63" s="46">
        <f t="shared" si="65"/>
        <v>4355.2618860598459</v>
      </c>
      <c r="BI63" s="46">
        <f t="shared" si="65"/>
        <v>4472.508146599268</v>
      </c>
      <c r="BJ63" s="46">
        <f t="shared" si="65"/>
        <v>4472.508146599268</v>
      </c>
      <c r="BK63" s="46">
        <f t="shared" si="65"/>
        <v>4472.508146599268</v>
      </c>
      <c r="BL63" s="46">
        <f t="shared" si="65"/>
        <v>4472.508146599268</v>
      </c>
      <c r="BM63" s="46">
        <f t="shared" si="65"/>
        <v>4472.508146599268</v>
      </c>
      <c r="BN63" s="46">
        <f t="shared" si="65"/>
        <v>4472.508146599268</v>
      </c>
      <c r="BO63" s="46">
        <f t="shared" si="65"/>
        <v>4472.508146599268</v>
      </c>
      <c r="BP63" s="46">
        <f t="shared" ref="BP63:CU63" si="66">BP59-BP60-BP61-BP62</f>
        <v>4472.508146599268</v>
      </c>
      <c r="BQ63" s="46">
        <f t="shared" si="66"/>
        <v>4472.508146599268</v>
      </c>
      <c r="BR63" s="46">
        <f t="shared" si="66"/>
        <v>4472.508146599268</v>
      </c>
      <c r="BS63" s="46">
        <f t="shared" si="66"/>
        <v>4472.508146599268</v>
      </c>
      <c r="BT63" s="46">
        <f t="shared" si="66"/>
        <v>4472.508146599268</v>
      </c>
      <c r="BU63" s="46">
        <f t="shared" si="66"/>
        <v>4592.0993323494777</v>
      </c>
      <c r="BV63" s="46">
        <f t="shared" si="66"/>
        <v>4592.0993323494777</v>
      </c>
      <c r="BW63" s="46">
        <f t="shared" si="66"/>
        <v>4592.0993323494777</v>
      </c>
      <c r="BX63" s="46">
        <f t="shared" si="66"/>
        <v>4592.0993323494777</v>
      </c>
      <c r="BY63" s="46">
        <f t="shared" si="66"/>
        <v>4592.0993323494777</v>
      </c>
      <c r="BZ63" s="46">
        <f t="shared" si="66"/>
        <v>4592.0993323494777</v>
      </c>
      <c r="CA63" s="46">
        <f t="shared" si="66"/>
        <v>4592.0993323494777</v>
      </c>
      <c r="CB63" s="46">
        <f t="shared" si="66"/>
        <v>4592.0993323494777</v>
      </c>
      <c r="CC63" s="46">
        <f t="shared" si="66"/>
        <v>4592.0993323494777</v>
      </c>
      <c r="CD63" s="46">
        <f t="shared" si="66"/>
        <v>4592.0993323494777</v>
      </c>
      <c r="CE63" s="46">
        <f t="shared" si="66"/>
        <v>4592.0993323494777</v>
      </c>
      <c r="CF63" s="46">
        <f t="shared" si="66"/>
        <v>4592.0993323494777</v>
      </c>
      <c r="CG63" s="46">
        <f t="shared" si="66"/>
        <v>4714.0823418146929</v>
      </c>
      <c r="CH63" s="46">
        <f t="shared" si="66"/>
        <v>4714.0823418146929</v>
      </c>
      <c r="CI63" s="46">
        <f t="shared" si="66"/>
        <v>4714.0823418146929</v>
      </c>
      <c r="CJ63" s="46">
        <f t="shared" si="66"/>
        <v>4714.0823418146929</v>
      </c>
      <c r="CK63" s="46">
        <f t="shared" si="66"/>
        <v>4714.0823418146929</v>
      </c>
      <c r="CL63" s="46">
        <f t="shared" si="66"/>
        <v>4714.0823418146929</v>
      </c>
      <c r="CM63" s="46">
        <f t="shared" si="66"/>
        <v>4714.0823418146929</v>
      </c>
      <c r="CN63" s="46">
        <f t="shared" si="66"/>
        <v>4714.0823418146929</v>
      </c>
      <c r="CO63" s="46">
        <f t="shared" si="66"/>
        <v>4714.0823418146929</v>
      </c>
      <c r="CP63" s="46">
        <f t="shared" si="66"/>
        <v>4714.0823418146929</v>
      </c>
      <c r="CQ63" s="46">
        <f t="shared" si="66"/>
        <v>4714.0823418146929</v>
      </c>
      <c r="CR63" s="46">
        <f t="shared" si="66"/>
        <v>4714.0823418146929</v>
      </c>
      <c r="CS63" s="46">
        <f t="shared" si="66"/>
        <v>4838.505011469214</v>
      </c>
      <c r="CT63" s="46">
        <f t="shared" si="66"/>
        <v>4838.505011469214</v>
      </c>
      <c r="CU63" s="46">
        <f t="shared" si="66"/>
        <v>4838.505011469214</v>
      </c>
      <c r="CV63" s="46">
        <f t="shared" ref="CV63:EA63" si="67">CV59-CV60-CV61-CV62</f>
        <v>4838.505011469214</v>
      </c>
      <c r="CW63" s="46">
        <f t="shared" si="67"/>
        <v>4838.505011469214</v>
      </c>
      <c r="CX63" s="46">
        <f t="shared" si="67"/>
        <v>4838.505011469214</v>
      </c>
      <c r="CY63" s="46">
        <f t="shared" si="67"/>
        <v>4838.505011469214</v>
      </c>
      <c r="CZ63" s="46">
        <f t="shared" si="67"/>
        <v>4838.505011469214</v>
      </c>
      <c r="DA63" s="46">
        <f t="shared" si="67"/>
        <v>4838.505011469214</v>
      </c>
      <c r="DB63" s="46">
        <f t="shared" si="67"/>
        <v>4838.505011469214</v>
      </c>
      <c r="DC63" s="46">
        <f t="shared" si="67"/>
        <v>4838.505011469214</v>
      </c>
      <c r="DD63" s="46">
        <f t="shared" si="67"/>
        <v>4838.505011469214</v>
      </c>
      <c r="DE63" s="46">
        <f t="shared" si="67"/>
        <v>4965.4161345168222</v>
      </c>
      <c r="DF63" s="46">
        <f t="shared" si="67"/>
        <v>4965.4161345168222</v>
      </c>
      <c r="DG63" s="46">
        <f t="shared" si="67"/>
        <v>4965.4161345168222</v>
      </c>
      <c r="DH63" s="46">
        <f t="shared" si="67"/>
        <v>4965.4161345168222</v>
      </c>
      <c r="DI63" s="46">
        <f t="shared" si="67"/>
        <v>4965.4161345168222</v>
      </c>
      <c r="DJ63" s="46">
        <f t="shared" si="67"/>
        <v>4965.4161345168222</v>
      </c>
      <c r="DK63" s="46">
        <f t="shared" si="67"/>
        <v>4965.4161345168222</v>
      </c>
      <c r="DL63" s="46">
        <f t="shared" si="67"/>
        <v>4965.4161345168222</v>
      </c>
      <c r="DM63" s="46">
        <f t="shared" si="67"/>
        <v>4965.4161345168222</v>
      </c>
      <c r="DN63" s="46">
        <f t="shared" si="67"/>
        <v>4965.4161345168222</v>
      </c>
      <c r="DO63" s="46">
        <f t="shared" si="67"/>
        <v>4965.4161345168222</v>
      </c>
      <c r="DP63" s="46">
        <f t="shared" si="67"/>
        <v>4965.4161345168222</v>
      </c>
      <c r="DQ63" s="46">
        <f t="shared" si="67"/>
        <v>5094.8654800253835</v>
      </c>
      <c r="DR63" s="46">
        <f t="shared" si="67"/>
        <v>5094.8654800253835</v>
      </c>
      <c r="DS63" s="46">
        <f t="shared" si="67"/>
        <v>5094.8654800253835</v>
      </c>
      <c r="DT63" s="46">
        <f t="shared" si="67"/>
        <v>5094.8654800253835</v>
      </c>
      <c r="DU63" s="46">
        <f t="shared" si="67"/>
        <v>5094.8654800253835</v>
      </c>
      <c r="DV63" s="46">
        <f t="shared" si="67"/>
        <v>5094.8654800253835</v>
      </c>
      <c r="DW63" s="46">
        <f t="shared" si="67"/>
        <v>5094.8654800253835</v>
      </c>
      <c r="DX63" s="46">
        <f t="shared" si="67"/>
        <v>5094.8654800253835</v>
      </c>
      <c r="DY63" s="46">
        <f t="shared" si="67"/>
        <v>5094.8654800253835</v>
      </c>
      <c r="DZ63" s="46">
        <f t="shared" si="67"/>
        <v>5094.8654800253835</v>
      </c>
      <c r="EA63" s="46">
        <f t="shared" si="67"/>
        <v>5094.8654800253835</v>
      </c>
      <c r="EB63" s="46">
        <f t="shared" ref="EB63:FG63" si="68">EB59-EB60-EB61-EB62</f>
        <v>5094.8654800253835</v>
      </c>
      <c r="EC63" s="46">
        <f t="shared" si="68"/>
        <v>5226.9038124441186</v>
      </c>
      <c r="ED63" s="46">
        <f t="shared" si="68"/>
        <v>5226.9038124441186</v>
      </c>
      <c r="EE63" s="46">
        <f t="shared" si="68"/>
        <v>5226.9038124441186</v>
      </c>
      <c r="EF63" s="46">
        <f t="shared" si="68"/>
        <v>5226.9038124441186</v>
      </c>
      <c r="EG63" s="46">
        <f t="shared" si="68"/>
        <v>5226.9038124441186</v>
      </c>
      <c r="EH63" s="46">
        <f t="shared" si="68"/>
        <v>5226.9038124441186</v>
      </c>
      <c r="EI63" s="46">
        <f t="shared" si="68"/>
        <v>5226.9038124441186</v>
      </c>
      <c r="EJ63" s="46">
        <f t="shared" si="68"/>
        <v>5226.9038124441186</v>
      </c>
      <c r="EK63" s="46">
        <f t="shared" si="68"/>
        <v>5226.9038124441186</v>
      </c>
      <c r="EL63" s="46">
        <f t="shared" si="68"/>
        <v>5226.9038124441186</v>
      </c>
      <c r="EM63" s="46">
        <f t="shared" si="68"/>
        <v>5226.9038124441186</v>
      </c>
      <c r="EN63" s="46">
        <f t="shared" si="68"/>
        <v>5226.9038124441186</v>
      </c>
      <c r="EO63" s="46">
        <f t="shared" si="68"/>
        <v>0</v>
      </c>
      <c r="EP63" s="46">
        <f t="shared" si="68"/>
        <v>0</v>
      </c>
      <c r="EQ63" s="46">
        <f t="shared" si="68"/>
        <v>0</v>
      </c>
      <c r="ER63" s="46">
        <f t="shared" si="68"/>
        <v>0</v>
      </c>
      <c r="ES63" s="46">
        <f t="shared" si="68"/>
        <v>0</v>
      </c>
      <c r="ET63" s="46">
        <f t="shared" si="68"/>
        <v>0</v>
      </c>
      <c r="EU63" s="46">
        <f t="shared" si="68"/>
        <v>0</v>
      </c>
      <c r="EV63" s="46">
        <f t="shared" si="68"/>
        <v>0</v>
      </c>
      <c r="EW63" s="46">
        <f t="shared" si="68"/>
        <v>0</v>
      </c>
      <c r="EX63" s="46">
        <f t="shared" si="68"/>
        <v>0</v>
      </c>
      <c r="EY63" s="46">
        <f t="shared" si="68"/>
        <v>0</v>
      </c>
      <c r="EZ63" s="46">
        <f t="shared" si="68"/>
        <v>0</v>
      </c>
      <c r="FA63" s="46">
        <f t="shared" si="68"/>
        <v>0</v>
      </c>
      <c r="FB63" s="46">
        <f t="shared" si="68"/>
        <v>0</v>
      </c>
      <c r="FC63" s="46">
        <f t="shared" si="68"/>
        <v>0</v>
      </c>
      <c r="FD63" s="46">
        <f t="shared" si="68"/>
        <v>0</v>
      </c>
      <c r="FE63" s="46">
        <f t="shared" si="68"/>
        <v>0</v>
      </c>
      <c r="FF63" s="46">
        <f t="shared" si="68"/>
        <v>0</v>
      </c>
      <c r="FG63" s="46">
        <f t="shared" si="68"/>
        <v>0</v>
      </c>
      <c r="FH63" s="46">
        <f t="shared" ref="FH63:GM63" si="69">FH59-FH60-FH61-FH62</f>
        <v>0</v>
      </c>
      <c r="FI63" s="46">
        <f t="shared" si="69"/>
        <v>0</v>
      </c>
      <c r="FJ63" s="46">
        <f t="shared" si="69"/>
        <v>0</v>
      </c>
      <c r="FK63" s="46">
        <f t="shared" si="69"/>
        <v>0</v>
      </c>
      <c r="FL63" s="46">
        <f t="shared" si="69"/>
        <v>0</v>
      </c>
      <c r="FM63" s="46">
        <f t="shared" si="69"/>
        <v>0</v>
      </c>
      <c r="FN63" s="46">
        <f t="shared" si="69"/>
        <v>0</v>
      </c>
      <c r="FO63" s="46">
        <f t="shared" si="69"/>
        <v>0</v>
      </c>
      <c r="FP63" s="46">
        <f t="shared" si="69"/>
        <v>0</v>
      </c>
    </row>
    <row r="64" spans="1:172" x14ac:dyDescent="0.2">
      <c r="A64" s="42" t="s">
        <v>245</v>
      </c>
      <c r="C64" s="45">
        <f t="shared" si="57"/>
        <v>397787.32066807756</v>
      </c>
      <c r="D64" s="46">
        <f>IF(D54=1,Parametrlar!$I$24*Kirish!$B$27/12,0)</f>
        <v>0</v>
      </c>
      <c r="E64" s="46">
        <f>IF(E54=1,Parametrlar!$I$24*Kirish!$B$27/12,0)</f>
        <v>0</v>
      </c>
      <c r="F64" s="46">
        <f>IF(F54=1,Parametrlar!$I$24*Kirish!$B$27/12,0)</f>
        <v>0</v>
      </c>
      <c r="G64" s="46">
        <f>IF(G54=1,Parametrlar!$I$24*Kirish!$B$27/12,0)</f>
        <v>0</v>
      </c>
      <c r="H64" s="46">
        <f>IF(H54=1,Parametrlar!$I$24*Kirish!$B$27/12,0)</f>
        <v>0</v>
      </c>
      <c r="I64" s="46">
        <f>IF(I54=1,Parametrlar!$I$24*Kirish!$B$27/12,0)</f>
        <v>0</v>
      </c>
      <c r="J64" s="46">
        <f>IF(J54=1,Parametrlar!$I$24*Kirish!$B$27/12,0)</f>
        <v>0</v>
      </c>
      <c r="K64" s="46">
        <f>IF(K54=1,Parametrlar!$I$24*Kirish!$B$27/12,0)</f>
        <v>0</v>
      </c>
      <c r="L64" s="46">
        <f>IF(L54=1,Parametrlar!$I$24*Kirish!$B$27/12,0)</f>
        <v>0</v>
      </c>
      <c r="M64" s="46">
        <f>IF(M54=1,Parametrlar!$I$24*Kirish!$B$27/12,0)</f>
        <v>0</v>
      </c>
      <c r="N64" s="46">
        <f>IF(N54=1,Parametrlar!$I$24*Kirish!$B$27/12,0)</f>
        <v>0</v>
      </c>
      <c r="O64" s="46">
        <f>IF(O54=1,Parametrlar!$I$24*Kirish!$B$27/12,0)</f>
        <v>0</v>
      </c>
      <c r="P64" s="46">
        <f>IF(P54=1,Parametrlar!$I$24*Kirish!$B$27/12,0)</f>
        <v>0</v>
      </c>
      <c r="Q64" s="46">
        <f>IF(Q54=1,Parametrlar!$I$24*Kirish!$B$27/12,0)</f>
        <v>0</v>
      </c>
      <c r="R64" s="46">
        <f>IF(R54=1,Parametrlar!$I$24*Kirish!$B$27/12,0)</f>
        <v>0</v>
      </c>
      <c r="S64" s="46">
        <f>IF(S54=1,Parametrlar!$I$24*Kirish!$B$27/12,0)</f>
        <v>0</v>
      </c>
      <c r="T64" s="46">
        <f>IF(T54=1,Parametrlar!$I$24*Kirish!$B$27/12,0)</f>
        <v>0</v>
      </c>
      <c r="U64" s="46">
        <f>IF(U54=1,Parametrlar!$I$24*Kirish!$B$27/12,0)</f>
        <v>0</v>
      </c>
      <c r="V64" s="46">
        <f>IF(V54=1,Parametrlar!$I$24*Kirish!$B$27/12,0)</f>
        <v>0</v>
      </c>
      <c r="W64" s="46">
        <f>IF(W54=1,Parametrlar!$I$24*Kirish!$B$27/12,0)</f>
        <v>0</v>
      </c>
      <c r="X64" s="46">
        <f>IF(X54=1,Parametrlar!$I$24*Kirish!$B$27/12,0)</f>
        <v>0</v>
      </c>
      <c r="Y64" s="46">
        <f>IF(Y54=1,Parametrlar!$I$24*Kirish!$B$27/12,0)</f>
        <v>3314.8943389006504</v>
      </c>
      <c r="Z64" s="46">
        <f>IF(Z54=1,Parametrlar!$I$24*Kirish!$B$27/12,0)</f>
        <v>3314.8943389006504</v>
      </c>
      <c r="AA64" s="46">
        <f>IF(AA54=1,Parametrlar!$I$24*Kirish!$B$27/12,0)</f>
        <v>3314.8943389006504</v>
      </c>
      <c r="AB64" s="46">
        <f>IF(AB54=1,Parametrlar!$I$24*Kirish!$B$27/12,0)</f>
        <v>3314.8943389006504</v>
      </c>
      <c r="AC64" s="46">
        <f>IF(AC54=1,Parametrlar!$I$24*Kirish!$B$27/12,0)</f>
        <v>3314.8943389006504</v>
      </c>
      <c r="AD64" s="46">
        <f>IF(AD54=1,Parametrlar!$I$24*Kirish!$B$27/12,0)</f>
        <v>3314.8943389006504</v>
      </c>
      <c r="AE64" s="46">
        <f>IF(AE54=1,Parametrlar!$I$24*Kirish!$B$27/12,0)</f>
        <v>3314.8943389006504</v>
      </c>
      <c r="AF64" s="46">
        <f>IF(AF54=1,Parametrlar!$I$24*Kirish!$B$27/12,0)</f>
        <v>3314.8943389006504</v>
      </c>
      <c r="AG64" s="46">
        <f>IF(AG54=1,Parametrlar!$I$24*Kirish!$B$27/12,0)</f>
        <v>3314.8943389006504</v>
      </c>
      <c r="AH64" s="46">
        <f>IF(AH54=1,Parametrlar!$I$24*Kirish!$B$27/12,0)</f>
        <v>3314.8943389006504</v>
      </c>
      <c r="AI64" s="46">
        <f>IF(AI54=1,Parametrlar!$I$24*Kirish!$B$27/12,0)</f>
        <v>3314.8943389006504</v>
      </c>
      <c r="AJ64" s="46">
        <f>IF(AJ54=1,Parametrlar!$I$24*Kirish!$B$27/12,0)</f>
        <v>3314.8943389006504</v>
      </c>
      <c r="AK64" s="46">
        <f>IF(AK54=1,Parametrlar!$I$24*Kirish!$B$27/12,0)</f>
        <v>3314.8943389006504</v>
      </c>
      <c r="AL64" s="46">
        <f>IF(AL54=1,Parametrlar!$I$24*Kirish!$B$27/12,0)</f>
        <v>3314.8943389006504</v>
      </c>
      <c r="AM64" s="46">
        <f>IF(AM54=1,Parametrlar!$I$24*Kirish!$B$27/12,0)</f>
        <v>3314.8943389006504</v>
      </c>
      <c r="AN64" s="46">
        <f>IF(AN54=1,Parametrlar!$I$24*Kirish!$B$27/12,0)</f>
        <v>3314.8943389006504</v>
      </c>
      <c r="AO64" s="46">
        <f>IF(AO54=1,Parametrlar!$I$24*Kirish!$B$27/12,0)</f>
        <v>3314.8943389006504</v>
      </c>
      <c r="AP64" s="46">
        <f>IF(AP54=1,Parametrlar!$I$24*Kirish!$B$27/12,0)</f>
        <v>3314.8943389006504</v>
      </c>
      <c r="AQ64" s="46">
        <f>IF(AQ54=1,Parametrlar!$I$24*Kirish!$B$27/12,0)</f>
        <v>3314.8943389006504</v>
      </c>
      <c r="AR64" s="46">
        <f>IF(AR54=1,Parametrlar!$I$24*Kirish!$B$27/12,0)</f>
        <v>3314.8943389006504</v>
      </c>
      <c r="AS64" s="46">
        <f>IF(AS54=1,Parametrlar!$I$24*Kirish!$B$27/12,0)</f>
        <v>3314.8943389006504</v>
      </c>
      <c r="AT64" s="46">
        <f>IF(AT54=1,Parametrlar!$I$24*Kirish!$B$27/12,0)</f>
        <v>3314.8943389006504</v>
      </c>
      <c r="AU64" s="46">
        <f>IF(AU54=1,Parametrlar!$I$24*Kirish!$B$27/12,0)</f>
        <v>3314.8943389006504</v>
      </c>
      <c r="AV64" s="46">
        <f>IF(AV54=1,Parametrlar!$I$24*Kirish!$B$27/12,0)</f>
        <v>3314.8943389006504</v>
      </c>
      <c r="AW64" s="46">
        <f>IF(AW54=1,Parametrlar!$I$24*Kirish!$B$27/12,0)</f>
        <v>3314.8943389006504</v>
      </c>
      <c r="AX64" s="46">
        <f>IF(AX54=1,Parametrlar!$I$24*Kirish!$B$27/12,0)</f>
        <v>3314.8943389006504</v>
      </c>
      <c r="AY64" s="46">
        <f>IF(AY54=1,Parametrlar!$I$24*Kirish!$B$27/12,0)</f>
        <v>3314.8943389006504</v>
      </c>
      <c r="AZ64" s="46">
        <f>IF(AZ54=1,Parametrlar!$I$24*Kirish!$B$27/12,0)</f>
        <v>3314.8943389006504</v>
      </c>
      <c r="BA64" s="46">
        <f>IF(BA54=1,Parametrlar!$I$24*Kirish!$B$27/12,0)</f>
        <v>3314.8943389006504</v>
      </c>
      <c r="BB64" s="46">
        <f>IF(BB54=1,Parametrlar!$I$24*Kirish!$B$27/12,0)</f>
        <v>3314.8943389006504</v>
      </c>
      <c r="BC64" s="46">
        <f>IF(BC54=1,Parametrlar!$I$24*Kirish!$B$27/12,0)</f>
        <v>3314.8943389006504</v>
      </c>
      <c r="BD64" s="46">
        <f>IF(BD54=1,Parametrlar!$I$24*Kirish!$B$27/12,0)</f>
        <v>3314.8943389006504</v>
      </c>
      <c r="BE64" s="46">
        <f>IF(BE54=1,Parametrlar!$I$24*Kirish!$B$27/12,0)</f>
        <v>3314.8943389006504</v>
      </c>
      <c r="BF64" s="46">
        <f>IF(BF54=1,Parametrlar!$I$24*Kirish!$B$27/12,0)</f>
        <v>3314.8943389006504</v>
      </c>
      <c r="BG64" s="46">
        <f>IF(BG54=1,Parametrlar!$I$24*Kirish!$B$27/12,0)</f>
        <v>3314.8943389006504</v>
      </c>
      <c r="BH64" s="46">
        <f>IF(BH54=1,Parametrlar!$I$24*Kirish!$B$27/12,0)</f>
        <v>3314.8943389006504</v>
      </c>
      <c r="BI64" s="46">
        <f>IF(BI54=1,Parametrlar!$I$24*Kirish!$B$27/12,0)</f>
        <v>3314.8943389006504</v>
      </c>
      <c r="BJ64" s="46">
        <f>IF(BJ54=1,Parametrlar!$I$24*Kirish!$B$27/12,0)</f>
        <v>3314.8943389006504</v>
      </c>
      <c r="BK64" s="46">
        <f>IF(BK54=1,Parametrlar!$I$24*Kirish!$B$27/12,0)</f>
        <v>3314.8943389006504</v>
      </c>
      <c r="BL64" s="46">
        <f>IF(BL54=1,Parametrlar!$I$24*Kirish!$B$27/12,0)</f>
        <v>3314.8943389006504</v>
      </c>
      <c r="BM64" s="46">
        <f>IF(BM54=1,Parametrlar!$I$24*Kirish!$B$27/12,0)</f>
        <v>3314.8943389006504</v>
      </c>
      <c r="BN64" s="46">
        <f>IF(BN54=1,Parametrlar!$I$24*Kirish!$B$27/12,0)</f>
        <v>3314.8943389006504</v>
      </c>
      <c r="BO64" s="46">
        <f>IF(BO54=1,Parametrlar!$I$24*Kirish!$B$27/12,0)</f>
        <v>3314.8943389006504</v>
      </c>
      <c r="BP64" s="46">
        <f>IF(BP54=1,Parametrlar!$I$24*Kirish!$B$27/12,0)</f>
        <v>3314.8943389006504</v>
      </c>
      <c r="BQ64" s="46">
        <f>IF(BQ54=1,Parametrlar!$I$24*Kirish!$B$27/12,0)</f>
        <v>3314.8943389006504</v>
      </c>
      <c r="BR64" s="46">
        <f>IF(BR54=1,Parametrlar!$I$24*Kirish!$B$27/12,0)</f>
        <v>3314.8943389006504</v>
      </c>
      <c r="BS64" s="46">
        <f>IF(BS54=1,Parametrlar!$I$24*Kirish!$B$27/12,0)</f>
        <v>3314.8943389006504</v>
      </c>
      <c r="BT64" s="46">
        <f>IF(BT54=1,Parametrlar!$I$24*Kirish!$B$27/12,0)</f>
        <v>3314.8943389006504</v>
      </c>
      <c r="BU64" s="46">
        <f>IF(BU54=1,Parametrlar!$I$24*Kirish!$B$27/12,0)</f>
        <v>3314.8943389006504</v>
      </c>
      <c r="BV64" s="46">
        <f>IF(BV54=1,Parametrlar!$I$24*Kirish!$B$27/12,0)</f>
        <v>3314.8943389006504</v>
      </c>
      <c r="BW64" s="46">
        <f>IF(BW54=1,Parametrlar!$I$24*Kirish!$B$27/12,0)</f>
        <v>3314.8943389006504</v>
      </c>
      <c r="BX64" s="46">
        <f>IF(BX54=1,Parametrlar!$I$24*Kirish!$B$27/12,0)</f>
        <v>3314.8943389006504</v>
      </c>
      <c r="BY64" s="46">
        <f>IF(BY54=1,Parametrlar!$I$24*Kirish!$B$27/12,0)</f>
        <v>3314.8943389006504</v>
      </c>
      <c r="BZ64" s="46">
        <f>IF(BZ54=1,Parametrlar!$I$24*Kirish!$B$27/12,0)</f>
        <v>3314.8943389006504</v>
      </c>
      <c r="CA64" s="46">
        <f>IF(CA54=1,Parametrlar!$I$24*Kirish!$B$27/12,0)</f>
        <v>3314.8943389006504</v>
      </c>
      <c r="CB64" s="46">
        <f>IF(CB54=1,Parametrlar!$I$24*Kirish!$B$27/12,0)</f>
        <v>3314.8943389006504</v>
      </c>
      <c r="CC64" s="46">
        <f>IF(CC54=1,Parametrlar!$I$24*Kirish!$B$27/12,0)</f>
        <v>3314.8943389006504</v>
      </c>
      <c r="CD64" s="46">
        <f>IF(CD54=1,Parametrlar!$I$24*Kirish!$B$27/12,0)</f>
        <v>3314.8943389006504</v>
      </c>
      <c r="CE64" s="46">
        <f>IF(CE54=1,Parametrlar!$I$24*Kirish!$B$27/12,0)</f>
        <v>3314.8943389006504</v>
      </c>
      <c r="CF64" s="46">
        <f>IF(CF54=1,Parametrlar!$I$24*Kirish!$B$27/12,0)</f>
        <v>3314.8943389006504</v>
      </c>
      <c r="CG64" s="46">
        <f>IF(CG54=1,Parametrlar!$I$24*Kirish!$B$27/12,0)</f>
        <v>3314.8943389006504</v>
      </c>
      <c r="CH64" s="46">
        <f>IF(CH54=1,Parametrlar!$I$24*Kirish!$B$27/12,0)</f>
        <v>3314.8943389006504</v>
      </c>
      <c r="CI64" s="46">
        <f>IF(CI54=1,Parametrlar!$I$24*Kirish!$B$27/12,0)</f>
        <v>3314.8943389006504</v>
      </c>
      <c r="CJ64" s="46">
        <f>IF(CJ54=1,Parametrlar!$I$24*Kirish!$B$27/12,0)</f>
        <v>3314.8943389006504</v>
      </c>
      <c r="CK64" s="46">
        <f>IF(CK54=1,Parametrlar!$I$24*Kirish!$B$27/12,0)</f>
        <v>3314.8943389006504</v>
      </c>
      <c r="CL64" s="46">
        <f>IF(CL54=1,Parametrlar!$I$24*Kirish!$B$27/12,0)</f>
        <v>3314.8943389006504</v>
      </c>
      <c r="CM64" s="46">
        <f>IF(CM54=1,Parametrlar!$I$24*Kirish!$B$27/12,0)</f>
        <v>3314.8943389006504</v>
      </c>
      <c r="CN64" s="46">
        <f>IF(CN54=1,Parametrlar!$I$24*Kirish!$B$27/12,0)</f>
        <v>3314.8943389006504</v>
      </c>
      <c r="CO64" s="46">
        <f>IF(CO54=1,Parametrlar!$I$24*Kirish!$B$27/12,0)</f>
        <v>3314.8943389006504</v>
      </c>
      <c r="CP64" s="46">
        <f>IF(CP54=1,Parametrlar!$I$24*Kirish!$B$27/12,0)</f>
        <v>3314.8943389006504</v>
      </c>
      <c r="CQ64" s="46">
        <f>IF(CQ54=1,Parametrlar!$I$24*Kirish!$B$27/12,0)</f>
        <v>3314.8943389006504</v>
      </c>
      <c r="CR64" s="46">
        <f>IF(CR54=1,Parametrlar!$I$24*Kirish!$B$27/12,0)</f>
        <v>3314.8943389006504</v>
      </c>
      <c r="CS64" s="46">
        <f>IF(CS54=1,Parametrlar!$I$24*Kirish!$B$27/12,0)</f>
        <v>3314.8943389006504</v>
      </c>
      <c r="CT64" s="46">
        <f>IF(CT54=1,Parametrlar!$I$24*Kirish!$B$27/12,0)</f>
        <v>3314.8943389006504</v>
      </c>
      <c r="CU64" s="46">
        <f>IF(CU54=1,Parametrlar!$I$24*Kirish!$B$27/12,0)</f>
        <v>3314.8943389006504</v>
      </c>
      <c r="CV64" s="46">
        <f>IF(CV54=1,Parametrlar!$I$24*Kirish!$B$27/12,0)</f>
        <v>3314.8943389006504</v>
      </c>
      <c r="CW64" s="46">
        <f>IF(CW54=1,Parametrlar!$I$24*Kirish!$B$27/12,0)</f>
        <v>3314.8943389006504</v>
      </c>
      <c r="CX64" s="46">
        <f>IF(CX54=1,Parametrlar!$I$24*Kirish!$B$27/12,0)</f>
        <v>3314.8943389006504</v>
      </c>
      <c r="CY64" s="46">
        <f>IF(CY54=1,Parametrlar!$I$24*Kirish!$B$27/12,0)</f>
        <v>3314.8943389006504</v>
      </c>
      <c r="CZ64" s="46">
        <f>IF(CZ54=1,Parametrlar!$I$24*Kirish!$B$27/12,0)</f>
        <v>3314.8943389006504</v>
      </c>
      <c r="DA64" s="46">
        <f>IF(DA54=1,Parametrlar!$I$24*Kirish!$B$27/12,0)</f>
        <v>3314.8943389006504</v>
      </c>
      <c r="DB64" s="46">
        <f>IF(DB54=1,Parametrlar!$I$24*Kirish!$B$27/12,0)</f>
        <v>3314.8943389006504</v>
      </c>
      <c r="DC64" s="46">
        <f>IF(DC54=1,Parametrlar!$I$24*Kirish!$B$27/12,0)</f>
        <v>3314.8943389006504</v>
      </c>
      <c r="DD64" s="46">
        <f>IF(DD54=1,Parametrlar!$I$24*Kirish!$B$27/12,0)</f>
        <v>3314.8943389006504</v>
      </c>
      <c r="DE64" s="46">
        <f>IF(DE54=1,Parametrlar!$I$24*Kirish!$B$27/12,0)</f>
        <v>3314.8943389006504</v>
      </c>
      <c r="DF64" s="46">
        <f>IF(DF54=1,Parametrlar!$I$24*Kirish!$B$27/12,0)</f>
        <v>3314.8943389006504</v>
      </c>
      <c r="DG64" s="46">
        <f>IF(DG54=1,Parametrlar!$I$24*Kirish!$B$27/12,0)</f>
        <v>3314.8943389006504</v>
      </c>
      <c r="DH64" s="46">
        <f>IF(DH54=1,Parametrlar!$I$24*Kirish!$B$27/12,0)</f>
        <v>3314.8943389006504</v>
      </c>
      <c r="DI64" s="46">
        <f>IF(DI54=1,Parametrlar!$I$24*Kirish!$B$27/12,0)</f>
        <v>3314.8943389006504</v>
      </c>
      <c r="DJ64" s="46">
        <f>IF(DJ54=1,Parametrlar!$I$24*Kirish!$B$27/12,0)</f>
        <v>3314.8943389006504</v>
      </c>
      <c r="DK64" s="46">
        <f>IF(DK54=1,Parametrlar!$I$24*Kirish!$B$27/12,0)</f>
        <v>3314.8943389006504</v>
      </c>
      <c r="DL64" s="46">
        <f>IF(DL54=1,Parametrlar!$I$24*Kirish!$B$27/12,0)</f>
        <v>3314.8943389006504</v>
      </c>
      <c r="DM64" s="46">
        <f>IF(DM54=1,Parametrlar!$I$24*Kirish!$B$27/12,0)</f>
        <v>3314.8943389006504</v>
      </c>
      <c r="DN64" s="46">
        <f>IF(DN54=1,Parametrlar!$I$24*Kirish!$B$27/12,0)</f>
        <v>3314.8943389006504</v>
      </c>
      <c r="DO64" s="46">
        <f>IF(DO54=1,Parametrlar!$I$24*Kirish!$B$27/12,0)</f>
        <v>3314.8943389006504</v>
      </c>
      <c r="DP64" s="46">
        <f>IF(DP54=1,Parametrlar!$I$24*Kirish!$B$27/12,0)</f>
        <v>3314.8943389006504</v>
      </c>
      <c r="DQ64" s="46">
        <f>IF(DQ54=1,Parametrlar!$I$24*Kirish!$B$27/12,0)</f>
        <v>3314.8943389006504</v>
      </c>
      <c r="DR64" s="46">
        <f>IF(DR54=1,Parametrlar!$I$24*Kirish!$B$27/12,0)</f>
        <v>3314.8943389006504</v>
      </c>
      <c r="DS64" s="46">
        <f>IF(DS54=1,Parametrlar!$I$24*Kirish!$B$27/12,0)</f>
        <v>3314.8943389006504</v>
      </c>
      <c r="DT64" s="46">
        <f>IF(DT54=1,Parametrlar!$I$24*Kirish!$B$27/12,0)</f>
        <v>3314.8943389006504</v>
      </c>
      <c r="DU64" s="46">
        <f>IF(DU54=1,Parametrlar!$I$24*Kirish!$B$27/12,0)</f>
        <v>3314.8943389006504</v>
      </c>
      <c r="DV64" s="46">
        <f>IF(DV54=1,Parametrlar!$I$24*Kirish!$B$27/12,0)</f>
        <v>3314.8943389006504</v>
      </c>
      <c r="DW64" s="46">
        <f>IF(DW54=1,Parametrlar!$I$24*Kirish!$B$27/12,0)</f>
        <v>3314.8943389006504</v>
      </c>
      <c r="DX64" s="46">
        <f>IF(DX54=1,Parametrlar!$I$24*Kirish!$B$27/12,0)</f>
        <v>3314.8943389006504</v>
      </c>
      <c r="DY64" s="46">
        <f>IF(DY54=1,Parametrlar!$I$24*Kirish!$B$27/12,0)</f>
        <v>3314.8943389006504</v>
      </c>
      <c r="DZ64" s="46">
        <f>IF(DZ54=1,Parametrlar!$I$24*Kirish!$B$27/12,0)</f>
        <v>3314.8943389006504</v>
      </c>
      <c r="EA64" s="46">
        <f>IF(EA54=1,Parametrlar!$I$24*Kirish!$B$27/12,0)</f>
        <v>3314.8943389006504</v>
      </c>
      <c r="EB64" s="46">
        <f>IF(EB54=1,Parametrlar!$I$24*Kirish!$B$27/12,0)</f>
        <v>3314.8943389006504</v>
      </c>
      <c r="EC64" s="46">
        <f>IF(EC54=1,Parametrlar!$I$24*Kirish!$B$27/12,0)</f>
        <v>3314.8943389006504</v>
      </c>
      <c r="ED64" s="46">
        <f>IF(ED54=1,Parametrlar!$I$24*Kirish!$B$27/12,0)</f>
        <v>3314.8943389006504</v>
      </c>
      <c r="EE64" s="46">
        <f>IF(EE54=1,Parametrlar!$I$24*Kirish!$B$27/12,0)</f>
        <v>3314.8943389006504</v>
      </c>
      <c r="EF64" s="46">
        <f>IF(EF54=1,Parametrlar!$I$24*Kirish!$B$27/12,0)</f>
        <v>3314.8943389006504</v>
      </c>
      <c r="EG64" s="46">
        <f>IF(EG54=1,Parametrlar!$I$24*Kirish!$B$27/12,0)</f>
        <v>3314.8943389006504</v>
      </c>
      <c r="EH64" s="46">
        <f>IF(EH54=1,Parametrlar!$I$24*Kirish!$B$27/12,0)</f>
        <v>3314.8943389006504</v>
      </c>
      <c r="EI64" s="46">
        <f>IF(EI54=1,Parametrlar!$I$24*Kirish!$B$27/12,0)</f>
        <v>3314.8943389006504</v>
      </c>
      <c r="EJ64" s="46">
        <f>IF(EJ54=1,Parametrlar!$I$24*Kirish!$B$27/12,0)</f>
        <v>3314.8943389006504</v>
      </c>
      <c r="EK64" s="46">
        <f>IF(EK54=1,Parametrlar!$I$24*Kirish!$B$27/12,0)</f>
        <v>3314.8943389006504</v>
      </c>
      <c r="EL64" s="46">
        <f>IF(EL54=1,Parametrlar!$I$24*Kirish!$B$27/12,0)</f>
        <v>3314.8943389006504</v>
      </c>
      <c r="EM64" s="46">
        <f>IF(EM54=1,Parametrlar!$I$24*Kirish!$B$27/12,0)</f>
        <v>3314.8943389006504</v>
      </c>
      <c r="EN64" s="46">
        <f>IF(EN54=1,Parametrlar!$I$24*Kirish!$B$27/12,0)</f>
        <v>3314.8943389006504</v>
      </c>
      <c r="EO64" s="46">
        <f>IF(EO54=1,Parametrlar!$I$24*Kirish!$B$27/12,0)</f>
        <v>0</v>
      </c>
      <c r="EP64" s="46">
        <f>IF(EP54=1,Parametrlar!$I$24*Kirish!$B$27/12,0)</f>
        <v>0</v>
      </c>
      <c r="EQ64" s="46">
        <f>IF(EQ54=1,Parametrlar!$I$24*Kirish!$B$27/12,0)</f>
        <v>0</v>
      </c>
      <c r="ER64" s="46">
        <f>IF(ER54=1,Parametrlar!$I$24*Kirish!$B$27/12,0)</f>
        <v>0</v>
      </c>
      <c r="ES64" s="46">
        <f>IF(ES54=1,Parametrlar!$I$24*Kirish!$B$27/12,0)</f>
        <v>0</v>
      </c>
      <c r="ET64" s="46">
        <f>IF(ET54=1,Parametrlar!$I$24*Kirish!$B$27/12,0)</f>
        <v>0</v>
      </c>
      <c r="EU64" s="46">
        <f>IF(EU54=1,Parametrlar!$I$24*Kirish!$B$27/12,0)</f>
        <v>0</v>
      </c>
      <c r="EV64" s="46">
        <f>IF(EV54=1,Parametrlar!$I$24*Kirish!$B$27/12,0)</f>
        <v>0</v>
      </c>
      <c r="EW64" s="46">
        <f>IF(EW54=1,Parametrlar!$I$24*Kirish!$B$27/12,0)</f>
        <v>0</v>
      </c>
      <c r="EX64" s="46">
        <f>IF(EX54=1,Parametrlar!$I$24*Kirish!$B$27/12,0)</f>
        <v>0</v>
      </c>
      <c r="EY64" s="46">
        <f>IF(EY54=1,Parametrlar!$I$24*Kirish!$B$27/12,0)</f>
        <v>0</v>
      </c>
      <c r="EZ64" s="46">
        <f>IF(EZ54=1,Parametrlar!$I$24*Kirish!$B$27/12,0)</f>
        <v>0</v>
      </c>
      <c r="FA64" s="46">
        <f>IF(FA54=1,Parametrlar!$I$24*Kirish!$B$27/12,0)</f>
        <v>0</v>
      </c>
      <c r="FB64" s="46">
        <f>IF(FB54=1,Parametrlar!$I$24*Kirish!$B$27/12,0)</f>
        <v>0</v>
      </c>
      <c r="FC64" s="46">
        <f>IF(FC54=1,Parametrlar!$I$24*Kirish!$B$27/12,0)</f>
        <v>0</v>
      </c>
      <c r="FD64" s="46">
        <f>IF(FD54=1,Parametrlar!$I$24*Kirish!$B$27/12,0)</f>
        <v>0</v>
      </c>
      <c r="FE64" s="46">
        <f>IF(FE54=1,Parametrlar!$I$24*Kirish!$B$27/12,0)</f>
        <v>0</v>
      </c>
      <c r="FF64" s="46">
        <f>IF(FF54=1,Parametrlar!$I$24*Kirish!$B$27/12,0)</f>
        <v>0</v>
      </c>
      <c r="FG64" s="46">
        <f>IF(FG54=1,Parametrlar!$I$24*Kirish!$B$27/12,0)</f>
        <v>0</v>
      </c>
      <c r="FH64" s="46">
        <f>IF(FH54=1,Parametrlar!$I$24*Kirish!$B$27/12,0)</f>
        <v>0</v>
      </c>
      <c r="FI64" s="46">
        <f>IF(FI54=1,Parametrlar!$I$24*Kirish!$B$27/12,0)</f>
        <v>0</v>
      </c>
      <c r="FJ64" s="46">
        <f>IF(FJ54=1,Parametrlar!$I$24*Kirish!$B$27/12,0)</f>
        <v>0</v>
      </c>
      <c r="FK64" s="46">
        <f>IF(FK54=1,Parametrlar!$I$24*Kirish!$B$27/12,0)</f>
        <v>0</v>
      </c>
      <c r="FL64" s="46">
        <f>IF(FL54=1,Parametrlar!$I$24*Kirish!$B$27/12,0)</f>
        <v>0</v>
      </c>
      <c r="FM64" s="46">
        <f>IF(FM54=1,Parametrlar!$I$24*Kirish!$B$27/12,0)</f>
        <v>0</v>
      </c>
      <c r="FN64" s="46">
        <f>IF(FN54=1,Parametrlar!$I$24*Kirish!$B$27/12,0)</f>
        <v>0</v>
      </c>
      <c r="FO64" s="46">
        <f>IF(FO54=1,Parametrlar!$I$24*Kirish!$B$27/12,0)</f>
        <v>0</v>
      </c>
      <c r="FP64" s="46">
        <f>IF(FP54=1,Parametrlar!$I$24*Kirish!$B$27/12,0)</f>
        <v>0</v>
      </c>
    </row>
    <row r="65" spans="1:172" x14ac:dyDescent="0.2">
      <c r="A65" s="42" t="s">
        <v>246</v>
      </c>
      <c r="C65" s="45">
        <f t="shared" si="57"/>
        <v>22243.381660818315</v>
      </c>
      <c r="D65" s="46">
        <f>MAX(0,D63-D64)*Kirish!$B$28</f>
        <v>0</v>
      </c>
      <c r="E65" s="46">
        <f>MAX(0,E63-E64)*Kirish!$B$28</f>
        <v>0</v>
      </c>
      <c r="F65" s="46">
        <f>MAX(0,F63-F64)*Kirish!$B$28</f>
        <v>0</v>
      </c>
      <c r="G65" s="46">
        <f>MAX(0,G63-G64)*Kirish!$B$28</f>
        <v>0</v>
      </c>
      <c r="H65" s="46">
        <f>MAX(0,H63-H64)*Kirish!$B$28</f>
        <v>0</v>
      </c>
      <c r="I65" s="46">
        <f>MAX(0,I63-I64)*Kirish!$B$28</f>
        <v>0</v>
      </c>
      <c r="J65" s="46">
        <f>MAX(0,J63-J64)*Kirish!$B$28</f>
        <v>0</v>
      </c>
      <c r="K65" s="46">
        <f>MAX(0,K63-K64)*Kirish!$B$28</f>
        <v>0</v>
      </c>
      <c r="L65" s="46">
        <f>MAX(0,L63-L64)*Kirish!$B$28</f>
        <v>0</v>
      </c>
      <c r="M65" s="46">
        <f>MAX(0,M63-M64)*Kirish!$B$28</f>
        <v>0</v>
      </c>
      <c r="N65" s="46">
        <f>MAX(0,N63-N64)*Kirish!$B$28</f>
        <v>0</v>
      </c>
      <c r="O65" s="46">
        <f>MAX(0,O63-O64)*Kirish!$B$28</f>
        <v>0</v>
      </c>
      <c r="P65" s="46">
        <f>MAX(0,P63-P64)*Kirish!$B$28</f>
        <v>0</v>
      </c>
      <c r="Q65" s="46">
        <f>MAX(0,Q63-Q64)*Kirish!$B$28</f>
        <v>0</v>
      </c>
      <c r="R65" s="46">
        <f>MAX(0,R63-R64)*Kirish!$B$28</f>
        <v>0</v>
      </c>
      <c r="S65" s="46">
        <f>MAX(0,S63-S64)*Kirish!$B$28</f>
        <v>0</v>
      </c>
      <c r="T65" s="46">
        <f>MAX(0,T63-T64)*Kirish!$B$28</f>
        <v>0</v>
      </c>
      <c r="U65" s="46">
        <f>MAX(0,U63-U64)*Kirish!$B$28</f>
        <v>0</v>
      </c>
      <c r="V65" s="46">
        <f>MAX(0,V63-V64)*Kirish!$B$28</f>
        <v>0</v>
      </c>
      <c r="W65" s="46">
        <f>MAX(0,W63-W64)*Kirish!$B$28</f>
        <v>0</v>
      </c>
      <c r="X65" s="46">
        <f>MAX(0,X63-X64)*Kirish!$B$28</f>
        <v>0</v>
      </c>
      <c r="Y65" s="46">
        <f>MAX(0,Y63-Y64)*Kirish!$B$28</f>
        <v>0</v>
      </c>
      <c r="Z65" s="46">
        <f>MAX(0,Z63-Z64)*Kirish!$B$28</f>
        <v>0</v>
      </c>
      <c r="AA65" s="46">
        <f>MAX(0,AA63-AA64)*Kirish!$B$28</f>
        <v>0</v>
      </c>
      <c r="AB65" s="46">
        <f>MAX(0,AB63-AB64)*Kirish!$B$28</f>
        <v>0</v>
      </c>
      <c r="AC65" s="46">
        <f>MAX(0,AC63-AC64)*Kirish!$B$28</f>
        <v>0</v>
      </c>
      <c r="AD65" s="46">
        <f>MAX(0,AD63-AD64)*Kirish!$B$28</f>
        <v>0</v>
      </c>
      <c r="AE65" s="46">
        <f>MAX(0,AE63-AE64)*Kirish!$B$28</f>
        <v>0</v>
      </c>
      <c r="AF65" s="46">
        <f>MAX(0,AF63-AF64)*Kirish!$B$28</f>
        <v>0</v>
      </c>
      <c r="AG65" s="46">
        <f>MAX(0,AG63-AG64)*Kirish!$B$28</f>
        <v>0</v>
      </c>
      <c r="AH65" s="46">
        <f>MAX(0,AH63-AH64)*Kirish!$B$28</f>
        <v>0</v>
      </c>
      <c r="AI65" s="46">
        <f>MAX(0,AI63-AI64)*Kirish!$B$28</f>
        <v>0</v>
      </c>
      <c r="AJ65" s="46">
        <f>MAX(0,AJ63-AJ64)*Kirish!$B$28</f>
        <v>0</v>
      </c>
      <c r="AK65" s="46">
        <f>MAX(0,AK63-AK64)*Kirish!$B$28</f>
        <v>0</v>
      </c>
      <c r="AL65" s="46">
        <f>MAX(0,AL63-AL64)*Kirish!$B$28</f>
        <v>0</v>
      </c>
      <c r="AM65" s="46">
        <f>MAX(0,AM63-AM64)*Kirish!$B$28</f>
        <v>0</v>
      </c>
      <c r="AN65" s="46">
        <f>MAX(0,AN63-AN64)*Kirish!$B$28</f>
        <v>0</v>
      </c>
      <c r="AO65" s="46">
        <f>MAX(0,AO63-AO64)*Kirish!$B$28</f>
        <v>138.81303493572884</v>
      </c>
      <c r="AP65" s="46">
        <f>MAX(0,AP63-AP64)*Kirish!$B$28</f>
        <v>138.81303493572884</v>
      </c>
      <c r="AQ65" s="46">
        <f>MAX(0,AQ63-AQ64)*Kirish!$B$28</f>
        <v>138.81303493572884</v>
      </c>
      <c r="AR65" s="46">
        <f>MAX(0,AR63-AR64)*Kirish!$B$28</f>
        <v>138.81303493572884</v>
      </c>
      <c r="AS65" s="46">
        <f>MAX(0,AS63-AS64)*Kirish!$B$28</f>
        <v>138.81303493572884</v>
      </c>
      <c r="AT65" s="46">
        <f>MAX(0,AT63-AT64)*Kirish!$B$28</f>
        <v>138.81303493572884</v>
      </c>
      <c r="AU65" s="46">
        <f>MAX(0,AU63-AU64)*Kirish!$B$28</f>
        <v>138.81303493572884</v>
      </c>
      <c r="AV65" s="46">
        <f>MAX(0,AV63-AV64)*Kirish!$B$28</f>
        <v>138.81303493572884</v>
      </c>
      <c r="AW65" s="46">
        <f>MAX(0,AW63-AW64)*Kirish!$B$28</f>
        <v>156.05513207387932</v>
      </c>
      <c r="AX65" s="46">
        <f>MAX(0,AX63-AX64)*Kirish!$B$28</f>
        <v>156.05513207387932</v>
      </c>
      <c r="AY65" s="46">
        <f>MAX(0,AY63-AY64)*Kirish!$B$28</f>
        <v>156.05513207387932</v>
      </c>
      <c r="AZ65" s="46">
        <f>MAX(0,AZ63-AZ64)*Kirish!$B$28</f>
        <v>156.05513207387932</v>
      </c>
      <c r="BA65" s="46">
        <f>MAX(0,BA63-BA64)*Kirish!$B$28</f>
        <v>156.05513207387932</v>
      </c>
      <c r="BB65" s="46">
        <f>MAX(0,BB63-BB64)*Kirish!$B$28</f>
        <v>156.05513207387932</v>
      </c>
      <c r="BC65" s="46">
        <f>MAX(0,BC63-BC64)*Kirish!$B$28</f>
        <v>156.05513207387932</v>
      </c>
      <c r="BD65" s="46">
        <f>MAX(0,BD63-BD64)*Kirish!$B$28</f>
        <v>156.05513207387932</v>
      </c>
      <c r="BE65" s="46">
        <f>MAX(0,BE63-BE64)*Kirish!$B$28</f>
        <v>156.05513207387932</v>
      </c>
      <c r="BF65" s="46">
        <f>MAX(0,BF63-BF64)*Kirish!$B$28</f>
        <v>156.05513207387932</v>
      </c>
      <c r="BG65" s="46">
        <f>MAX(0,BG63-BG64)*Kirish!$B$28</f>
        <v>156.05513207387932</v>
      </c>
      <c r="BH65" s="46">
        <f>MAX(0,BH63-BH64)*Kirish!$B$28</f>
        <v>156.05513207387932</v>
      </c>
      <c r="BI65" s="46">
        <f>MAX(0,BI63-BI64)*Kirish!$B$28</f>
        <v>173.64207115479263</v>
      </c>
      <c r="BJ65" s="46">
        <f>MAX(0,BJ63-BJ64)*Kirish!$B$28</f>
        <v>173.64207115479263</v>
      </c>
      <c r="BK65" s="46">
        <f>MAX(0,BK63-BK64)*Kirish!$B$28</f>
        <v>173.64207115479263</v>
      </c>
      <c r="BL65" s="46">
        <f>MAX(0,BL63-BL64)*Kirish!$B$28</f>
        <v>173.64207115479263</v>
      </c>
      <c r="BM65" s="46">
        <f>MAX(0,BM63-BM64)*Kirish!$B$28</f>
        <v>173.64207115479263</v>
      </c>
      <c r="BN65" s="46">
        <f>MAX(0,BN63-BN64)*Kirish!$B$28</f>
        <v>173.64207115479263</v>
      </c>
      <c r="BO65" s="46">
        <f>MAX(0,BO63-BO64)*Kirish!$B$28</f>
        <v>173.64207115479263</v>
      </c>
      <c r="BP65" s="46">
        <f>MAX(0,BP63-BP64)*Kirish!$B$28</f>
        <v>173.64207115479263</v>
      </c>
      <c r="BQ65" s="46">
        <f>MAX(0,BQ63-BQ64)*Kirish!$B$28</f>
        <v>173.64207115479263</v>
      </c>
      <c r="BR65" s="46">
        <f>MAX(0,BR63-BR64)*Kirish!$B$28</f>
        <v>173.64207115479263</v>
      </c>
      <c r="BS65" s="46">
        <f>MAX(0,BS63-BS64)*Kirish!$B$28</f>
        <v>173.64207115479263</v>
      </c>
      <c r="BT65" s="46">
        <f>MAX(0,BT63-BT64)*Kirish!$B$28</f>
        <v>173.64207115479263</v>
      </c>
      <c r="BU65" s="46">
        <f>MAX(0,BU63-BU64)*Kirish!$B$28</f>
        <v>191.58074901732408</v>
      </c>
      <c r="BV65" s="46">
        <f>MAX(0,BV63-BV64)*Kirish!$B$28</f>
        <v>191.58074901732408</v>
      </c>
      <c r="BW65" s="46">
        <f>MAX(0,BW63-BW64)*Kirish!$B$28</f>
        <v>191.58074901732408</v>
      </c>
      <c r="BX65" s="46">
        <f>MAX(0,BX63-BX64)*Kirish!$B$28</f>
        <v>191.58074901732408</v>
      </c>
      <c r="BY65" s="46">
        <f>MAX(0,BY63-BY64)*Kirish!$B$28</f>
        <v>191.58074901732408</v>
      </c>
      <c r="BZ65" s="46">
        <f>MAX(0,BZ63-BZ64)*Kirish!$B$28</f>
        <v>191.58074901732408</v>
      </c>
      <c r="CA65" s="46">
        <f>MAX(0,CA63-CA64)*Kirish!$B$28</f>
        <v>191.58074901732408</v>
      </c>
      <c r="CB65" s="46">
        <f>MAX(0,CB63-CB64)*Kirish!$B$28</f>
        <v>191.58074901732408</v>
      </c>
      <c r="CC65" s="46">
        <f>MAX(0,CC63-CC64)*Kirish!$B$28</f>
        <v>191.58074901732408</v>
      </c>
      <c r="CD65" s="46">
        <f>MAX(0,CD63-CD64)*Kirish!$B$28</f>
        <v>191.58074901732408</v>
      </c>
      <c r="CE65" s="46">
        <f>MAX(0,CE63-CE64)*Kirish!$B$28</f>
        <v>191.58074901732408</v>
      </c>
      <c r="CF65" s="46">
        <f>MAX(0,CF63-CF64)*Kirish!$B$28</f>
        <v>191.58074901732408</v>
      </c>
      <c r="CG65" s="46">
        <f>MAX(0,CG63-CG64)*Kirish!$B$28</f>
        <v>209.87820043710636</v>
      </c>
      <c r="CH65" s="46">
        <f>MAX(0,CH63-CH64)*Kirish!$B$28</f>
        <v>209.87820043710636</v>
      </c>
      <c r="CI65" s="46">
        <f>MAX(0,CI63-CI64)*Kirish!$B$28</f>
        <v>209.87820043710636</v>
      </c>
      <c r="CJ65" s="46">
        <f>MAX(0,CJ63-CJ64)*Kirish!$B$28</f>
        <v>209.87820043710636</v>
      </c>
      <c r="CK65" s="46">
        <f>MAX(0,CK63-CK64)*Kirish!$B$28</f>
        <v>209.87820043710636</v>
      </c>
      <c r="CL65" s="46">
        <f>MAX(0,CL63-CL64)*Kirish!$B$28</f>
        <v>209.87820043710636</v>
      </c>
      <c r="CM65" s="46">
        <f>MAX(0,CM63-CM64)*Kirish!$B$28</f>
        <v>209.87820043710636</v>
      </c>
      <c r="CN65" s="46">
        <f>MAX(0,CN63-CN64)*Kirish!$B$28</f>
        <v>209.87820043710636</v>
      </c>
      <c r="CO65" s="46">
        <f>MAX(0,CO63-CO64)*Kirish!$B$28</f>
        <v>209.87820043710636</v>
      </c>
      <c r="CP65" s="46">
        <f>MAX(0,CP63-CP64)*Kirish!$B$28</f>
        <v>209.87820043710636</v>
      </c>
      <c r="CQ65" s="46">
        <f>MAX(0,CQ63-CQ64)*Kirish!$B$28</f>
        <v>209.87820043710636</v>
      </c>
      <c r="CR65" s="46">
        <f>MAX(0,CR63-CR64)*Kirish!$B$28</f>
        <v>209.87820043710636</v>
      </c>
      <c r="CS65" s="46">
        <f>MAX(0,CS63-CS64)*Kirish!$B$28</f>
        <v>228.54160088528454</v>
      </c>
      <c r="CT65" s="46">
        <f>MAX(0,CT63-CT64)*Kirish!$B$28</f>
        <v>228.54160088528454</v>
      </c>
      <c r="CU65" s="46">
        <f>MAX(0,CU63-CU64)*Kirish!$B$28</f>
        <v>228.54160088528454</v>
      </c>
      <c r="CV65" s="46">
        <f>MAX(0,CV63-CV64)*Kirish!$B$28</f>
        <v>228.54160088528454</v>
      </c>
      <c r="CW65" s="46">
        <f>MAX(0,CW63-CW64)*Kirish!$B$28</f>
        <v>228.54160088528454</v>
      </c>
      <c r="CX65" s="46">
        <f>MAX(0,CX63-CX64)*Kirish!$B$28</f>
        <v>228.54160088528454</v>
      </c>
      <c r="CY65" s="46">
        <f>MAX(0,CY63-CY64)*Kirish!$B$28</f>
        <v>228.54160088528454</v>
      </c>
      <c r="CZ65" s="46">
        <f>MAX(0,CZ63-CZ64)*Kirish!$B$28</f>
        <v>228.54160088528454</v>
      </c>
      <c r="DA65" s="46">
        <f>MAX(0,DA63-DA64)*Kirish!$B$28</f>
        <v>228.54160088528454</v>
      </c>
      <c r="DB65" s="46">
        <f>MAX(0,DB63-DB64)*Kirish!$B$28</f>
        <v>228.54160088528454</v>
      </c>
      <c r="DC65" s="46">
        <f>MAX(0,DC63-DC64)*Kirish!$B$28</f>
        <v>228.54160088528454</v>
      </c>
      <c r="DD65" s="46">
        <f>MAX(0,DD63-DD64)*Kirish!$B$28</f>
        <v>228.54160088528454</v>
      </c>
      <c r="DE65" s="46">
        <f>MAX(0,DE63-DE64)*Kirish!$B$28</f>
        <v>247.57826934242576</v>
      </c>
      <c r="DF65" s="46">
        <f>MAX(0,DF63-DF64)*Kirish!$B$28</f>
        <v>247.57826934242576</v>
      </c>
      <c r="DG65" s="46">
        <f>MAX(0,DG63-DG64)*Kirish!$B$28</f>
        <v>247.57826934242576</v>
      </c>
      <c r="DH65" s="46">
        <f>MAX(0,DH63-DH64)*Kirish!$B$28</f>
        <v>247.57826934242576</v>
      </c>
      <c r="DI65" s="46">
        <f>MAX(0,DI63-DI64)*Kirish!$B$28</f>
        <v>247.57826934242576</v>
      </c>
      <c r="DJ65" s="46">
        <f>MAX(0,DJ63-DJ64)*Kirish!$B$28</f>
        <v>247.57826934242576</v>
      </c>
      <c r="DK65" s="46">
        <f>MAX(0,DK63-DK64)*Kirish!$B$28</f>
        <v>247.57826934242576</v>
      </c>
      <c r="DL65" s="46">
        <f>MAX(0,DL63-DL64)*Kirish!$B$28</f>
        <v>247.57826934242576</v>
      </c>
      <c r="DM65" s="46">
        <f>MAX(0,DM63-DM64)*Kirish!$B$28</f>
        <v>247.57826934242576</v>
      </c>
      <c r="DN65" s="46">
        <f>MAX(0,DN63-DN64)*Kirish!$B$28</f>
        <v>247.57826934242576</v>
      </c>
      <c r="DO65" s="46">
        <f>MAX(0,DO63-DO64)*Kirish!$B$28</f>
        <v>247.57826934242576</v>
      </c>
      <c r="DP65" s="46">
        <f>MAX(0,DP63-DP64)*Kirish!$B$28</f>
        <v>247.57826934242576</v>
      </c>
      <c r="DQ65" s="46">
        <f>MAX(0,DQ63-DQ64)*Kirish!$B$28</f>
        <v>266.99567116870998</v>
      </c>
      <c r="DR65" s="46">
        <f>MAX(0,DR63-DR64)*Kirish!$B$28</f>
        <v>266.99567116870998</v>
      </c>
      <c r="DS65" s="46">
        <f>MAX(0,DS63-DS64)*Kirish!$B$28</f>
        <v>266.99567116870998</v>
      </c>
      <c r="DT65" s="46">
        <f>MAX(0,DT63-DT64)*Kirish!$B$28</f>
        <v>266.99567116870998</v>
      </c>
      <c r="DU65" s="46">
        <f>MAX(0,DU63-DU64)*Kirish!$B$28</f>
        <v>266.99567116870998</v>
      </c>
      <c r="DV65" s="46">
        <f>MAX(0,DV63-DV64)*Kirish!$B$28</f>
        <v>266.99567116870998</v>
      </c>
      <c r="DW65" s="46">
        <f>MAX(0,DW63-DW64)*Kirish!$B$28</f>
        <v>266.99567116870998</v>
      </c>
      <c r="DX65" s="46">
        <f>MAX(0,DX63-DX64)*Kirish!$B$28</f>
        <v>266.99567116870998</v>
      </c>
      <c r="DY65" s="46">
        <f>MAX(0,DY63-DY64)*Kirish!$B$28</f>
        <v>266.99567116870998</v>
      </c>
      <c r="DZ65" s="46">
        <f>MAX(0,DZ63-DZ64)*Kirish!$B$28</f>
        <v>266.99567116870998</v>
      </c>
      <c r="EA65" s="46">
        <f>MAX(0,EA63-EA64)*Kirish!$B$28</f>
        <v>266.99567116870998</v>
      </c>
      <c r="EB65" s="46">
        <f>MAX(0,EB63-EB64)*Kirish!$B$28</f>
        <v>266.99567116870998</v>
      </c>
      <c r="EC65" s="46">
        <f>MAX(0,EC63-EC64)*Kirish!$B$28</f>
        <v>286.80142103152019</v>
      </c>
      <c r="ED65" s="46">
        <f>MAX(0,ED63-ED64)*Kirish!$B$28</f>
        <v>286.80142103152019</v>
      </c>
      <c r="EE65" s="46">
        <f>MAX(0,EE63-EE64)*Kirish!$B$28</f>
        <v>286.80142103152019</v>
      </c>
      <c r="EF65" s="46">
        <f>MAX(0,EF63-EF64)*Kirish!$B$28</f>
        <v>286.80142103152019</v>
      </c>
      <c r="EG65" s="46">
        <f>MAX(0,EG63-EG64)*Kirish!$B$28</f>
        <v>286.80142103152019</v>
      </c>
      <c r="EH65" s="46">
        <f>MAX(0,EH63-EH64)*Kirish!$B$28</f>
        <v>286.80142103152019</v>
      </c>
      <c r="EI65" s="46">
        <f>MAX(0,EI63-EI64)*Kirish!$B$28</f>
        <v>286.80142103152019</v>
      </c>
      <c r="EJ65" s="46">
        <f>MAX(0,EJ63-EJ64)*Kirish!$B$28</f>
        <v>286.80142103152019</v>
      </c>
      <c r="EK65" s="46">
        <f>MAX(0,EK63-EK64)*Kirish!$B$28</f>
        <v>286.80142103152019</v>
      </c>
      <c r="EL65" s="46">
        <f>MAX(0,EL63-EL64)*Kirish!$B$28</f>
        <v>286.80142103152019</v>
      </c>
      <c r="EM65" s="46">
        <f>MAX(0,EM63-EM64)*Kirish!$B$28</f>
        <v>286.80142103152019</v>
      </c>
      <c r="EN65" s="46">
        <f>MAX(0,EN63-EN64)*Kirish!$B$28</f>
        <v>286.80142103152019</v>
      </c>
      <c r="EO65" s="46">
        <f>MAX(0,EO63-EO64)*Kirish!$B$28</f>
        <v>0</v>
      </c>
      <c r="EP65" s="46">
        <f>MAX(0,EP63-EP64)*Kirish!$B$28</f>
        <v>0</v>
      </c>
      <c r="EQ65" s="46">
        <f>MAX(0,EQ63-EQ64)*Kirish!$B$28</f>
        <v>0</v>
      </c>
      <c r="ER65" s="46">
        <f>MAX(0,ER63-ER64)*Kirish!$B$28</f>
        <v>0</v>
      </c>
      <c r="ES65" s="46">
        <f>MAX(0,ES63-ES64)*Kirish!$B$28</f>
        <v>0</v>
      </c>
      <c r="ET65" s="46">
        <f>MAX(0,ET63-ET64)*Kirish!$B$28</f>
        <v>0</v>
      </c>
      <c r="EU65" s="46">
        <f>MAX(0,EU63-EU64)*Kirish!$B$28</f>
        <v>0</v>
      </c>
      <c r="EV65" s="46">
        <f>MAX(0,EV63-EV64)*Kirish!$B$28</f>
        <v>0</v>
      </c>
      <c r="EW65" s="46">
        <f>MAX(0,EW63-EW64)*Kirish!$B$28</f>
        <v>0</v>
      </c>
      <c r="EX65" s="46">
        <f>MAX(0,EX63-EX64)*Kirish!$B$28</f>
        <v>0</v>
      </c>
      <c r="EY65" s="46">
        <f>MAX(0,EY63-EY64)*Kirish!$B$28</f>
        <v>0</v>
      </c>
      <c r="EZ65" s="46">
        <f>MAX(0,EZ63-EZ64)*Kirish!$B$28</f>
        <v>0</v>
      </c>
      <c r="FA65" s="46">
        <f>MAX(0,FA63-FA64)*Kirish!$B$28</f>
        <v>0</v>
      </c>
      <c r="FB65" s="46">
        <f>MAX(0,FB63-FB64)*Kirish!$B$28</f>
        <v>0</v>
      </c>
      <c r="FC65" s="46">
        <f>MAX(0,FC63-FC64)*Kirish!$B$28</f>
        <v>0</v>
      </c>
      <c r="FD65" s="46">
        <f>MAX(0,FD63-FD64)*Kirish!$B$28</f>
        <v>0</v>
      </c>
      <c r="FE65" s="46">
        <f>MAX(0,FE63-FE64)*Kirish!$B$28</f>
        <v>0</v>
      </c>
      <c r="FF65" s="46">
        <f>MAX(0,FF63-FF64)*Kirish!$B$28</f>
        <v>0</v>
      </c>
      <c r="FG65" s="46">
        <f>MAX(0,FG63-FG64)*Kirish!$B$28</f>
        <v>0</v>
      </c>
      <c r="FH65" s="46">
        <f>MAX(0,FH63-FH64)*Kirish!$B$28</f>
        <v>0</v>
      </c>
      <c r="FI65" s="46">
        <f>MAX(0,FI63-FI64)*Kirish!$B$28</f>
        <v>0</v>
      </c>
      <c r="FJ65" s="46">
        <f>MAX(0,FJ63-FJ64)*Kirish!$B$28</f>
        <v>0</v>
      </c>
      <c r="FK65" s="46">
        <f>MAX(0,FK63-FK64)*Kirish!$B$28</f>
        <v>0</v>
      </c>
      <c r="FL65" s="46">
        <f>MAX(0,FL63-FL64)*Kirish!$B$28</f>
        <v>0</v>
      </c>
      <c r="FM65" s="46">
        <f>MAX(0,FM63-FM64)*Kirish!$B$28</f>
        <v>0</v>
      </c>
      <c r="FN65" s="46">
        <f>MAX(0,FN63-FN64)*Kirish!$B$28</f>
        <v>0</v>
      </c>
      <c r="FO65" s="46">
        <f>MAX(0,FO63-FO64)*Kirish!$B$28</f>
        <v>0</v>
      </c>
      <c r="FP65" s="46">
        <f>MAX(0,FP63-FP64)*Kirish!$B$28</f>
        <v>0</v>
      </c>
    </row>
    <row r="66" spans="1:172" x14ac:dyDescent="0.2">
      <c r="A66" s="42" t="s">
        <v>247</v>
      </c>
      <c r="C66" s="45">
        <f t="shared" si="57"/>
        <v>471655.32522172912</v>
      </c>
      <c r="D66" s="46">
        <f t="shared" ref="D66:AI66" si="70">D63-D65</f>
        <v>0</v>
      </c>
      <c r="E66" s="46">
        <f t="shared" si="70"/>
        <v>0</v>
      </c>
      <c r="F66" s="46">
        <f t="shared" si="70"/>
        <v>0</v>
      </c>
      <c r="G66" s="46">
        <f t="shared" si="70"/>
        <v>0</v>
      </c>
      <c r="H66" s="46">
        <f t="shared" si="70"/>
        <v>0</v>
      </c>
      <c r="I66" s="46">
        <f t="shared" si="70"/>
        <v>0</v>
      </c>
      <c r="J66" s="46">
        <f t="shared" si="70"/>
        <v>0</v>
      </c>
      <c r="K66" s="46">
        <f t="shared" si="70"/>
        <v>0</v>
      </c>
      <c r="L66" s="46">
        <f t="shared" si="70"/>
        <v>0</v>
      </c>
      <c r="M66" s="46">
        <f t="shared" si="70"/>
        <v>0</v>
      </c>
      <c r="N66" s="46">
        <f t="shared" si="70"/>
        <v>0</v>
      </c>
      <c r="O66" s="46">
        <f t="shared" si="70"/>
        <v>0</v>
      </c>
      <c r="P66" s="46">
        <f t="shared" si="70"/>
        <v>0</v>
      </c>
      <c r="Q66" s="46">
        <f t="shared" si="70"/>
        <v>0</v>
      </c>
      <c r="R66" s="46">
        <f t="shared" si="70"/>
        <v>0</v>
      </c>
      <c r="S66" s="46">
        <f t="shared" si="70"/>
        <v>0</v>
      </c>
      <c r="T66" s="46">
        <f t="shared" si="70"/>
        <v>0</v>
      </c>
      <c r="U66" s="46">
        <f t="shared" si="70"/>
        <v>0</v>
      </c>
      <c r="V66" s="46">
        <f t="shared" si="70"/>
        <v>0</v>
      </c>
      <c r="W66" s="46">
        <f t="shared" si="70"/>
        <v>0</v>
      </c>
      <c r="X66" s="46">
        <f t="shared" si="70"/>
        <v>0</v>
      </c>
      <c r="Y66" s="46">
        <f t="shared" si="70"/>
        <v>-6025.4734148291864</v>
      </c>
      <c r="Z66" s="46">
        <f t="shared" si="70"/>
        <v>-2204.266945410031</v>
      </c>
      <c r="AA66" s="46">
        <f t="shared" si="70"/>
        <v>-1826.8543093242106</v>
      </c>
      <c r="AB66" s="46">
        <f t="shared" si="70"/>
        <v>-1449.4416732383897</v>
      </c>
      <c r="AC66" s="46">
        <f t="shared" si="70"/>
        <v>-1072.0290371525707</v>
      </c>
      <c r="AD66" s="46">
        <f t="shared" si="70"/>
        <v>-694.6164010667494</v>
      </c>
      <c r="AE66" s="46">
        <f t="shared" si="70"/>
        <v>-317.20376498092827</v>
      </c>
      <c r="AF66" s="46">
        <f t="shared" si="70"/>
        <v>60.208871104892864</v>
      </c>
      <c r="AG66" s="46">
        <f t="shared" si="70"/>
        <v>437.62150719071224</v>
      </c>
      <c r="AH66" s="46">
        <f t="shared" si="70"/>
        <v>815.03414327653059</v>
      </c>
      <c r="AI66" s="46">
        <f t="shared" si="70"/>
        <v>1192.4467793623544</v>
      </c>
      <c r="AJ66" s="46">
        <f t="shared" ref="AJ66:BO66" si="71">AJ63-AJ65</f>
        <v>1569.8594154481721</v>
      </c>
      <c r="AK66" s="46">
        <f t="shared" si="71"/>
        <v>2016.3585153829004</v>
      </c>
      <c r="AL66" s="46">
        <f t="shared" si="71"/>
        <v>2401.3194041904371</v>
      </c>
      <c r="AM66" s="46">
        <f t="shared" si="71"/>
        <v>2786.2802929979734</v>
      </c>
      <c r="AN66" s="46">
        <f t="shared" si="71"/>
        <v>3171.2411818055102</v>
      </c>
      <c r="AO66" s="46">
        <f t="shared" si="71"/>
        <v>4101.5015368697805</v>
      </c>
      <c r="AP66" s="46">
        <f t="shared" si="71"/>
        <v>4101.5015368697805</v>
      </c>
      <c r="AQ66" s="46">
        <f t="shared" si="71"/>
        <v>4101.5015368697805</v>
      </c>
      <c r="AR66" s="46">
        <f t="shared" si="71"/>
        <v>4101.5015368697805</v>
      </c>
      <c r="AS66" s="46">
        <f t="shared" si="71"/>
        <v>4101.5015368697805</v>
      </c>
      <c r="AT66" s="46">
        <f t="shared" si="71"/>
        <v>4101.5015368697805</v>
      </c>
      <c r="AU66" s="46">
        <f t="shared" si="71"/>
        <v>4101.5015368697805</v>
      </c>
      <c r="AV66" s="46">
        <f t="shared" si="71"/>
        <v>4101.5015368697805</v>
      </c>
      <c r="AW66" s="46">
        <f t="shared" si="71"/>
        <v>4199.2067539859663</v>
      </c>
      <c r="AX66" s="46">
        <f t="shared" si="71"/>
        <v>4199.2067539859663</v>
      </c>
      <c r="AY66" s="46">
        <f t="shared" si="71"/>
        <v>4199.2067539859663</v>
      </c>
      <c r="AZ66" s="46">
        <f t="shared" si="71"/>
        <v>4199.2067539859663</v>
      </c>
      <c r="BA66" s="46">
        <f t="shared" si="71"/>
        <v>4199.2067539859663</v>
      </c>
      <c r="BB66" s="46">
        <f t="shared" si="71"/>
        <v>4199.2067539859663</v>
      </c>
      <c r="BC66" s="46">
        <f t="shared" si="71"/>
        <v>4199.2067539859663</v>
      </c>
      <c r="BD66" s="46">
        <f t="shared" si="71"/>
        <v>4199.2067539859663</v>
      </c>
      <c r="BE66" s="46">
        <f t="shared" si="71"/>
        <v>4199.2067539859663</v>
      </c>
      <c r="BF66" s="46">
        <f t="shared" si="71"/>
        <v>4199.2067539859663</v>
      </c>
      <c r="BG66" s="46">
        <f t="shared" si="71"/>
        <v>4199.2067539859663</v>
      </c>
      <c r="BH66" s="46">
        <f t="shared" si="71"/>
        <v>4199.2067539859663</v>
      </c>
      <c r="BI66" s="46">
        <f t="shared" si="71"/>
        <v>4298.8660754444754</v>
      </c>
      <c r="BJ66" s="46">
        <f t="shared" si="71"/>
        <v>4298.8660754444754</v>
      </c>
      <c r="BK66" s="46">
        <f t="shared" si="71"/>
        <v>4298.8660754444754</v>
      </c>
      <c r="BL66" s="46">
        <f t="shared" si="71"/>
        <v>4298.8660754444754</v>
      </c>
      <c r="BM66" s="46">
        <f t="shared" si="71"/>
        <v>4298.8660754444754</v>
      </c>
      <c r="BN66" s="46">
        <f t="shared" si="71"/>
        <v>4298.8660754444754</v>
      </c>
      <c r="BO66" s="46">
        <f t="shared" si="71"/>
        <v>4298.8660754444754</v>
      </c>
      <c r="BP66" s="46">
        <f t="shared" ref="BP66:CU66" si="72">BP63-BP65</f>
        <v>4298.8660754444754</v>
      </c>
      <c r="BQ66" s="46">
        <f t="shared" si="72"/>
        <v>4298.8660754444754</v>
      </c>
      <c r="BR66" s="46">
        <f t="shared" si="72"/>
        <v>4298.8660754444754</v>
      </c>
      <c r="BS66" s="46">
        <f t="shared" si="72"/>
        <v>4298.8660754444754</v>
      </c>
      <c r="BT66" s="46">
        <f t="shared" si="72"/>
        <v>4298.8660754444754</v>
      </c>
      <c r="BU66" s="46">
        <f t="shared" si="72"/>
        <v>4400.5185833321539</v>
      </c>
      <c r="BV66" s="46">
        <f t="shared" si="72"/>
        <v>4400.5185833321539</v>
      </c>
      <c r="BW66" s="46">
        <f t="shared" si="72"/>
        <v>4400.5185833321539</v>
      </c>
      <c r="BX66" s="46">
        <f t="shared" si="72"/>
        <v>4400.5185833321539</v>
      </c>
      <c r="BY66" s="46">
        <f t="shared" si="72"/>
        <v>4400.5185833321539</v>
      </c>
      <c r="BZ66" s="46">
        <f t="shared" si="72"/>
        <v>4400.5185833321539</v>
      </c>
      <c r="CA66" s="46">
        <f t="shared" si="72"/>
        <v>4400.5185833321539</v>
      </c>
      <c r="CB66" s="46">
        <f t="shared" si="72"/>
        <v>4400.5185833321539</v>
      </c>
      <c r="CC66" s="46">
        <f t="shared" si="72"/>
        <v>4400.5185833321539</v>
      </c>
      <c r="CD66" s="46">
        <f t="shared" si="72"/>
        <v>4400.5185833321539</v>
      </c>
      <c r="CE66" s="46">
        <f t="shared" si="72"/>
        <v>4400.5185833321539</v>
      </c>
      <c r="CF66" s="46">
        <f t="shared" si="72"/>
        <v>4400.5185833321539</v>
      </c>
      <c r="CG66" s="46">
        <f t="shared" si="72"/>
        <v>4504.2041413775869</v>
      </c>
      <c r="CH66" s="46">
        <f t="shared" si="72"/>
        <v>4504.2041413775869</v>
      </c>
      <c r="CI66" s="46">
        <f t="shared" si="72"/>
        <v>4504.2041413775869</v>
      </c>
      <c r="CJ66" s="46">
        <f t="shared" si="72"/>
        <v>4504.2041413775869</v>
      </c>
      <c r="CK66" s="46">
        <f t="shared" si="72"/>
        <v>4504.2041413775869</v>
      </c>
      <c r="CL66" s="46">
        <f t="shared" si="72"/>
        <v>4504.2041413775869</v>
      </c>
      <c r="CM66" s="46">
        <f t="shared" si="72"/>
        <v>4504.2041413775869</v>
      </c>
      <c r="CN66" s="46">
        <f t="shared" si="72"/>
        <v>4504.2041413775869</v>
      </c>
      <c r="CO66" s="46">
        <f t="shared" si="72"/>
        <v>4504.2041413775869</v>
      </c>
      <c r="CP66" s="46">
        <f t="shared" si="72"/>
        <v>4504.2041413775869</v>
      </c>
      <c r="CQ66" s="46">
        <f t="shared" si="72"/>
        <v>4504.2041413775869</v>
      </c>
      <c r="CR66" s="46">
        <f t="shared" si="72"/>
        <v>4504.2041413775869</v>
      </c>
      <c r="CS66" s="46">
        <f t="shared" si="72"/>
        <v>4609.9634105839295</v>
      </c>
      <c r="CT66" s="46">
        <f t="shared" si="72"/>
        <v>4609.9634105839295</v>
      </c>
      <c r="CU66" s="46">
        <f t="shared" si="72"/>
        <v>4609.9634105839295</v>
      </c>
      <c r="CV66" s="46">
        <f t="shared" ref="CV66:EA66" si="73">CV63-CV65</f>
        <v>4609.9634105839295</v>
      </c>
      <c r="CW66" s="46">
        <f t="shared" si="73"/>
        <v>4609.9634105839295</v>
      </c>
      <c r="CX66" s="46">
        <f t="shared" si="73"/>
        <v>4609.9634105839295</v>
      </c>
      <c r="CY66" s="46">
        <f t="shared" si="73"/>
        <v>4609.9634105839295</v>
      </c>
      <c r="CZ66" s="46">
        <f t="shared" si="73"/>
        <v>4609.9634105839295</v>
      </c>
      <c r="DA66" s="46">
        <f t="shared" si="73"/>
        <v>4609.9634105839295</v>
      </c>
      <c r="DB66" s="46">
        <f t="shared" si="73"/>
        <v>4609.9634105839295</v>
      </c>
      <c r="DC66" s="46">
        <f t="shared" si="73"/>
        <v>4609.9634105839295</v>
      </c>
      <c r="DD66" s="46">
        <f t="shared" si="73"/>
        <v>4609.9634105839295</v>
      </c>
      <c r="DE66" s="46">
        <f t="shared" si="73"/>
        <v>4717.8378651743969</v>
      </c>
      <c r="DF66" s="46">
        <f t="shared" si="73"/>
        <v>4717.8378651743969</v>
      </c>
      <c r="DG66" s="46">
        <f t="shared" si="73"/>
        <v>4717.8378651743969</v>
      </c>
      <c r="DH66" s="46">
        <f t="shared" si="73"/>
        <v>4717.8378651743969</v>
      </c>
      <c r="DI66" s="46">
        <f t="shared" si="73"/>
        <v>4717.8378651743969</v>
      </c>
      <c r="DJ66" s="46">
        <f t="shared" si="73"/>
        <v>4717.8378651743969</v>
      </c>
      <c r="DK66" s="46">
        <f t="shared" si="73"/>
        <v>4717.8378651743969</v>
      </c>
      <c r="DL66" s="46">
        <f t="shared" si="73"/>
        <v>4717.8378651743969</v>
      </c>
      <c r="DM66" s="46">
        <f t="shared" si="73"/>
        <v>4717.8378651743969</v>
      </c>
      <c r="DN66" s="46">
        <f t="shared" si="73"/>
        <v>4717.8378651743969</v>
      </c>
      <c r="DO66" s="46">
        <f t="shared" si="73"/>
        <v>4717.8378651743969</v>
      </c>
      <c r="DP66" s="46">
        <f t="shared" si="73"/>
        <v>4717.8378651743969</v>
      </c>
      <c r="DQ66" s="46">
        <f t="shared" si="73"/>
        <v>4827.8698088566734</v>
      </c>
      <c r="DR66" s="46">
        <f t="shared" si="73"/>
        <v>4827.8698088566734</v>
      </c>
      <c r="DS66" s="46">
        <f t="shared" si="73"/>
        <v>4827.8698088566734</v>
      </c>
      <c r="DT66" s="46">
        <f t="shared" si="73"/>
        <v>4827.8698088566734</v>
      </c>
      <c r="DU66" s="46">
        <f t="shared" si="73"/>
        <v>4827.8698088566734</v>
      </c>
      <c r="DV66" s="46">
        <f t="shared" si="73"/>
        <v>4827.8698088566734</v>
      </c>
      <c r="DW66" s="46">
        <f t="shared" si="73"/>
        <v>4827.8698088566734</v>
      </c>
      <c r="DX66" s="46">
        <f t="shared" si="73"/>
        <v>4827.8698088566734</v>
      </c>
      <c r="DY66" s="46">
        <f t="shared" si="73"/>
        <v>4827.8698088566734</v>
      </c>
      <c r="DZ66" s="46">
        <f t="shared" si="73"/>
        <v>4827.8698088566734</v>
      </c>
      <c r="EA66" s="46">
        <f t="shared" si="73"/>
        <v>4827.8698088566734</v>
      </c>
      <c r="EB66" s="46">
        <f t="shared" ref="EB66:FG66" si="74">EB63-EB65</f>
        <v>4827.8698088566734</v>
      </c>
      <c r="EC66" s="46">
        <f t="shared" si="74"/>
        <v>4940.1023914125981</v>
      </c>
      <c r="ED66" s="46">
        <f t="shared" si="74"/>
        <v>4940.1023914125981</v>
      </c>
      <c r="EE66" s="46">
        <f t="shared" si="74"/>
        <v>4940.1023914125981</v>
      </c>
      <c r="EF66" s="46">
        <f t="shared" si="74"/>
        <v>4940.1023914125981</v>
      </c>
      <c r="EG66" s="46">
        <f t="shared" si="74"/>
        <v>4940.1023914125981</v>
      </c>
      <c r="EH66" s="46">
        <f t="shared" si="74"/>
        <v>4940.1023914125981</v>
      </c>
      <c r="EI66" s="46">
        <f t="shared" si="74"/>
        <v>4940.1023914125981</v>
      </c>
      <c r="EJ66" s="46">
        <f t="shared" si="74"/>
        <v>4940.1023914125981</v>
      </c>
      <c r="EK66" s="46">
        <f t="shared" si="74"/>
        <v>4940.1023914125981</v>
      </c>
      <c r="EL66" s="46">
        <f t="shared" si="74"/>
        <v>4940.1023914125981</v>
      </c>
      <c r="EM66" s="46">
        <f t="shared" si="74"/>
        <v>4940.1023914125981</v>
      </c>
      <c r="EN66" s="46">
        <f t="shared" si="74"/>
        <v>4940.1023914125981</v>
      </c>
      <c r="EO66" s="46">
        <f t="shared" si="74"/>
        <v>0</v>
      </c>
      <c r="EP66" s="46">
        <f t="shared" si="74"/>
        <v>0</v>
      </c>
      <c r="EQ66" s="46">
        <f t="shared" si="74"/>
        <v>0</v>
      </c>
      <c r="ER66" s="46">
        <f t="shared" si="74"/>
        <v>0</v>
      </c>
      <c r="ES66" s="46">
        <f t="shared" si="74"/>
        <v>0</v>
      </c>
      <c r="ET66" s="46">
        <f t="shared" si="74"/>
        <v>0</v>
      </c>
      <c r="EU66" s="46">
        <f t="shared" si="74"/>
        <v>0</v>
      </c>
      <c r="EV66" s="46">
        <f t="shared" si="74"/>
        <v>0</v>
      </c>
      <c r="EW66" s="46">
        <f t="shared" si="74"/>
        <v>0</v>
      </c>
      <c r="EX66" s="46">
        <f t="shared" si="74"/>
        <v>0</v>
      </c>
      <c r="EY66" s="46">
        <f t="shared" si="74"/>
        <v>0</v>
      </c>
      <c r="EZ66" s="46">
        <f t="shared" si="74"/>
        <v>0</v>
      </c>
      <c r="FA66" s="46">
        <f t="shared" si="74"/>
        <v>0</v>
      </c>
      <c r="FB66" s="46">
        <f t="shared" si="74"/>
        <v>0</v>
      </c>
      <c r="FC66" s="46">
        <f t="shared" si="74"/>
        <v>0</v>
      </c>
      <c r="FD66" s="46">
        <f t="shared" si="74"/>
        <v>0</v>
      </c>
      <c r="FE66" s="46">
        <f t="shared" si="74"/>
        <v>0</v>
      </c>
      <c r="FF66" s="46">
        <f t="shared" si="74"/>
        <v>0</v>
      </c>
      <c r="FG66" s="46">
        <f t="shared" si="74"/>
        <v>0</v>
      </c>
      <c r="FH66" s="46">
        <f t="shared" ref="FH66:GM66" si="75">FH63-FH65</f>
        <v>0</v>
      </c>
      <c r="FI66" s="46">
        <f t="shared" si="75"/>
        <v>0</v>
      </c>
      <c r="FJ66" s="46">
        <f t="shared" si="75"/>
        <v>0</v>
      </c>
      <c r="FK66" s="46">
        <f t="shared" si="75"/>
        <v>0</v>
      </c>
      <c r="FL66" s="46">
        <f t="shared" si="75"/>
        <v>0</v>
      </c>
      <c r="FM66" s="46">
        <f t="shared" si="75"/>
        <v>0</v>
      </c>
      <c r="FN66" s="46">
        <f t="shared" si="75"/>
        <v>0</v>
      </c>
      <c r="FO66" s="46">
        <f t="shared" si="75"/>
        <v>0</v>
      </c>
      <c r="FP66" s="46">
        <f t="shared" si="75"/>
        <v>0</v>
      </c>
    </row>
    <row r="67" spans="1:172" x14ac:dyDescent="0.2">
      <c r="A67" s="42" t="s">
        <v>248</v>
      </c>
      <c r="D67" s="46">
        <f>IF(AND(D54=1,D$4=Parametrlar!$I$8),D59*12*(1+Kirish!$C$53)/Kirish!$C$54*(1-Kirish!$B$29),0)</f>
        <v>0</v>
      </c>
      <c r="E67" s="46">
        <f>IF(AND(E54=1,E$4=Parametrlar!$I$8),E59*12*(1+Kirish!$C$53)/Kirish!$C$54*(1-Kirish!$B$29),0)</f>
        <v>0</v>
      </c>
      <c r="F67" s="46">
        <f>IF(AND(F54=1,F$4=Parametrlar!$I$8),F59*12*(1+Kirish!$C$53)/Kirish!$C$54*(1-Kirish!$B$29),0)</f>
        <v>0</v>
      </c>
      <c r="G67" s="46">
        <f>IF(AND(G54=1,G$4=Parametrlar!$I$8),G59*12*(1+Kirish!$C$53)/Kirish!$C$54*(1-Kirish!$B$29),0)</f>
        <v>0</v>
      </c>
      <c r="H67" s="46">
        <f>IF(AND(H54=1,H$4=Parametrlar!$I$8),H59*12*(1+Kirish!$C$53)/Kirish!$C$54*(1-Kirish!$B$29),0)</f>
        <v>0</v>
      </c>
      <c r="I67" s="46">
        <f>IF(AND(I54=1,I$4=Parametrlar!$I$8),I59*12*(1+Kirish!$C$53)/Kirish!$C$54*(1-Kirish!$B$29),0)</f>
        <v>0</v>
      </c>
      <c r="J67" s="46">
        <f>IF(AND(J54=1,J$4=Parametrlar!$I$8),J59*12*(1+Kirish!$C$53)/Kirish!$C$54*(1-Kirish!$B$29),0)</f>
        <v>0</v>
      </c>
      <c r="K67" s="46">
        <f>IF(AND(K54=1,K$4=Parametrlar!$I$8),K59*12*(1+Kirish!$C$53)/Kirish!$C$54*(1-Kirish!$B$29),0)</f>
        <v>0</v>
      </c>
      <c r="L67" s="46">
        <f>IF(AND(L54=1,L$4=Parametrlar!$I$8),L59*12*(1+Kirish!$C$53)/Kirish!$C$54*(1-Kirish!$B$29),0)</f>
        <v>0</v>
      </c>
      <c r="M67" s="46">
        <f>IF(AND(M54=1,M$4=Parametrlar!$I$8),M59*12*(1+Kirish!$C$53)/Kirish!$C$54*(1-Kirish!$B$29),0)</f>
        <v>0</v>
      </c>
      <c r="N67" s="46">
        <f>IF(AND(N54=1,N$4=Parametrlar!$I$8),N59*12*(1+Kirish!$C$53)/Kirish!$C$54*(1-Kirish!$B$29),0)</f>
        <v>0</v>
      </c>
      <c r="O67" s="46">
        <f>IF(AND(O54=1,O$4=Parametrlar!$I$8),O59*12*(1+Kirish!$C$53)/Kirish!$C$54*(1-Kirish!$B$29),0)</f>
        <v>0</v>
      </c>
      <c r="P67" s="46">
        <f>IF(AND(P54=1,P$4=Parametrlar!$I$8),P59*12*(1+Kirish!$C$53)/Kirish!$C$54*(1-Kirish!$B$29),0)</f>
        <v>0</v>
      </c>
      <c r="Q67" s="46">
        <f>IF(AND(Q54=1,Q$4=Parametrlar!$I$8),Q59*12*(1+Kirish!$C$53)/Kirish!$C$54*(1-Kirish!$B$29),0)</f>
        <v>0</v>
      </c>
      <c r="R67" s="46">
        <f>IF(AND(R54=1,R$4=Parametrlar!$I$8),R59*12*(1+Kirish!$C$53)/Kirish!$C$54*(1-Kirish!$B$29),0)</f>
        <v>0</v>
      </c>
      <c r="S67" s="46">
        <f>IF(AND(S54=1,S$4=Parametrlar!$I$8),S59*12*(1+Kirish!$C$53)/Kirish!$C$54*(1-Kirish!$B$29),0)</f>
        <v>0</v>
      </c>
      <c r="T67" s="46">
        <f>IF(AND(T54=1,T$4=Parametrlar!$I$8),T59*12*(1+Kirish!$C$53)/Kirish!$C$54*(1-Kirish!$B$29),0)</f>
        <v>0</v>
      </c>
      <c r="U67" s="46">
        <f>IF(AND(U54=1,U$4=Parametrlar!$I$8),U59*12*(1+Kirish!$C$53)/Kirish!$C$54*(1-Kirish!$B$29),0)</f>
        <v>0</v>
      </c>
      <c r="V67" s="46">
        <f>IF(AND(V54=1,V$4=Parametrlar!$I$8),V59*12*(1+Kirish!$C$53)/Kirish!$C$54*(1-Kirish!$B$29),0)</f>
        <v>0</v>
      </c>
      <c r="W67" s="46">
        <f>IF(AND(W54=1,W$4=Parametrlar!$I$8),W59*12*(1+Kirish!$C$53)/Kirish!$C$54*(1-Kirish!$B$29),0)</f>
        <v>0</v>
      </c>
      <c r="X67" s="46">
        <f>IF(AND(X54=1,X$4=Parametrlar!$I$8),X59*12*(1+Kirish!$C$53)/Kirish!$C$54*(1-Kirish!$B$29),0)</f>
        <v>0</v>
      </c>
      <c r="Y67" s="46">
        <f>IF(AND(Y54=1,Y$4=Parametrlar!$I$8),Y59*12*(1+Kirish!$C$53)/Kirish!$C$54*(1-Kirish!$B$29),0)</f>
        <v>0</v>
      </c>
      <c r="Z67" s="46">
        <f>IF(AND(Z54=1,Z$4=Parametrlar!$I$8),Z59*12*(1+Kirish!$C$53)/Kirish!$C$54*(1-Kirish!$B$29),0)</f>
        <v>0</v>
      </c>
      <c r="AA67" s="46">
        <f>IF(AND(AA54=1,AA$4=Parametrlar!$I$8),AA59*12*(1+Kirish!$C$53)/Kirish!$C$54*(1-Kirish!$B$29),0)</f>
        <v>0</v>
      </c>
      <c r="AB67" s="46">
        <f>IF(AND(AB54=1,AB$4=Parametrlar!$I$8),AB59*12*(1+Kirish!$C$53)/Kirish!$C$54*(1-Kirish!$B$29),0)</f>
        <v>0</v>
      </c>
      <c r="AC67" s="46">
        <f>IF(AND(AC54=1,AC$4=Parametrlar!$I$8),AC59*12*(1+Kirish!$C$53)/Kirish!$C$54*(1-Kirish!$B$29),0)</f>
        <v>0</v>
      </c>
      <c r="AD67" s="46">
        <f>IF(AND(AD54=1,AD$4=Parametrlar!$I$8),AD59*12*(1+Kirish!$C$53)/Kirish!$C$54*(1-Kirish!$B$29),0)</f>
        <v>0</v>
      </c>
      <c r="AE67" s="46">
        <f>IF(AND(AE54=1,AE$4=Parametrlar!$I$8),AE59*12*(1+Kirish!$C$53)/Kirish!$C$54*(1-Kirish!$B$29),0)</f>
        <v>0</v>
      </c>
      <c r="AF67" s="46">
        <f>IF(AND(AF54=1,AF$4=Parametrlar!$I$8),AF59*12*(1+Kirish!$C$53)/Kirish!$C$54*(1-Kirish!$B$29),0)</f>
        <v>0</v>
      </c>
      <c r="AG67" s="46">
        <f>IF(AND(AG54=1,AG$4=Parametrlar!$I$8),AG59*12*(1+Kirish!$C$53)/Kirish!$C$54*(1-Kirish!$B$29),0)</f>
        <v>0</v>
      </c>
      <c r="AH67" s="46">
        <f>IF(AND(AH54=1,AH$4=Parametrlar!$I$8),AH59*12*(1+Kirish!$C$53)/Kirish!$C$54*(1-Kirish!$B$29),0)</f>
        <v>0</v>
      </c>
      <c r="AI67" s="46">
        <f>IF(AND(AI54=1,AI$4=Parametrlar!$I$8),AI59*12*(1+Kirish!$C$53)/Kirish!$C$54*(1-Kirish!$B$29),0)</f>
        <v>0</v>
      </c>
      <c r="AJ67" s="46">
        <f>IF(AND(AJ54=1,AJ$4=Parametrlar!$I$8),AJ59*12*(1+Kirish!$C$53)/Kirish!$C$54*(1-Kirish!$B$29),0)</f>
        <v>0</v>
      </c>
      <c r="AK67" s="46">
        <f>IF(AND(AK54=1,AK$4=Parametrlar!$I$8),AK59*12*(1+Kirish!$C$53)/Kirish!$C$54*(1-Kirish!$B$29),0)</f>
        <v>0</v>
      </c>
      <c r="AL67" s="46">
        <f>IF(AND(AL54=1,AL$4=Parametrlar!$I$8),AL59*12*(1+Kirish!$C$53)/Kirish!$C$54*(1-Kirish!$B$29),0)</f>
        <v>0</v>
      </c>
      <c r="AM67" s="46">
        <f>IF(AND(AM54=1,AM$4=Parametrlar!$I$8),AM59*12*(1+Kirish!$C$53)/Kirish!$C$54*(1-Kirish!$B$29),0)</f>
        <v>0</v>
      </c>
      <c r="AN67" s="46">
        <f>IF(AND(AN54=1,AN$4=Parametrlar!$I$8),AN59*12*(1+Kirish!$C$53)/Kirish!$C$54*(1-Kirish!$B$29),0)</f>
        <v>0</v>
      </c>
      <c r="AO67" s="46">
        <f>IF(AND(AO54=1,AO$4=Parametrlar!$I$8),AO59*12*(1+Kirish!$C$53)/Kirish!$C$54*(1-Kirish!$B$29),0)</f>
        <v>0</v>
      </c>
      <c r="AP67" s="46">
        <f>IF(AND(AP54=1,AP$4=Parametrlar!$I$8),AP59*12*(1+Kirish!$C$53)/Kirish!$C$54*(1-Kirish!$B$29),0)</f>
        <v>0</v>
      </c>
      <c r="AQ67" s="46">
        <f>IF(AND(AQ54=1,AQ$4=Parametrlar!$I$8),AQ59*12*(1+Kirish!$C$53)/Kirish!$C$54*(1-Kirish!$B$29),0)</f>
        <v>0</v>
      </c>
      <c r="AR67" s="46">
        <f>IF(AND(AR54=1,AR$4=Parametrlar!$I$8),AR59*12*(1+Kirish!$C$53)/Kirish!$C$54*(1-Kirish!$B$29),0)</f>
        <v>0</v>
      </c>
      <c r="AS67" s="46">
        <f>IF(AND(AS54=1,AS$4=Parametrlar!$I$8),AS59*12*(1+Kirish!$C$53)/Kirish!$C$54*(1-Kirish!$B$29),0)</f>
        <v>0</v>
      </c>
      <c r="AT67" s="46">
        <f>IF(AND(AT54=1,AT$4=Parametrlar!$I$8),AT59*12*(1+Kirish!$C$53)/Kirish!$C$54*(1-Kirish!$B$29),0)</f>
        <v>0</v>
      </c>
      <c r="AU67" s="46">
        <f>IF(AND(AU54=1,AU$4=Parametrlar!$I$8),AU59*12*(1+Kirish!$C$53)/Kirish!$C$54*(1-Kirish!$B$29),0)</f>
        <v>0</v>
      </c>
      <c r="AV67" s="46">
        <f>IF(AND(AV54=1,AV$4=Parametrlar!$I$8),AV59*12*(1+Kirish!$C$53)/Kirish!$C$54*(1-Kirish!$B$29),0)</f>
        <v>0</v>
      </c>
      <c r="AW67" s="46">
        <f>IF(AND(AW54=1,AW$4=Parametrlar!$I$8),AW59*12*(1+Kirish!$C$53)/Kirish!$C$54*(1-Kirish!$B$29),0)</f>
        <v>0</v>
      </c>
      <c r="AX67" s="46">
        <f>IF(AND(AX54=1,AX$4=Parametrlar!$I$8),AX59*12*(1+Kirish!$C$53)/Kirish!$C$54*(1-Kirish!$B$29),0)</f>
        <v>0</v>
      </c>
      <c r="AY67" s="46">
        <f>IF(AND(AY54=1,AY$4=Parametrlar!$I$8),AY59*12*(1+Kirish!$C$53)/Kirish!$C$54*(1-Kirish!$B$29),0)</f>
        <v>0</v>
      </c>
      <c r="AZ67" s="46">
        <f>IF(AND(AZ54=1,AZ$4=Parametrlar!$I$8),AZ59*12*(1+Kirish!$C$53)/Kirish!$C$54*(1-Kirish!$B$29),0)</f>
        <v>0</v>
      </c>
      <c r="BA67" s="46">
        <f>IF(AND(BA54=1,BA$4=Parametrlar!$I$8),BA59*12*(1+Kirish!$C$53)/Kirish!$C$54*(1-Kirish!$B$29),0)</f>
        <v>0</v>
      </c>
      <c r="BB67" s="46">
        <f>IF(AND(BB54=1,BB$4=Parametrlar!$I$8),BB59*12*(1+Kirish!$C$53)/Kirish!$C$54*(1-Kirish!$B$29),0)</f>
        <v>0</v>
      </c>
      <c r="BC67" s="46">
        <f>IF(AND(BC54=1,BC$4=Parametrlar!$I$8),BC59*12*(1+Kirish!$C$53)/Kirish!$C$54*(1-Kirish!$B$29),0)</f>
        <v>0</v>
      </c>
      <c r="BD67" s="46">
        <f>IF(AND(BD54=1,BD$4=Parametrlar!$I$8),BD59*12*(1+Kirish!$C$53)/Kirish!$C$54*(1-Kirish!$B$29),0)</f>
        <v>0</v>
      </c>
      <c r="BE67" s="46">
        <f>IF(AND(BE54=1,BE$4=Parametrlar!$I$8),BE59*12*(1+Kirish!$C$53)/Kirish!$C$54*(1-Kirish!$B$29),0)</f>
        <v>0</v>
      </c>
      <c r="BF67" s="46">
        <f>IF(AND(BF54=1,BF$4=Parametrlar!$I$8),BF59*12*(1+Kirish!$C$53)/Kirish!$C$54*(1-Kirish!$B$29),0)</f>
        <v>0</v>
      </c>
      <c r="BG67" s="46">
        <f>IF(AND(BG54=1,BG$4=Parametrlar!$I$8),BG59*12*(1+Kirish!$C$53)/Kirish!$C$54*(1-Kirish!$B$29),0)</f>
        <v>0</v>
      </c>
      <c r="BH67" s="46">
        <f>IF(AND(BH54=1,BH$4=Parametrlar!$I$8),BH59*12*(1+Kirish!$C$53)/Kirish!$C$54*(1-Kirish!$B$29),0)</f>
        <v>0</v>
      </c>
      <c r="BI67" s="46">
        <f>IF(AND(BI54=1,BI$4=Parametrlar!$I$8),BI59*12*(1+Kirish!$C$53)/Kirish!$C$54*(1-Kirish!$B$29),0)</f>
        <v>0</v>
      </c>
      <c r="BJ67" s="46">
        <f>IF(AND(BJ54=1,BJ$4=Parametrlar!$I$8),BJ59*12*(1+Kirish!$C$53)/Kirish!$C$54*(1-Kirish!$B$29),0)</f>
        <v>0</v>
      </c>
      <c r="BK67" s="46">
        <f>IF(AND(BK54=1,BK$4=Parametrlar!$I$8),BK59*12*(1+Kirish!$C$53)/Kirish!$C$54*(1-Kirish!$B$29),0)</f>
        <v>0</v>
      </c>
      <c r="BL67" s="46">
        <f>IF(AND(BL54=1,BL$4=Parametrlar!$I$8),BL59*12*(1+Kirish!$C$53)/Kirish!$C$54*(1-Kirish!$B$29),0)</f>
        <v>0</v>
      </c>
      <c r="BM67" s="46">
        <f>IF(AND(BM54=1,BM$4=Parametrlar!$I$8),BM59*12*(1+Kirish!$C$53)/Kirish!$C$54*(1-Kirish!$B$29),0)</f>
        <v>0</v>
      </c>
      <c r="BN67" s="46">
        <f>IF(AND(BN54=1,BN$4=Parametrlar!$I$8),BN59*12*(1+Kirish!$C$53)/Kirish!$C$54*(1-Kirish!$B$29),0)</f>
        <v>0</v>
      </c>
      <c r="BO67" s="46">
        <f>IF(AND(BO54=1,BO$4=Parametrlar!$I$8),BO59*12*(1+Kirish!$C$53)/Kirish!$C$54*(1-Kirish!$B$29),0)</f>
        <v>0</v>
      </c>
      <c r="BP67" s="46">
        <f>IF(AND(BP54=1,BP$4=Parametrlar!$I$8),BP59*12*(1+Kirish!$C$53)/Kirish!$C$54*(1-Kirish!$B$29),0)</f>
        <v>0</v>
      </c>
      <c r="BQ67" s="46">
        <f>IF(AND(BQ54=1,BQ$4=Parametrlar!$I$8),BQ59*12*(1+Kirish!$C$53)/Kirish!$C$54*(1-Kirish!$B$29),0)</f>
        <v>0</v>
      </c>
      <c r="BR67" s="46">
        <f>IF(AND(BR54=1,BR$4=Parametrlar!$I$8),BR59*12*(1+Kirish!$C$53)/Kirish!$C$54*(1-Kirish!$B$29),0)</f>
        <v>0</v>
      </c>
      <c r="BS67" s="46">
        <f>IF(AND(BS54=1,BS$4=Parametrlar!$I$8),BS59*12*(1+Kirish!$C$53)/Kirish!$C$54*(1-Kirish!$B$29),0)</f>
        <v>0</v>
      </c>
      <c r="BT67" s="46">
        <f>IF(AND(BT54=1,BT$4=Parametrlar!$I$8),BT59*12*(1+Kirish!$C$53)/Kirish!$C$54*(1-Kirish!$B$29),0)</f>
        <v>0</v>
      </c>
      <c r="BU67" s="46">
        <f>IF(AND(BU54=1,BU$4=Parametrlar!$I$8),BU59*12*(1+Kirish!$C$53)/Kirish!$C$54*(1-Kirish!$B$29),0)</f>
        <v>0</v>
      </c>
      <c r="BV67" s="46">
        <f>IF(AND(BV54=1,BV$4=Parametrlar!$I$8),BV59*12*(1+Kirish!$C$53)/Kirish!$C$54*(1-Kirish!$B$29),0)</f>
        <v>0</v>
      </c>
      <c r="BW67" s="46">
        <f>IF(AND(BW54=1,BW$4=Parametrlar!$I$8),BW59*12*(1+Kirish!$C$53)/Kirish!$C$54*(1-Kirish!$B$29),0)</f>
        <v>0</v>
      </c>
      <c r="BX67" s="46">
        <f>IF(AND(BX54=1,BX$4=Parametrlar!$I$8),BX59*12*(1+Kirish!$C$53)/Kirish!$C$54*(1-Kirish!$B$29),0)</f>
        <v>0</v>
      </c>
      <c r="BY67" s="46">
        <f>IF(AND(BY54=1,BY$4=Parametrlar!$I$8),BY59*12*(1+Kirish!$C$53)/Kirish!$C$54*(1-Kirish!$B$29),0)</f>
        <v>0</v>
      </c>
      <c r="BZ67" s="46">
        <f>IF(AND(BZ54=1,BZ$4=Parametrlar!$I$8),BZ59*12*(1+Kirish!$C$53)/Kirish!$C$54*(1-Kirish!$B$29),0)</f>
        <v>0</v>
      </c>
      <c r="CA67" s="46">
        <f>IF(AND(CA54=1,CA$4=Parametrlar!$I$8),CA59*12*(1+Kirish!$C$53)/Kirish!$C$54*(1-Kirish!$B$29),0)</f>
        <v>0</v>
      </c>
      <c r="CB67" s="46">
        <f>IF(AND(CB54=1,CB$4=Parametrlar!$I$8),CB59*12*(1+Kirish!$C$53)/Kirish!$C$54*(1-Kirish!$B$29),0)</f>
        <v>0</v>
      </c>
      <c r="CC67" s="46">
        <f>IF(AND(CC54=1,CC$4=Parametrlar!$I$8),CC59*12*(1+Kirish!$C$53)/Kirish!$C$54*(1-Kirish!$B$29),0)</f>
        <v>0</v>
      </c>
      <c r="CD67" s="46">
        <f>IF(AND(CD54=1,CD$4=Parametrlar!$I$8),CD59*12*(1+Kirish!$C$53)/Kirish!$C$54*(1-Kirish!$B$29),0)</f>
        <v>0</v>
      </c>
      <c r="CE67" s="46">
        <f>IF(AND(CE54=1,CE$4=Parametrlar!$I$8),CE59*12*(1+Kirish!$C$53)/Kirish!$C$54*(1-Kirish!$B$29),0)</f>
        <v>0</v>
      </c>
      <c r="CF67" s="46">
        <f>IF(AND(CF54=1,CF$4=Parametrlar!$I$8),CF59*12*(1+Kirish!$C$53)/Kirish!$C$54*(1-Kirish!$B$29),0)</f>
        <v>0</v>
      </c>
      <c r="CG67" s="46">
        <f>IF(AND(CG54=1,CG$4=Parametrlar!$I$8),CG59*12*(1+Kirish!$C$53)/Kirish!$C$54*(1-Kirish!$B$29),0)</f>
        <v>0</v>
      </c>
      <c r="CH67" s="46">
        <f>IF(AND(CH54=1,CH$4=Parametrlar!$I$8),CH59*12*(1+Kirish!$C$53)/Kirish!$C$54*(1-Kirish!$B$29),0)</f>
        <v>0</v>
      </c>
      <c r="CI67" s="46">
        <f>IF(AND(CI54=1,CI$4=Parametrlar!$I$8),CI59*12*(1+Kirish!$C$53)/Kirish!$C$54*(1-Kirish!$B$29),0)</f>
        <v>0</v>
      </c>
      <c r="CJ67" s="46">
        <f>IF(AND(CJ54=1,CJ$4=Parametrlar!$I$8),CJ59*12*(1+Kirish!$C$53)/Kirish!$C$54*(1-Kirish!$B$29),0)</f>
        <v>0</v>
      </c>
      <c r="CK67" s="46">
        <f>IF(AND(CK54=1,CK$4=Parametrlar!$I$8),CK59*12*(1+Kirish!$C$53)/Kirish!$C$54*(1-Kirish!$B$29),0)</f>
        <v>0</v>
      </c>
      <c r="CL67" s="46">
        <f>IF(AND(CL54=1,CL$4=Parametrlar!$I$8),CL59*12*(1+Kirish!$C$53)/Kirish!$C$54*(1-Kirish!$B$29),0)</f>
        <v>0</v>
      </c>
      <c r="CM67" s="46">
        <f>IF(AND(CM54=1,CM$4=Parametrlar!$I$8),CM59*12*(1+Kirish!$C$53)/Kirish!$C$54*(1-Kirish!$B$29),0)</f>
        <v>0</v>
      </c>
      <c r="CN67" s="46">
        <f>IF(AND(CN54=1,CN$4=Parametrlar!$I$8),CN59*12*(1+Kirish!$C$53)/Kirish!$C$54*(1-Kirish!$B$29),0)</f>
        <v>0</v>
      </c>
      <c r="CO67" s="46">
        <f>IF(AND(CO54=1,CO$4=Parametrlar!$I$8),CO59*12*(1+Kirish!$C$53)/Kirish!$C$54*(1-Kirish!$B$29),0)</f>
        <v>0</v>
      </c>
      <c r="CP67" s="46">
        <f>IF(AND(CP54=1,CP$4=Parametrlar!$I$8),CP59*12*(1+Kirish!$C$53)/Kirish!$C$54*(1-Kirish!$B$29),0)</f>
        <v>0</v>
      </c>
      <c r="CQ67" s="46">
        <f>IF(AND(CQ54=1,CQ$4=Parametrlar!$I$8),CQ59*12*(1+Kirish!$C$53)/Kirish!$C$54*(1-Kirish!$B$29),0)</f>
        <v>0</v>
      </c>
      <c r="CR67" s="46">
        <f>IF(AND(CR54=1,CR$4=Parametrlar!$I$8),CR59*12*(1+Kirish!$C$53)/Kirish!$C$54*(1-Kirish!$B$29),0)</f>
        <v>0</v>
      </c>
      <c r="CS67" s="46">
        <f>IF(AND(CS54=1,CS$4=Parametrlar!$I$8),CS59*12*(1+Kirish!$C$53)/Kirish!$C$54*(1-Kirish!$B$29),0)</f>
        <v>0</v>
      </c>
      <c r="CT67" s="46">
        <f>IF(AND(CT54=1,CT$4=Parametrlar!$I$8),CT59*12*(1+Kirish!$C$53)/Kirish!$C$54*(1-Kirish!$B$29),0)</f>
        <v>0</v>
      </c>
      <c r="CU67" s="46">
        <f>IF(AND(CU54=1,CU$4=Parametrlar!$I$8),CU59*12*(1+Kirish!$C$53)/Kirish!$C$54*(1-Kirish!$B$29),0)</f>
        <v>0</v>
      </c>
      <c r="CV67" s="46">
        <f>IF(AND(CV54=1,CV$4=Parametrlar!$I$8),CV59*12*(1+Kirish!$C$53)/Kirish!$C$54*(1-Kirish!$B$29),0)</f>
        <v>0</v>
      </c>
      <c r="CW67" s="46">
        <f>IF(AND(CW54=1,CW$4=Parametrlar!$I$8),CW59*12*(1+Kirish!$C$53)/Kirish!$C$54*(1-Kirish!$B$29),0)</f>
        <v>0</v>
      </c>
      <c r="CX67" s="46">
        <f>IF(AND(CX54=1,CX$4=Parametrlar!$I$8),CX59*12*(1+Kirish!$C$53)/Kirish!$C$54*(1-Kirish!$B$29),0)</f>
        <v>0</v>
      </c>
      <c r="CY67" s="46">
        <f>IF(AND(CY54=1,CY$4=Parametrlar!$I$8),CY59*12*(1+Kirish!$C$53)/Kirish!$C$54*(1-Kirish!$B$29),0)</f>
        <v>0</v>
      </c>
      <c r="CZ67" s="46">
        <f>IF(AND(CZ54=1,CZ$4=Parametrlar!$I$8),CZ59*12*(1+Kirish!$C$53)/Kirish!$C$54*(1-Kirish!$B$29),0)</f>
        <v>0</v>
      </c>
      <c r="DA67" s="46">
        <f>IF(AND(DA54=1,DA$4=Parametrlar!$I$8),DA59*12*(1+Kirish!$C$53)/Kirish!$C$54*(1-Kirish!$B$29),0)</f>
        <v>0</v>
      </c>
      <c r="DB67" s="46">
        <f>IF(AND(DB54=1,DB$4=Parametrlar!$I$8),DB59*12*(1+Kirish!$C$53)/Kirish!$C$54*(1-Kirish!$B$29),0)</f>
        <v>0</v>
      </c>
      <c r="DC67" s="46">
        <f>IF(AND(DC54=1,DC$4=Parametrlar!$I$8),DC59*12*(1+Kirish!$C$53)/Kirish!$C$54*(1-Kirish!$B$29),0)</f>
        <v>0</v>
      </c>
      <c r="DD67" s="46">
        <f>IF(AND(DD54=1,DD$4=Parametrlar!$I$8),DD59*12*(1+Kirish!$C$53)/Kirish!$C$54*(1-Kirish!$B$29),0)</f>
        <v>0</v>
      </c>
      <c r="DE67" s="46">
        <f>IF(AND(DE54=1,DE$4=Parametrlar!$I$8),DE59*12*(1+Kirish!$C$53)/Kirish!$C$54*(1-Kirish!$B$29),0)</f>
        <v>0</v>
      </c>
      <c r="DF67" s="46">
        <f>IF(AND(DF54=1,DF$4=Parametrlar!$I$8),DF59*12*(1+Kirish!$C$53)/Kirish!$C$54*(1-Kirish!$B$29),0)</f>
        <v>0</v>
      </c>
      <c r="DG67" s="46">
        <f>IF(AND(DG54=1,DG$4=Parametrlar!$I$8),DG59*12*(1+Kirish!$C$53)/Kirish!$C$54*(1-Kirish!$B$29),0)</f>
        <v>0</v>
      </c>
      <c r="DH67" s="46">
        <f>IF(AND(DH54=1,DH$4=Parametrlar!$I$8),DH59*12*(1+Kirish!$C$53)/Kirish!$C$54*(1-Kirish!$B$29),0)</f>
        <v>0</v>
      </c>
      <c r="DI67" s="46">
        <f>IF(AND(DI54=1,DI$4=Parametrlar!$I$8),DI59*12*(1+Kirish!$C$53)/Kirish!$C$54*(1-Kirish!$B$29),0)</f>
        <v>0</v>
      </c>
      <c r="DJ67" s="46">
        <f>IF(AND(DJ54=1,DJ$4=Parametrlar!$I$8),DJ59*12*(1+Kirish!$C$53)/Kirish!$C$54*(1-Kirish!$B$29),0)</f>
        <v>0</v>
      </c>
      <c r="DK67" s="46">
        <f>IF(AND(DK54=1,DK$4=Parametrlar!$I$8),DK59*12*(1+Kirish!$C$53)/Kirish!$C$54*(1-Kirish!$B$29),0)</f>
        <v>0</v>
      </c>
      <c r="DL67" s="46">
        <f>IF(AND(DL54=1,DL$4=Parametrlar!$I$8),DL59*12*(1+Kirish!$C$53)/Kirish!$C$54*(1-Kirish!$B$29),0)</f>
        <v>0</v>
      </c>
      <c r="DM67" s="46">
        <f>IF(AND(DM54=1,DM$4=Parametrlar!$I$8),DM59*12*(1+Kirish!$C$53)/Kirish!$C$54*(1-Kirish!$B$29),0)</f>
        <v>0</v>
      </c>
      <c r="DN67" s="46">
        <f>IF(AND(DN54=1,DN$4=Parametrlar!$I$8),DN59*12*(1+Kirish!$C$53)/Kirish!$C$54*(1-Kirish!$B$29),0)</f>
        <v>0</v>
      </c>
      <c r="DO67" s="46">
        <f>IF(AND(DO54=1,DO$4=Parametrlar!$I$8),DO59*12*(1+Kirish!$C$53)/Kirish!$C$54*(1-Kirish!$B$29),0)</f>
        <v>0</v>
      </c>
      <c r="DP67" s="46">
        <f>IF(AND(DP54=1,DP$4=Parametrlar!$I$8),DP59*12*(1+Kirish!$C$53)/Kirish!$C$54*(1-Kirish!$B$29),0)</f>
        <v>0</v>
      </c>
      <c r="DQ67" s="46">
        <f>IF(AND(DQ54=1,DQ$4=Parametrlar!$I$8),DQ59*12*(1+Kirish!$C$53)/Kirish!$C$54*(1-Kirish!$B$29),0)</f>
        <v>0</v>
      </c>
      <c r="DR67" s="46">
        <f>IF(AND(DR54=1,DR$4=Parametrlar!$I$8),DR59*12*(1+Kirish!$C$53)/Kirish!$C$54*(1-Kirish!$B$29),0)</f>
        <v>0</v>
      </c>
      <c r="DS67" s="46">
        <f>IF(AND(DS54=1,DS$4=Parametrlar!$I$8),DS59*12*(1+Kirish!$C$53)/Kirish!$C$54*(1-Kirish!$B$29),0)</f>
        <v>0</v>
      </c>
      <c r="DT67" s="46">
        <f>IF(AND(DT54=1,DT$4=Parametrlar!$I$8),DT59*12*(1+Kirish!$C$53)/Kirish!$C$54*(1-Kirish!$B$29),0)</f>
        <v>0</v>
      </c>
      <c r="DU67" s="46">
        <f>IF(AND(DU54=1,DU$4=Parametrlar!$I$8),DU59*12*(1+Kirish!$C$53)/Kirish!$C$54*(1-Kirish!$B$29),0)</f>
        <v>0</v>
      </c>
      <c r="DV67" s="46">
        <f>IF(AND(DV54=1,DV$4=Parametrlar!$I$8),DV59*12*(1+Kirish!$C$53)/Kirish!$C$54*(1-Kirish!$B$29),0)</f>
        <v>0</v>
      </c>
      <c r="DW67" s="46">
        <f>IF(AND(DW54=1,DW$4=Parametrlar!$I$8),DW59*12*(1+Kirish!$C$53)/Kirish!$C$54*(1-Kirish!$B$29),0)</f>
        <v>0</v>
      </c>
      <c r="DX67" s="46">
        <f>IF(AND(DX54=1,DX$4=Parametrlar!$I$8),DX59*12*(1+Kirish!$C$53)/Kirish!$C$54*(1-Kirish!$B$29),0)</f>
        <v>0</v>
      </c>
      <c r="DY67" s="46">
        <f>IF(AND(DY54=1,DY$4=Parametrlar!$I$8),DY59*12*(1+Kirish!$C$53)/Kirish!$C$54*(1-Kirish!$B$29),0)</f>
        <v>0</v>
      </c>
      <c r="DZ67" s="46">
        <f>IF(AND(DZ54=1,DZ$4=Parametrlar!$I$8),DZ59*12*(1+Kirish!$C$53)/Kirish!$C$54*(1-Kirish!$B$29),0)</f>
        <v>0</v>
      </c>
      <c r="EA67" s="46">
        <f>IF(AND(EA54=1,EA$4=Parametrlar!$I$8),EA59*12*(1+Kirish!$C$53)/Kirish!$C$54*(1-Kirish!$B$29),0)</f>
        <v>0</v>
      </c>
      <c r="EB67" s="46">
        <f>IF(AND(EB54=1,EB$4=Parametrlar!$I$8),EB59*12*(1+Kirish!$C$53)/Kirish!$C$54*(1-Kirish!$B$29),0)</f>
        <v>0</v>
      </c>
      <c r="EC67" s="46">
        <f>IF(AND(EC54=1,EC$4=Parametrlar!$I$8),EC59*12*(1+Kirish!$C$53)/Kirish!$C$54*(1-Kirish!$B$29),0)</f>
        <v>0</v>
      </c>
      <c r="ED67" s="46">
        <f>IF(AND(ED54=1,ED$4=Parametrlar!$I$8),ED59*12*(1+Kirish!$C$53)/Kirish!$C$54*(1-Kirish!$B$29),0)</f>
        <v>0</v>
      </c>
      <c r="EE67" s="46">
        <f>IF(AND(EE54=1,EE$4=Parametrlar!$I$8),EE59*12*(1+Kirish!$C$53)/Kirish!$C$54*(1-Kirish!$B$29),0)</f>
        <v>0</v>
      </c>
      <c r="EF67" s="46">
        <f>IF(AND(EF54=1,EF$4=Parametrlar!$I$8),EF59*12*(1+Kirish!$C$53)/Kirish!$C$54*(1-Kirish!$B$29),0)</f>
        <v>0</v>
      </c>
      <c r="EG67" s="46">
        <f>IF(AND(EG54=1,EG$4=Parametrlar!$I$8),EG59*12*(1+Kirish!$C$53)/Kirish!$C$54*(1-Kirish!$B$29),0)</f>
        <v>0</v>
      </c>
      <c r="EH67" s="46">
        <f>IF(AND(EH54=1,EH$4=Parametrlar!$I$8),EH59*12*(1+Kirish!$C$53)/Kirish!$C$54*(1-Kirish!$B$29),0)</f>
        <v>0</v>
      </c>
      <c r="EI67" s="46">
        <f>IF(AND(EI54=1,EI$4=Parametrlar!$I$8),EI59*12*(1+Kirish!$C$53)/Kirish!$C$54*(1-Kirish!$B$29),0)</f>
        <v>0</v>
      </c>
      <c r="EJ67" s="46">
        <f>IF(AND(EJ54=1,EJ$4=Parametrlar!$I$8),EJ59*12*(1+Kirish!$C$53)/Kirish!$C$54*(1-Kirish!$B$29),0)</f>
        <v>0</v>
      </c>
      <c r="EK67" s="46">
        <f>IF(AND(EK54=1,EK$4=Parametrlar!$I$8),EK59*12*(1+Kirish!$C$53)/Kirish!$C$54*(1-Kirish!$B$29),0)</f>
        <v>0</v>
      </c>
      <c r="EL67" s="46">
        <f>IF(AND(EL54=1,EL$4=Parametrlar!$I$8),EL59*12*(1+Kirish!$C$53)/Kirish!$C$54*(1-Kirish!$B$29),0)</f>
        <v>0</v>
      </c>
      <c r="EM67" s="46">
        <f>IF(AND(EM54=1,EM$4=Parametrlar!$I$8),EM59*12*(1+Kirish!$C$53)/Kirish!$C$54*(1-Kirish!$B$29),0)</f>
        <v>0</v>
      </c>
      <c r="EN67" s="46">
        <f>IF(AND(EN54=1,EN$4=Parametrlar!$I$8),EN59*12*(1+Kirish!$C$53)/Kirish!$C$54*(1-Kirish!$B$29),0)</f>
        <v>1040703.0805319136</v>
      </c>
      <c r="EO67" s="46">
        <f>IF(AND(EO54=1,EO$4=Parametrlar!$I$8),EO59*12*(1+Kirish!$C$53)/Kirish!$C$54*(1-Kirish!$B$29),0)</f>
        <v>0</v>
      </c>
      <c r="EP67" s="46">
        <f>IF(AND(EP54=1,EP$4=Parametrlar!$I$8),EP59*12*(1+Kirish!$C$53)/Kirish!$C$54*(1-Kirish!$B$29),0)</f>
        <v>0</v>
      </c>
      <c r="EQ67" s="46">
        <f>IF(AND(EQ54=1,EQ$4=Parametrlar!$I$8),EQ59*12*(1+Kirish!$C$53)/Kirish!$C$54*(1-Kirish!$B$29),0)</f>
        <v>0</v>
      </c>
      <c r="ER67" s="46">
        <f>IF(AND(ER54=1,ER$4=Parametrlar!$I$8),ER59*12*(1+Kirish!$C$53)/Kirish!$C$54*(1-Kirish!$B$29),0)</f>
        <v>0</v>
      </c>
      <c r="ES67" s="46">
        <f>IF(AND(ES54=1,ES$4=Parametrlar!$I$8),ES59*12*(1+Kirish!$C$53)/Kirish!$C$54*(1-Kirish!$B$29),0)</f>
        <v>0</v>
      </c>
      <c r="ET67" s="46">
        <f>IF(AND(ET54=1,ET$4=Parametrlar!$I$8),ET59*12*(1+Kirish!$C$53)/Kirish!$C$54*(1-Kirish!$B$29),0)</f>
        <v>0</v>
      </c>
      <c r="EU67" s="46">
        <f>IF(AND(EU54=1,EU$4=Parametrlar!$I$8),EU59*12*(1+Kirish!$C$53)/Kirish!$C$54*(1-Kirish!$B$29),0)</f>
        <v>0</v>
      </c>
      <c r="EV67" s="46">
        <f>IF(AND(EV54=1,EV$4=Parametrlar!$I$8),EV59*12*(1+Kirish!$C$53)/Kirish!$C$54*(1-Kirish!$B$29),0)</f>
        <v>0</v>
      </c>
      <c r="EW67" s="46">
        <f>IF(AND(EW54=1,EW$4=Parametrlar!$I$8),EW59*12*(1+Kirish!$C$53)/Kirish!$C$54*(1-Kirish!$B$29),0)</f>
        <v>0</v>
      </c>
      <c r="EX67" s="46">
        <f>IF(AND(EX54=1,EX$4=Parametrlar!$I$8),EX59*12*(1+Kirish!$C$53)/Kirish!$C$54*(1-Kirish!$B$29),0)</f>
        <v>0</v>
      </c>
      <c r="EY67" s="46">
        <f>IF(AND(EY54=1,EY$4=Parametrlar!$I$8),EY59*12*(1+Kirish!$C$53)/Kirish!$C$54*(1-Kirish!$B$29),0)</f>
        <v>0</v>
      </c>
      <c r="EZ67" s="46">
        <f>IF(AND(EZ54=1,EZ$4=Parametrlar!$I$8),EZ59*12*(1+Kirish!$C$53)/Kirish!$C$54*(1-Kirish!$B$29),0)</f>
        <v>0</v>
      </c>
      <c r="FA67" s="46">
        <f>IF(AND(FA54=1,FA$4=Parametrlar!$I$8),FA59*12*(1+Kirish!$C$53)/Kirish!$C$54*(1-Kirish!$B$29),0)</f>
        <v>0</v>
      </c>
      <c r="FB67" s="46">
        <f>IF(AND(FB54=1,FB$4=Parametrlar!$I$8),FB59*12*(1+Kirish!$C$53)/Kirish!$C$54*(1-Kirish!$B$29),0)</f>
        <v>0</v>
      </c>
      <c r="FC67" s="46">
        <f>IF(AND(FC54=1,FC$4=Parametrlar!$I$8),FC59*12*(1+Kirish!$C$53)/Kirish!$C$54*(1-Kirish!$B$29),0)</f>
        <v>0</v>
      </c>
      <c r="FD67" s="46">
        <f>IF(AND(FD54=1,FD$4=Parametrlar!$I$8),FD59*12*(1+Kirish!$C$53)/Kirish!$C$54*(1-Kirish!$B$29),0)</f>
        <v>0</v>
      </c>
      <c r="FE67" s="46">
        <f>IF(AND(FE54=1,FE$4=Parametrlar!$I$8),FE59*12*(1+Kirish!$C$53)/Kirish!$C$54*(1-Kirish!$B$29),0)</f>
        <v>0</v>
      </c>
      <c r="FF67" s="46">
        <f>IF(AND(FF54=1,FF$4=Parametrlar!$I$8),FF59*12*(1+Kirish!$C$53)/Kirish!$C$54*(1-Kirish!$B$29),0)</f>
        <v>0</v>
      </c>
      <c r="FG67" s="46">
        <f>IF(AND(FG54=1,FG$4=Parametrlar!$I$8),FG59*12*(1+Kirish!$C$53)/Kirish!$C$54*(1-Kirish!$B$29),0)</f>
        <v>0</v>
      </c>
      <c r="FH67" s="46">
        <f>IF(AND(FH54=1,FH$4=Parametrlar!$I$8),FH59*12*(1+Kirish!$C$53)/Kirish!$C$54*(1-Kirish!$B$29),0)</f>
        <v>0</v>
      </c>
      <c r="FI67" s="46">
        <f>IF(AND(FI54=1,FI$4=Parametrlar!$I$8),FI59*12*(1+Kirish!$C$53)/Kirish!$C$54*(1-Kirish!$B$29),0)</f>
        <v>0</v>
      </c>
      <c r="FJ67" s="46">
        <f>IF(AND(FJ54=1,FJ$4=Parametrlar!$I$8),FJ59*12*(1+Kirish!$C$53)/Kirish!$C$54*(1-Kirish!$B$29),0)</f>
        <v>0</v>
      </c>
      <c r="FK67" s="46">
        <f>IF(AND(FK54=1,FK$4=Parametrlar!$I$8),FK59*12*(1+Kirish!$C$53)/Kirish!$C$54*(1-Kirish!$B$29),0)</f>
        <v>0</v>
      </c>
      <c r="FL67" s="46">
        <f>IF(AND(FL54=1,FL$4=Parametrlar!$I$8),FL59*12*(1+Kirish!$C$53)/Kirish!$C$54*(1-Kirish!$B$29),0)</f>
        <v>0</v>
      </c>
      <c r="FM67" s="46">
        <f>IF(AND(FM54=1,FM$4=Parametrlar!$I$8),FM59*12*(1+Kirish!$C$53)/Kirish!$C$54*(1-Kirish!$B$29),0)</f>
        <v>0</v>
      </c>
      <c r="FN67" s="46">
        <f>IF(AND(FN54=1,FN$4=Parametrlar!$I$8),FN59*12*(1+Kirish!$C$53)/Kirish!$C$54*(1-Kirish!$B$29),0)</f>
        <v>0</v>
      </c>
      <c r="FO67" s="46">
        <f>IF(AND(FO54=1,FO$4=Parametrlar!$I$8),FO59*12*(1+Kirish!$C$53)/Kirish!$C$54*(1-Kirish!$B$29),0)</f>
        <v>0</v>
      </c>
      <c r="FP67" s="46">
        <f>IF(AND(FP54=1,FP$4=Parametrlar!$I$8),FP59*12*(1+Kirish!$C$53)/Kirish!$C$54*(1-Kirish!$B$29),0)</f>
        <v>0</v>
      </c>
    </row>
    <row r="68" spans="1:172" x14ac:dyDescent="0.2">
      <c r="A68" s="42" t="s">
        <v>16</v>
      </c>
      <c r="C68" s="45">
        <f>SUM(D68:FP68)</f>
        <v>972289.04188207048</v>
      </c>
      <c r="D68" s="46">
        <f>IF(AND(D54=1,D$4=Parametrlar!$I$8),D67-MAX(0,D67-(Parametrlar!$I$23-SUM($D64:D64)))*Kirish!$B$28,0)</f>
        <v>0</v>
      </c>
      <c r="E68" s="46">
        <f>IF(AND(E54=1,E$4=Parametrlar!$I$8),E67-MAX(0,E67-(Parametrlar!$I$23-SUM($D64:E64)))*Kirish!$B$28,0)</f>
        <v>0</v>
      </c>
      <c r="F68" s="46">
        <f>IF(AND(F54=1,F$4=Parametrlar!$I$8),F67-MAX(0,F67-(Parametrlar!$I$23-SUM($D64:F64)))*Kirish!$B$28,0)</f>
        <v>0</v>
      </c>
      <c r="G68" s="46">
        <f>IF(AND(G54=1,G$4=Parametrlar!$I$8),G67-MAX(0,G67-(Parametrlar!$I$23-SUM($D64:G64)))*Kirish!$B$28,0)</f>
        <v>0</v>
      </c>
      <c r="H68" s="46">
        <f>IF(AND(H54=1,H$4=Parametrlar!$I$8),H67-MAX(0,H67-(Parametrlar!$I$23-SUM($D64:H64)))*Kirish!$B$28,0)</f>
        <v>0</v>
      </c>
      <c r="I68" s="46">
        <f>IF(AND(I54=1,I$4=Parametrlar!$I$8),I67-MAX(0,I67-(Parametrlar!$I$23-SUM($D64:I64)))*Kirish!$B$28,0)</f>
        <v>0</v>
      </c>
      <c r="J68" s="46">
        <f>IF(AND(J54=1,J$4=Parametrlar!$I$8),J67-MAX(0,J67-(Parametrlar!$I$23-SUM($D64:J64)))*Kirish!$B$28,0)</f>
        <v>0</v>
      </c>
      <c r="K68" s="46">
        <f>IF(AND(K54=1,K$4=Parametrlar!$I$8),K67-MAX(0,K67-(Parametrlar!$I$23-SUM($D64:K64)))*Kirish!$B$28,0)</f>
        <v>0</v>
      </c>
      <c r="L68" s="46">
        <f>IF(AND(L54=1,L$4=Parametrlar!$I$8),L67-MAX(0,L67-(Parametrlar!$I$23-SUM($D64:L64)))*Kirish!$B$28,0)</f>
        <v>0</v>
      </c>
      <c r="M68" s="46">
        <f>IF(AND(M54=1,M$4=Parametrlar!$I$8),M67-MAX(0,M67-(Parametrlar!$I$23-SUM($D64:M64)))*Kirish!$B$28,0)</f>
        <v>0</v>
      </c>
      <c r="N68" s="46">
        <f>IF(AND(N54=1,N$4=Parametrlar!$I$8),N67-MAX(0,N67-(Parametrlar!$I$23-SUM($D64:N64)))*Kirish!$B$28,0)</f>
        <v>0</v>
      </c>
      <c r="O68" s="46">
        <f>IF(AND(O54=1,O$4=Parametrlar!$I$8),O67-MAX(0,O67-(Parametrlar!$I$23-SUM($D64:O64)))*Kirish!$B$28,0)</f>
        <v>0</v>
      </c>
      <c r="P68" s="46">
        <f>IF(AND(P54=1,P$4=Parametrlar!$I$8),P67-MAX(0,P67-(Parametrlar!$I$23-SUM($D64:P64)))*Kirish!$B$28,0)</f>
        <v>0</v>
      </c>
      <c r="Q68" s="46">
        <f>IF(AND(Q54=1,Q$4=Parametrlar!$I$8),Q67-MAX(0,Q67-(Parametrlar!$I$23-SUM($D64:Q64)))*Kirish!$B$28,0)</f>
        <v>0</v>
      </c>
      <c r="R68" s="46">
        <f>IF(AND(R54=1,R$4=Parametrlar!$I$8),R67-MAX(0,R67-(Parametrlar!$I$23-SUM($D64:R64)))*Kirish!$B$28,0)</f>
        <v>0</v>
      </c>
      <c r="S68" s="46">
        <f>IF(AND(S54=1,S$4=Parametrlar!$I$8),S67-MAX(0,S67-(Parametrlar!$I$23-SUM($D64:S64)))*Kirish!$B$28,0)</f>
        <v>0</v>
      </c>
      <c r="T68" s="46">
        <f>IF(AND(T54=1,T$4=Parametrlar!$I$8),T67-MAX(0,T67-(Parametrlar!$I$23-SUM($D64:T64)))*Kirish!$B$28,0)</f>
        <v>0</v>
      </c>
      <c r="U68" s="46">
        <f>IF(AND(U54=1,U$4=Parametrlar!$I$8),U67-MAX(0,U67-(Parametrlar!$I$23-SUM($D64:U64)))*Kirish!$B$28,0)</f>
        <v>0</v>
      </c>
      <c r="V68" s="46">
        <f>IF(AND(V54=1,V$4=Parametrlar!$I$8),V67-MAX(0,V67-(Parametrlar!$I$23-SUM($D64:V64)))*Kirish!$B$28,0)</f>
        <v>0</v>
      </c>
      <c r="W68" s="46">
        <f>IF(AND(W54=1,W$4=Parametrlar!$I$8),W67-MAX(0,W67-(Parametrlar!$I$23-SUM($D64:W64)))*Kirish!$B$28,0)</f>
        <v>0</v>
      </c>
      <c r="X68" s="46">
        <f>IF(AND(X54=1,X$4=Parametrlar!$I$8),X67-MAX(0,X67-(Parametrlar!$I$23-SUM($D64:X64)))*Kirish!$B$28,0)</f>
        <v>0</v>
      </c>
      <c r="Y68" s="46">
        <f>IF(AND(Y54=1,Y$4=Parametrlar!$I$8),Y67-MAX(0,Y67-(Parametrlar!$I$23-SUM($D64:Y64)))*Kirish!$B$28,0)</f>
        <v>0</v>
      </c>
      <c r="Z68" s="46">
        <f>IF(AND(Z54=1,Z$4=Parametrlar!$I$8),Z67-MAX(0,Z67-(Parametrlar!$I$23-SUM($D64:Z64)))*Kirish!$B$28,0)</f>
        <v>0</v>
      </c>
      <c r="AA68" s="46">
        <f>IF(AND(AA54=1,AA$4=Parametrlar!$I$8),AA67-MAX(0,AA67-(Parametrlar!$I$23-SUM($D64:AA64)))*Kirish!$B$28,0)</f>
        <v>0</v>
      </c>
      <c r="AB68" s="46">
        <f>IF(AND(AB54=1,AB$4=Parametrlar!$I$8),AB67-MAX(0,AB67-(Parametrlar!$I$23-SUM($D64:AB64)))*Kirish!$B$28,0)</f>
        <v>0</v>
      </c>
      <c r="AC68" s="46">
        <f>IF(AND(AC54=1,AC$4=Parametrlar!$I$8),AC67-MAX(0,AC67-(Parametrlar!$I$23-SUM($D64:AC64)))*Kirish!$B$28,0)</f>
        <v>0</v>
      </c>
      <c r="AD68" s="46">
        <f>IF(AND(AD54=1,AD$4=Parametrlar!$I$8),AD67-MAX(0,AD67-(Parametrlar!$I$23-SUM($D64:AD64)))*Kirish!$B$28,0)</f>
        <v>0</v>
      </c>
      <c r="AE68" s="46">
        <f>IF(AND(AE54=1,AE$4=Parametrlar!$I$8),AE67-MAX(0,AE67-(Parametrlar!$I$23-SUM($D64:AE64)))*Kirish!$B$28,0)</f>
        <v>0</v>
      </c>
      <c r="AF68" s="46">
        <f>IF(AND(AF54=1,AF$4=Parametrlar!$I$8),AF67-MAX(0,AF67-(Parametrlar!$I$23-SUM($D64:AF64)))*Kirish!$B$28,0)</f>
        <v>0</v>
      </c>
      <c r="AG68" s="46">
        <f>IF(AND(AG54=1,AG$4=Parametrlar!$I$8),AG67-MAX(0,AG67-(Parametrlar!$I$23-SUM($D64:AG64)))*Kirish!$B$28,0)</f>
        <v>0</v>
      </c>
      <c r="AH68" s="46">
        <f>IF(AND(AH54=1,AH$4=Parametrlar!$I$8),AH67-MAX(0,AH67-(Parametrlar!$I$23-SUM($D64:AH64)))*Kirish!$B$28,0)</f>
        <v>0</v>
      </c>
      <c r="AI68" s="46">
        <f>IF(AND(AI54=1,AI$4=Parametrlar!$I$8),AI67-MAX(0,AI67-(Parametrlar!$I$23-SUM($D64:AI64)))*Kirish!$B$28,0)</f>
        <v>0</v>
      </c>
      <c r="AJ68" s="46">
        <f>IF(AND(AJ54=1,AJ$4=Parametrlar!$I$8),AJ67-MAX(0,AJ67-(Parametrlar!$I$23-SUM($D64:AJ64)))*Kirish!$B$28,0)</f>
        <v>0</v>
      </c>
      <c r="AK68" s="46">
        <f>IF(AND(AK54=1,AK$4=Parametrlar!$I$8),AK67-MAX(0,AK67-(Parametrlar!$I$23-SUM($D64:AK64)))*Kirish!$B$28,0)</f>
        <v>0</v>
      </c>
      <c r="AL68" s="46">
        <f>IF(AND(AL54=1,AL$4=Parametrlar!$I$8),AL67-MAX(0,AL67-(Parametrlar!$I$23-SUM($D64:AL64)))*Kirish!$B$28,0)</f>
        <v>0</v>
      </c>
      <c r="AM68" s="46">
        <f>IF(AND(AM54=1,AM$4=Parametrlar!$I$8),AM67-MAX(0,AM67-(Parametrlar!$I$23-SUM($D64:AM64)))*Kirish!$B$28,0)</f>
        <v>0</v>
      </c>
      <c r="AN68" s="46">
        <f>IF(AND(AN54=1,AN$4=Parametrlar!$I$8),AN67-MAX(0,AN67-(Parametrlar!$I$23-SUM($D64:AN64)))*Kirish!$B$28,0)</f>
        <v>0</v>
      </c>
      <c r="AO68" s="46">
        <f>IF(AND(AO54=1,AO$4=Parametrlar!$I$8),AO67-MAX(0,AO67-(Parametrlar!$I$23-SUM($D64:AO64)))*Kirish!$B$28,0)</f>
        <v>0</v>
      </c>
      <c r="AP68" s="46">
        <f>IF(AND(AP54=1,AP$4=Parametrlar!$I$8),AP67-MAX(0,AP67-(Parametrlar!$I$23-SUM($D64:AP64)))*Kirish!$B$28,0)</f>
        <v>0</v>
      </c>
      <c r="AQ68" s="46">
        <f>IF(AND(AQ54=1,AQ$4=Parametrlar!$I$8),AQ67-MAX(0,AQ67-(Parametrlar!$I$23-SUM($D64:AQ64)))*Kirish!$B$28,0)</f>
        <v>0</v>
      </c>
      <c r="AR68" s="46">
        <f>IF(AND(AR54=1,AR$4=Parametrlar!$I$8),AR67-MAX(0,AR67-(Parametrlar!$I$23-SUM($D64:AR64)))*Kirish!$B$28,0)</f>
        <v>0</v>
      </c>
      <c r="AS68" s="46">
        <f>IF(AND(AS54=1,AS$4=Parametrlar!$I$8),AS67-MAX(0,AS67-(Parametrlar!$I$23-SUM($D64:AS64)))*Kirish!$B$28,0)</f>
        <v>0</v>
      </c>
      <c r="AT68" s="46">
        <f>IF(AND(AT54=1,AT$4=Parametrlar!$I$8),AT67-MAX(0,AT67-(Parametrlar!$I$23-SUM($D64:AT64)))*Kirish!$B$28,0)</f>
        <v>0</v>
      </c>
      <c r="AU68" s="46">
        <f>IF(AND(AU54=1,AU$4=Parametrlar!$I$8),AU67-MAX(0,AU67-(Parametrlar!$I$23-SUM($D64:AU64)))*Kirish!$B$28,0)</f>
        <v>0</v>
      </c>
      <c r="AV68" s="46">
        <f>IF(AND(AV54=1,AV$4=Parametrlar!$I$8),AV67-MAX(0,AV67-(Parametrlar!$I$23-SUM($D64:AV64)))*Kirish!$B$28,0)</f>
        <v>0</v>
      </c>
      <c r="AW68" s="46">
        <f>IF(AND(AW54=1,AW$4=Parametrlar!$I$8),AW67-MAX(0,AW67-(Parametrlar!$I$23-SUM($D64:AW64)))*Kirish!$B$28,0)</f>
        <v>0</v>
      </c>
      <c r="AX68" s="46">
        <f>IF(AND(AX54=1,AX$4=Parametrlar!$I$8),AX67-MAX(0,AX67-(Parametrlar!$I$23-SUM($D64:AX64)))*Kirish!$B$28,0)</f>
        <v>0</v>
      </c>
      <c r="AY68" s="46">
        <f>IF(AND(AY54=1,AY$4=Parametrlar!$I$8),AY67-MAX(0,AY67-(Parametrlar!$I$23-SUM($D64:AY64)))*Kirish!$B$28,0)</f>
        <v>0</v>
      </c>
      <c r="AZ68" s="46">
        <f>IF(AND(AZ54=1,AZ$4=Parametrlar!$I$8),AZ67-MAX(0,AZ67-(Parametrlar!$I$23-SUM($D64:AZ64)))*Kirish!$B$28,0)</f>
        <v>0</v>
      </c>
      <c r="BA68" s="46">
        <f>IF(AND(BA54=1,BA$4=Parametrlar!$I$8),BA67-MAX(0,BA67-(Parametrlar!$I$23-SUM($D64:BA64)))*Kirish!$B$28,0)</f>
        <v>0</v>
      </c>
      <c r="BB68" s="46">
        <f>IF(AND(BB54=1,BB$4=Parametrlar!$I$8),BB67-MAX(0,BB67-(Parametrlar!$I$23-SUM($D64:BB64)))*Kirish!$B$28,0)</f>
        <v>0</v>
      </c>
      <c r="BC68" s="46">
        <f>IF(AND(BC54=1,BC$4=Parametrlar!$I$8),BC67-MAX(0,BC67-(Parametrlar!$I$23-SUM($D64:BC64)))*Kirish!$B$28,0)</f>
        <v>0</v>
      </c>
      <c r="BD68" s="46">
        <f>IF(AND(BD54=1,BD$4=Parametrlar!$I$8),BD67-MAX(0,BD67-(Parametrlar!$I$23-SUM($D64:BD64)))*Kirish!$B$28,0)</f>
        <v>0</v>
      </c>
      <c r="BE68" s="46">
        <f>IF(AND(BE54=1,BE$4=Parametrlar!$I$8),BE67-MAX(0,BE67-(Parametrlar!$I$23-SUM($D64:BE64)))*Kirish!$B$28,0)</f>
        <v>0</v>
      </c>
      <c r="BF68" s="46">
        <f>IF(AND(BF54=1,BF$4=Parametrlar!$I$8),BF67-MAX(0,BF67-(Parametrlar!$I$23-SUM($D64:BF64)))*Kirish!$B$28,0)</f>
        <v>0</v>
      </c>
      <c r="BG68" s="46">
        <f>IF(AND(BG54=1,BG$4=Parametrlar!$I$8),BG67-MAX(0,BG67-(Parametrlar!$I$23-SUM($D64:BG64)))*Kirish!$B$28,0)</f>
        <v>0</v>
      </c>
      <c r="BH68" s="46">
        <f>IF(AND(BH54=1,BH$4=Parametrlar!$I$8),BH67-MAX(0,BH67-(Parametrlar!$I$23-SUM($D64:BH64)))*Kirish!$B$28,0)</f>
        <v>0</v>
      </c>
      <c r="BI68" s="46">
        <f>IF(AND(BI54=1,BI$4=Parametrlar!$I$8),BI67-MAX(0,BI67-(Parametrlar!$I$23-SUM($D64:BI64)))*Kirish!$B$28,0)</f>
        <v>0</v>
      </c>
      <c r="BJ68" s="46">
        <f>IF(AND(BJ54=1,BJ$4=Parametrlar!$I$8),BJ67-MAX(0,BJ67-(Parametrlar!$I$23-SUM($D64:BJ64)))*Kirish!$B$28,0)</f>
        <v>0</v>
      </c>
      <c r="BK68" s="46">
        <f>IF(AND(BK54=1,BK$4=Parametrlar!$I$8),BK67-MAX(0,BK67-(Parametrlar!$I$23-SUM($D64:BK64)))*Kirish!$B$28,0)</f>
        <v>0</v>
      </c>
      <c r="BL68" s="46">
        <f>IF(AND(BL54=1,BL$4=Parametrlar!$I$8),BL67-MAX(0,BL67-(Parametrlar!$I$23-SUM($D64:BL64)))*Kirish!$B$28,0)</f>
        <v>0</v>
      </c>
      <c r="BM68" s="46">
        <f>IF(AND(BM54=1,BM$4=Parametrlar!$I$8),BM67-MAX(0,BM67-(Parametrlar!$I$23-SUM($D64:BM64)))*Kirish!$B$28,0)</f>
        <v>0</v>
      </c>
      <c r="BN68" s="46">
        <f>IF(AND(BN54=1,BN$4=Parametrlar!$I$8),BN67-MAX(0,BN67-(Parametrlar!$I$23-SUM($D64:BN64)))*Kirish!$B$28,0)</f>
        <v>0</v>
      </c>
      <c r="BO68" s="46">
        <f>IF(AND(BO54=1,BO$4=Parametrlar!$I$8),BO67-MAX(0,BO67-(Parametrlar!$I$23-SUM($D64:BO64)))*Kirish!$B$28,0)</f>
        <v>0</v>
      </c>
      <c r="BP68" s="46">
        <f>IF(AND(BP54=1,BP$4=Parametrlar!$I$8),BP67-MAX(0,BP67-(Parametrlar!$I$23-SUM($D64:BP64)))*Kirish!$B$28,0)</f>
        <v>0</v>
      </c>
      <c r="BQ68" s="46">
        <f>IF(AND(BQ54=1,BQ$4=Parametrlar!$I$8),BQ67-MAX(0,BQ67-(Parametrlar!$I$23-SUM($D64:BQ64)))*Kirish!$B$28,0)</f>
        <v>0</v>
      </c>
      <c r="BR68" s="46">
        <f>IF(AND(BR54=1,BR$4=Parametrlar!$I$8),BR67-MAX(0,BR67-(Parametrlar!$I$23-SUM($D64:BR64)))*Kirish!$B$28,0)</f>
        <v>0</v>
      </c>
      <c r="BS68" s="46">
        <f>IF(AND(BS54=1,BS$4=Parametrlar!$I$8),BS67-MAX(0,BS67-(Parametrlar!$I$23-SUM($D64:BS64)))*Kirish!$B$28,0)</f>
        <v>0</v>
      </c>
      <c r="BT68" s="46">
        <f>IF(AND(BT54=1,BT$4=Parametrlar!$I$8),BT67-MAX(0,BT67-(Parametrlar!$I$23-SUM($D64:BT64)))*Kirish!$B$28,0)</f>
        <v>0</v>
      </c>
      <c r="BU68" s="46">
        <f>IF(AND(BU54=1,BU$4=Parametrlar!$I$8),BU67-MAX(0,BU67-(Parametrlar!$I$23-SUM($D64:BU64)))*Kirish!$B$28,0)</f>
        <v>0</v>
      </c>
      <c r="BV68" s="46">
        <f>IF(AND(BV54=1,BV$4=Parametrlar!$I$8),BV67-MAX(0,BV67-(Parametrlar!$I$23-SUM($D64:BV64)))*Kirish!$B$28,0)</f>
        <v>0</v>
      </c>
      <c r="BW68" s="46">
        <f>IF(AND(BW54=1,BW$4=Parametrlar!$I$8),BW67-MAX(0,BW67-(Parametrlar!$I$23-SUM($D64:BW64)))*Kirish!$B$28,0)</f>
        <v>0</v>
      </c>
      <c r="BX68" s="46">
        <f>IF(AND(BX54=1,BX$4=Parametrlar!$I$8),BX67-MAX(0,BX67-(Parametrlar!$I$23-SUM($D64:BX64)))*Kirish!$B$28,0)</f>
        <v>0</v>
      </c>
      <c r="BY68" s="46">
        <f>IF(AND(BY54=1,BY$4=Parametrlar!$I$8),BY67-MAX(0,BY67-(Parametrlar!$I$23-SUM($D64:BY64)))*Kirish!$B$28,0)</f>
        <v>0</v>
      </c>
      <c r="BZ68" s="46">
        <f>IF(AND(BZ54=1,BZ$4=Parametrlar!$I$8),BZ67-MAX(0,BZ67-(Parametrlar!$I$23-SUM($D64:BZ64)))*Kirish!$B$28,0)</f>
        <v>0</v>
      </c>
      <c r="CA68" s="46">
        <f>IF(AND(CA54=1,CA$4=Parametrlar!$I$8),CA67-MAX(0,CA67-(Parametrlar!$I$23-SUM($D64:CA64)))*Kirish!$B$28,0)</f>
        <v>0</v>
      </c>
      <c r="CB68" s="46">
        <f>IF(AND(CB54=1,CB$4=Parametrlar!$I$8),CB67-MAX(0,CB67-(Parametrlar!$I$23-SUM($D64:CB64)))*Kirish!$B$28,0)</f>
        <v>0</v>
      </c>
      <c r="CC68" s="46">
        <f>IF(AND(CC54=1,CC$4=Parametrlar!$I$8),CC67-MAX(0,CC67-(Parametrlar!$I$23-SUM($D64:CC64)))*Kirish!$B$28,0)</f>
        <v>0</v>
      </c>
      <c r="CD68" s="46">
        <f>IF(AND(CD54=1,CD$4=Parametrlar!$I$8),CD67-MAX(0,CD67-(Parametrlar!$I$23-SUM($D64:CD64)))*Kirish!$B$28,0)</f>
        <v>0</v>
      </c>
      <c r="CE68" s="46">
        <f>IF(AND(CE54=1,CE$4=Parametrlar!$I$8),CE67-MAX(0,CE67-(Parametrlar!$I$23-SUM($D64:CE64)))*Kirish!$B$28,0)</f>
        <v>0</v>
      </c>
      <c r="CF68" s="46">
        <f>IF(AND(CF54=1,CF$4=Parametrlar!$I$8),CF67-MAX(0,CF67-(Parametrlar!$I$23-SUM($D64:CF64)))*Kirish!$B$28,0)</f>
        <v>0</v>
      </c>
      <c r="CG68" s="46">
        <f>IF(AND(CG54=1,CG$4=Parametrlar!$I$8),CG67-MAX(0,CG67-(Parametrlar!$I$23-SUM($D64:CG64)))*Kirish!$B$28,0)</f>
        <v>0</v>
      </c>
      <c r="CH68" s="46">
        <f>IF(AND(CH54=1,CH$4=Parametrlar!$I$8),CH67-MAX(0,CH67-(Parametrlar!$I$23-SUM($D64:CH64)))*Kirish!$B$28,0)</f>
        <v>0</v>
      </c>
      <c r="CI68" s="46">
        <f>IF(AND(CI54=1,CI$4=Parametrlar!$I$8),CI67-MAX(0,CI67-(Parametrlar!$I$23-SUM($D64:CI64)))*Kirish!$B$28,0)</f>
        <v>0</v>
      </c>
      <c r="CJ68" s="46">
        <f>IF(AND(CJ54=1,CJ$4=Parametrlar!$I$8),CJ67-MAX(0,CJ67-(Parametrlar!$I$23-SUM($D64:CJ64)))*Kirish!$B$28,0)</f>
        <v>0</v>
      </c>
      <c r="CK68" s="46">
        <f>IF(AND(CK54=1,CK$4=Parametrlar!$I$8),CK67-MAX(0,CK67-(Parametrlar!$I$23-SUM($D64:CK64)))*Kirish!$B$28,0)</f>
        <v>0</v>
      </c>
      <c r="CL68" s="46">
        <f>IF(AND(CL54=1,CL$4=Parametrlar!$I$8),CL67-MAX(0,CL67-(Parametrlar!$I$23-SUM($D64:CL64)))*Kirish!$B$28,0)</f>
        <v>0</v>
      </c>
      <c r="CM68" s="46">
        <f>IF(AND(CM54=1,CM$4=Parametrlar!$I$8),CM67-MAX(0,CM67-(Parametrlar!$I$23-SUM($D64:CM64)))*Kirish!$B$28,0)</f>
        <v>0</v>
      </c>
      <c r="CN68" s="46">
        <f>IF(AND(CN54=1,CN$4=Parametrlar!$I$8),CN67-MAX(0,CN67-(Parametrlar!$I$23-SUM($D64:CN64)))*Kirish!$B$28,0)</f>
        <v>0</v>
      </c>
      <c r="CO68" s="46">
        <f>IF(AND(CO54=1,CO$4=Parametrlar!$I$8),CO67-MAX(0,CO67-(Parametrlar!$I$23-SUM($D64:CO64)))*Kirish!$B$28,0)</f>
        <v>0</v>
      </c>
      <c r="CP68" s="46">
        <f>IF(AND(CP54=1,CP$4=Parametrlar!$I$8),CP67-MAX(0,CP67-(Parametrlar!$I$23-SUM($D64:CP64)))*Kirish!$B$28,0)</f>
        <v>0</v>
      </c>
      <c r="CQ68" s="46">
        <f>IF(AND(CQ54=1,CQ$4=Parametrlar!$I$8),CQ67-MAX(0,CQ67-(Parametrlar!$I$23-SUM($D64:CQ64)))*Kirish!$B$28,0)</f>
        <v>0</v>
      </c>
      <c r="CR68" s="46">
        <f>IF(AND(CR54=1,CR$4=Parametrlar!$I$8),CR67-MAX(0,CR67-(Parametrlar!$I$23-SUM($D64:CR64)))*Kirish!$B$28,0)</f>
        <v>0</v>
      </c>
      <c r="CS68" s="46">
        <f>IF(AND(CS54=1,CS$4=Parametrlar!$I$8),CS67-MAX(0,CS67-(Parametrlar!$I$23-SUM($D64:CS64)))*Kirish!$B$28,0)</f>
        <v>0</v>
      </c>
      <c r="CT68" s="46">
        <f>IF(AND(CT54=1,CT$4=Parametrlar!$I$8),CT67-MAX(0,CT67-(Parametrlar!$I$23-SUM($D64:CT64)))*Kirish!$B$28,0)</f>
        <v>0</v>
      </c>
      <c r="CU68" s="46">
        <f>IF(AND(CU54=1,CU$4=Parametrlar!$I$8),CU67-MAX(0,CU67-(Parametrlar!$I$23-SUM($D64:CU64)))*Kirish!$B$28,0)</f>
        <v>0</v>
      </c>
      <c r="CV68" s="46">
        <f>IF(AND(CV54=1,CV$4=Parametrlar!$I$8),CV67-MAX(0,CV67-(Parametrlar!$I$23-SUM($D64:CV64)))*Kirish!$B$28,0)</f>
        <v>0</v>
      </c>
      <c r="CW68" s="46">
        <f>IF(AND(CW54=1,CW$4=Parametrlar!$I$8),CW67-MAX(0,CW67-(Parametrlar!$I$23-SUM($D64:CW64)))*Kirish!$B$28,0)</f>
        <v>0</v>
      </c>
      <c r="CX68" s="46">
        <f>IF(AND(CX54=1,CX$4=Parametrlar!$I$8),CX67-MAX(0,CX67-(Parametrlar!$I$23-SUM($D64:CX64)))*Kirish!$B$28,0)</f>
        <v>0</v>
      </c>
      <c r="CY68" s="46">
        <f>IF(AND(CY54=1,CY$4=Parametrlar!$I$8),CY67-MAX(0,CY67-(Parametrlar!$I$23-SUM($D64:CY64)))*Kirish!$B$28,0)</f>
        <v>0</v>
      </c>
      <c r="CZ68" s="46">
        <f>IF(AND(CZ54=1,CZ$4=Parametrlar!$I$8),CZ67-MAX(0,CZ67-(Parametrlar!$I$23-SUM($D64:CZ64)))*Kirish!$B$28,0)</f>
        <v>0</v>
      </c>
      <c r="DA68" s="46">
        <f>IF(AND(DA54=1,DA$4=Parametrlar!$I$8),DA67-MAX(0,DA67-(Parametrlar!$I$23-SUM($D64:DA64)))*Kirish!$B$28,0)</f>
        <v>0</v>
      </c>
      <c r="DB68" s="46">
        <f>IF(AND(DB54=1,DB$4=Parametrlar!$I$8),DB67-MAX(0,DB67-(Parametrlar!$I$23-SUM($D64:DB64)))*Kirish!$B$28,0)</f>
        <v>0</v>
      </c>
      <c r="DC68" s="46">
        <f>IF(AND(DC54=1,DC$4=Parametrlar!$I$8),DC67-MAX(0,DC67-(Parametrlar!$I$23-SUM($D64:DC64)))*Kirish!$B$28,0)</f>
        <v>0</v>
      </c>
      <c r="DD68" s="46">
        <f>IF(AND(DD54=1,DD$4=Parametrlar!$I$8),DD67-MAX(0,DD67-(Parametrlar!$I$23-SUM($D64:DD64)))*Kirish!$B$28,0)</f>
        <v>0</v>
      </c>
      <c r="DE68" s="46">
        <f>IF(AND(DE54=1,DE$4=Parametrlar!$I$8),DE67-MAX(0,DE67-(Parametrlar!$I$23-SUM($D64:DE64)))*Kirish!$B$28,0)</f>
        <v>0</v>
      </c>
      <c r="DF68" s="46">
        <f>IF(AND(DF54=1,DF$4=Parametrlar!$I$8),DF67-MAX(0,DF67-(Parametrlar!$I$23-SUM($D64:DF64)))*Kirish!$B$28,0)</f>
        <v>0</v>
      </c>
      <c r="DG68" s="46">
        <f>IF(AND(DG54=1,DG$4=Parametrlar!$I$8),DG67-MAX(0,DG67-(Parametrlar!$I$23-SUM($D64:DG64)))*Kirish!$B$28,0)</f>
        <v>0</v>
      </c>
      <c r="DH68" s="46">
        <f>IF(AND(DH54=1,DH$4=Parametrlar!$I$8),DH67-MAX(0,DH67-(Parametrlar!$I$23-SUM($D64:DH64)))*Kirish!$B$28,0)</f>
        <v>0</v>
      </c>
      <c r="DI68" s="46">
        <f>IF(AND(DI54=1,DI$4=Parametrlar!$I$8),DI67-MAX(0,DI67-(Parametrlar!$I$23-SUM($D64:DI64)))*Kirish!$B$28,0)</f>
        <v>0</v>
      </c>
      <c r="DJ68" s="46">
        <f>IF(AND(DJ54=1,DJ$4=Parametrlar!$I$8),DJ67-MAX(0,DJ67-(Parametrlar!$I$23-SUM($D64:DJ64)))*Kirish!$B$28,0)</f>
        <v>0</v>
      </c>
      <c r="DK68" s="46">
        <f>IF(AND(DK54=1,DK$4=Parametrlar!$I$8),DK67-MAX(0,DK67-(Parametrlar!$I$23-SUM($D64:DK64)))*Kirish!$B$28,0)</f>
        <v>0</v>
      </c>
      <c r="DL68" s="46">
        <f>IF(AND(DL54=1,DL$4=Parametrlar!$I$8),DL67-MAX(0,DL67-(Parametrlar!$I$23-SUM($D64:DL64)))*Kirish!$B$28,0)</f>
        <v>0</v>
      </c>
      <c r="DM68" s="46">
        <f>IF(AND(DM54=1,DM$4=Parametrlar!$I$8),DM67-MAX(0,DM67-(Parametrlar!$I$23-SUM($D64:DM64)))*Kirish!$B$28,0)</f>
        <v>0</v>
      </c>
      <c r="DN68" s="46">
        <f>IF(AND(DN54=1,DN$4=Parametrlar!$I$8),DN67-MAX(0,DN67-(Parametrlar!$I$23-SUM($D64:DN64)))*Kirish!$B$28,0)</f>
        <v>0</v>
      </c>
      <c r="DO68" s="46">
        <f>IF(AND(DO54=1,DO$4=Parametrlar!$I$8),DO67-MAX(0,DO67-(Parametrlar!$I$23-SUM($D64:DO64)))*Kirish!$B$28,0)</f>
        <v>0</v>
      </c>
      <c r="DP68" s="46">
        <f>IF(AND(DP54=1,DP$4=Parametrlar!$I$8),DP67-MAX(0,DP67-(Parametrlar!$I$23-SUM($D64:DP64)))*Kirish!$B$28,0)</f>
        <v>0</v>
      </c>
      <c r="DQ68" s="46">
        <f>IF(AND(DQ54=1,DQ$4=Parametrlar!$I$8),DQ67-MAX(0,DQ67-(Parametrlar!$I$23-SUM($D64:DQ64)))*Kirish!$B$28,0)</f>
        <v>0</v>
      </c>
      <c r="DR68" s="46">
        <f>IF(AND(DR54=1,DR$4=Parametrlar!$I$8),DR67-MAX(0,DR67-(Parametrlar!$I$23-SUM($D64:DR64)))*Kirish!$B$28,0)</f>
        <v>0</v>
      </c>
      <c r="DS68" s="46">
        <f>IF(AND(DS54=1,DS$4=Parametrlar!$I$8),DS67-MAX(0,DS67-(Parametrlar!$I$23-SUM($D64:DS64)))*Kirish!$B$28,0)</f>
        <v>0</v>
      </c>
      <c r="DT68" s="46">
        <f>IF(AND(DT54=1,DT$4=Parametrlar!$I$8),DT67-MAX(0,DT67-(Parametrlar!$I$23-SUM($D64:DT64)))*Kirish!$B$28,0)</f>
        <v>0</v>
      </c>
      <c r="DU68" s="46">
        <f>IF(AND(DU54=1,DU$4=Parametrlar!$I$8),DU67-MAX(0,DU67-(Parametrlar!$I$23-SUM($D64:DU64)))*Kirish!$B$28,0)</f>
        <v>0</v>
      </c>
      <c r="DV68" s="46">
        <f>IF(AND(DV54=1,DV$4=Parametrlar!$I$8),DV67-MAX(0,DV67-(Parametrlar!$I$23-SUM($D64:DV64)))*Kirish!$B$28,0)</f>
        <v>0</v>
      </c>
      <c r="DW68" s="46">
        <f>IF(AND(DW54=1,DW$4=Parametrlar!$I$8),DW67-MAX(0,DW67-(Parametrlar!$I$23-SUM($D64:DW64)))*Kirish!$B$28,0)</f>
        <v>0</v>
      </c>
      <c r="DX68" s="46">
        <f>IF(AND(DX54=1,DX$4=Parametrlar!$I$8),DX67-MAX(0,DX67-(Parametrlar!$I$23-SUM($D64:DX64)))*Kirish!$B$28,0)</f>
        <v>0</v>
      </c>
      <c r="DY68" s="46">
        <f>IF(AND(DY54=1,DY$4=Parametrlar!$I$8),DY67-MAX(0,DY67-(Parametrlar!$I$23-SUM($D64:DY64)))*Kirish!$B$28,0)</f>
        <v>0</v>
      </c>
      <c r="DZ68" s="46">
        <f>IF(AND(DZ54=1,DZ$4=Parametrlar!$I$8),DZ67-MAX(0,DZ67-(Parametrlar!$I$23-SUM($D64:DZ64)))*Kirish!$B$28,0)</f>
        <v>0</v>
      </c>
      <c r="EA68" s="46">
        <f>IF(AND(EA54=1,EA$4=Parametrlar!$I$8),EA67-MAX(0,EA67-(Parametrlar!$I$23-SUM($D64:EA64)))*Kirish!$B$28,0)</f>
        <v>0</v>
      </c>
      <c r="EB68" s="46">
        <f>IF(AND(EB54=1,EB$4=Parametrlar!$I$8),EB67-MAX(0,EB67-(Parametrlar!$I$23-SUM($D64:EB64)))*Kirish!$B$28,0)</f>
        <v>0</v>
      </c>
      <c r="EC68" s="46">
        <f>IF(AND(EC54=1,EC$4=Parametrlar!$I$8),EC67-MAX(0,EC67-(Parametrlar!$I$23-SUM($D64:EC64)))*Kirish!$B$28,0)</f>
        <v>0</v>
      </c>
      <c r="ED68" s="46">
        <f>IF(AND(ED54=1,ED$4=Parametrlar!$I$8),ED67-MAX(0,ED67-(Parametrlar!$I$23-SUM($D64:ED64)))*Kirish!$B$28,0)</f>
        <v>0</v>
      </c>
      <c r="EE68" s="46">
        <f>IF(AND(EE54=1,EE$4=Parametrlar!$I$8),EE67-MAX(0,EE67-(Parametrlar!$I$23-SUM($D64:EE64)))*Kirish!$B$28,0)</f>
        <v>0</v>
      </c>
      <c r="EF68" s="46">
        <f>IF(AND(EF54=1,EF$4=Parametrlar!$I$8),EF67-MAX(0,EF67-(Parametrlar!$I$23-SUM($D64:EF64)))*Kirish!$B$28,0)</f>
        <v>0</v>
      </c>
      <c r="EG68" s="46">
        <f>IF(AND(EG54=1,EG$4=Parametrlar!$I$8),EG67-MAX(0,EG67-(Parametrlar!$I$23-SUM($D64:EG64)))*Kirish!$B$28,0)</f>
        <v>0</v>
      </c>
      <c r="EH68" s="46">
        <f>IF(AND(EH54=1,EH$4=Parametrlar!$I$8),EH67-MAX(0,EH67-(Parametrlar!$I$23-SUM($D64:EH64)))*Kirish!$B$28,0)</f>
        <v>0</v>
      </c>
      <c r="EI68" s="46">
        <f>IF(AND(EI54=1,EI$4=Parametrlar!$I$8),EI67-MAX(0,EI67-(Parametrlar!$I$23-SUM($D64:EI64)))*Kirish!$B$28,0)</f>
        <v>0</v>
      </c>
      <c r="EJ68" s="46">
        <f>IF(AND(EJ54=1,EJ$4=Parametrlar!$I$8),EJ67-MAX(0,EJ67-(Parametrlar!$I$23-SUM($D64:EJ64)))*Kirish!$B$28,0)</f>
        <v>0</v>
      </c>
      <c r="EK68" s="46">
        <f>IF(AND(EK54=1,EK$4=Parametrlar!$I$8),EK67-MAX(0,EK67-(Parametrlar!$I$23-SUM($D64:EK64)))*Kirish!$B$28,0)</f>
        <v>0</v>
      </c>
      <c r="EL68" s="46">
        <f>IF(AND(EL54=1,EL$4=Parametrlar!$I$8),EL67-MAX(0,EL67-(Parametrlar!$I$23-SUM($D64:EL64)))*Kirish!$B$28,0)</f>
        <v>0</v>
      </c>
      <c r="EM68" s="46">
        <f>IF(AND(EM54=1,EM$4=Parametrlar!$I$8),EM67-MAX(0,EM67-(Parametrlar!$I$23-SUM($D64:EM64)))*Kirish!$B$28,0)</f>
        <v>0</v>
      </c>
      <c r="EN68" s="46">
        <f>IF(AND(EN54=1,EN$4=Parametrlar!$I$8),EN67-MAX(0,EN67-(Parametrlar!$I$23-SUM($D64:EN64)))*Kirish!$B$28,0)</f>
        <v>972289.04188207048</v>
      </c>
      <c r="EO68" s="46">
        <f>IF(AND(EO54=1,EO$4=Parametrlar!$I$8),EO67-MAX(0,EO67-(Parametrlar!$I$23-SUM($D64:EO64)))*Kirish!$B$28,0)</f>
        <v>0</v>
      </c>
      <c r="EP68" s="46">
        <f>IF(AND(EP54=1,EP$4=Parametrlar!$I$8),EP67-MAX(0,EP67-(Parametrlar!$I$23-SUM($D64:EP64)))*Kirish!$B$28,0)</f>
        <v>0</v>
      </c>
      <c r="EQ68" s="46">
        <f>IF(AND(EQ54=1,EQ$4=Parametrlar!$I$8),EQ67-MAX(0,EQ67-(Parametrlar!$I$23-SUM($D64:EQ64)))*Kirish!$B$28,0)</f>
        <v>0</v>
      </c>
      <c r="ER68" s="46">
        <f>IF(AND(ER54=1,ER$4=Parametrlar!$I$8),ER67-MAX(0,ER67-(Parametrlar!$I$23-SUM($D64:ER64)))*Kirish!$B$28,0)</f>
        <v>0</v>
      </c>
      <c r="ES68" s="46">
        <f>IF(AND(ES54=1,ES$4=Parametrlar!$I$8),ES67-MAX(0,ES67-(Parametrlar!$I$23-SUM($D64:ES64)))*Kirish!$B$28,0)</f>
        <v>0</v>
      </c>
      <c r="ET68" s="46">
        <f>IF(AND(ET54=1,ET$4=Parametrlar!$I$8),ET67-MAX(0,ET67-(Parametrlar!$I$23-SUM($D64:ET64)))*Kirish!$B$28,0)</f>
        <v>0</v>
      </c>
      <c r="EU68" s="46">
        <f>IF(AND(EU54=1,EU$4=Parametrlar!$I$8),EU67-MAX(0,EU67-(Parametrlar!$I$23-SUM($D64:EU64)))*Kirish!$B$28,0)</f>
        <v>0</v>
      </c>
      <c r="EV68" s="46">
        <f>IF(AND(EV54=1,EV$4=Parametrlar!$I$8),EV67-MAX(0,EV67-(Parametrlar!$I$23-SUM($D64:EV64)))*Kirish!$B$28,0)</f>
        <v>0</v>
      </c>
      <c r="EW68" s="46">
        <f>IF(AND(EW54=1,EW$4=Parametrlar!$I$8),EW67-MAX(0,EW67-(Parametrlar!$I$23-SUM($D64:EW64)))*Kirish!$B$28,0)</f>
        <v>0</v>
      </c>
      <c r="EX68" s="46">
        <f>IF(AND(EX54=1,EX$4=Parametrlar!$I$8),EX67-MAX(0,EX67-(Parametrlar!$I$23-SUM($D64:EX64)))*Kirish!$B$28,0)</f>
        <v>0</v>
      </c>
      <c r="EY68" s="46">
        <f>IF(AND(EY54=1,EY$4=Parametrlar!$I$8),EY67-MAX(0,EY67-(Parametrlar!$I$23-SUM($D64:EY64)))*Kirish!$B$28,0)</f>
        <v>0</v>
      </c>
      <c r="EZ68" s="46">
        <f>IF(AND(EZ54=1,EZ$4=Parametrlar!$I$8),EZ67-MAX(0,EZ67-(Parametrlar!$I$23-SUM($D64:EZ64)))*Kirish!$B$28,0)</f>
        <v>0</v>
      </c>
      <c r="FA68" s="46">
        <f>IF(AND(FA54=1,FA$4=Parametrlar!$I$8),FA67-MAX(0,FA67-(Parametrlar!$I$23-SUM($D64:FA64)))*Kirish!$B$28,0)</f>
        <v>0</v>
      </c>
      <c r="FB68" s="46">
        <f>IF(AND(FB54=1,FB$4=Parametrlar!$I$8),FB67-MAX(0,FB67-(Parametrlar!$I$23-SUM($D64:FB64)))*Kirish!$B$28,0)</f>
        <v>0</v>
      </c>
      <c r="FC68" s="46">
        <f>IF(AND(FC54=1,FC$4=Parametrlar!$I$8),FC67-MAX(0,FC67-(Parametrlar!$I$23-SUM($D64:FC64)))*Kirish!$B$28,0)</f>
        <v>0</v>
      </c>
      <c r="FD68" s="46">
        <f>IF(AND(FD54=1,FD$4=Parametrlar!$I$8),FD67-MAX(0,FD67-(Parametrlar!$I$23-SUM($D64:FD64)))*Kirish!$B$28,0)</f>
        <v>0</v>
      </c>
      <c r="FE68" s="46">
        <f>IF(AND(FE54=1,FE$4=Parametrlar!$I$8),FE67-MAX(0,FE67-(Parametrlar!$I$23-SUM($D64:FE64)))*Kirish!$B$28,0)</f>
        <v>0</v>
      </c>
      <c r="FF68" s="46">
        <f>IF(AND(FF54=1,FF$4=Parametrlar!$I$8),FF67-MAX(0,FF67-(Parametrlar!$I$23-SUM($D64:FF64)))*Kirish!$B$28,0)</f>
        <v>0</v>
      </c>
      <c r="FG68" s="46">
        <f>IF(AND(FG54=1,FG$4=Parametrlar!$I$8),FG67-MAX(0,FG67-(Parametrlar!$I$23-SUM($D64:FG64)))*Kirish!$B$28,0)</f>
        <v>0</v>
      </c>
      <c r="FH68" s="46">
        <f>IF(AND(FH54=1,FH$4=Parametrlar!$I$8),FH67-MAX(0,FH67-(Parametrlar!$I$23-SUM($D64:FH64)))*Kirish!$B$28,0)</f>
        <v>0</v>
      </c>
      <c r="FI68" s="46">
        <f>IF(AND(FI54=1,FI$4=Parametrlar!$I$8),FI67-MAX(0,FI67-(Parametrlar!$I$23-SUM($D64:FI64)))*Kirish!$B$28,0)</f>
        <v>0</v>
      </c>
      <c r="FJ68" s="46">
        <f>IF(AND(FJ54=1,FJ$4=Parametrlar!$I$8),FJ67-MAX(0,FJ67-(Parametrlar!$I$23-SUM($D64:FJ64)))*Kirish!$B$28,0)</f>
        <v>0</v>
      </c>
      <c r="FK68" s="46">
        <f>IF(AND(FK54=1,FK$4=Parametrlar!$I$8),FK67-MAX(0,FK67-(Parametrlar!$I$23-SUM($D64:FK64)))*Kirish!$B$28,0)</f>
        <v>0</v>
      </c>
      <c r="FL68" s="46">
        <f>IF(AND(FL54=1,FL$4=Parametrlar!$I$8),FL67-MAX(0,FL67-(Parametrlar!$I$23-SUM($D64:FL64)))*Kirish!$B$28,0)</f>
        <v>0</v>
      </c>
      <c r="FM68" s="46">
        <f>IF(AND(FM54=1,FM$4=Parametrlar!$I$8),FM67-MAX(0,FM67-(Parametrlar!$I$23-SUM($D64:FM64)))*Kirish!$B$28,0)</f>
        <v>0</v>
      </c>
      <c r="FN68" s="46">
        <f>IF(AND(FN54=1,FN$4=Parametrlar!$I$8),FN67-MAX(0,FN67-(Parametrlar!$I$23-SUM($D64:FN64)))*Kirish!$B$28,0)</f>
        <v>0</v>
      </c>
      <c r="FO68" s="46">
        <f>IF(AND(FO54=1,FO$4=Parametrlar!$I$8),FO67-MAX(0,FO67-(Parametrlar!$I$23-SUM($D64:FO64)))*Kirish!$B$28,0)</f>
        <v>0</v>
      </c>
      <c r="FP68" s="46">
        <f>IF(AND(FP54=1,FP$4=Parametrlar!$I$8),FP67-MAX(0,FP67-(Parametrlar!$I$23-SUM($D64:FP64)))*Kirish!$B$28,0)</f>
        <v>0</v>
      </c>
    </row>
    <row r="69" spans="1:172" x14ac:dyDescent="0.2">
      <c r="A69" s="35" t="s">
        <v>249</v>
      </c>
      <c r="C69" s="45">
        <f>SUM(D69:FP69)</f>
        <v>635921.46724953549</v>
      </c>
      <c r="D69" s="45">
        <f t="shared" ref="D69:AI69" si="76">-D52-D49-D50-D51+D46-D47-D48+D66+D68</f>
        <v>-800000</v>
      </c>
      <c r="E69" s="45">
        <f t="shared" si="76"/>
        <v>-83720.301002908687</v>
      </c>
      <c r="F69" s="45">
        <f t="shared" si="76"/>
        <v>-64144.563251704451</v>
      </c>
      <c r="G69" s="45">
        <f t="shared" si="76"/>
        <v>-44398.036892000258</v>
      </c>
      <c r="H69" s="45">
        <f t="shared" si="76"/>
        <v>-24480.722620162243</v>
      </c>
      <c r="I69" s="45">
        <f t="shared" si="76"/>
        <v>-4392.6211337065852</v>
      </c>
      <c r="J69" s="45">
        <f t="shared" si="76"/>
        <v>-3328.3038723711261</v>
      </c>
      <c r="K69" s="45">
        <f t="shared" si="76"/>
        <v>-2264.411039377751</v>
      </c>
      <c r="L69" s="45">
        <f t="shared" si="76"/>
        <v>-1200.9433357042969</v>
      </c>
      <c r="M69" s="45">
        <f t="shared" si="76"/>
        <v>-137.90146348646294</v>
      </c>
      <c r="N69" s="45">
        <f t="shared" si="76"/>
        <v>924.71387398052252</v>
      </c>
      <c r="O69" s="45">
        <f t="shared" si="76"/>
        <v>1986.9019722397841</v>
      </c>
      <c r="P69" s="45">
        <f t="shared" si="76"/>
        <v>3048.6621256711314</v>
      </c>
      <c r="Q69" s="45">
        <f t="shared" si="76"/>
        <v>4109.9936274888305</v>
      </c>
      <c r="R69" s="45">
        <f t="shared" si="76"/>
        <v>5170.8957697398209</v>
      </c>
      <c r="S69" s="45">
        <f t="shared" si="76"/>
        <v>6231.3678433019631</v>
      </c>
      <c r="T69" s="45">
        <f t="shared" si="76"/>
        <v>7291.4091378818721</v>
      </c>
      <c r="U69" s="45">
        <f t="shared" si="76"/>
        <v>8351.0189420130082</v>
      </c>
      <c r="V69" s="45">
        <f t="shared" si="76"/>
        <v>-14336.470123612849</v>
      </c>
      <c r="W69" s="45">
        <f t="shared" si="76"/>
        <v>-13277.725439480928</v>
      </c>
      <c r="X69" s="45">
        <f t="shared" si="76"/>
        <v>-12219.414387255409</v>
      </c>
      <c r="Y69" s="45">
        <f t="shared" si="76"/>
        <v>82737.526662307806</v>
      </c>
      <c r="Z69" s="45">
        <f t="shared" si="76"/>
        <v>64624.798479146826</v>
      </c>
      <c r="AA69" s="45">
        <f t="shared" si="76"/>
        <v>42897.066218183092</v>
      </c>
      <c r="AB69" s="45">
        <f t="shared" si="76"/>
        <v>20998.123712749944</v>
      </c>
      <c r="AC69" s="45">
        <f t="shared" si="76"/>
        <v>-1072.0290371525707</v>
      </c>
      <c r="AD69" s="45">
        <f t="shared" si="76"/>
        <v>-694.6164010667494</v>
      </c>
      <c r="AE69" s="45">
        <f t="shared" si="76"/>
        <v>-317.20376498092827</v>
      </c>
      <c r="AF69" s="45">
        <f t="shared" si="76"/>
        <v>60.208871104892864</v>
      </c>
      <c r="AG69" s="45">
        <f t="shared" si="76"/>
        <v>437.62150719071224</v>
      </c>
      <c r="AH69" s="45">
        <f t="shared" si="76"/>
        <v>815.03414327653059</v>
      </c>
      <c r="AI69" s="45">
        <f t="shared" si="76"/>
        <v>1192.4467793623544</v>
      </c>
      <c r="AJ69" s="45">
        <f t="shared" ref="AJ69:BO69" si="77">-AJ52-AJ49-AJ50-AJ51+AJ46-AJ47-AJ48+AJ66+AJ68</f>
        <v>1569.8594154481721</v>
      </c>
      <c r="AK69" s="45">
        <f t="shared" si="77"/>
        <v>2016.3585153829004</v>
      </c>
      <c r="AL69" s="45">
        <f t="shared" si="77"/>
        <v>2401.3194041904371</v>
      </c>
      <c r="AM69" s="45">
        <f t="shared" si="77"/>
        <v>2786.2802929979734</v>
      </c>
      <c r="AN69" s="45">
        <f t="shared" si="77"/>
        <v>3171.2411818055102</v>
      </c>
      <c r="AO69" s="45">
        <f t="shared" si="77"/>
        <v>4101.5015368697805</v>
      </c>
      <c r="AP69" s="45">
        <f t="shared" si="77"/>
        <v>4101.5015368697805</v>
      </c>
      <c r="AQ69" s="45">
        <f t="shared" si="77"/>
        <v>4101.5015368697805</v>
      </c>
      <c r="AR69" s="45">
        <f t="shared" si="77"/>
        <v>4101.5015368697805</v>
      </c>
      <c r="AS69" s="45">
        <f t="shared" si="77"/>
        <v>4101.5015368697805</v>
      </c>
      <c r="AT69" s="45">
        <f t="shared" si="77"/>
        <v>4101.5015368697805</v>
      </c>
      <c r="AU69" s="45">
        <f t="shared" si="77"/>
        <v>4101.5015368697805</v>
      </c>
      <c r="AV69" s="45">
        <f t="shared" si="77"/>
        <v>4101.5015368697805</v>
      </c>
      <c r="AW69" s="45">
        <f t="shared" si="77"/>
        <v>4199.2067539859663</v>
      </c>
      <c r="AX69" s="45">
        <f t="shared" si="77"/>
        <v>4199.2067539859663</v>
      </c>
      <c r="AY69" s="45">
        <f t="shared" si="77"/>
        <v>4199.2067539859663</v>
      </c>
      <c r="AZ69" s="45">
        <f t="shared" si="77"/>
        <v>4199.2067539859663</v>
      </c>
      <c r="BA69" s="45">
        <f t="shared" si="77"/>
        <v>4199.2067539859663</v>
      </c>
      <c r="BB69" s="45">
        <f t="shared" si="77"/>
        <v>4199.2067539859663</v>
      </c>
      <c r="BC69" s="45">
        <f t="shared" si="77"/>
        <v>4199.2067539859663</v>
      </c>
      <c r="BD69" s="45">
        <f t="shared" si="77"/>
        <v>4199.2067539859663</v>
      </c>
      <c r="BE69" s="45">
        <f t="shared" si="77"/>
        <v>4199.2067539859663</v>
      </c>
      <c r="BF69" s="45">
        <f t="shared" si="77"/>
        <v>4199.2067539859663</v>
      </c>
      <c r="BG69" s="45">
        <f t="shared" si="77"/>
        <v>4199.2067539859663</v>
      </c>
      <c r="BH69" s="45">
        <f t="shared" si="77"/>
        <v>4199.2067539859663</v>
      </c>
      <c r="BI69" s="45">
        <f t="shared" si="77"/>
        <v>4298.8660754444754</v>
      </c>
      <c r="BJ69" s="45">
        <f t="shared" si="77"/>
        <v>4298.8660754444754</v>
      </c>
      <c r="BK69" s="45">
        <f t="shared" si="77"/>
        <v>4298.8660754444754</v>
      </c>
      <c r="BL69" s="45">
        <f t="shared" si="77"/>
        <v>4298.8660754444754</v>
      </c>
      <c r="BM69" s="45">
        <f t="shared" si="77"/>
        <v>4298.8660754444754</v>
      </c>
      <c r="BN69" s="45">
        <f t="shared" si="77"/>
        <v>4298.8660754444754</v>
      </c>
      <c r="BO69" s="45">
        <f t="shared" si="77"/>
        <v>4298.8660754444754</v>
      </c>
      <c r="BP69" s="45">
        <f t="shared" ref="BP69:CU69" si="78">-BP52-BP49-BP50-BP51+BP46-BP47-BP48+BP66+BP68</f>
        <v>4298.8660754444754</v>
      </c>
      <c r="BQ69" s="45">
        <f t="shared" si="78"/>
        <v>4298.8660754444754</v>
      </c>
      <c r="BR69" s="45">
        <f t="shared" si="78"/>
        <v>4298.8660754444754</v>
      </c>
      <c r="BS69" s="45">
        <f t="shared" si="78"/>
        <v>4298.8660754444754</v>
      </c>
      <c r="BT69" s="45">
        <f t="shared" si="78"/>
        <v>4298.8660754444754</v>
      </c>
      <c r="BU69" s="45">
        <f t="shared" si="78"/>
        <v>4400.5185833321539</v>
      </c>
      <c r="BV69" s="45">
        <f t="shared" si="78"/>
        <v>4400.5185833321539</v>
      </c>
      <c r="BW69" s="45">
        <f t="shared" si="78"/>
        <v>4400.5185833321539</v>
      </c>
      <c r="BX69" s="45">
        <f t="shared" si="78"/>
        <v>4400.5185833321539</v>
      </c>
      <c r="BY69" s="45">
        <f t="shared" si="78"/>
        <v>4400.5185833321539</v>
      </c>
      <c r="BZ69" s="45">
        <f t="shared" si="78"/>
        <v>4400.5185833321539</v>
      </c>
      <c r="CA69" s="45">
        <f t="shared" si="78"/>
        <v>4400.5185833321539</v>
      </c>
      <c r="CB69" s="45">
        <f t="shared" si="78"/>
        <v>4400.5185833321539</v>
      </c>
      <c r="CC69" s="45">
        <f t="shared" si="78"/>
        <v>4400.5185833321539</v>
      </c>
      <c r="CD69" s="45">
        <f t="shared" si="78"/>
        <v>4400.5185833321539</v>
      </c>
      <c r="CE69" s="45">
        <f t="shared" si="78"/>
        <v>4400.5185833321539</v>
      </c>
      <c r="CF69" s="45">
        <f t="shared" si="78"/>
        <v>4400.5185833321539</v>
      </c>
      <c r="CG69" s="45">
        <f t="shared" si="78"/>
        <v>4504.2041413775869</v>
      </c>
      <c r="CH69" s="45">
        <f t="shared" si="78"/>
        <v>4504.2041413775869</v>
      </c>
      <c r="CI69" s="45">
        <f t="shared" si="78"/>
        <v>4504.2041413775869</v>
      </c>
      <c r="CJ69" s="45">
        <f t="shared" si="78"/>
        <v>4504.2041413775869</v>
      </c>
      <c r="CK69" s="45">
        <f t="shared" si="78"/>
        <v>4504.2041413775869</v>
      </c>
      <c r="CL69" s="45">
        <f t="shared" si="78"/>
        <v>4504.2041413775869</v>
      </c>
      <c r="CM69" s="45">
        <f t="shared" si="78"/>
        <v>4504.2041413775869</v>
      </c>
      <c r="CN69" s="45">
        <f t="shared" si="78"/>
        <v>4504.2041413775869</v>
      </c>
      <c r="CO69" s="45">
        <f t="shared" si="78"/>
        <v>4504.2041413775869</v>
      </c>
      <c r="CP69" s="45">
        <f t="shared" si="78"/>
        <v>4504.2041413775869</v>
      </c>
      <c r="CQ69" s="45">
        <f t="shared" si="78"/>
        <v>4504.2041413775869</v>
      </c>
      <c r="CR69" s="45">
        <f t="shared" si="78"/>
        <v>4504.2041413775869</v>
      </c>
      <c r="CS69" s="45">
        <f t="shared" si="78"/>
        <v>4609.9634105839295</v>
      </c>
      <c r="CT69" s="45">
        <f t="shared" si="78"/>
        <v>4609.9634105839295</v>
      </c>
      <c r="CU69" s="45">
        <f t="shared" si="78"/>
        <v>4609.9634105839295</v>
      </c>
      <c r="CV69" s="45">
        <f t="shared" ref="CV69:EA69" si="79">-CV52-CV49-CV50-CV51+CV46-CV47-CV48+CV66+CV68</f>
        <v>4609.9634105839295</v>
      </c>
      <c r="CW69" s="45">
        <f t="shared" si="79"/>
        <v>4609.9634105839295</v>
      </c>
      <c r="CX69" s="45">
        <f t="shared" si="79"/>
        <v>4609.9634105839295</v>
      </c>
      <c r="CY69" s="45">
        <f t="shared" si="79"/>
        <v>4609.9634105839295</v>
      </c>
      <c r="CZ69" s="45">
        <f t="shared" si="79"/>
        <v>4609.9634105839295</v>
      </c>
      <c r="DA69" s="45">
        <f t="shared" si="79"/>
        <v>4609.9634105839295</v>
      </c>
      <c r="DB69" s="45">
        <f t="shared" si="79"/>
        <v>4609.9634105839295</v>
      </c>
      <c r="DC69" s="45">
        <f t="shared" si="79"/>
        <v>4609.9634105839295</v>
      </c>
      <c r="DD69" s="45">
        <f t="shared" si="79"/>
        <v>4609.9634105839295</v>
      </c>
      <c r="DE69" s="45">
        <f t="shared" si="79"/>
        <v>4717.8378651743969</v>
      </c>
      <c r="DF69" s="45">
        <f t="shared" si="79"/>
        <v>4717.8378651743969</v>
      </c>
      <c r="DG69" s="45">
        <f t="shared" si="79"/>
        <v>4717.8378651743969</v>
      </c>
      <c r="DH69" s="45">
        <f t="shared" si="79"/>
        <v>4717.8378651743969</v>
      </c>
      <c r="DI69" s="45">
        <f t="shared" si="79"/>
        <v>4717.8378651743969</v>
      </c>
      <c r="DJ69" s="45">
        <f t="shared" si="79"/>
        <v>4717.8378651743969</v>
      </c>
      <c r="DK69" s="45">
        <f t="shared" si="79"/>
        <v>4717.8378651743969</v>
      </c>
      <c r="DL69" s="45">
        <f t="shared" si="79"/>
        <v>4717.8378651743969</v>
      </c>
      <c r="DM69" s="45">
        <f t="shared" si="79"/>
        <v>4717.8378651743969</v>
      </c>
      <c r="DN69" s="45">
        <f t="shared" si="79"/>
        <v>4717.8378651743969</v>
      </c>
      <c r="DO69" s="45">
        <f t="shared" si="79"/>
        <v>4717.8378651743969</v>
      </c>
      <c r="DP69" s="45">
        <f t="shared" si="79"/>
        <v>4717.8378651743969</v>
      </c>
      <c r="DQ69" s="45">
        <f t="shared" si="79"/>
        <v>4827.8698088566734</v>
      </c>
      <c r="DR69" s="45">
        <f t="shared" si="79"/>
        <v>4827.8698088566734</v>
      </c>
      <c r="DS69" s="45">
        <f t="shared" si="79"/>
        <v>4827.8698088566734</v>
      </c>
      <c r="DT69" s="45">
        <f t="shared" si="79"/>
        <v>4827.8698088566734</v>
      </c>
      <c r="DU69" s="45">
        <f t="shared" si="79"/>
        <v>4827.8698088566734</v>
      </c>
      <c r="DV69" s="45">
        <f t="shared" si="79"/>
        <v>4827.8698088566734</v>
      </c>
      <c r="DW69" s="45">
        <f t="shared" si="79"/>
        <v>4827.8698088566734</v>
      </c>
      <c r="DX69" s="45">
        <f t="shared" si="79"/>
        <v>4827.8698088566734</v>
      </c>
      <c r="DY69" s="45">
        <f t="shared" si="79"/>
        <v>4827.8698088566734</v>
      </c>
      <c r="DZ69" s="45">
        <f t="shared" si="79"/>
        <v>4827.8698088566734</v>
      </c>
      <c r="EA69" s="45">
        <f t="shared" si="79"/>
        <v>4827.8698088566734</v>
      </c>
      <c r="EB69" s="45">
        <f t="shared" ref="EB69:FG69" si="80">-EB52-EB49-EB50-EB51+EB46-EB47-EB48+EB66+EB68</f>
        <v>4827.8698088566734</v>
      </c>
      <c r="EC69" s="45">
        <f t="shared" si="80"/>
        <v>4940.1023914125981</v>
      </c>
      <c r="ED69" s="45">
        <f t="shared" si="80"/>
        <v>4940.1023914125981</v>
      </c>
      <c r="EE69" s="45">
        <f t="shared" si="80"/>
        <v>4940.1023914125981</v>
      </c>
      <c r="EF69" s="45">
        <f t="shared" si="80"/>
        <v>4940.1023914125981</v>
      </c>
      <c r="EG69" s="45">
        <f t="shared" si="80"/>
        <v>4940.1023914125981</v>
      </c>
      <c r="EH69" s="45">
        <f t="shared" si="80"/>
        <v>4940.1023914125981</v>
      </c>
      <c r="EI69" s="45">
        <f t="shared" si="80"/>
        <v>4940.1023914125981</v>
      </c>
      <c r="EJ69" s="45">
        <f t="shared" si="80"/>
        <v>4940.1023914125981</v>
      </c>
      <c r="EK69" s="45">
        <f t="shared" si="80"/>
        <v>4940.1023914125981</v>
      </c>
      <c r="EL69" s="45">
        <f t="shared" si="80"/>
        <v>4940.1023914125981</v>
      </c>
      <c r="EM69" s="45">
        <f t="shared" si="80"/>
        <v>4940.1023914125981</v>
      </c>
      <c r="EN69" s="45">
        <f t="shared" si="80"/>
        <v>977229.14427348308</v>
      </c>
      <c r="EO69" s="45">
        <f t="shared" si="80"/>
        <v>0</v>
      </c>
      <c r="EP69" s="45">
        <f t="shared" si="80"/>
        <v>0</v>
      </c>
      <c r="EQ69" s="45">
        <f t="shared" si="80"/>
        <v>0</v>
      </c>
      <c r="ER69" s="45">
        <f t="shared" si="80"/>
        <v>0</v>
      </c>
      <c r="ES69" s="45">
        <f t="shared" si="80"/>
        <v>0</v>
      </c>
      <c r="ET69" s="45">
        <f t="shared" si="80"/>
        <v>0</v>
      </c>
      <c r="EU69" s="45">
        <f t="shared" si="80"/>
        <v>0</v>
      </c>
      <c r="EV69" s="45">
        <f t="shared" si="80"/>
        <v>0</v>
      </c>
      <c r="EW69" s="45">
        <f t="shared" si="80"/>
        <v>0</v>
      </c>
      <c r="EX69" s="45">
        <f t="shared" si="80"/>
        <v>0</v>
      </c>
      <c r="EY69" s="45">
        <f t="shared" si="80"/>
        <v>0</v>
      </c>
      <c r="EZ69" s="45">
        <f t="shared" si="80"/>
        <v>0</v>
      </c>
      <c r="FA69" s="45">
        <f t="shared" si="80"/>
        <v>0</v>
      </c>
      <c r="FB69" s="45">
        <f t="shared" si="80"/>
        <v>0</v>
      </c>
      <c r="FC69" s="45">
        <f t="shared" si="80"/>
        <v>0</v>
      </c>
      <c r="FD69" s="45">
        <f t="shared" si="80"/>
        <v>0</v>
      </c>
      <c r="FE69" s="45">
        <f t="shared" si="80"/>
        <v>0</v>
      </c>
      <c r="FF69" s="45">
        <f t="shared" si="80"/>
        <v>0</v>
      </c>
      <c r="FG69" s="45">
        <f t="shared" si="80"/>
        <v>0</v>
      </c>
      <c r="FH69" s="45">
        <f t="shared" ref="FH69:GM69" si="81">-FH52-FH49-FH50-FH51+FH46-FH47-FH48+FH66+FH68</f>
        <v>0</v>
      </c>
      <c r="FI69" s="45">
        <f t="shared" si="81"/>
        <v>0</v>
      </c>
      <c r="FJ69" s="45">
        <f t="shared" si="81"/>
        <v>0</v>
      </c>
      <c r="FK69" s="45">
        <f t="shared" si="81"/>
        <v>0</v>
      </c>
      <c r="FL69" s="45">
        <f t="shared" si="81"/>
        <v>0</v>
      </c>
      <c r="FM69" s="45">
        <f t="shared" si="81"/>
        <v>0</v>
      </c>
      <c r="FN69" s="45">
        <f t="shared" si="81"/>
        <v>0</v>
      </c>
      <c r="FO69" s="45">
        <f t="shared" si="81"/>
        <v>0</v>
      </c>
      <c r="FP69" s="45">
        <f t="shared" si="81"/>
        <v>0</v>
      </c>
    </row>
    <row r="70" spans="1:172" x14ac:dyDescent="0.2">
      <c r="A70" s="42" t="s">
        <v>250</v>
      </c>
      <c r="D70" s="46">
        <f>D69</f>
        <v>-800000</v>
      </c>
      <c r="E70" s="46">
        <f t="shared" ref="E70:AJ70" si="82">D70+E69</f>
        <v>-883720.30100290873</v>
      </c>
      <c r="F70" s="46">
        <f t="shared" si="82"/>
        <v>-947864.86425461317</v>
      </c>
      <c r="G70" s="46">
        <f t="shared" si="82"/>
        <v>-992262.90114661341</v>
      </c>
      <c r="H70" s="46">
        <f t="shared" si="82"/>
        <v>-1016743.6237667757</v>
      </c>
      <c r="I70" s="46">
        <f t="shared" si="82"/>
        <v>-1021136.2449004822</v>
      </c>
      <c r="J70" s="46">
        <f t="shared" si="82"/>
        <v>-1024464.5487728533</v>
      </c>
      <c r="K70" s="46">
        <f t="shared" si="82"/>
        <v>-1026728.9598122311</v>
      </c>
      <c r="L70" s="46">
        <f t="shared" si="82"/>
        <v>-1027929.9031479354</v>
      </c>
      <c r="M70" s="46">
        <f t="shared" si="82"/>
        <v>-1028067.8046114219</v>
      </c>
      <c r="N70" s="46">
        <f t="shared" si="82"/>
        <v>-1027143.0907374413</v>
      </c>
      <c r="O70" s="46">
        <f t="shared" si="82"/>
        <v>-1025156.1887652015</v>
      </c>
      <c r="P70" s="46">
        <f t="shared" si="82"/>
        <v>-1022107.5266395303</v>
      </c>
      <c r="Q70" s="46">
        <f t="shared" si="82"/>
        <v>-1017997.5330120415</v>
      </c>
      <c r="R70" s="46">
        <f t="shared" si="82"/>
        <v>-1012826.6372423016</v>
      </c>
      <c r="S70" s="46">
        <f t="shared" si="82"/>
        <v>-1006595.2693989996</v>
      </c>
      <c r="T70" s="46">
        <f t="shared" si="82"/>
        <v>-999303.86026111781</v>
      </c>
      <c r="U70" s="46">
        <f t="shared" si="82"/>
        <v>-990952.84131910477</v>
      </c>
      <c r="V70" s="46">
        <f t="shared" si="82"/>
        <v>-1005289.3114427177</v>
      </c>
      <c r="W70" s="46">
        <f t="shared" si="82"/>
        <v>-1018567.0368821986</v>
      </c>
      <c r="X70" s="46">
        <f t="shared" si="82"/>
        <v>-1030786.4512694541</v>
      </c>
      <c r="Y70" s="46">
        <f t="shared" si="82"/>
        <v>-948048.9246071463</v>
      </c>
      <c r="Z70" s="46">
        <f t="shared" si="82"/>
        <v>-883424.12612799951</v>
      </c>
      <c r="AA70" s="46">
        <f t="shared" si="82"/>
        <v>-840527.05990981637</v>
      </c>
      <c r="AB70" s="46">
        <f t="shared" si="82"/>
        <v>-819528.93619706645</v>
      </c>
      <c r="AC70" s="46">
        <f t="shared" si="82"/>
        <v>-820600.96523421898</v>
      </c>
      <c r="AD70" s="46">
        <f t="shared" si="82"/>
        <v>-821295.58163528575</v>
      </c>
      <c r="AE70" s="46">
        <f t="shared" si="82"/>
        <v>-821612.78540026664</v>
      </c>
      <c r="AF70" s="46">
        <f t="shared" si="82"/>
        <v>-821552.57652916177</v>
      </c>
      <c r="AG70" s="46">
        <f t="shared" si="82"/>
        <v>-821114.95502197102</v>
      </c>
      <c r="AH70" s="46">
        <f t="shared" si="82"/>
        <v>-820299.92087869451</v>
      </c>
      <c r="AI70" s="46">
        <f t="shared" si="82"/>
        <v>-819107.47409933212</v>
      </c>
      <c r="AJ70" s="46">
        <f t="shared" si="82"/>
        <v>-817537.61468388396</v>
      </c>
      <c r="AK70" s="46">
        <f t="shared" ref="AK70:BP70" si="83">AJ70+AK69</f>
        <v>-815521.2561685011</v>
      </c>
      <c r="AL70" s="46">
        <f t="shared" si="83"/>
        <v>-813119.9367643107</v>
      </c>
      <c r="AM70" s="46">
        <f t="shared" si="83"/>
        <v>-810333.65647131274</v>
      </c>
      <c r="AN70" s="46">
        <f t="shared" si="83"/>
        <v>-807162.41528950725</v>
      </c>
      <c r="AO70" s="46">
        <f t="shared" si="83"/>
        <v>-803060.91375263745</v>
      </c>
      <c r="AP70" s="46">
        <f t="shared" si="83"/>
        <v>-798959.41221576766</v>
      </c>
      <c r="AQ70" s="46">
        <f t="shared" si="83"/>
        <v>-794857.91067889787</v>
      </c>
      <c r="AR70" s="46">
        <f t="shared" si="83"/>
        <v>-790756.40914202807</v>
      </c>
      <c r="AS70" s="46">
        <f t="shared" si="83"/>
        <v>-786654.90760515828</v>
      </c>
      <c r="AT70" s="46">
        <f t="shared" si="83"/>
        <v>-782553.40606828849</v>
      </c>
      <c r="AU70" s="46">
        <f t="shared" si="83"/>
        <v>-778451.9045314187</v>
      </c>
      <c r="AV70" s="46">
        <f t="shared" si="83"/>
        <v>-774350.4029945489</v>
      </c>
      <c r="AW70" s="46">
        <f t="shared" si="83"/>
        <v>-770151.19624056295</v>
      </c>
      <c r="AX70" s="46">
        <f t="shared" si="83"/>
        <v>-765951.98948657699</v>
      </c>
      <c r="AY70" s="46">
        <f t="shared" si="83"/>
        <v>-761752.78273259103</v>
      </c>
      <c r="AZ70" s="46">
        <f t="shared" si="83"/>
        <v>-757553.57597860508</v>
      </c>
      <c r="BA70" s="46">
        <f t="shared" si="83"/>
        <v>-753354.36922461912</v>
      </c>
      <c r="BB70" s="46">
        <f t="shared" si="83"/>
        <v>-749155.16247063316</v>
      </c>
      <c r="BC70" s="46">
        <f t="shared" si="83"/>
        <v>-744955.95571664721</v>
      </c>
      <c r="BD70" s="46">
        <f t="shared" si="83"/>
        <v>-740756.74896266125</v>
      </c>
      <c r="BE70" s="46">
        <f t="shared" si="83"/>
        <v>-736557.5422086753</v>
      </c>
      <c r="BF70" s="46">
        <f t="shared" si="83"/>
        <v>-732358.33545468934</v>
      </c>
      <c r="BG70" s="46">
        <f t="shared" si="83"/>
        <v>-728159.12870070338</v>
      </c>
      <c r="BH70" s="46">
        <f t="shared" si="83"/>
        <v>-723959.92194671743</v>
      </c>
      <c r="BI70" s="46">
        <f t="shared" si="83"/>
        <v>-719661.05587127293</v>
      </c>
      <c r="BJ70" s="46">
        <f t="shared" si="83"/>
        <v>-715362.18979582842</v>
      </c>
      <c r="BK70" s="46">
        <f t="shared" si="83"/>
        <v>-711063.32372038392</v>
      </c>
      <c r="BL70" s="46">
        <f t="shared" si="83"/>
        <v>-706764.45764493942</v>
      </c>
      <c r="BM70" s="46">
        <f t="shared" si="83"/>
        <v>-702465.59156949492</v>
      </c>
      <c r="BN70" s="46">
        <f t="shared" si="83"/>
        <v>-698166.72549405042</v>
      </c>
      <c r="BO70" s="46">
        <f t="shared" si="83"/>
        <v>-693867.85941860592</v>
      </c>
      <c r="BP70" s="46">
        <f t="shared" si="83"/>
        <v>-689568.99334316142</v>
      </c>
      <c r="BQ70" s="46">
        <f t="shared" ref="BQ70:CV70" si="84">BP70+BQ69</f>
        <v>-685270.12726771692</v>
      </c>
      <c r="BR70" s="46">
        <f t="shared" si="84"/>
        <v>-680971.26119227242</v>
      </c>
      <c r="BS70" s="46">
        <f t="shared" si="84"/>
        <v>-676672.39511682792</v>
      </c>
      <c r="BT70" s="46">
        <f t="shared" si="84"/>
        <v>-672373.52904138342</v>
      </c>
      <c r="BU70" s="46">
        <f t="shared" si="84"/>
        <v>-667973.01045805123</v>
      </c>
      <c r="BV70" s="46">
        <f t="shared" si="84"/>
        <v>-663572.49187471904</v>
      </c>
      <c r="BW70" s="46">
        <f t="shared" si="84"/>
        <v>-659171.97329138685</v>
      </c>
      <c r="BX70" s="46">
        <f t="shared" si="84"/>
        <v>-654771.45470805466</v>
      </c>
      <c r="BY70" s="46">
        <f t="shared" si="84"/>
        <v>-650370.93612472247</v>
      </c>
      <c r="BZ70" s="46">
        <f t="shared" si="84"/>
        <v>-645970.41754139028</v>
      </c>
      <c r="CA70" s="46">
        <f t="shared" si="84"/>
        <v>-641569.8989580581</v>
      </c>
      <c r="CB70" s="46">
        <f t="shared" si="84"/>
        <v>-637169.38037472591</v>
      </c>
      <c r="CC70" s="46">
        <f t="shared" si="84"/>
        <v>-632768.86179139372</v>
      </c>
      <c r="CD70" s="46">
        <f t="shared" si="84"/>
        <v>-628368.34320806153</v>
      </c>
      <c r="CE70" s="46">
        <f t="shared" si="84"/>
        <v>-623967.82462472934</v>
      </c>
      <c r="CF70" s="46">
        <f t="shared" si="84"/>
        <v>-619567.30604139715</v>
      </c>
      <c r="CG70" s="46">
        <f t="shared" si="84"/>
        <v>-615063.10190001957</v>
      </c>
      <c r="CH70" s="46">
        <f t="shared" si="84"/>
        <v>-610558.89775864198</v>
      </c>
      <c r="CI70" s="46">
        <f t="shared" si="84"/>
        <v>-606054.69361726439</v>
      </c>
      <c r="CJ70" s="46">
        <f t="shared" si="84"/>
        <v>-601550.4894758868</v>
      </c>
      <c r="CK70" s="46">
        <f t="shared" si="84"/>
        <v>-597046.28533450922</v>
      </c>
      <c r="CL70" s="46">
        <f t="shared" si="84"/>
        <v>-592542.08119313163</v>
      </c>
      <c r="CM70" s="46">
        <f t="shared" si="84"/>
        <v>-588037.87705175404</v>
      </c>
      <c r="CN70" s="46">
        <f t="shared" si="84"/>
        <v>-583533.67291037645</v>
      </c>
      <c r="CO70" s="46">
        <f t="shared" si="84"/>
        <v>-579029.46876899886</v>
      </c>
      <c r="CP70" s="46">
        <f t="shared" si="84"/>
        <v>-574525.26462762128</v>
      </c>
      <c r="CQ70" s="46">
        <f t="shared" si="84"/>
        <v>-570021.06048624369</v>
      </c>
      <c r="CR70" s="46">
        <f t="shared" si="84"/>
        <v>-565516.8563448661</v>
      </c>
      <c r="CS70" s="46">
        <f t="shared" si="84"/>
        <v>-560906.89293428219</v>
      </c>
      <c r="CT70" s="46">
        <f t="shared" si="84"/>
        <v>-556296.92952369829</v>
      </c>
      <c r="CU70" s="46">
        <f t="shared" si="84"/>
        <v>-551686.96611311438</v>
      </c>
      <c r="CV70" s="46">
        <f t="shared" si="84"/>
        <v>-547077.00270253047</v>
      </c>
      <c r="CW70" s="46">
        <f t="shared" ref="CW70:EB70" si="85">CV70+CW69</f>
        <v>-542467.03929194657</v>
      </c>
      <c r="CX70" s="46">
        <f t="shared" si="85"/>
        <v>-537857.07588136266</v>
      </c>
      <c r="CY70" s="46">
        <f t="shared" si="85"/>
        <v>-533247.11247077875</v>
      </c>
      <c r="CZ70" s="46">
        <f t="shared" si="85"/>
        <v>-528637.14906019485</v>
      </c>
      <c r="DA70" s="46">
        <f t="shared" si="85"/>
        <v>-524027.18564961094</v>
      </c>
      <c r="DB70" s="46">
        <f t="shared" si="85"/>
        <v>-519417.22223902703</v>
      </c>
      <c r="DC70" s="46">
        <f t="shared" si="85"/>
        <v>-514807.25882844313</v>
      </c>
      <c r="DD70" s="46">
        <f t="shared" si="85"/>
        <v>-510197.29541785922</v>
      </c>
      <c r="DE70" s="46">
        <f t="shared" si="85"/>
        <v>-505479.45755268482</v>
      </c>
      <c r="DF70" s="46">
        <f t="shared" si="85"/>
        <v>-500761.61968751042</v>
      </c>
      <c r="DG70" s="46">
        <f t="shared" si="85"/>
        <v>-496043.78182233602</v>
      </c>
      <c r="DH70" s="46">
        <f t="shared" si="85"/>
        <v>-491325.94395716162</v>
      </c>
      <c r="DI70" s="46">
        <f t="shared" si="85"/>
        <v>-486608.10609198723</v>
      </c>
      <c r="DJ70" s="46">
        <f t="shared" si="85"/>
        <v>-481890.26822681283</v>
      </c>
      <c r="DK70" s="46">
        <f t="shared" si="85"/>
        <v>-477172.43036163843</v>
      </c>
      <c r="DL70" s="46">
        <f t="shared" si="85"/>
        <v>-472454.59249646403</v>
      </c>
      <c r="DM70" s="46">
        <f t="shared" si="85"/>
        <v>-467736.75463128963</v>
      </c>
      <c r="DN70" s="46">
        <f t="shared" si="85"/>
        <v>-463018.91676611523</v>
      </c>
      <c r="DO70" s="46">
        <f t="shared" si="85"/>
        <v>-458301.07890094083</v>
      </c>
      <c r="DP70" s="46">
        <f t="shared" si="85"/>
        <v>-453583.24103576643</v>
      </c>
      <c r="DQ70" s="46">
        <f t="shared" si="85"/>
        <v>-448755.37122690975</v>
      </c>
      <c r="DR70" s="46">
        <f t="shared" si="85"/>
        <v>-443927.50141805306</v>
      </c>
      <c r="DS70" s="46">
        <f t="shared" si="85"/>
        <v>-439099.63160919637</v>
      </c>
      <c r="DT70" s="46">
        <f t="shared" si="85"/>
        <v>-434271.76180033968</v>
      </c>
      <c r="DU70" s="46">
        <f t="shared" si="85"/>
        <v>-429443.89199148299</v>
      </c>
      <c r="DV70" s="46">
        <f t="shared" si="85"/>
        <v>-424616.0221826263</v>
      </c>
      <c r="DW70" s="46">
        <f t="shared" si="85"/>
        <v>-419788.15237376961</v>
      </c>
      <c r="DX70" s="46">
        <f t="shared" si="85"/>
        <v>-414960.28256491292</v>
      </c>
      <c r="DY70" s="46">
        <f t="shared" si="85"/>
        <v>-410132.41275605623</v>
      </c>
      <c r="DZ70" s="46">
        <f t="shared" si="85"/>
        <v>-405304.54294719954</v>
      </c>
      <c r="EA70" s="46">
        <f t="shared" si="85"/>
        <v>-400476.67313834286</v>
      </c>
      <c r="EB70" s="46">
        <f t="shared" si="85"/>
        <v>-395648.80332948617</v>
      </c>
      <c r="EC70" s="46">
        <f t="shared" ref="EC70:FH70" si="86">EB70+EC69</f>
        <v>-390708.70093807357</v>
      </c>
      <c r="ED70" s="46">
        <f t="shared" si="86"/>
        <v>-385768.59854666097</v>
      </c>
      <c r="EE70" s="46">
        <f t="shared" si="86"/>
        <v>-380828.49615524837</v>
      </c>
      <c r="EF70" s="46">
        <f t="shared" si="86"/>
        <v>-375888.39376383577</v>
      </c>
      <c r="EG70" s="46">
        <f t="shared" si="86"/>
        <v>-370948.29137242318</v>
      </c>
      <c r="EH70" s="46">
        <f t="shared" si="86"/>
        <v>-366008.18898101058</v>
      </c>
      <c r="EI70" s="46">
        <f t="shared" si="86"/>
        <v>-361068.08658959798</v>
      </c>
      <c r="EJ70" s="46">
        <f t="shared" si="86"/>
        <v>-356127.98419818538</v>
      </c>
      <c r="EK70" s="46">
        <f t="shared" si="86"/>
        <v>-351187.88180677278</v>
      </c>
      <c r="EL70" s="46">
        <f t="shared" si="86"/>
        <v>-346247.77941536019</v>
      </c>
      <c r="EM70" s="46">
        <f t="shared" si="86"/>
        <v>-341307.67702394759</v>
      </c>
      <c r="EN70" s="46">
        <f t="shared" si="86"/>
        <v>635921.46724953549</v>
      </c>
      <c r="EO70" s="46">
        <f t="shared" si="86"/>
        <v>635921.46724953549</v>
      </c>
      <c r="EP70" s="46">
        <f t="shared" si="86"/>
        <v>635921.46724953549</v>
      </c>
      <c r="EQ70" s="46">
        <f t="shared" si="86"/>
        <v>635921.46724953549</v>
      </c>
      <c r="ER70" s="46">
        <f t="shared" si="86"/>
        <v>635921.46724953549</v>
      </c>
      <c r="ES70" s="46">
        <f t="shared" si="86"/>
        <v>635921.46724953549</v>
      </c>
      <c r="ET70" s="46">
        <f t="shared" si="86"/>
        <v>635921.46724953549</v>
      </c>
      <c r="EU70" s="46">
        <f t="shared" si="86"/>
        <v>635921.46724953549</v>
      </c>
      <c r="EV70" s="46">
        <f t="shared" si="86"/>
        <v>635921.46724953549</v>
      </c>
      <c r="EW70" s="46">
        <f t="shared" si="86"/>
        <v>635921.46724953549</v>
      </c>
      <c r="EX70" s="46">
        <f t="shared" si="86"/>
        <v>635921.46724953549</v>
      </c>
      <c r="EY70" s="46">
        <f t="shared" si="86"/>
        <v>635921.46724953549</v>
      </c>
      <c r="EZ70" s="46">
        <f t="shared" si="86"/>
        <v>635921.46724953549</v>
      </c>
      <c r="FA70" s="46">
        <f t="shared" si="86"/>
        <v>635921.46724953549</v>
      </c>
      <c r="FB70" s="46">
        <f t="shared" si="86"/>
        <v>635921.46724953549</v>
      </c>
      <c r="FC70" s="46">
        <f t="shared" si="86"/>
        <v>635921.46724953549</v>
      </c>
      <c r="FD70" s="46">
        <f t="shared" si="86"/>
        <v>635921.46724953549</v>
      </c>
      <c r="FE70" s="46">
        <f t="shared" si="86"/>
        <v>635921.46724953549</v>
      </c>
      <c r="FF70" s="46">
        <f t="shared" si="86"/>
        <v>635921.46724953549</v>
      </c>
      <c r="FG70" s="46">
        <f t="shared" si="86"/>
        <v>635921.46724953549</v>
      </c>
      <c r="FH70" s="46">
        <f t="shared" si="86"/>
        <v>635921.46724953549</v>
      </c>
      <c r="FI70" s="46">
        <f t="shared" ref="FI70:GN70" si="87">FH70+FI69</f>
        <v>635921.46724953549</v>
      </c>
      <c r="FJ70" s="46">
        <f t="shared" si="87"/>
        <v>635921.46724953549</v>
      </c>
      <c r="FK70" s="46">
        <f t="shared" si="87"/>
        <v>635921.46724953549</v>
      </c>
      <c r="FL70" s="46">
        <f t="shared" si="87"/>
        <v>635921.46724953549</v>
      </c>
      <c r="FM70" s="46">
        <f t="shared" si="87"/>
        <v>635921.46724953549</v>
      </c>
      <c r="FN70" s="46">
        <f t="shared" si="87"/>
        <v>635921.46724953549</v>
      </c>
      <c r="FO70" s="46">
        <f t="shared" si="87"/>
        <v>635921.46724953549</v>
      </c>
      <c r="FP70" s="46">
        <f t="shared" si="87"/>
        <v>635921.46724953549</v>
      </c>
    </row>
    <row r="71" spans="1:172" x14ac:dyDescent="0.2">
      <c r="A71" s="42" t="s">
        <v>251</v>
      </c>
      <c r="C71" s="45">
        <f>SUM(D71:FP71)</f>
        <v>-415936.76598139713</v>
      </c>
      <c r="D71" s="46">
        <f>D69/(1+Kirish!$B$32)^(D$4/12)</f>
        <v>-800000</v>
      </c>
      <c r="E71" s="46">
        <f>E69/(1+Kirish!$B$32)^(E$4/12)</f>
        <v>-82871.953711110051</v>
      </c>
      <c r="F71" s="46">
        <f>F69/(1+Kirish!$B$32)^(F$4/12)</f>
        <v>-62851.181366213983</v>
      </c>
      <c r="G71" s="46">
        <f>G69/(1+Kirish!$B$32)^(G$4/12)</f>
        <v>-43061.996058083794</v>
      </c>
      <c r="H71" s="46">
        <f>H69/(1+Kirish!$B$32)^(H$4/12)</f>
        <v>-23503.439334428527</v>
      </c>
      <c r="I71" s="46">
        <f>I69/(1+Kirish!$B$32)^(I$4/12)</f>
        <v>-4174.5313665036056</v>
      </c>
      <c r="J71" s="46">
        <f>J69/(1+Kirish!$B$32)^(J$4/12)</f>
        <v>-3131.0049090614557</v>
      </c>
      <c r="K71" s="46">
        <f>K69/(1+Kirish!$B$32)^(K$4/12)</f>
        <v>-2108.5933771245368</v>
      </c>
      <c r="L71" s="46">
        <f>L69/(1+Kirish!$B$32)^(L$4/12)</f>
        <v>-1106.972641401132</v>
      </c>
      <c r="M71" s="46">
        <f>M69/(1+Kirish!$B$32)^(M$4/12)</f>
        <v>-125.82300194028581</v>
      </c>
      <c r="N71" s="46">
        <f>N69/(1+Kirish!$B$32)^(N$4/12)</f>
        <v>835.17086859542121</v>
      </c>
      <c r="O71" s="46">
        <f>O69/(1+Kirish!$B$32)^(O$4/12)</f>
        <v>1776.3199809597847</v>
      </c>
      <c r="P71" s="46">
        <f>P69/(1+Kirish!$B$32)^(P$4/12)</f>
        <v>2697.9310846647181</v>
      </c>
      <c r="Q71" s="46">
        <f>Q69/(1+Kirish!$B$32)^(Q$4/12)</f>
        <v>3600.3067226411322</v>
      </c>
      <c r="R71" s="46">
        <f>R69/(1+Kirish!$B$32)^(R$4/12)</f>
        <v>4483.745285227973</v>
      </c>
      <c r="S71" s="46">
        <f>S69/(1+Kirish!$B$32)^(S$4/12)</f>
        <v>5348.5410634970767</v>
      </c>
      <c r="T71" s="46">
        <f>T69/(1+Kirish!$B$32)^(T$4/12)</f>
        <v>6194.9843019213831</v>
      </c>
      <c r="U71" s="46">
        <f>U69/(1+Kirish!$B$32)^(U$4/12)</f>
        <v>7023.3612503949498</v>
      </c>
      <c r="V71" s="46">
        <f>V69/(1+Kirish!$B$32)^(V$4/12)</f>
        <v>-11935.058959504939</v>
      </c>
      <c r="W71" s="46">
        <f>W69/(1+Kirish!$B$32)^(W$4/12)</f>
        <v>-10941.64991386102</v>
      </c>
      <c r="X71" s="46">
        <f>X69/(1+Kirish!$B$32)^(X$4/12)</f>
        <v>-9967.5017472844775</v>
      </c>
      <c r="Y71" s="46">
        <f>Y69/(1+Kirish!$B$32)^(Y$4/12)</f>
        <v>66805.967502968939</v>
      </c>
      <c r="Z71" s="46">
        <f>Z69/(1+Kirish!$B$32)^(Z$4/12)</f>
        <v>51652.187886237305</v>
      </c>
      <c r="AA71" s="46">
        <f>AA69/(1+Kirish!$B$32)^(AA$4/12)</f>
        <v>33938.598800595995</v>
      </c>
      <c r="AB71" s="46">
        <f>AB69/(1+Kirish!$B$32)^(AB$4/12)</f>
        <v>16444.610942712781</v>
      </c>
      <c r="AC71" s="46">
        <f>AC69/(1+Kirish!$B$32)^(AC$4/12)</f>
        <v>-831.04866904733251</v>
      </c>
      <c r="AD71" s="46">
        <f>AD69/(1+Kirish!$B$32)^(AD$4/12)</f>
        <v>-533.01783299114311</v>
      </c>
      <c r="AE71" s="46">
        <f>AE69/(1+Kirish!$B$32)^(AE$4/12)</f>
        <v>-240.94162530114852</v>
      </c>
      <c r="AF71" s="46">
        <f>AF69/(1+Kirish!$B$32)^(AF$4/12)</f>
        <v>45.270030068353996</v>
      </c>
      <c r="AG71" s="46">
        <f>AG69/(1+Kirish!$B$32)^(AG$4/12)</f>
        <v>325.70599508266747</v>
      </c>
      <c r="AH71" s="46">
        <f>AH69/(1+Kirish!$B$32)^(AH$4/12)</f>
        <v>600.45393298251952</v>
      </c>
      <c r="AI71" s="46">
        <f>AI69/(1+Kirish!$B$32)^(AI$4/12)</f>
        <v>869.60032345334366</v>
      </c>
      <c r="AJ71" s="46">
        <f>AJ69/(1+Kirish!$B$32)^(AJ$4/12)</f>
        <v>1133.2304776102012</v>
      </c>
      <c r="AK71" s="46">
        <f>AK69/(1+Kirish!$B$32)^(AK$4/12)</f>
        <v>1440.7944738775473</v>
      </c>
      <c r="AL71" s="46">
        <f>AL69/(1+Kirish!$B$32)^(AL$4/12)</f>
        <v>1698.4822281857007</v>
      </c>
      <c r="AM71" s="46">
        <f>AM69/(1+Kirish!$B$32)^(AM$4/12)</f>
        <v>1950.7996833423649</v>
      </c>
      <c r="AN71" s="46">
        <f>AN69/(1+Kirish!$B$32)^(AN$4/12)</f>
        <v>2197.8292156720204</v>
      </c>
      <c r="AO71" s="46">
        <f>AO69/(1+Kirish!$B$32)^(AO$4/12)</f>
        <v>2813.7424620617021</v>
      </c>
      <c r="AP71" s="46">
        <f>AP69/(1+Kirish!$B$32)^(AP$4/12)</f>
        <v>2785.2304910234479</v>
      </c>
      <c r="AQ71" s="46">
        <f>AQ69/(1+Kirish!$B$32)^(AQ$4/12)</f>
        <v>2757.0074350168452</v>
      </c>
      <c r="AR71" s="46">
        <f>AR69/(1+Kirish!$B$32)^(AR$4/12)</f>
        <v>2729.0703664331577</v>
      </c>
      <c r="AS71" s="46">
        <f>AS69/(1+Kirish!$B$32)^(AS$4/12)</f>
        <v>2701.4163873294392</v>
      </c>
      <c r="AT71" s="46">
        <f>AT69/(1+Kirish!$B$32)^(AT$4/12)</f>
        <v>2674.0426291279282</v>
      </c>
      <c r="AU71" s="46">
        <f>AU69/(1+Kirish!$B$32)^(AU$4/12)</f>
        <v>2646.9462523184857</v>
      </c>
      <c r="AV71" s="46">
        <f>AV69/(1+Kirish!$B$32)^(AV$4/12)</f>
        <v>2620.1244461640513</v>
      </c>
      <c r="AW71" s="46">
        <f>AW69/(1+Kirish!$B$32)^(AW$4/12)</f>
        <v>2655.3580826041966</v>
      </c>
      <c r="AX71" s="46">
        <f>AX69/(1+Kirish!$B$32)^(AX$4/12)</f>
        <v>2628.4510384207956</v>
      </c>
      <c r="AY71" s="46">
        <f>AY69/(1+Kirish!$B$32)^(AY$4/12)</f>
        <v>2601.8166463634607</v>
      </c>
      <c r="AZ71" s="46">
        <f>AZ69/(1+Kirish!$B$32)^(AZ$4/12)</f>
        <v>2575.4521436173186</v>
      </c>
      <c r="BA71" s="46">
        <f>BA69/(1+Kirish!$B$32)^(BA$4/12)</f>
        <v>2549.3547953634129</v>
      </c>
      <c r="BB71" s="46">
        <f>BB69/(1+Kirish!$B$32)^(BB$4/12)</f>
        <v>2523.5218944950166</v>
      </c>
      <c r="BC71" s="46">
        <f>BC69/(1+Kirish!$B$32)^(BC$4/12)</f>
        <v>2497.9507613368237</v>
      </c>
      <c r="BD71" s="46">
        <f>BD69/(1+Kirish!$B$32)^(BD$4/12)</f>
        <v>2472.6387433669793</v>
      </c>
      <c r="BE71" s="46">
        <f>BE69/(1+Kirish!$B$32)^(BE$4/12)</f>
        <v>2447.5832149419339</v>
      </c>
      <c r="BF71" s="46">
        <f>BF69/(1+Kirish!$B$32)^(BF$4/12)</f>
        <v>2422.7815770240813</v>
      </c>
      <c r="BG71" s="46">
        <f>BG69/(1+Kirish!$B$32)^(BG$4/12)</f>
        <v>2398.2312569121577</v>
      </c>
      <c r="BH71" s="46">
        <f>BH69/(1+Kirish!$B$32)^(BH$4/12)</f>
        <v>2373.9297079743728</v>
      </c>
      <c r="BI71" s="46">
        <f>BI69/(1+Kirish!$B$32)^(BI$4/12)</f>
        <v>2405.6437255603669</v>
      </c>
      <c r="BJ71" s="46">
        <f>BJ69/(1+Kirish!$B$32)^(BJ$4/12)</f>
        <v>2381.2670652382712</v>
      </c>
      <c r="BK71" s="46">
        <f>BK69/(1+Kirish!$B$32)^(BK$4/12)</f>
        <v>2357.1374163759961</v>
      </c>
      <c r="BL71" s="46">
        <f>BL69/(1+Kirish!$B$32)^(BL$4/12)</f>
        <v>2333.2522759784442</v>
      </c>
      <c r="BM71" s="46">
        <f>BM69/(1+Kirish!$B$32)^(BM$4/12)</f>
        <v>2309.6091664136502</v>
      </c>
      <c r="BN71" s="46">
        <f>BN69/(1+Kirish!$B$32)^(BN$4/12)</f>
        <v>2286.2056351557744</v>
      </c>
      <c r="BO71" s="46">
        <f>BO69/(1+Kirish!$B$32)^(BO$4/12)</f>
        <v>2263.0392545307004</v>
      </c>
      <c r="BP71" s="46">
        <f>BP69/(1+Kirish!$B$32)^(BP$4/12)</f>
        <v>2240.1076214642067</v>
      </c>
      <c r="BQ71" s="46">
        <f>BQ69/(1+Kirish!$B$32)^(BQ$4/12)</f>
        <v>2217.4083572326958</v>
      </c>
      <c r="BR71" s="46">
        <f>BR69/(1+Kirish!$B$32)^(BR$4/12)</f>
        <v>2194.9391072164467</v>
      </c>
      <c r="BS71" s="46">
        <f>BS69/(1+Kirish!$B$32)^(BS$4/12)</f>
        <v>2172.6975406553652</v>
      </c>
      <c r="BT71" s="46">
        <f>BT69/(1+Kirish!$B$32)^(BT$4/12)</f>
        <v>2150.6813504072138</v>
      </c>
      <c r="BU71" s="46">
        <f>BU69/(1+Kirish!$B$32)^(BU$4/12)</f>
        <v>2179.2286973982391</v>
      </c>
      <c r="BV71" s="46">
        <f>BV69/(1+Kirish!$B$32)^(BV$4/12)</f>
        <v>2157.1463261991271</v>
      </c>
      <c r="BW71" s="46">
        <f>BW69/(1+Kirish!$B$32)^(BW$4/12)</f>
        <v>2135.2877181683125</v>
      </c>
      <c r="BX71" s="46">
        <f>BX69/(1+Kirish!$B$32)^(BX$4/12)</f>
        <v>2113.6506058882696</v>
      </c>
      <c r="BY71" s="46">
        <f>BY69/(1+Kirish!$B$32)^(BY$4/12)</f>
        <v>2092.2327449174691</v>
      </c>
      <c r="BZ71" s="46">
        <f>BZ69/(1+Kirish!$B$32)^(BZ$4/12)</f>
        <v>2071.0319135575637</v>
      </c>
      <c r="CA71" s="46">
        <f>CA69/(1+Kirish!$B$32)^(CA$4/12)</f>
        <v>2050.0459126229271</v>
      </c>
      <c r="CB71" s="46">
        <f>CB69/(1+Kirish!$B$32)^(CB$4/12)</f>
        <v>2029.2725652125293</v>
      </c>
      <c r="CC71" s="46">
        <f>CC69/(1+Kirish!$B$32)^(CC$4/12)</f>
        <v>2008.7097164841246</v>
      </c>
      <c r="CD71" s="46">
        <f>CD69/(1+Kirish!$B$32)^(CD$4/12)</f>
        <v>1988.355233430729</v>
      </c>
      <c r="CE71" s="46">
        <f>CE69/(1+Kirish!$B$32)^(CE$4/12)</f>
        <v>1968.2070046593587</v>
      </c>
      <c r="CF71" s="46">
        <f>CF69/(1+Kirish!$B$32)^(CF$4/12)</f>
        <v>1948.2629401720146</v>
      </c>
      <c r="CG71" s="46">
        <f>CG69/(1+Kirish!$B$32)^(CG$4/12)</f>
        <v>1973.9610185681317</v>
      </c>
      <c r="CH71" s="46">
        <f>CH69/(1+Kirish!$B$32)^(CH$4/12)</f>
        <v>1953.9586480061801</v>
      </c>
      <c r="CI71" s="46">
        <f>CI69/(1+Kirish!$B$32)^(CI$4/12)</f>
        <v>1934.1589637304992</v>
      </c>
      <c r="CJ71" s="46">
        <f>CJ69/(1+Kirish!$B$32)^(CJ$4/12)</f>
        <v>1914.559911897996</v>
      </c>
      <c r="CK71" s="46">
        <f>CK69/(1+Kirish!$B$32)^(CK$4/12)</f>
        <v>1895.1594594773997</v>
      </c>
      <c r="CL71" s="46">
        <f>CL69/(1+Kirish!$B$32)^(CL$4/12)</f>
        <v>1875.9555940383784</v>
      </c>
      <c r="CM71" s="46">
        <f>CM69/(1+Kirish!$B$32)^(CM$4/12)</f>
        <v>1856.9463235427834</v>
      </c>
      <c r="CN71" s="46">
        <f>CN69/(1+Kirish!$B$32)^(CN$4/12)</f>
        <v>1838.1296761380136</v>
      </c>
      <c r="CO71" s="46">
        <f>CO69/(1+Kirish!$B$32)^(CO$4/12)</f>
        <v>1819.5036999524737</v>
      </c>
      <c r="CP71" s="46">
        <f>CP69/(1+Kirish!$B$32)^(CP$4/12)</f>
        <v>1801.0664628931058</v>
      </c>
      <c r="CQ71" s="46">
        <f>CQ69/(1+Kirish!$B$32)^(CQ$4/12)</f>
        <v>1782.8160524449684</v>
      </c>
      <c r="CR71" s="46">
        <f>CR69/(1+Kirish!$B$32)^(CR$4/12)</f>
        <v>1764.7505754728504</v>
      </c>
      <c r="CS71" s="46">
        <f>CS69/(1+Kirish!$B$32)^(CS$4/12)</f>
        <v>1787.8848379962521</v>
      </c>
      <c r="CT71" s="46">
        <f>CT69/(1+Kirish!$B$32)^(CT$4/12)</f>
        <v>1769.7679984460781</v>
      </c>
      <c r="CU71" s="46">
        <f>CU69/(1+Kirish!$B$32)^(CU$4/12)</f>
        <v>1751.8347388828875</v>
      </c>
      <c r="CV71" s="46">
        <f>CV69/(1+Kirish!$B$32)^(CV$4/12)</f>
        <v>1734.0831990698809</v>
      </c>
      <c r="CW71" s="46">
        <f>CW69/(1+Kirish!$B$32)^(CW$4/12)</f>
        <v>1716.511537620248</v>
      </c>
      <c r="CX71" s="46">
        <f>CX69/(1+Kirish!$B$32)^(CX$4/12)</f>
        <v>1699.1179318061622</v>
      </c>
      <c r="CY71" s="46">
        <f>CY69/(1+Kirish!$B$32)^(CY$4/12)</f>
        <v>1681.9005773697013</v>
      </c>
      <c r="CZ71" s="46">
        <f>CZ69/(1+Kirish!$B$32)^(CZ$4/12)</f>
        <v>1664.8576883356955</v>
      </c>
      <c r="DA71" s="46">
        <f>DA69/(1+Kirish!$B$32)^(DA$4/12)</f>
        <v>1647.9874968264626</v>
      </c>
      <c r="DB71" s="46">
        <f>DB69/(1+Kirish!$B$32)^(DB$4/12)</f>
        <v>1631.2882528784246</v>
      </c>
      <c r="DC71" s="46">
        <f>DC69/(1+Kirish!$B$32)^(DC$4/12)</f>
        <v>1614.7582242605836</v>
      </c>
      <c r="DD71" s="46">
        <f>DD69/(1+Kirish!$B$32)^(DD$4/12)</f>
        <v>1598.3956962948348</v>
      </c>
      <c r="DE71" s="46">
        <f>DE69/(1+Kirish!$B$32)^(DE$4/12)</f>
        <v>1619.2228774929511</v>
      </c>
      <c r="DF71" s="46">
        <f>DF69/(1+Kirish!$B$32)^(DF$4/12)</f>
        <v>1602.8151086903545</v>
      </c>
      <c r="DG71" s="46">
        <f>DG69/(1+Kirish!$B$32)^(DG$4/12)</f>
        <v>1586.5736016672954</v>
      </c>
      <c r="DH71" s="46">
        <f>DH69/(1+Kirish!$B$32)^(DH$4/12)</f>
        <v>1570.4966716743313</v>
      </c>
      <c r="DI71" s="46">
        <f>DI69/(1+Kirish!$B$32)^(DI$4/12)</f>
        <v>1554.582651033777</v>
      </c>
      <c r="DJ71" s="46">
        <f>DJ69/(1+Kirish!$B$32)^(DJ$4/12)</f>
        <v>1538.8298889667151</v>
      </c>
      <c r="DK71" s="46">
        <f>DK69/(1+Kirish!$B$32)^(DK$4/12)</f>
        <v>1523.2367514217565</v>
      </c>
      <c r="DL71" s="46">
        <f>DL69/(1+Kirish!$B$32)^(DL$4/12)</f>
        <v>1507.8016209055402</v>
      </c>
      <c r="DM71" s="46">
        <f>DM69/(1+Kirish!$B$32)^(DM$4/12)</f>
        <v>1492.5228963149498</v>
      </c>
      <c r="DN71" s="46">
        <f>DN69/(1+Kirish!$B$32)^(DN$4/12)</f>
        <v>1477.3989927710261</v>
      </c>
      <c r="DO71" s="46">
        <f>DO69/(1+Kirish!$B$32)^(DO$4/12)</f>
        <v>1462.4283414545696</v>
      </c>
      <c r="DP71" s="46">
        <f>DP69/(1+Kirish!$B$32)^(DP$4/12)</f>
        <v>1447.609389443403</v>
      </c>
      <c r="DQ71" s="46">
        <f>DQ69/(1+Kirish!$B$32)^(DQ$4/12)</f>
        <v>1466.3604083399121</v>
      </c>
      <c r="DR71" s="46">
        <f>DR69/(1+Kirish!$B$32)^(DR$4/12)</f>
        <v>1451.50161224967</v>
      </c>
      <c r="DS71" s="46">
        <f>DS69/(1+Kirish!$B$32)^(DS$4/12)</f>
        <v>1436.7933820230423</v>
      </c>
      <c r="DT71" s="46">
        <f>DT69/(1+Kirish!$B$32)^(DT$4/12)</f>
        <v>1422.2341919590808</v>
      </c>
      <c r="DU71" s="46">
        <f>DU69/(1+Kirish!$B$32)^(DU$4/12)</f>
        <v>1407.8225318169368</v>
      </c>
      <c r="DV71" s="46">
        <f>DV69/(1+Kirish!$B$32)^(DV$4/12)</f>
        <v>1393.556906659205</v>
      </c>
      <c r="DW71" s="46">
        <f>DW69/(1+Kirish!$B$32)^(DW$4/12)</f>
        <v>1379.4358366968486</v>
      </c>
      <c r="DX71" s="46">
        <f>DX69/(1+Kirish!$B$32)^(DX$4/12)</f>
        <v>1365.4578571357008</v>
      </c>
      <c r="DY71" s="46">
        <f>DY69/(1+Kirish!$B$32)^(DY$4/12)</f>
        <v>1351.6215180245219</v>
      </c>
      <c r="DZ71" s="46">
        <f>DZ69/(1+Kirish!$B$32)^(DZ$4/12)</f>
        <v>1337.92538410459</v>
      </c>
      <c r="EA71" s="46">
        <f>EA69/(1+Kirish!$B$32)^(EA$4/12)</f>
        <v>1324.368034660823</v>
      </c>
      <c r="EB71" s="46">
        <f>EB69/(1+Kirish!$B$32)^(EB$4/12)</f>
        <v>1310.9480633744067</v>
      </c>
      <c r="EC71" s="46">
        <f>EC69/(1+Kirish!$B$32)^(EC$4/12)</f>
        <v>1327.8306312427544</v>
      </c>
      <c r="ED71" s="46">
        <f>ED69/(1+Kirish!$B$32)^(ED$4/12)</f>
        <v>1314.375573073017</v>
      </c>
      <c r="EE71" s="46">
        <f>EE69/(1+Kirish!$B$32)^(EE$4/12)</f>
        <v>1301.0568565315655</v>
      </c>
      <c r="EF71" s="46">
        <f>EF69/(1+Kirish!$B$32)^(EF$4/12)</f>
        <v>1287.8731000532389</v>
      </c>
      <c r="EG71" s="46">
        <f>EG69/(1+Kirish!$B$32)^(EG$4/12)</f>
        <v>1274.8229360724313</v>
      </c>
      <c r="EH71" s="46">
        <f>EH69/(1+Kirish!$B$32)^(EH$4/12)</f>
        <v>1261.9050108812376</v>
      </c>
      <c r="EI71" s="46">
        <f>EI69/(1+Kirish!$B$32)^(EI$4/12)</f>
        <v>1249.1179844890244</v>
      </c>
      <c r="EJ71" s="46">
        <f>EJ69/(1+Kirish!$B$32)^(EJ$4/12)</f>
        <v>1236.4605304834372</v>
      </c>
      <c r="EK71" s="46">
        <f>EK69/(1+Kirish!$B$32)^(EK$4/12)</f>
        <v>1223.9313358928077</v>
      </c>
      <c r="EL71" s="46">
        <f>EL69/(1+Kirish!$B$32)^(EL$4/12)</f>
        <v>1211.5291010499579</v>
      </c>
      <c r="EM71" s="46">
        <f>EM69/(1+Kirish!$B$32)^(EM$4/12)</f>
        <v>1199.252539457385</v>
      </c>
      <c r="EN71" s="46">
        <f>EN69/(1+Kirish!$B$32)^(EN$4/12)</f>
        <v>234826.93157087496</v>
      </c>
      <c r="EO71" s="46">
        <f>EO69/(1+Kirish!$B$32)^(EO$4/12)</f>
        <v>0</v>
      </c>
      <c r="EP71" s="46">
        <f>EP69/(1+Kirish!$B$32)^(EP$4/12)</f>
        <v>0</v>
      </c>
      <c r="EQ71" s="46">
        <f>EQ69/(1+Kirish!$B$32)^(EQ$4/12)</f>
        <v>0</v>
      </c>
      <c r="ER71" s="46">
        <f>ER69/(1+Kirish!$B$32)^(ER$4/12)</f>
        <v>0</v>
      </c>
      <c r="ES71" s="46">
        <f>ES69/(1+Kirish!$B$32)^(ES$4/12)</f>
        <v>0</v>
      </c>
      <c r="ET71" s="46">
        <f>ET69/(1+Kirish!$B$32)^(ET$4/12)</f>
        <v>0</v>
      </c>
      <c r="EU71" s="46">
        <f>EU69/(1+Kirish!$B$32)^(EU$4/12)</f>
        <v>0</v>
      </c>
      <c r="EV71" s="46">
        <f>EV69/(1+Kirish!$B$32)^(EV$4/12)</f>
        <v>0</v>
      </c>
      <c r="EW71" s="46">
        <f>EW69/(1+Kirish!$B$32)^(EW$4/12)</f>
        <v>0</v>
      </c>
      <c r="EX71" s="46">
        <f>EX69/(1+Kirish!$B$32)^(EX$4/12)</f>
        <v>0</v>
      </c>
      <c r="EY71" s="46">
        <f>EY69/(1+Kirish!$B$32)^(EY$4/12)</f>
        <v>0</v>
      </c>
      <c r="EZ71" s="46">
        <f>EZ69/(1+Kirish!$B$32)^(EZ$4/12)</f>
        <v>0</v>
      </c>
      <c r="FA71" s="46">
        <f>FA69/(1+Kirish!$B$32)^(FA$4/12)</f>
        <v>0</v>
      </c>
      <c r="FB71" s="46">
        <f>FB69/(1+Kirish!$B$32)^(FB$4/12)</f>
        <v>0</v>
      </c>
      <c r="FC71" s="46">
        <f>FC69/(1+Kirish!$B$32)^(FC$4/12)</f>
        <v>0</v>
      </c>
      <c r="FD71" s="46">
        <f>FD69/(1+Kirish!$B$32)^(FD$4/12)</f>
        <v>0</v>
      </c>
      <c r="FE71" s="46">
        <f>FE69/(1+Kirish!$B$32)^(FE$4/12)</f>
        <v>0</v>
      </c>
      <c r="FF71" s="46">
        <f>FF69/(1+Kirish!$B$32)^(FF$4/12)</f>
        <v>0</v>
      </c>
      <c r="FG71" s="46">
        <f>FG69/(1+Kirish!$B$32)^(FG$4/12)</f>
        <v>0</v>
      </c>
      <c r="FH71" s="46">
        <f>FH69/(1+Kirish!$B$32)^(FH$4/12)</f>
        <v>0</v>
      </c>
      <c r="FI71" s="46">
        <f>FI69/(1+Kirish!$B$32)^(FI$4/12)</f>
        <v>0</v>
      </c>
      <c r="FJ71" s="46">
        <f>FJ69/(1+Kirish!$B$32)^(FJ$4/12)</f>
        <v>0</v>
      </c>
      <c r="FK71" s="46">
        <f>FK69/(1+Kirish!$B$32)^(FK$4/12)</f>
        <v>0</v>
      </c>
      <c r="FL71" s="46">
        <f>FL69/(1+Kirish!$B$32)^(FL$4/12)</f>
        <v>0</v>
      </c>
      <c r="FM71" s="46">
        <f>FM69/(1+Kirish!$B$32)^(FM$4/12)</f>
        <v>0</v>
      </c>
      <c r="FN71" s="46">
        <f>FN69/(1+Kirish!$B$32)^(FN$4/12)</f>
        <v>0</v>
      </c>
      <c r="FO71" s="46">
        <f>FO69/(1+Kirish!$B$32)^(FO$4/12)</f>
        <v>0</v>
      </c>
      <c r="FP71" s="46">
        <f>FP69/(1+Kirish!$B$32)^(FP$4/12)</f>
        <v>0</v>
      </c>
    </row>
    <row r="72" spans="1:172" x14ac:dyDescent="0.2">
      <c r="A72" s="42" t="s">
        <v>252</v>
      </c>
      <c r="D72" s="47">
        <f t="shared" ref="D72:AI72" si="88">IF(D70&lt;-0.000001,D$4,-1)</f>
        <v>0</v>
      </c>
      <c r="E72" s="47">
        <f t="shared" si="88"/>
        <v>1</v>
      </c>
      <c r="F72" s="47">
        <f t="shared" si="88"/>
        <v>2</v>
      </c>
      <c r="G72" s="47">
        <f t="shared" si="88"/>
        <v>3</v>
      </c>
      <c r="H72" s="47">
        <f t="shared" si="88"/>
        <v>4</v>
      </c>
      <c r="I72" s="47">
        <f t="shared" si="88"/>
        <v>5</v>
      </c>
      <c r="J72" s="47">
        <f t="shared" si="88"/>
        <v>6</v>
      </c>
      <c r="K72" s="47">
        <f t="shared" si="88"/>
        <v>7</v>
      </c>
      <c r="L72" s="47">
        <f t="shared" si="88"/>
        <v>8</v>
      </c>
      <c r="M72" s="47">
        <f t="shared" si="88"/>
        <v>9</v>
      </c>
      <c r="N72" s="47">
        <f t="shared" si="88"/>
        <v>10</v>
      </c>
      <c r="O72" s="47">
        <f t="shared" si="88"/>
        <v>11</v>
      </c>
      <c r="P72" s="47">
        <f t="shared" si="88"/>
        <v>12</v>
      </c>
      <c r="Q72" s="47">
        <f t="shared" si="88"/>
        <v>13</v>
      </c>
      <c r="R72" s="47">
        <f t="shared" si="88"/>
        <v>14</v>
      </c>
      <c r="S72" s="47">
        <f t="shared" si="88"/>
        <v>15</v>
      </c>
      <c r="T72" s="47">
        <f t="shared" si="88"/>
        <v>16</v>
      </c>
      <c r="U72" s="47">
        <f t="shared" si="88"/>
        <v>17</v>
      </c>
      <c r="V72" s="47">
        <f t="shared" si="88"/>
        <v>18</v>
      </c>
      <c r="W72" s="47">
        <f t="shared" si="88"/>
        <v>19</v>
      </c>
      <c r="X72" s="47">
        <f t="shared" si="88"/>
        <v>20</v>
      </c>
      <c r="Y72" s="47">
        <f t="shared" si="88"/>
        <v>21</v>
      </c>
      <c r="Z72" s="47">
        <f t="shared" si="88"/>
        <v>22</v>
      </c>
      <c r="AA72" s="47">
        <f t="shared" si="88"/>
        <v>23</v>
      </c>
      <c r="AB72" s="47">
        <f t="shared" si="88"/>
        <v>24</v>
      </c>
      <c r="AC72" s="47">
        <f t="shared" si="88"/>
        <v>25</v>
      </c>
      <c r="AD72" s="47">
        <f t="shared" si="88"/>
        <v>26</v>
      </c>
      <c r="AE72" s="47">
        <f t="shared" si="88"/>
        <v>27</v>
      </c>
      <c r="AF72" s="47">
        <f t="shared" si="88"/>
        <v>28</v>
      </c>
      <c r="AG72" s="47">
        <f t="shared" si="88"/>
        <v>29</v>
      </c>
      <c r="AH72" s="47">
        <f t="shared" si="88"/>
        <v>30</v>
      </c>
      <c r="AI72" s="47">
        <f t="shared" si="88"/>
        <v>31</v>
      </c>
      <c r="AJ72" s="47">
        <f t="shared" ref="AJ72:BO72" si="89">IF(AJ70&lt;-0.000001,AJ$4,-1)</f>
        <v>32</v>
      </c>
      <c r="AK72" s="47">
        <f t="shared" si="89"/>
        <v>33</v>
      </c>
      <c r="AL72" s="47">
        <f t="shared" si="89"/>
        <v>34</v>
      </c>
      <c r="AM72" s="47">
        <f t="shared" si="89"/>
        <v>35</v>
      </c>
      <c r="AN72" s="47">
        <f t="shared" si="89"/>
        <v>36</v>
      </c>
      <c r="AO72" s="47">
        <f t="shared" si="89"/>
        <v>37</v>
      </c>
      <c r="AP72" s="47">
        <f t="shared" si="89"/>
        <v>38</v>
      </c>
      <c r="AQ72" s="47">
        <f t="shared" si="89"/>
        <v>39</v>
      </c>
      <c r="AR72" s="47">
        <f t="shared" si="89"/>
        <v>40</v>
      </c>
      <c r="AS72" s="47">
        <f t="shared" si="89"/>
        <v>41</v>
      </c>
      <c r="AT72" s="47">
        <f t="shared" si="89"/>
        <v>42</v>
      </c>
      <c r="AU72" s="47">
        <f t="shared" si="89"/>
        <v>43</v>
      </c>
      <c r="AV72" s="47">
        <f t="shared" si="89"/>
        <v>44</v>
      </c>
      <c r="AW72" s="47">
        <f t="shared" si="89"/>
        <v>45</v>
      </c>
      <c r="AX72" s="47">
        <f t="shared" si="89"/>
        <v>46</v>
      </c>
      <c r="AY72" s="47">
        <f t="shared" si="89"/>
        <v>47</v>
      </c>
      <c r="AZ72" s="47">
        <f t="shared" si="89"/>
        <v>48</v>
      </c>
      <c r="BA72" s="47">
        <f t="shared" si="89"/>
        <v>49</v>
      </c>
      <c r="BB72" s="47">
        <f t="shared" si="89"/>
        <v>50</v>
      </c>
      <c r="BC72" s="47">
        <f t="shared" si="89"/>
        <v>51</v>
      </c>
      <c r="BD72" s="47">
        <f t="shared" si="89"/>
        <v>52</v>
      </c>
      <c r="BE72" s="47">
        <f t="shared" si="89"/>
        <v>53</v>
      </c>
      <c r="BF72" s="47">
        <f t="shared" si="89"/>
        <v>54</v>
      </c>
      <c r="BG72" s="47">
        <f t="shared" si="89"/>
        <v>55</v>
      </c>
      <c r="BH72" s="47">
        <f t="shared" si="89"/>
        <v>56</v>
      </c>
      <c r="BI72" s="47">
        <f t="shared" si="89"/>
        <v>57</v>
      </c>
      <c r="BJ72" s="47">
        <f t="shared" si="89"/>
        <v>58</v>
      </c>
      <c r="BK72" s="47">
        <f t="shared" si="89"/>
        <v>59</v>
      </c>
      <c r="BL72" s="47">
        <f t="shared" si="89"/>
        <v>60</v>
      </c>
      <c r="BM72" s="47">
        <f t="shared" si="89"/>
        <v>61</v>
      </c>
      <c r="BN72" s="47">
        <f t="shared" si="89"/>
        <v>62</v>
      </c>
      <c r="BO72" s="47">
        <f t="shared" si="89"/>
        <v>63</v>
      </c>
      <c r="BP72" s="47">
        <f t="shared" ref="BP72:CU72" si="90">IF(BP70&lt;-0.000001,BP$4,-1)</f>
        <v>64</v>
      </c>
      <c r="BQ72" s="47">
        <f t="shared" si="90"/>
        <v>65</v>
      </c>
      <c r="BR72" s="47">
        <f t="shared" si="90"/>
        <v>66</v>
      </c>
      <c r="BS72" s="47">
        <f t="shared" si="90"/>
        <v>67</v>
      </c>
      <c r="BT72" s="47">
        <f t="shared" si="90"/>
        <v>68</v>
      </c>
      <c r="BU72" s="47">
        <f t="shared" si="90"/>
        <v>69</v>
      </c>
      <c r="BV72" s="47">
        <f t="shared" si="90"/>
        <v>70</v>
      </c>
      <c r="BW72" s="47">
        <f t="shared" si="90"/>
        <v>71</v>
      </c>
      <c r="BX72" s="47">
        <f t="shared" si="90"/>
        <v>72</v>
      </c>
      <c r="BY72" s="47">
        <f t="shared" si="90"/>
        <v>73</v>
      </c>
      <c r="BZ72" s="47">
        <f t="shared" si="90"/>
        <v>74</v>
      </c>
      <c r="CA72" s="47">
        <f t="shared" si="90"/>
        <v>75</v>
      </c>
      <c r="CB72" s="47">
        <f t="shared" si="90"/>
        <v>76</v>
      </c>
      <c r="CC72" s="47">
        <f t="shared" si="90"/>
        <v>77</v>
      </c>
      <c r="CD72" s="47">
        <f t="shared" si="90"/>
        <v>78</v>
      </c>
      <c r="CE72" s="47">
        <f t="shared" si="90"/>
        <v>79</v>
      </c>
      <c r="CF72" s="47">
        <f t="shared" si="90"/>
        <v>80</v>
      </c>
      <c r="CG72" s="47">
        <f t="shared" si="90"/>
        <v>81</v>
      </c>
      <c r="CH72" s="47">
        <f t="shared" si="90"/>
        <v>82</v>
      </c>
      <c r="CI72" s="47">
        <f t="shared" si="90"/>
        <v>83</v>
      </c>
      <c r="CJ72" s="47">
        <f t="shared" si="90"/>
        <v>84</v>
      </c>
      <c r="CK72" s="47">
        <f t="shared" si="90"/>
        <v>85</v>
      </c>
      <c r="CL72" s="47">
        <f t="shared" si="90"/>
        <v>86</v>
      </c>
      <c r="CM72" s="47">
        <f t="shared" si="90"/>
        <v>87</v>
      </c>
      <c r="CN72" s="47">
        <f t="shared" si="90"/>
        <v>88</v>
      </c>
      <c r="CO72" s="47">
        <f t="shared" si="90"/>
        <v>89</v>
      </c>
      <c r="CP72" s="47">
        <f t="shared" si="90"/>
        <v>90</v>
      </c>
      <c r="CQ72" s="47">
        <f t="shared" si="90"/>
        <v>91</v>
      </c>
      <c r="CR72" s="47">
        <f t="shared" si="90"/>
        <v>92</v>
      </c>
      <c r="CS72" s="47">
        <f t="shared" si="90"/>
        <v>93</v>
      </c>
      <c r="CT72" s="47">
        <f t="shared" si="90"/>
        <v>94</v>
      </c>
      <c r="CU72" s="47">
        <f t="shared" si="90"/>
        <v>95</v>
      </c>
      <c r="CV72" s="47">
        <f t="shared" ref="CV72:EA72" si="91">IF(CV70&lt;-0.000001,CV$4,-1)</f>
        <v>96</v>
      </c>
      <c r="CW72" s="47">
        <f t="shared" si="91"/>
        <v>97</v>
      </c>
      <c r="CX72" s="47">
        <f t="shared" si="91"/>
        <v>98</v>
      </c>
      <c r="CY72" s="47">
        <f t="shared" si="91"/>
        <v>99</v>
      </c>
      <c r="CZ72" s="47">
        <f t="shared" si="91"/>
        <v>100</v>
      </c>
      <c r="DA72" s="47">
        <f t="shared" si="91"/>
        <v>101</v>
      </c>
      <c r="DB72" s="47">
        <f t="shared" si="91"/>
        <v>102</v>
      </c>
      <c r="DC72" s="47">
        <f t="shared" si="91"/>
        <v>103</v>
      </c>
      <c r="DD72" s="47">
        <f t="shared" si="91"/>
        <v>104</v>
      </c>
      <c r="DE72" s="47">
        <f t="shared" si="91"/>
        <v>105</v>
      </c>
      <c r="DF72" s="47">
        <f t="shared" si="91"/>
        <v>106</v>
      </c>
      <c r="DG72" s="47">
        <f t="shared" si="91"/>
        <v>107</v>
      </c>
      <c r="DH72" s="47">
        <f t="shared" si="91"/>
        <v>108</v>
      </c>
      <c r="DI72" s="47">
        <f t="shared" si="91"/>
        <v>109</v>
      </c>
      <c r="DJ72" s="47">
        <f t="shared" si="91"/>
        <v>110</v>
      </c>
      <c r="DK72" s="47">
        <f t="shared" si="91"/>
        <v>111</v>
      </c>
      <c r="DL72" s="47">
        <f t="shared" si="91"/>
        <v>112</v>
      </c>
      <c r="DM72" s="47">
        <f t="shared" si="91"/>
        <v>113</v>
      </c>
      <c r="DN72" s="47">
        <f t="shared" si="91"/>
        <v>114</v>
      </c>
      <c r="DO72" s="47">
        <f t="shared" si="91"/>
        <v>115</v>
      </c>
      <c r="DP72" s="47">
        <f t="shared" si="91"/>
        <v>116</v>
      </c>
      <c r="DQ72" s="47">
        <f t="shared" si="91"/>
        <v>117</v>
      </c>
      <c r="DR72" s="47">
        <f t="shared" si="91"/>
        <v>118</v>
      </c>
      <c r="DS72" s="47">
        <f t="shared" si="91"/>
        <v>119</v>
      </c>
      <c r="DT72" s="47">
        <f t="shared" si="91"/>
        <v>120</v>
      </c>
      <c r="DU72" s="47">
        <f t="shared" si="91"/>
        <v>121</v>
      </c>
      <c r="DV72" s="47">
        <f t="shared" si="91"/>
        <v>122</v>
      </c>
      <c r="DW72" s="47">
        <f t="shared" si="91"/>
        <v>123</v>
      </c>
      <c r="DX72" s="47">
        <f t="shared" si="91"/>
        <v>124</v>
      </c>
      <c r="DY72" s="47">
        <f t="shared" si="91"/>
        <v>125</v>
      </c>
      <c r="DZ72" s="47">
        <f t="shared" si="91"/>
        <v>126</v>
      </c>
      <c r="EA72" s="47">
        <f t="shared" si="91"/>
        <v>127</v>
      </c>
      <c r="EB72" s="47">
        <f t="shared" ref="EB72:FG72" si="92">IF(EB70&lt;-0.000001,EB$4,-1)</f>
        <v>128</v>
      </c>
      <c r="EC72" s="47">
        <f t="shared" si="92"/>
        <v>129</v>
      </c>
      <c r="ED72" s="47">
        <f t="shared" si="92"/>
        <v>130</v>
      </c>
      <c r="EE72" s="47">
        <f t="shared" si="92"/>
        <v>131</v>
      </c>
      <c r="EF72" s="47">
        <f t="shared" si="92"/>
        <v>132</v>
      </c>
      <c r="EG72" s="47">
        <f t="shared" si="92"/>
        <v>133</v>
      </c>
      <c r="EH72" s="47">
        <f t="shared" si="92"/>
        <v>134</v>
      </c>
      <c r="EI72" s="47">
        <f t="shared" si="92"/>
        <v>135</v>
      </c>
      <c r="EJ72" s="47">
        <f t="shared" si="92"/>
        <v>136</v>
      </c>
      <c r="EK72" s="47">
        <f t="shared" si="92"/>
        <v>137</v>
      </c>
      <c r="EL72" s="47">
        <f t="shared" si="92"/>
        <v>138</v>
      </c>
      <c r="EM72" s="47">
        <f t="shared" si="92"/>
        <v>139</v>
      </c>
      <c r="EN72" s="47">
        <f t="shared" si="92"/>
        <v>-1</v>
      </c>
      <c r="EO72" s="47">
        <f t="shared" si="92"/>
        <v>-1</v>
      </c>
      <c r="EP72" s="47">
        <f t="shared" si="92"/>
        <v>-1</v>
      </c>
      <c r="EQ72" s="47">
        <f t="shared" si="92"/>
        <v>-1</v>
      </c>
      <c r="ER72" s="47">
        <f t="shared" si="92"/>
        <v>-1</v>
      </c>
      <c r="ES72" s="47">
        <f t="shared" si="92"/>
        <v>-1</v>
      </c>
      <c r="ET72" s="47">
        <f t="shared" si="92"/>
        <v>-1</v>
      </c>
      <c r="EU72" s="47">
        <f t="shared" si="92"/>
        <v>-1</v>
      </c>
      <c r="EV72" s="47">
        <f t="shared" si="92"/>
        <v>-1</v>
      </c>
      <c r="EW72" s="47">
        <f t="shared" si="92"/>
        <v>-1</v>
      </c>
      <c r="EX72" s="47">
        <f t="shared" si="92"/>
        <v>-1</v>
      </c>
      <c r="EY72" s="47">
        <f t="shared" si="92"/>
        <v>-1</v>
      </c>
      <c r="EZ72" s="47">
        <f t="shared" si="92"/>
        <v>-1</v>
      </c>
      <c r="FA72" s="47">
        <f t="shared" si="92"/>
        <v>-1</v>
      </c>
      <c r="FB72" s="47">
        <f t="shared" si="92"/>
        <v>-1</v>
      </c>
      <c r="FC72" s="47">
        <f t="shared" si="92"/>
        <v>-1</v>
      </c>
      <c r="FD72" s="47">
        <f t="shared" si="92"/>
        <v>-1</v>
      </c>
      <c r="FE72" s="47">
        <f t="shared" si="92"/>
        <v>-1</v>
      </c>
      <c r="FF72" s="47">
        <f t="shared" si="92"/>
        <v>-1</v>
      </c>
      <c r="FG72" s="47">
        <f t="shared" si="92"/>
        <v>-1</v>
      </c>
      <c r="FH72" s="47">
        <f t="shared" ref="FH72:FP72" si="93">IF(FH70&lt;-0.000001,FH$4,-1)</f>
        <v>-1</v>
      </c>
      <c r="FI72" s="47">
        <f t="shared" si="93"/>
        <v>-1</v>
      </c>
      <c r="FJ72" s="47">
        <f t="shared" si="93"/>
        <v>-1</v>
      </c>
      <c r="FK72" s="47">
        <f t="shared" si="93"/>
        <v>-1</v>
      </c>
      <c r="FL72" s="47">
        <f t="shared" si="93"/>
        <v>-1</v>
      </c>
      <c r="FM72" s="47">
        <f t="shared" si="93"/>
        <v>-1</v>
      </c>
      <c r="FN72" s="47">
        <f t="shared" si="93"/>
        <v>-1</v>
      </c>
      <c r="FO72" s="47">
        <f t="shared" si="93"/>
        <v>-1</v>
      </c>
      <c r="FP72" s="47">
        <f t="shared" si="93"/>
        <v>-1</v>
      </c>
    </row>
    <row r="74" spans="1:172" x14ac:dyDescent="0.2">
      <c r="A74" s="40" t="s">
        <v>254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41"/>
      <c r="DJ74" s="41"/>
      <c r="DK74" s="41"/>
      <c r="DL74" s="41"/>
      <c r="DM74" s="41"/>
      <c r="DN74" s="41"/>
      <c r="DO74" s="41"/>
      <c r="DP74" s="41"/>
      <c r="DQ74" s="41"/>
      <c r="DR74" s="41"/>
      <c r="DS74" s="41"/>
      <c r="DT74" s="41"/>
      <c r="DU74" s="41"/>
      <c r="DV74" s="41"/>
      <c r="DW74" s="41"/>
      <c r="DX74" s="41"/>
      <c r="DY74" s="41"/>
      <c r="DZ74" s="41"/>
      <c r="EA74" s="41"/>
      <c r="EB74" s="41"/>
      <c r="EC74" s="41"/>
      <c r="ED74" s="41"/>
      <c r="EE74" s="41"/>
      <c r="EF74" s="41"/>
      <c r="EG74" s="41"/>
      <c r="EH74" s="41"/>
      <c r="EI74" s="41"/>
      <c r="EJ74" s="41"/>
      <c r="EK74" s="41"/>
      <c r="EL74" s="41"/>
      <c r="EM74" s="41"/>
      <c r="EN74" s="41"/>
      <c r="EO74" s="41"/>
      <c r="EP74" s="41"/>
      <c r="EQ74" s="41"/>
      <c r="ER74" s="41"/>
      <c r="ES74" s="41"/>
      <c r="ET74" s="41"/>
      <c r="EU74" s="41"/>
      <c r="EV74" s="41"/>
      <c r="EW74" s="41"/>
      <c r="EX74" s="41"/>
      <c r="EY74" s="41"/>
      <c r="EZ74" s="41"/>
      <c r="FA74" s="41"/>
      <c r="FB74" s="41"/>
      <c r="FC74" s="41"/>
      <c r="FD74" s="41"/>
      <c r="FE74" s="41"/>
      <c r="FF74" s="41"/>
      <c r="FG74" s="41"/>
      <c r="FH74" s="41"/>
      <c r="FI74" s="41"/>
      <c r="FJ74" s="41"/>
      <c r="FK74" s="41"/>
      <c r="FL74" s="41"/>
      <c r="FM74" s="41"/>
      <c r="FN74" s="41"/>
      <c r="FO74" s="41"/>
      <c r="FP74" s="41"/>
    </row>
    <row r="75" spans="1:172" x14ac:dyDescent="0.2">
      <c r="A75" s="42" t="s">
        <v>223</v>
      </c>
      <c r="D75" s="43">
        <f>IF(D$4&lt;=Parametrlar!$J$4,1+Kirish!$D$44*D$4/Parametrlar!$J$4,(1+Kirish!$D$44)*(1+Kirish!$D$45)^((D$4-Parametrlar!$J$4)/12))</f>
        <v>1</v>
      </c>
      <c r="E75" s="43">
        <f>IF(E$4&lt;=Parametrlar!$J$4,1+Kirish!$D$44*E$4/Parametrlar!$J$4,(1+Kirish!$D$44)*(1+Kirish!$D$45)^((E$4-Parametrlar!$J$4)/12))</f>
        <v>1.0178571428571428</v>
      </c>
      <c r="F75" s="43">
        <f>IF(F$4&lt;=Parametrlar!$J$4,1+Kirish!$D$44*F$4/Parametrlar!$J$4,(1+Kirish!$D$44)*(1+Kirish!$D$45)^((F$4-Parametrlar!$J$4)/12))</f>
        <v>1.0357142857142858</v>
      </c>
      <c r="G75" s="43">
        <f>IF(G$4&lt;=Parametrlar!$J$4,1+Kirish!$D$44*G$4/Parametrlar!$J$4,(1+Kirish!$D$44)*(1+Kirish!$D$45)^((G$4-Parametrlar!$J$4)/12))</f>
        <v>1.0535714285714286</v>
      </c>
      <c r="H75" s="43">
        <f>IF(H$4&lt;=Parametrlar!$J$4,1+Kirish!$D$44*H$4/Parametrlar!$J$4,(1+Kirish!$D$44)*(1+Kirish!$D$45)^((H$4-Parametrlar!$J$4)/12))</f>
        <v>1.0714285714285714</v>
      </c>
      <c r="I75" s="43">
        <f>IF(I$4&lt;=Parametrlar!$J$4,1+Kirish!$D$44*I$4/Parametrlar!$J$4,(1+Kirish!$D$44)*(1+Kirish!$D$45)^((I$4-Parametrlar!$J$4)/12))</f>
        <v>1.0892857142857142</v>
      </c>
      <c r="J75" s="43">
        <f>IF(J$4&lt;=Parametrlar!$J$4,1+Kirish!$D$44*J$4/Parametrlar!$J$4,(1+Kirish!$D$44)*(1+Kirish!$D$45)^((J$4-Parametrlar!$J$4)/12))</f>
        <v>1.1071428571428572</v>
      </c>
      <c r="K75" s="43">
        <f>IF(K$4&lt;=Parametrlar!$J$4,1+Kirish!$D$44*K$4/Parametrlar!$J$4,(1+Kirish!$D$44)*(1+Kirish!$D$45)^((K$4-Parametrlar!$J$4)/12))</f>
        <v>1.125</v>
      </c>
      <c r="L75" s="43">
        <f>IF(L$4&lt;=Parametrlar!$J$4,1+Kirish!$D$44*L$4/Parametrlar!$J$4,(1+Kirish!$D$44)*(1+Kirish!$D$45)^((L$4-Parametrlar!$J$4)/12))</f>
        <v>1.1428571428571428</v>
      </c>
      <c r="M75" s="43">
        <f>IF(M$4&lt;=Parametrlar!$J$4,1+Kirish!$D$44*M$4/Parametrlar!$J$4,(1+Kirish!$D$44)*(1+Kirish!$D$45)^((M$4-Parametrlar!$J$4)/12))</f>
        <v>1.1607142857142858</v>
      </c>
      <c r="N75" s="43">
        <f>IF(N$4&lt;=Parametrlar!$J$4,1+Kirish!$D$44*N$4/Parametrlar!$J$4,(1+Kirish!$D$44)*(1+Kirish!$D$45)^((N$4-Parametrlar!$J$4)/12))</f>
        <v>1.1785714285714286</v>
      </c>
      <c r="O75" s="43">
        <f>IF(O$4&lt;=Parametrlar!$J$4,1+Kirish!$D$44*O$4/Parametrlar!$J$4,(1+Kirish!$D$44)*(1+Kirish!$D$45)^((O$4-Parametrlar!$J$4)/12))</f>
        <v>1.1964285714285714</v>
      </c>
      <c r="P75" s="43">
        <f>IF(P$4&lt;=Parametrlar!$J$4,1+Kirish!$D$44*P$4/Parametrlar!$J$4,(1+Kirish!$D$44)*(1+Kirish!$D$45)^((P$4-Parametrlar!$J$4)/12))</f>
        <v>1.2142857142857142</v>
      </c>
      <c r="Q75" s="43">
        <f>IF(Q$4&lt;=Parametrlar!$J$4,1+Kirish!$D$44*Q$4/Parametrlar!$J$4,(1+Kirish!$D$44)*(1+Kirish!$D$45)^((Q$4-Parametrlar!$J$4)/12))</f>
        <v>1.2321428571428572</v>
      </c>
      <c r="R75" s="43">
        <f>IF(R$4&lt;=Parametrlar!$J$4,1+Kirish!$D$44*R$4/Parametrlar!$J$4,(1+Kirish!$D$44)*(1+Kirish!$D$45)^((R$4-Parametrlar!$J$4)/12))</f>
        <v>1.25</v>
      </c>
      <c r="S75" s="43">
        <f>IF(S$4&lt;=Parametrlar!$J$4,1+Kirish!$D$44*S$4/Parametrlar!$J$4,(1+Kirish!$D$44)*(1+Kirish!$D$45)^((S$4-Parametrlar!$J$4)/12))</f>
        <v>1.2540921747277487</v>
      </c>
      <c r="T75" s="43">
        <f>IF(T$4&lt;=Parametrlar!$J$4,1+Kirish!$D$44*T$4/Parametrlar!$J$4,(1+Kirish!$D$44)*(1+Kirish!$D$45)^((T$4-Parametrlar!$J$4)/12))</f>
        <v>1.2581977461706992</v>
      </c>
      <c r="U75" s="43">
        <f>IF(U$4&lt;=Parametrlar!$J$4,1+Kirish!$D$44*U$4/Parametrlar!$J$4,(1+Kirish!$D$44)*(1+Kirish!$D$45)^((U$4-Parametrlar!$J$4)/12))</f>
        <v>1.2623167581862109</v>
      </c>
      <c r="V75" s="43">
        <f>IF(V$4&lt;=Parametrlar!$J$4,1+Kirish!$D$44*V$4/Parametrlar!$J$4,(1+Kirish!$D$44)*(1+Kirish!$D$45)^((V$4-Parametrlar!$J$4)/12))</f>
        <v>1.2664492547752215</v>
      </c>
      <c r="W75" s="43">
        <f>IF(W$4&lt;=Parametrlar!$J$4,1+Kirish!$D$44*W$4/Parametrlar!$J$4,(1+Kirish!$D$44)*(1+Kirish!$D$45)^((W$4-Parametrlar!$J$4)/12))</f>
        <v>1.2705952800827154</v>
      </c>
      <c r="X75" s="43">
        <f>IF(X$4&lt;=Parametrlar!$J$4,1+Kirish!$D$44*X$4/Parametrlar!$J$4,(1+Kirish!$D$44)*(1+Kirish!$D$45)^((X$4-Parametrlar!$J$4)/12))</f>
        <v>1.2747548783981963</v>
      </c>
      <c r="Y75" s="43">
        <f>IF(Y$4&lt;=Parametrlar!$J$4,1+Kirish!$D$44*Y$4/Parametrlar!$J$4,(1+Kirish!$D$44)*(1+Kirish!$D$45)^((Y$4-Parametrlar!$J$4)/12))</f>
        <v>1.2789280941561603</v>
      </c>
      <c r="Z75" s="43">
        <f>IF(Z$4&lt;=Parametrlar!$J$4,1+Kirish!$D$44*Z$4/Parametrlar!$J$4,(1+Kirish!$D$44)*(1+Kirish!$D$45)^((Z$4-Parametrlar!$J$4)/12))</f>
        <v>1.2831149719365711</v>
      </c>
      <c r="AA75" s="43">
        <f>IF(AA$4&lt;=Parametrlar!$J$4,1+Kirish!$D$44*AA$4/Parametrlar!$J$4,(1+Kirish!$D$44)*(1+Kirish!$D$45)^((AA$4-Parametrlar!$J$4)/12))</f>
        <v>1.2873155564653349</v>
      </c>
      <c r="AB75" s="43">
        <f>IF(AB$4&lt;=Parametrlar!$J$4,1+Kirish!$D$44*AB$4/Parametrlar!$J$4,(1+Kirish!$D$44)*(1+Kirish!$D$45)^((AB$4-Parametrlar!$J$4)/12))</f>
        <v>1.2915298926147791</v>
      </c>
      <c r="AC75" s="43">
        <f>IF(AC$4&lt;=Parametrlar!$J$4,1+Kirish!$D$44*AC$4/Parametrlar!$J$4,(1+Kirish!$D$44)*(1+Kirish!$D$45)^((AC$4-Parametrlar!$J$4)/12))</f>
        <v>1.2957580254041312</v>
      </c>
      <c r="AD75" s="43">
        <f>IF(AD$4&lt;=Parametrlar!$J$4,1+Kirish!$D$44*AD$4/Parametrlar!$J$4,(1+Kirish!$D$44)*(1+Kirish!$D$45)^((AD$4-Parametrlar!$J$4)/12))</f>
        <v>1.3</v>
      </c>
      <c r="AE75" s="43">
        <f>IF(AE$4&lt;=Parametrlar!$J$4,1+Kirish!$D$44*AE$4/Parametrlar!$J$4,(1+Kirish!$D$44)*(1+Kirish!$D$45)^((AE$4-Parametrlar!$J$4)/12))</f>
        <v>1.3042558617168587</v>
      </c>
      <c r="AF75" s="43">
        <f>IF(AF$4&lt;=Parametrlar!$J$4,1+Kirish!$D$44*AF$4/Parametrlar!$J$4,(1+Kirish!$D$44)*(1+Kirish!$D$45)^((AF$4-Parametrlar!$J$4)/12))</f>
        <v>1.3085256560175271</v>
      </c>
      <c r="AG75" s="43">
        <f>IF(AG$4&lt;=Parametrlar!$J$4,1+Kirish!$D$44*AG$4/Parametrlar!$J$4,(1+Kirish!$D$44)*(1+Kirish!$D$45)^((AG$4-Parametrlar!$J$4)/12))</f>
        <v>1.3128094285136596</v>
      </c>
      <c r="AH75" s="43">
        <f>IF(AH$4&lt;=Parametrlar!$J$4,1+Kirish!$D$44*AH$4/Parametrlar!$J$4,(1+Kirish!$D$44)*(1+Kirish!$D$45)^((AH$4-Parametrlar!$J$4)/12))</f>
        <v>1.3171072249662306</v>
      </c>
      <c r="AI75" s="43">
        <f>IF(AI$4&lt;=Parametrlar!$J$4,1+Kirish!$D$44*AI$4/Parametrlar!$J$4,(1+Kirish!$D$44)*(1+Kirish!$D$45)^((AI$4-Parametrlar!$J$4)/12))</f>
        <v>1.3214190912860242</v>
      </c>
      <c r="AJ75" s="43">
        <f>IF(AJ$4&lt;=Parametrlar!$J$4,1+Kirish!$D$44*AJ$4/Parametrlar!$J$4,(1+Kirish!$D$44)*(1+Kirish!$D$45)^((AJ$4-Parametrlar!$J$4)/12))</f>
        <v>1.3257450735341241</v>
      </c>
      <c r="AK75" s="43">
        <f>IF(AK$4&lt;=Parametrlar!$J$4,1+Kirish!$D$44*AK$4/Parametrlar!$J$4,(1+Kirish!$D$44)*(1+Kirish!$D$45)^((AK$4-Parametrlar!$J$4)/12))</f>
        <v>1.3300852179224067</v>
      </c>
      <c r="AL75" s="43">
        <f>IF(AL$4&lt;=Parametrlar!$J$4,1+Kirish!$D$44*AL$4/Parametrlar!$J$4,(1+Kirish!$D$44)*(1+Kirish!$D$45)^((AL$4-Parametrlar!$J$4)/12))</f>
        <v>1.3344395708140342</v>
      </c>
      <c r="AM75" s="43">
        <f>IF(AM$4&lt;=Parametrlar!$J$4,1+Kirish!$D$44*AM$4/Parametrlar!$J$4,(1+Kirish!$D$44)*(1+Kirish!$D$45)^((AM$4-Parametrlar!$J$4)/12))</f>
        <v>1.3388081787239483</v>
      </c>
      <c r="AN75" s="43">
        <f>IF(AN$4&lt;=Parametrlar!$J$4,1+Kirish!$D$44*AN$4/Parametrlar!$J$4,(1+Kirish!$D$44)*(1+Kirish!$D$45)^((AN$4-Parametrlar!$J$4)/12))</f>
        <v>1.3431910883193705</v>
      </c>
      <c r="AO75" s="43">
        <f>IF(AO$4&lt;=Parametrlar!$J$4,1+Kirish!$D$44*AO$4/Parametrlar!$J$4,(1+Kirish!$D$44)*(1+Kirish!$D$45)^((AO$4-Parametrlar!$J$4)/12))</f>
        <v>1.3475883464202965</v>
      </c>
      <c r="AP75" s="43">
        <f>IF(AP$4&lt;=Parametrlar!$J$4,1+Kirish!$D$44*AP$4/Parametrlar!$J$4,(1+Kirish!$D$44)*(1+Kirish!$D$45)^((AP$4-Parametrlar!$J$4)/12))</f>
        <v>1.3520000000000001</v>
      </c>
      <c r="AQ75" s="43">
        <f>IF(AQ$4&lt;=Parametrlar!$J$4,1+Kirish!$D$44*AQ$4/Parametrlar!$J$4,(1+Kirish!$D$44)*(1+Kirish!$D$45)^((AQ$4-Parametrlar!$J$4)/12))</f>
        <v>1.3564260961855328</v>
      </c>
      <c r="AR75" s="43">
        <f>IF(AR$4&lt;=Parametrlar!$J$4,1+Kirish!$D$44*AR$4/Parametrlar!$J$4,(1+Kirish!$D$44)*(1+Kirish!$D$45)^((AR$4-Parametrlar!$J$4)/12))</f>
        <v>1.3608666822582283</v>
      </c>
      <c r="AS75" s="43">
        <f>IF(AS$4&lt;=Parametrlar!$J$4,1+Kirish!$D$44*AS$4/Parametrlar!$J$4,(1+Kirish!$D$44)*(1+Kirish!$D$45)^((AS$4-Parametrlar!$J$4)/12))</f>
        <v>1.365321805654206</v>
      </c>
      <c r="AT75" s="43">
        <f>IF(AT$4&lt;=Parametrlar!$J$4,1+Kirish!$D$44*AT$4/Parametrlar!$J$4,(1+Kirish!$D$44)*(1+Kirish!$D$45)^((AT$4-Parametrlar!$J$4)/12))</f>
        <v>1.3697915139648797</v>
      </c>
      <c r="AU75" s="43">
        <f>IF(AU$4&lt;=Parametrlar!$J$4,1+Kirish!$D$44*AU$4/Parametrlar!$J$4,(1+Kirish!$D$44)*(1+Kirish!$D$45)^((AU$4-Parametrlar!$J$4)/12))</f>
        <v>1.3742758549374652</v>
      </c>
      <c r="AV75" s="43">
        <f>IF(AV$4&lt;=Parametrlar!$J$4,1+Kirish!$D$44*AV$4/Parametrlar!$J$4,(1+Kirish!$D$44)*(1+Kirish!$D$45)^((AV$4-Parametrlar!$J$4)/12))</f>
        <v>1.3787748764754892</v>
      </c>
      <c r="AW75" s="43">
        <f>IF(AW$4&lt;=Parametrlar!$J$4,1+Kirish!$D$44*AW$4/Parametrlar!$J$4,(1+Kirish!$D$44)*(1+Kirish!$D$45)^((AW$4-Parametrlar!$J$4)/12))</f>
        <v>1.3832886266393032</v>
      </c>
      <c r="AX75" s="43">
        <f>IF(AX$4&lt;=Parametrlar!$J$4,1+Kirish!$D$44*AX$4/Parametrlar!$J$4,(1+Kirish!$D$44)*(1+Kirish!$D$45)^((AX$4-Parametrlar!$J$4)/12))</f>
        <v>1.3878171536465955</v>
      </c>
      <c r="AY75" s="43">
        <f>IF(AY$4&lt;=Parametrlar!$J$4,1+Kirish!$D$44*AY$4/Parametrlar!$J$4,(1+Kirish!$D$44)*(1+Kirish!$D$45)^((AY$4-Parametrlar!$J$4)/12))</f>
        <v>1.3923605058729063</v>
      </c>
      <c r="AZ75" s="43">
        <f>IF(AZ$4&lt;=Parametrlar!$J$4,1+Kirish!$D$44*AZ$4/Parametrlar!$J$4,(1+Kirish!$D$44)*(1+Kirish!$D$45)^((AZ$4-Parametrlar!$J$4)/12))</f>
        <v>1.396918731852145</v>
      </c>
      <c r="BA75" s="43">
        <f>IF(BA$4&lt;=Parametrlar!$J$4,1+Kirish!$D$44*BA$4/Parametrlar!$J$4,(1+Kirish!$D$44)*(1+Kirish!$D$45)^((BA$4-Parametrlar!$J$4)/12))</f>
        <v>1.4014918802771084</v>
      </c>
      <c r="BB75" s="43">
        <f>IF(BB$4&lt;=Parametrlar!$J$4,1+Kirish!$D$44*BB$4/Parametrlar!$J$4,(1+Kirish!$D$44)*(1+Kirish!$D$45)^((BB$4-Parametrlar!$J$4)/12))</f>
        <v>1.4060800000000002</v>
      </c>
      <c r="BC75" s="43">
        <f>IF(BC$4&lt;=Parametrlar!$J$4,1+Kirish!$D$44*BC$4/Parametrlar!$J$4,(1+Kirish!$D$44)*(1+Kirish!$D$45)^((BC$4-Parametrlar!$J$4)/12))</f>
        <v>1.4106831400329543</v>
      </c>
      <c r="BD75" s="43">
        <f>IF(BD$4&lt;=Parametrlar!$J$4,1+Kirish!$D$44*BD$4/Parametrlar!$J$4,(1+Kirish!$D$44)*(1+Kirish!$D$45)^((BD$4-Parametrlar!$J$4)/12))</f>
        <v>1.4153013495485576</v>
      </c>
      <c r="BE75" s="43">
        <f>IF(BE$4&lt;=Parametrlar!$J$4,1+Kirish!$D$44*BE$4/Parametrlar!$J$4,(1+Kirish!$D$44)*(1+Kirish!$D$45)^((BE$4-Parametrlar!$J$4)/12))</f>
        <v>1.4199346778803743</v>
      </c>
      <c r="BF75" s="43">
        <f>IF(BF$4&lt;=Parametrlar!$J$4,1+Kirish!$D$44*BF$4/Parametrlar!$J$4,(1+Kirish!$D$44)*(1+Kirish!$D$45)^((BF$4-Parametrlar!$J$4)/12))</f>
        <v>1.4245831745234749</v>
      </c>
      <c r="BG75" s="43">
        <f>IF(BG$4&lt;=Parametrlar!$J$4,1+Kirish!$D$44*BG$4/Parametrlar!$J$4,(1+Kirish!$D$44)*(1+Kirish!$D$45)^((BG$4-Parametrlar!$J$4)/12))</f>
        <v>1.4292468891349634</v>
      </c>
      <c r="BH75" s="43">
        <f>IF(BH$4&lt;=Parametrlar!$J$4,1+Kirish!$D$44*BH$4/Parametrlar!$J$4,(1+Kirish!$D$44)*(1+Kirish!$D$45)^((BH$4-Parametrlar!$J$4)/12))</f>
        <v>1.4339258715345089</v>
      </c>
      <c r="BI75" s="43">
        <f>IF(BI$4&lt;=Parametrlar!$J$4,1+Kirish!$D$44*BI$4/Parametrlar!$J$4,(1+Kirish!$D$44)*(1+Kirish!$D$45)^((BI$4-Parametrlar!$J$4)/12))</f>
        <v>1.4386201717048754</v>
      </c>
      <c r="BJ75" s="43">
        <f>IF(BJ$4&lt;=Parametrlar!$J$4,1+Kirish!$D$44*BJ$4/Parametrlar!$J$4,(1+Kirish!$D$44)*(1+Kirish!$D$45)^((BJ$4-Parametrlar!$J$4)/12))</f>
        <v>1.4433298397924597</v>
      </c>
      <c r="BK75" s="43">
        <f>IF(BK$4&lt;=Parametrlar!$J$4,1+Kirish!$D$44*BK$4/Parametrlar!$J$4,(1+Kirish!$D$44)*(1+Kirish!$D$45)^((BK$4-Parametrlar!$J$4)/12))</f>
        <v>1.4480549261078226</v>
      </c>
      <c r="BL75" s="43">
        <f>IF(BL$4&lt;=Parametrlar!$J$4,1+Kirish!$D$44*BL$4/Parametrlar!$J$4,(1+Kirish!$D$44)*(1+Kirish!$D$45)^((BL$4-Parametrlar!$J$4)/12))</f>
        <v>1.4527954811262309</v>
      </c>
      <c r="BM75" s="43">
        <f>IF(BM$4&lt;=Parametrlar!$J$4,1+Kirish!$D$44*BM$4/Parametrlar!$J$4,(1+Kirish!$D$44)*(1+Kirish!$D$45)^((BM$4-Parametrlar!$J$4)/12))</f>
        <v>1.4575515554881926</v>
      </c>
      <c r="BN75" s="43">
        <f>IF(BN$4&lt;=Parametrlar!$J$4,1+Kirish!$D$44*BN$4/Parametrlar!$J$4,(1+Kirish!$D$44)*(1+Kirish!$D$45)^((BN$4-Parametrlar!$J$4)/12))</f>
        <v>1.4623232000000002</v>
      </c>
      <c r="BO75" s="43">
        <f>IF(BO$4&lt;=Parametrlar!$J$4,1+Kirish!$D$44*BO$4/Parametrlar!$J$4,(1+Kirish!$D$44)*(1+Kirish!$D$45)^((BO$4-Parametrlar!$J$4)/12))</f>
        <v>1.4671104656342726</v>
      </c>
      <c r="BP75" s="43">
        <f>IF(BP$4&lt;=Parametrlar!$J$4,1+Kirish!$D$44*BP$4/Parametrlar!$J$4,(1+Kirish!$D$44)*(1+Kirish!$D$45)^((BP$4-Parametrlar!$J$4)/12))</f>
        <v>1.4719134035304999</v>
      </c>
      <c r="BQ75" s="43">
        <f>IF(BQ$4&lt;=Parametrlar!$J$4,1+Kirish!$D$44*BQ$4/Parametrlar!$J$4,(1+Kirish!$D$44)*(1+Kirish!$D$45)^((BQ$4-Parametrlar!$J$4)/12))</f>
        <v>1.4767320649955893</v>
      </c>
      <c r="BR75" s="43">
        <f>IF(BR$4&lt;=Parametrlar!$J$4,1+Kirish!$D$44*BR$4/Parametrlar!$J$4,(1+Kirish!$D$44)*(1+Kirish!$D$45)^((BR$4-Parametrlar!$J$4)/12))</f>
        <v>1.4815665015044142</v>
      </c>
      <c r="BS75" s="43">
        <f>IF(BS$4&lt;=Parametrlar!$J$4,1+Kirish!$D$44*BS$4/Parametrlar!$J$4,(1+Kirish!$D$44)*(1+Kirish!$D$45)^((BS$4-Parametrlar!$J$4)/12))</f>
        <v>1.4864167647003623</v>
      </c>
      <c r="BT75" s="43">
        <f>IF(BT$4&lt;=Parametrlar!$J$4,1+Kirish!$D$44*BT$4/Parametrlar!$J$4,(1+Kirish!$D$44)*(1+Kirish!$D$45)^((BT$4-Parametrlar!$J$4)/12))</f>
        <v>1.491282906395889</v>
      </c>
      <c r="BU75" s="43">
        <f>IF(BU$4&lt;=Parametrlar!$J$4,1+Kirish!$D$44*BU$4/Parametrlar!$J$4,(1+Kirish!$D$44)*(1+Kirish!$D$45)^((BU$4-Parametrlar!$J$4)/12))</f>
        <v>1.4961649785730704</v>
      </c>
      <c r="BV75" s="43">
        <f>IF(BV$4&lt;=Parametrlar!$J$4,1+Kirish!$D$44*BV$4/Parametrlar!$J$4,(1+Kirish!$D$44)*(1+Kirish!$D$45)^((BV$4-Parametrlar!$J$4)/12))</f>
        <v>1.5010630333841579</v>
      </c>
      <c r="BW75" s="43">
        <f>IF(BW$4&lt;=Parametrlar!$J$4,1+Kirish!$D$44*BW$4/Parametrlar!$J$4,(1+Kirish!$D$44)*(1+Kirish!$D$45)^((BW$4-Parametrlar!$J$4)/12))</f>
        <v>1.5059771231521357</v>
      </c>
      <c r="BX75" s="43">
        <f>IF(BX$4&lt;=Parametrlar!$J$4,1+Kirish!$D$44*BX$4/Parametrlar!$J$4,(1+Kirish!$D$44)*(1+Kirish!$D$45)^((BX$4-Parametrlar!$J$4)/12))</f>
        <v>1.5109073003712803</v>
      </c>
      <c r="BY75" s="43">
        <f>IF(BY$4&lt;=Parametrlar!$J$4,1+Kirish!$D$44*BY$4/Parametrlar!$J$4,(1+Kirish!$D$44)*(1+Kirish!$D$45)^((BY$4-Parametrlar!$J$4)/12))</f>
        <v>1.5158536177077204</v>
      </c>
      <c r="BZ75" s="43">
        <f>IF(BZ$4&lt;=Parametrlar!$J$4,1+Kirish!$D$44*BZ$4/Parametrlar!$J$4,(1+Kirish!$D$44)*(1+Kirish!$D$45)^((BZ$4-Parametrlar!$J$4)/12))</f>
        <v>1.5208161280000003</v>
      </c>
      <c r="CA75" s="43">
        <f>IF(CA$4&lt;=Parametrlar!$J$4,1+Kirish!$D$44*CA$4/Parametrlar!$J$4,(1+Kirish!$D$44)*(1+Kirish!$D$45)^((CA$4-Parametrlar!$J$4)/12))</f>
        <v>1.5257948842596436</v>
      </c>
      <c r="CB75" s="43">
        <f>IF(CB$4&lt;=Parametrlar!$J$4,1+Kirish!$D$44*CB$4/Parametrlar!$J$4,(1+Kirish!$D$44)*(1+Kirish!$D$45)^((CB$4-Parametrlar!$J$4)/12))</f>
        <v>1.5307899396717197</v>
      </c>
      <c r="CC75" s="43">
        <f>IF(CC$4&lt;=Parametrlar!$J$4,1+Kirish!$D$44*CC$4/Parametrlar!$J$4,(1+Kirish!$D$44)*(1+Kirish!$D$45)^((CC$4-Parametrlar!$J$4)/12))</f>
        <v>1.5358013475954131</v>
      </c>
      <c r="CD75" s="43">
        <f>IF(CD$4&lt;=Parametrlar!$J$4,1+Kirish!$D$44*CD$4/Parametrlar!$J$4,(1+Kirish!$D$44)*(1+Kirish!$D$45)^((CD$4-Parametrlar!$J$4)/12))</f>
        <v>1.5408291615645906</v>
      </c>
      <c r="CE75" s="43">
        <f>IF(CE$4&lt;=Parametrlar!$J$4,1+Kirish!$D$44*CE$4/Parametrlar!$J$4,(1+Kirish!$D$44)*(1+Kirish!$D$45)^((CE$4-Parametrlar!$J$4)/12))</f>
        <v>1.5458734352883767</v>
      </c>
      <c r="CF75" s="43">
        <f>IF(CF$4&lt;=Parametrlar!$J$4,1+Kirish!$D$44*CF$4/Parametrlar!$J$4,(1+Kirish!$D$44)*(1+Kirish!$D$45)^((CF$4-Parametrlar!$J$4)/12))</f>
        <v>1.5509342226517249</v>
      </c>
      <c r="CG75" s="43">
        <f>IF(CG$4&lt;=Parametrlar!$J$4,1+Kirish!$D$44*CG$4/Parametrlar!$J$4,(1+Kirish!$D$44)*(1+Kirish!$D$45)^((CG$4-Parametrlar!$J$4)/12))</f>
        <v>1.5560115777159933</v>
      </c>
      <c r="CH75" s="43">
        <f>IF(CH$4&lt;=Parametrlar!$J$4,1+Kirish!$D$44*CH$4/Parametrlar!$J$4,(1+Kirish!$D$44)*(1+Kirish!$D$45)^((CH$4-Parametrlar!$J$4)/12))</f>
        <v>1.5611055547195243</v>
      </c>
      <c r="CI75" s="43">
        <f>IF(CI$4&lt;=Parametrlar!$J$4,1+Kirish!$D$44*CI$4/Parametrlar!$J$4,(1+Kirish!$D$44)*(1+Kirish!$D$45)^((CI$4-Parametrlar!$J$4)/12))</f>
        <v>1.5662162080782214</v>
      </c>
      <c r="CJ75" s="43">
        <f>IF(CJ$4&lt;=Parametrlar!$J$4,1+Kirish!$D$44*CJ$4/Parametrlar!$J$4,(1+Kirish!$D$44)*(1+Kirish!$D$45)^((CJ$4-Parametrlar!$J$4)/12))</f>
        <v>1.5713435923861316</v>
      </c>
      <c r="CK75" s="43">
        <f>IF(CK$4&lt;=Parametrlar!$J$4,1+Kirish!$D$44*CK$4/Parametrlar!$J$4,(1+Kirish!$D$44)*(1+Kirish!$D$45)^((CK$4-Parametrlar!$J$4)/12))</f>
        <v>1.5764877624160292</v>
      </c>
      <c r="CL75" s="43">
        <f>IF(CL$4&lt;=Parametrlar!$J$4,1+Kirish!$D$44*CL$4/Parametrlar!$J$4,(1+Kirish!$D$44)*(1+Kirish!$D$45)^((CL$4-Parametrlar!$J$4)/12))</f>
        <v>1.5816487731200004</v>
      </c>
      <c r="CM75" s="43">
        <f>IF(CM$4&lt;=Parametrlar!$J$4,1+Kirish!$D$44*CM$4/Parametrlar!$J$4,(1+Kirish!$D$44)*(1+Kirish!$D$45)^((CM$4-Parametrlar!$J$4)/12))</f>
        <v>1.5868266796300292</v>
      </c>
      <c r="CN75" s="43">
        <f>IF(CN$4&lt;=Parametrlar!$J$4,1+Kirish!$D$44*CN$4/Parametrlar!$J$4,(1+Kirish!$D$44)*(1+Kirish!$D$45)^((CN$4-Parametrlar!$J$4)/12))</f>
        <v>1.5920215372585886</v>
      </c>
      <c r="CO75" s="43">
        <f>IF(CO$4&lt;=Parametrlar!$J$4,1+Kirish!$D$44*CO$4/Parametrlar!$J$4,(1+Kirish!$D$44)*(1+Kirish!$D$45)^((CO$4-Parametrlar!$J$4)/12))</f>
        <v>1.5972334014992295</v>
      </c>
      <c r="CP75" s="43">
        <f>IF(CP$4&lt;=Parametrlar!$J$4,1+Kirish!$D$44*CP$4/Parametrlar!$J$4,(1+Kirish!$D$44)*(1+Kirish!$D$45)^((CP$4-Parametrlar!$J$4)/12))</f>
        <v>1.6024623280271744</v>
      </c>
      <c r="CQ75" s="43">
        <f>IF(CQ$4&lt;=Parametrlar!$J$4,1+Kirish!$D$44*CQ$4/Parametrlar!$J$4,(1+Kirish!$D$44)*(1+Kirish!$D$45)^((CQ$4-Parametrlar!$J$4)/12))</f>
        <v>1.607708372699912</v>
      </c>
      <c r="CR75" s="43">
        <f>IF(CR$4&lt;=Parametrlar!$J$4,1+Kirish!$D$44*CR$4/Parametrlar!$J$4,(1+Kirish!$D$44)*(1+Kirish!$D$45)^((CR$4-Parametrlar!$J$4)/12))</f>
        <v>1.6129715915577938</v>
      </c>
      <c r="CS75" s="43">
        <f>IF(CS$4&lt;=Parametrlar!$J$4,1+Kirish!$D$44*CS$4/Parametrlar!$J$4,(1+Kirish!$D$44)*(1+Kirish!$D$45)^((CS$4-Parametrlar!$J$4)/12))</f>
        <v>1.618252040824633</v>
      </c>
      <c r="CT75" s="43">
        <f>IF(CT$4&lt;=Parametrlar!$J$4,1+Kirish!$D$44*CT$4/Parametrlar!$J$4,(1+Kirish!$D$44)*(1+Kirish!$D$45)^((CT$4-Parametrlar!$J$4)/12))</f>
        <v>1.6235497769083054</v>
      </c>
      <c r="CU75" s="43">
        <f>IF(CU$4&lt;=Parametrlar!$J$4,1+Kirish!$D$44*CU$4/Parametrlar!$J$4,(1+Kirish!$D$44)*(1+Kirish!$D$45)^((CU$4-Parametrlar!$J$4)/12))</f>
        <v>1.6288648564013499</v>
      </c>
      <c r="CV75" s="43">
        <f>IF(CV$4&lt;=Parametrlar!$J$4,1+Kirish!$D$44*CV$4/Parametrlar!$J$4,(1+Kirish!$D$44)*(1+Kirish!$D$45)^((CV$4-Parametrlar!$J$4)/12))</f>
        <v>1.6341973360815767</v>
      </c>
      <c r="CW75" s="43">
        <f>IF(CW$4&lt;=Parametrlar!$J$4,1+Kirish!$D$44*CW$4/Parametrlar!$J$4,(1+Kirish!$D$44)*(1+Kirish!$D$45)^((CW$4-Parametrlar!$J$4)/12))</f>
        <v>1.6395472729126706</v>
      </c>
      <c r="CX75" s="43">
        <f>IF(CX$4&lt;=Parametrlar!$J$4,1+Kirish!$D$44*CX$4/Parametrlar!$J$4,(1+Kirish!$D$44)*(1+Kirish!$D$45)^((CX$4-Parametrlar!$J$4)/12))</f>
        <v>1.6449147240448003</v>
      </c>
      <c r="CY75" s="43">
        <f>IF(CY$4&lt;=Parametrlar!$J$4,1+Kirish!$D$44*CY$4/Parametrlar!$J$4,(1+Kirish!$D$44)*(1+Kirish!$D$45)^((CY$4-Parametrlar!$J$4)/12))</f>
        <v>1.6502997468152305</v>
      </c>
      <c r="CZ75" s="43">
        <f>IF(CZ$4&lt;=Parametrlar!$J$4,1+Kirish!$D$44*CZ$4/Parametrlar!$J$4,(1+Kirish!$D$44)*(1+Kirish!$D$45)^((CZ$4-Parametrlar!$J$4)/12))</f>
        <v>1.6557023987489323</v>
      </c>
      <c r="DA75" s="43">
        <f>IF(DA$4&lt;=Parametrlar!$J$4,1+Kirish!$D$44*DA$4/Parametrlar!$J$4,(1+Kirish!$D$44)*(1+Kirish!$D$45)^((DA$4-Parametrlar!$J$4)/12))</f>
        <v>1.6611227375591986</v>
      </c>
      <c r="DB75" s="43">
        <f>IF(DB$4&lt;=Parametrlar!$J$4,1+Kirish!$D$44*DB$4/Parametrlar!$J$4,(1+Kirish!$D$44)*(1+Kirish!$D$45)^((DB$4-Parametrlar!$J$4)/12))</f>
        <v>1.6665608211482614</v>
      </c>
      <c r="DC75" s="43">
        <f>IF(DC$4&lt;=Parametrlar!$J$4,1+Kirish!$D$44*DC$4/Parametrlar!$J$4,(1+Kirish!$D$44)*(1+Kirish!$D$45)^((DC$4-Parametrlar!$J$4)/12))</f>
        <v>1.6720167076079084</v>
      </c>
      <c r="DD75" s="43">
        <f>IF(DD$4&lt;=Parametrlar!$J$4,1+Kirish!$D$44*DD$4/Parametrlar!$J$4,(1+Kirish!$D$44)*(1+Kirish!$D$45)^((DD$4-Parametrlar!$J$4)/12))</f>
        <v>1.6774904552201055</v>
      </c>
      <c r="DE75" s="43">
        <f>IF(DE$4&lt;=Parametrlar!$J$4,1+Kirish!$D$44*DE$4/Parametrlar!$J$4,(1+Kirish!$D$44)*(1+Kirish!$D$45)^((DE$4-Parametrlar!$J$4)/12))</f>
        <v>1.6829821224576187</v>
      </c>
      <c r="DF75" s="43">
        <f>IF(DF$4&lt;=Parametrlar!$J$4,1+Kirish!$D$44*DF$4/Parametrlar!$J$4,(1+Kirish!$D$44)*(1+Kirish!$D$45)^((DF$4-Parametrlar!$J$4)/12))</f>
        <v>1.6884917679846376</v>
      </c>
      <c r="DG75" s="43">
        <f>IF(DG$4&lt;=Parametrlar!$J$4,1+Kirish!$D$44*DG$4/Parametrlar!$J$4,(1+Kirish!$D$44)*(1+Kirish!$D$45)^((DG$4-Parametrlar!$J$4)/12))</f>
        <v>1.6940194506574042</v>
      </c>
      <c r="DH75" s="43">
        <f>IF(DH$4&lt;=Parametrlar!$J$4,1+Kirish!$D$44*DH$4/Parametrlar!$J$4,(1+Kirish!$D$44)*(1+Kirish!$D$45)^((DH$4-Parametrlar!$J$4)/12))</f>
        <v>1.69956522952484</v>
      </c>
      <c r="DI75" s="43">
        <f>IF(DI$4&lt;=Parametrlar!$J$4,1+Kirish!$D$44*DI$4/Parametrlar!$J$4,(1+Kirish!$D$44)*(1+Kirish!$D$45)^((DI$4-Parametrlar!$J$4)/12))</f>
        <v>1.7051291638291775</v>
      </c>
      <c r="DJ75" s="43">
        <f>IF(DJ$4&lt;=Parametrlar!$J$4,1+Kirish!$D$44*DJ$4/Parametrlar!$J$4,(1+Kirish!$D$44)*(1+Kirish!$D$45)^((DJ$4-Parametrlar!$J$4)/12))</f>
        <v>1.7107113130065925</v>
      </c>
      <c r="DK75" s="43">
        <f>IF(DK$4&lt;=Parametrlar!$J$4,1+Kirish!$D$44*DK$4/Parametrlar!$J$4,(1+Kirish!$D$44)*(1+Kirish!$D$45)^((DK$4-Parametrlar!$J$4)/12))</f>
        <v>1.7163117366878398</v>
      </c>
      <c r="DL75" s="43">
        <f>IF(DL$4&lt;=Parametrlar!$J$4,1+Kirish!$D$44*DL$4/Parametrlar!$J$4,(1+Kirish!$D$44)*(1+Kirish!$D$45)^((DL$4-Parametrlar!$J$4)/12))</f>
        <v>1.7219304946988894</v>
      </c>
      <c r="DM75" s="43">
        <f>IF(DM$4&lt;=Parametrlar!$J$4,1+Kirish!$D$44*DM$4/Parametrlar!$J$4,(1+Kirish!$D$44)*(1+Kirish!$D$45)^((DM$4-Parametrlar!$J$4)/12))</f>
        <v>1.7275676470615666</v>
      </c>
      <c r="DN75" s="43">
        <f>IF(DN$4&lt;=Parametrlar!$J$4,1+Kirish!$D$44*DN$4/Parametrlar!$J$4,(1+Kirish!$D$44)*(1+Kirish!$D$45)^((DN$4-Parametrlar!$J$4)/12))</f>
        <v>1.7332232539941919</v>
      </c>
      <c r="DO75" s="43">
        <f>IF(DO$4&lt;=Parametrlar!$J$4,1+Kirish!$D$44*DO$4/Parametrlar!$J$4,(1+Kirish!$D$44)*(1+Kirish!$D$45)^((DO$4-Parametrlar!$J$4)/12))</f>
        <v>1.7388973759122248</v>
      </c>
      <c r="DP75" s="43">
        <f>IF(DP$4&lt;=Parametrlar!$J$4,1+Kirish!$D$44*DP$4/Parametrlar!$J$4,(1+Kirish!$D$44)*(1+Kirish!$D$45)^((DP$4-Parametrlar!$J$4)/12))</f>
        <v>1.7445900734289099</v>
      </c>
      <c r="DQ75" s="43">
        <f>IF(DQ$4&lt;=Parametrlar!$J$4,1+Kirish!$D$44*DQ$4/Parametrlar!$J$4,(1+Kirish!$D$44)*(1+Kirish!$D$45)^((DQ$4-Parametrlar!$J$4)/12))</f>
        <v>1.7503014073559233</v>
      </c>
      <c r="DR75" s="43">
        <f>IF(DR$4&lt;=Parametrlar!$J$4,1+Kirish!$D$44*DR$4/Parametrlar!$J$4,(1+Kirish!$D$44)*(1+Kirish!$D$45)^((DR$4-Parametrlar!$J$4)/12))</f>
        <v>1.7560314387040232</v>
      </c>
      <c r="DS75" s="43">
        <f>IF(DS$4&lt;=Parametrlar!$J$4,1+Kirish!$D$44*DS$4/Parametrlar!$J$4,(1+Kirish!$D$44)*(1+Kirish!$D$45)^((DS$4-Parametrlar!$J$4)/12))</f>
        <v>1.7617802286837003</v>
      </c>
      <c r="DT75" s="43">
        <f>IF(DT$4&lt;=Parametrlar!$J$4,1+Kirish!$D$44*DT$4/Parametrlar!$J$4,(1+Kirish!$D$44)*(1+Kirish!$D$45)^((DT$4-Parametrlar!$J$4)/12))</f>
        <v>1.7675478387058339</v>
      </c>
      <c r="DU75" s="43">
        <f>IF(DU$4&lt;=Parametrlar!$J$4,1+Kirish!$D$44*DU$4/Parametrlar!$J$4,(1+Kirish!$D$44)*(1+Kirish!$D$45)^((DU$4-Parametrlar!$J$4)/12))</f>
        <v>1.7733343303823446</v>
      </c>
      <c r="DV75" s="43">
        <f>IF(DV$4&lt;=Parametrlar!$J$4,1+Kirish!$D$44*DV$4/Parametrlar!$J$4,(1+Kirish!$D$44)*(1+Kirish!$D$45)^((DV$4-Parametrlar!$J$4)/12))</f>
        <v>1.7791397655268564</v>
      </c>
      <c r="DW75" s="43">
        <f>IF(DW$4&lt;=Parametrlar!$J$4,1+Kirish!$D$44*DW$4/Parametrlar!$J$4,(1+Kirish!$D$44)*(1+Kirish!$D$45)^((DW$4-Parametrlar!$J$4)/12))</f>
        <v>1.7849642061553537</v>
      </c>
      <c r="DX75" s="43">
        <f>IF(DX$4&lt;=Parametrlar!$J$4,1+Kirish!$D$44*DX$4/Parametrlar!$J$4,(1+Kirish!$D$44)*(1+Kirish!$D$45)^((DX$4-Parametrlar!$J$4)/12))</f>
        <v>1.7908077144868451</v>
      </c>
      <c r="DY75" s="43">
        <f>IF(DY$4&lt;=Parametrlar!$J$4,1+Kirish!$D$44*DY$4/Parametrlar!$J$4,(1+Kirish!$D$44)*(1+Kirish!$D$45)^((DY$4-Parametrlar!$J$4)/12))</f>
        <v>1.7966703529440295</v>
      </c>
      <c r="DZ75" s="43">
        <f>IF(DZ$4&lt;=Parametrlar!$J$4,1+Kirish!$D$44*DZ$4/Parametrlar!$J$4,(1+Kirish!$D$44)*(1+Kirish!$D$45)^((DZ$4-Parametrlar!$J$4)/12))</f>
        <v>1.8025521841539596</v>
      </c>
      <c r="EA75" s="43">
        <f>IF(EA$4&lt;=Parametrlar!$J$4,1+Kirish!$D$44*EA$4/Parametrlar!$J$4,(1+Kirish!$D$44)*(1+Kirish!$D$45)^((EA$4-Parametrlar!$J$4)/12))</f>
        <v>1.8084532709487138</v>
      </c>
      <c r="EB75" s="43">
        <f>IF(EB$4&lt;=Parametrlar!$J$4,1+Kirish!$D$44*EB$4/Parametrlar!$J$4,(1+Kirish!$D$44)*(1+Kirish!$D$45)^((EB$4-Parametrlar!$J$4)/12))</f>
        <v>1.8143736763660661</v>
      </c>
      <c r="EC75" s="43">
        <f>IF(EC$4&lt;=Parametrlar!$J$4,1+Kirish!$D$44*EC$4/Parametrlar!$J$4,(1+Kirish!$D$44)*(1+Kirish!$D$45)^((EC$4-Parametrlar!$J$4)/12))</f>
        <v>1.8203134636501603</v>
      </c>
      <c r="ED75" s="43">
        <f>IF(ED$4&lt;=Parametrlar!$J$4,1+Kirish!$D$44*ED$4/Parametrlar!$J$4,(1+Kirish!$D$44)*(1+Kirish!$D$45)^((ED$4-Parametrlar!$J$4)/12))</f>
        <v>1.8262726962521842</v>
      </c>
      <c r="EE75" s="43">
        <f>IF(EE$4&lt;=Parametrlar!$J$4,1+Kirish!$D$44*EE$4/Parametrlar!$J$4,(1+Kirish!$D$44)*(1+Kirish!$D$45)^((EE$4-Parametrlar!$J$4)/12))</f>
        <v>1.8322514378310484</v>
      </c>
      <c r="EF75" s="43">
        <f>IF(EF$4&lt;=Parametrlar!$J$4,1+Kirish!$D$44*EF$4/Parametrlar!$J$4,(1+Kirish!$D$44)*(1+Kirish!$D$45)^((EF$4-Parametrlar!$J$4)/12))</f>
        <v>1.8382497522540668</v>
      </c>
      <c r="EG75" s="43">
        <f>IF(EG$4&lt;=Parametrlar!$J$4,1+Kirish!$D$44*EG$4/Parametrlar!$J$4,(1+Kirish!$D$44)*(1+Kirish!$D$45)^((EG$4-Parametrlar!$J$4)/12))</f>
        <v>1.8442677035976383</v>
      </c>
      <c r="EH75" s="43">
        <f>IF(EH$4&lt;=Parametrlar!$J$4,1+Kirish!$D$44*EH$4/Parametrlar!$J$4,(1+Kirish!$D$44)*(1+Kirish!$D$45)^((EH$4-Parametrlar!$J$4)/12))</f>
        <v>1.8503053561479308</v>
      </c>
      <c r="EI75" s="43">
        <f>IF(EI$4&lt;=Parametrlar!$J$4,1+Kirish!$D$44*EI$4/Parametrlar!$J$4,(1+Kirish!$D$44)*(1+Kirish!$D$45)^((EI$4-Parametrlar!$J$4)/12))</f>
        <v>1.8563627744015676</v>
      </c>
      <c r="EJ75" s="43">
        <f>IF(EJ$4&lt;=Parametrlar!$J$4,1+Kirish!$D$44*EJ$4/Parametrlar!$J$4,(1+Kirish!$D$44)*(1+Kirish!$D$45)^((EJ$4-Parametrlar!$J$4)/12))</f>
        <v>1.862440023066319</v>
      </c>
      <c r="EK75" s="43">
        <f>IF(EK$4&lt;=Parametrlar!$J$4,1+Kirish!$D$44*EK$4/Parametrlar!$J$4,(1+Kirish!$D$44)*(1+Kirish!$D$45)^((EK$4-Parametrlar!$J$4)/12))</f>
        <v>1.8685371670617905</v>
      </c>
      <c r="EL75" s="43">
        <f>IF(EL$4&lt;=Parametrlar!$J$4,1+Kirish!$D$44*EL$4/Parametrlar!$J$4,(1+Kirish!$D$44)*(1+Kirish!$D$45)^((EL$4-Parametrlar!$J$4)/12))</f>
        <v>1.874654271520118</v>
      </c>
      <c r="EM75" s="43">
        <f>IF(EM$4&lt;=Parametrlar!$J$4,1+Kirish!$D$44*EM$4/Parametrlar!$J$4,(1+Kirish!$D$44)*(1+Kirish!$D$45)^((EM$4-Parametrlar!$J$4)/12))</f>
        <v>1.8807914017866625</v>
      </c>
      <c r="EN75" s="43">
        <f>IF(EN$4&lt;=Parametrlar!$J$4,1+Kirish!$D$44*EN$4/Parametrlar!$J$4,(1+Kirish!$D$44)*(1+Kirish!$D$45)^((EN$4-Parametrlar!$J$4)/12))</f>
        <v>1.8869486234207091</v>
      </c>
      <c r="EO75" s="43">
        <f>IF(EO$4&lt;=Parametrlar!$J$4,1+Kirish!$D$44*EO$4/Parametrlar!$J$4,(1+Kirish!$D$44)*(1+Kirish!$D$45)^((EO$4-Parametrlar!$J$4)/12))</f>
        <v>1.8931260021961669</v>
      </c>
      <c r="EP75" s="43">
        <f>IF(EP$4&lt;=Parametrlar!$J$4,1+Kirish!$D$44*EP$4/Parametrlar!$J$4,(1+Kirish!$D$44)*(1+Kirish!$D$45)^((EP$4-Parametrlar!$J$4)/12))</f>
        <v>1.8993236041022716</v>
      </c>
      <c r="EQ75" s="43">
        <f>IF(EQ$4&lt;=Parametrlar!$J$4,1+Kirish!$D$44*EQ$4/Parametrlar!$J$4,(1+Kirish!$D$44)*(1+Kirish!$D$45)^((EQ$4-Parametrlar!$J$4)/12))</f>
        <v>1.9055414953442904</v>
      </c>
      <c r="ER75" s="43">
        <f>IF(ER$4&lt;=Parametrlar!$J$4,1+Kirish!$D$44*ER$4/Parametrlar!$J$4,(1+Kirish!$D$44)*(1+Kirish!$D$45)^((ER$4-Parametrlar!$J$4)/12))</f>
        <v>1.9117797423442298</v>
      </c>
      <c r="ES75" s="43">
        <f>IF(ES$4&lt;=Parametrlar!$J$4,1+Kirish!$D$44*ES$4/Parametrlar!$J$4,(1+Kirish!$D$44)*(1+Kirish!$D$45)^((ES$4-Parametrlar!$J$4)/12))</f>
        <v>1.9180384117415439</v>
      </c>
      <c r="ET75" s="43">
        <f>IF(ET$4&lt;=Parametrlar!$J$4,1+Kirish!$D$44*ET$4/Parametrlar!$J$4,(1+Kirish!$D$44)*(1+Kirish!$D$45)^((ET$4-Parametrlar!$J$4)/12))</f>
        <v>1.9243175703938478</v>
      </c>
      <c r="EU75" s="43">
        <f>IF(EU$4&lt;=Parametrlar!$J$4,1+Kirish!$D$44*EU$4/Parametrlar!$J$4,(1+Kirish!$D$44)*(1+Kirish!$D$45)^((EU$4-Parametrlar!$J$4)/12))</f>
        <v>1.9306172853776304</v>
      </c>
      <c r="EV75" s="43">
        <f>IF(EV$4&lt;=Parametrlar!$J$4,1+Kirish!$D$44*EV$4/Parametrlar!$J$4,(1+Kirish!$D$44)*(1+Kirish!$D$45)^((EV$4-Parametrlar!$J$4)/12))</f>
        <v>1.936937623988972</v>
      </c>
      <c r="EW75" s="43">
        <f>IF(EW$4&lt;=Parametrlar!$J$4,1+Kirish!$D$44*EW$4/Parametrlar!$J$4,(1+Kirish!$D$44)*(1+Kirish!$D$45)^((EW$4-Parametrlar!$J$4)/12))</f>
        <v>1.9432786537442623</v>
      </c>
      <c r="EX75" s="43">
        <f>IF(EX$4&lt;=Parametrlar!$J$4,1+Kirish!$D$44*EX$4/Parametrlar!$J$4,(1+Kirish!$D$44)*(1+Kirish!$D$45)^((EX$4-Parametrlar!$J$4)/12))</f>
        <v>1.949640442380923</v>
      </c>
      <c r="EY75" s="43">
        <f>IF(EY$4&lt;=Parametrlar!$J$4,1+Kirish!$D$44*EY$4/Parametrlar!$J$4,(1+Kirish!$D$44)*(1+Kirish!$D$45)^((EY$4-Parametrlar!$J$4)/12))</f>
        <v>1.9560230578581292</v>
      </c>
      <c r="EZ75" s="43">
        <f>IF(EZ$4&lt;=Parametrlar!$J$4,1+Kirish!$D$44*EZ$4/Parametrlar!$J$4,(1+Kirish!$D$44)*(1+Kirish!$D$45)^((EZ$4-Parametrlar!$J$4)/12))</f>
        <v>1.9624265683575377</v>
      </c>
      <c r="FA75" s="43">
        <f>IF(FA$4&lt;=Parametrlar!$J$4,1+Kirish!$D$44*FA$4/Parametrlar!$J$4,(1+Kirish!$D$44)*(1+Kirish!$D$45)^((FA$4-Parametrlar!$J$4)/12))</f>
        <v>1.9688510422840135</v>
      </c>
      <c r="FB75" s="43">
        <f>IF(FB$4&lt;=Parametrlar!$J$4,1+Kirish!$D$44*FB$4/Parametrlar!$J$4,(1+Kirish!$D$44)*(1+Kirish!$D$45)^((FB$4-Parametrlar!$J$4)/12))</f>
        <v>1.9752965482663627</v>
      </c>
      <c r="FC75" s="43">
        <f>IF(FC$4&lt;=Parametrlar!$J$4,1+Kirish!$D$44*FC$4/Parametrlar!$J$4,(1+Kirish!$D$44)*(1+Kirish!$D$45)^((FC$4-Parametrlar!$J$4)/12))</f>
        <v>1.9817631551580623</v>
      </c>
      <c r="FD75" s="43">
        <f>IF(FD$4&lt;=Parametrlar!$J$4,1+Kirish!$D$44*FD$4/Parametrlar!$J$4,(1+Kirish!$D$44)*(1+Kirish!$D$45)^((FD$4-Parametrlar!$J$4)/12))</f>
        <v>1.9882509320379991</v>
      </c>
      <c r="FE75" s="43">
        <f>IF(FE$4&lt;=Parametrlar!$J$4,1+Kirish!$D$44*FE$4/Parametrlar!$J$4,(1+Kirish!$D$44)*(1+Kirish!$D$45)^((FE$4-Parametrlar!$J$4)/12))</f>
        <v>1.9947599482112057</v>
      </c>
      <c r="FF75" s="43">
        <f>IF(FF$4&lt;=Parametrlar!$J$4,1+Kirish!$D$44*FF$4/Parametrlar!$J$4,(1+Kirish!$D$44)*(1+Kirish!$D$45)^((FF$4-Parametrlar!$J$4)/12))</f>
        <v>2.0012902732096021</v>
      </c>
      <c r="FG75" s="43">
        <f>IF(FG$4&lt;=Parametrlar!$J$4,1+Kirish!$D$44*FG$4/Parametrlar!$J$4,(1+Kirish!$D$44)*(1+Kirish!$D$45)^((FG$4-Parametrlar!$J$4)/12))</f>
        <v>2.0078419767927356</v>
      </c>
      <c r="FH75" s="43">
        <f>IF(FH$4&lt;=Parametrlar!$J$4,1+Kirish!$D$44*FH$4/Parametrlar!$J$4,(1+Kirish!$D$44)*(1+Kirish!$D$45)^((FH$4-Parametrlar!$J$4)/12))</f>
        <v>2.0144151289485306</v>
      </c>
      <c r="FI75" s="43">
        <f>IF(FI$4&lt;=Parametrlar!$J$4,1+Kirish!$D$44*FI$4/Parametrlar!$J$4,(1+Kirish!$D$44)*(1+Kirish!$D$45)^((FI$4-Parametrlar!$J$4)/12))</f>
        <v>2.0210097998940331</v>
      </c>
      <c r="FJ75" s="43">
        <f>IF(FJ$4&lt;=Parametrlar!$J$4,1+Kirish!$D$44*FJ$4/Parametrlar!$J$4,(1+Kirish!$D$44)*(1+Kirish!$D$45)^((FJ$4-Parametrlar!$J$4)/12))</f>
        <v>2.0276260600761598</v>
      </c>
      <c r="FK75" s="43">
        <f>IF(FK$4&lt;=Parametrlar!$J$4,1+Kirish!$D$44*FK$4/Parametrlar!$J$4,(1+Kirish!$D$44)*(1+Kirish!$D$45)^((FK$4-Parametrlar!$J$4)/12))</f>
        <v>2.034263980172454</v>
      </c>
      <c r="FL75" s="43">
        <f>IF(FL$4&lt;=Parametrlar!$J$4,1+Kirish!$D$44*FL$4/Parametrlar!$J$4,(1+Kirish!$D$44)*(1+Kirish!$D$45)^((FL$4-Parametrlar!$J$4)/12))</f>
        <v>2.0409236310918391</v>
      </c>
      <c r="FM75" s="43">
        <f>IF(FM$4&lt;=Parametrlar!$J$4,1+Kirish!$D$44*FM$4/Parametrlar!$J$4,(1+Kirish!$D$44)*(1+Kirish!$D$45)^((FM$4-Parametrlar!$J$4)/12))</f>
        <v>2.0476050839753741</v>
      </c>
      <c r="FN75" s="43">
        <f>IF(FN$4&lt;=Parametrlar!$J$4,1+Kirish!$D$44*FN$4/Parametrlar!$J$4,(1+Kirish!$D$44)*(1+Kirish!$D$45)^((FN$4-Parametrlar!$J$4)/12))</f>
        <v>2.054308410197017</v>
      </c>
      <c r="FO75" s="43">
        <f>IF(FO$4&lt;=Parametrlar!$J$4,1+Kirish!$D$44*FO$4/Parametrlar!$J$4,(1+Kirish!$D$44)*(1+Kirish!$D$45)^((FO$4-Parametrlar!$J$4)/12))</f>
        <v>2.0610336813643846</v>
      </c>
      <c r="FP75" s="43">
        <f>IF(FP$4&lt;=Parametrlar!$J$4,1+Kirish!$D$44*FP$4/Parametrlar!$J$4,(1+Kirish!$D$44)*(1+Kirish!$D$45)^((FP$4-Parametrlar!$J$4)/12))</f>
        <v>2.0677809693195188</v>
      </c>
    </row>
    <row r="76" spans="1:172" x14ac:dyDescent="0.2">
      <c r="A76" s="42" t="s">
        <v>224</v>
      </c>
      <c r="D76" s="44">
        <f>IF(AND(D$4&gt;=Parametrlar!$J$7,D$4&lt;Parametrlar!$J$7+Parametrlar!$J$5),1/Parametrlar!$J$5,0)</f>
        <v>0</v>
      </c>
      <c r="E76" s="44">
        <f>IF(AND(E$4&gt;=Parametrlar!$J$7,E$4&lt;Parametrlar!$J$7+Parametrlar!$J$5),1/Parametrlar!$J$5,0)</f>
        <v>8.3333333333333329E-2</v>
      </c>
      <c r="F76" s="44">
        <f>IF(AND(F$4&gt;=Parametrlar!$J$7,F$4&lt;Parametrlar!$J$7+Parametrlar!$J$5),1/Parametrlar!$J$5,0)</f>
        <v>8.3333333333333329E-2</v>
      </c>
      <c r="G76" s="44">
        <f>IF(AND(G$4&gt;=Parametrlar!$J$7,G$4&lt;Parametrlar!$J$7+Parametrlar!$J$5),1/Parametrlar!$J$5,0)</f>
        <v>8.3333333333333329E-2</v>
      </c>
      <c r="H76" s="44">
        <f>IF(AND(H$4&gt;=Parametrlar!$J$7,H$4&lt;Parametrlar!$J$7+Parametrlar!$J$5),1/Parametrlar!$J$5,0)</f>
        <v>8.3333333333333329E-2</v>
      </c>
      <c r="I76" s="44">
        <f>IF(AND(I$4&gt;=Parametrlar!$J$7,I$4&lt;Parametrlar!$J$7+Parametrlar!$J$5),1/Parametrlar!$J$5,0)</f>
        <v>8.3333333333333329E-2</v>
      </c>
      <c r="J76" s="44">
        <f>IF(AND(J$4&gt;=Parametrlar!$J$7,J$4&lt;Parametrlar!$J$7+Parametrlar!$J$5),1/Parametrlar!$J$5,0)</f>
        <v>8.3333333333333329E-2</v>
      </c>
      <c r="K76" s="44">
        <f>IF(AND(K$4&gt;=Parametrlar!$J$7,K$4&lt;Parametrlar!$J$7+Parametrlar!$J$5),1/Parametrlar!$J$5,0)</f>
        <v>8.3333333333333329E-2</v>
      </c>
      <c r="L76" s="44">
        <f>IF(AND(L$4&gt;=Parametrlar!$J$7,L$4&lt;Parametrlar!$J$7+Parametrlar!$J$5),1/Parametrlar!$J$5,0)</f>
        <v>8.3333333333333329E-2</v>
      </c>
      <c r="M76" s="44">
        <f>IF(AND(M$4&gt;=Parametrlar!$J$7,M$4&lt;Parametrlar!$J$7+Parametrlar!$J$5),1/Parametrlar!$J$5,0)</f>
        <v>8.3333333333333329E-2</v>
      </c>
      <c r="N76" s="44">
        <f>IF(AND(N$4&gt;=Parametrlar!$J$7,N$4&lt;Parametrlar!$J$7+Parametrlar!$J$5),1/Parametrlar!$J$5,0)</f>
        <v>8.3333333333333329E-2</v>
      </c>
      <c r="O76" s="44">
        <f>IF(AND(O$4&gt;=Parametrlar!$J$7,O$4&lt;Parametrlar!$J$7+Parametrlar!$J$5),1/Parametrlar!$J$5,0)</f>
        <v>8.3333333333333329E-2</v>
      </c>
      <c r="P76" s="44">
        <f>IF(AND(P$4&gt;=Parametrlar!$J$7,P$4&lt;Parametrlar!$J$7+Parametrlar!$J$5),1/Parametrlar!$J$5,0)</f>
        <v>8.3333333333333329E-2</v>
      </c>
      <c r="Q76" s="44">
        <f>IF(AND(Q$4&gt;=Parametrlar!$J$7,Q$4&lt;Parametrlar!$J$7+Parametrlar!$J$5),1/Parametrlar!$J$5,0)</f>
        <v>0</v>
      </c>
      <c r="R76" s="44">
        <f>IF(AND(R$4&gt;=Parametrlar!$J$7,R$4&lt;Parametrlar!$J$7+Parametrlar!$J$5),1/Parametrlar!$J$5,0)</f>
        <v>0</v>
      </c>
      <c r="S76" s="44">
        <f>IF(AND(S$4&gt;=Parametrlar!$J$7,S$4&lt;Parametrlar!$J$7+Parametrlar!$J$5),1/Parametrlar!$J$5,0)</f>
        <v>0</v>
      </c>
      <c r="T76" s="44">
        <f>IF(AND(T$4&gt;=Parametrlar!$J$7,T$4&lt;Parametrlar!$J$7+Parametrlar!$J$5),1/Parametrlar!$J$5,0)</f>
        <v>0</v>
      </c>
      <c r="U76" s="44">
        <f>IF(AND(U$4&gt;=Parametrlar!$J$7,U$4&lt;Parametrlar!$J$7+Parametrlar!$J$5),1/Parametrlar!$J$5,0)</f>
        <v>0</v>
      </c>
      <c r="V76" s="44">
        <f>IF(AND(V$4&gt;=Parametrlar!$J$7,V$4&lt;Parametrlar!$J$7+Parametrlar!$J$5),1/Parametrlar!$J$5,0)</f>
        <v>0</v>
      </c>
      <c r="W76" s="44">
        <f>IF(AND(W$4&gt;=Parametrlar!$J$7,W$4&lt;Parametrlar!$J$7+Parametrlar!$J$5),1/Parametrlar!$J$5,0)</f>
        <v>0</v>
      </c>
      <c r="X76" s="44">
        <f>IF(AND(X$4&gt;=Parametrlar!$J$7,X$4&lt;Parametrlar!$J$7+Parametrlar!$J$5),1/Parametrlar!$J$5,0)</f>
        <v>0</v>
      </c>
      <c r="Y76" s="44">
        <f>IF(AND(Y$4&gt;=Parametrlar!$J$7,Y$4&lt;Parametrlar!$J$7+Parametrlar!$J$5),1/Parametrlar!$J$5,0)</f>
        <v>0</v>
      </c>
      <c r="Z76" s="44">
        <f>IF(AND(Z$4&gt;=Parametrlar!$J$7,Z$4&lt;Parametrlar!$J$7+Parametrlar!$J$5),1/Parametrlar!$J$5,0)</f>
        <v>0</v>
      </c>
      <c r="AA76" s="44">
        <f>IF(AND(AA$4&gt;=Parametrlar!$J$7,AA$4&lt;Parametrlar!$J$7+Parametrlar!$J$5),1/Parametrlar!$J$5,0)</f>
        <v>0</v>
      </c>
      <c r="AB76" s="44">
        <f>IF(AND(AB$4&gt;=Parametrlar!$J$7,AB$4&lt;Parametrlar!$J$7+Parametrlar!$J$5),1/Parametrlar!$J$5,0)</f>
        <v>0</v>
      </c>
      <c r="AC76" s="44">
        <f>IF(AND(AC$4&gt;=Parametrlar!$J$7,AC$4&lt;Parametrlar!$J$7+Parametrlar!$J$5),1/Parametrlar!$J$5,0)</f>
        <v>0</v>
      </c>
      <c r="AD76" s="44">
        <f>IF(AND(AD$4&gt;=Parametrlar!$J$7,AD$4&lt;Parametrlar!$J$7+Parametrlar!$J$5),1/Parametrlar!$J$5,0)</f>
        <v>0</v>
      </c>
      <c r="AE76" s="44">
        <f>IF(AND(AE$4&gt;=Parametrlar!$J$7,AE$4&lt;Parametrlar!$J$7+Parametrlar!$J$5),1/Parametrlar!$J$5,0)</f>
        <v>0</v>
      </c>
      <c r="AF76" s="44">
        <f>IF(AND(AF$4&gt;=Parametrlar!$J$7,AF$4&lt;Parametrlar!$J$7+Parametrlar!$J$5),1/Parametrlar!$J$5,0)</f>
        <v>0</v>
      </c>
      <c r="AG76" s="44">
        <f>IF(AND(AG$4&gt;=Parametrlar!$J$7,AG$4&lt;Parametrlar!$J$7+Parametrlar!$J$5),1/Parametrlar!$J$5,0)</f>
        <v>0</v>
      </c>
      <c r="AH76" s="44">
        <f>IF(AND(AH$4&gt;=Parametrlar!$J$7,AH$4&lt;Parametrlar!$J$7+Parametrlar!$J$5),1/Parametrlar!$J$5,0)</f>
        <v>0</v>
      </c>
      <c r="AI76" s="44">
        <f>IF(AND(AI$4&gt;=Parametrlar!$J$7,AI$4&lt;Parametrlar!$J$7+Parametrlar!$J$5),1/Parametrlar!$J$5,0)</f>
        <v>0</v>
      </c>
      <c r="AJ76" s="44">
        <f>IF(AND(AJ$4&gt;=Parametrlar!$J$7,AJ$4&lt;Parametrlar!$J$7+Parametrlar!$J$5),1/Parametrlar!$J$5,0)</f>
        <v>0</v>
      </c>
      <c r="AK76" s="44">
        <f>IF(AND(AK$4&gt;=Parametrlar!$J$7,AK$4&lt;Parametrlar!$J$7+Parametrlar!$J$5),1/Parametrlar!$J$5,0)</f>
        <v>0</v>
      </c>
      <c r="AL76" s="44">
        <f>IF(AND(AL$4&gt;=Parametrlar!$J$7,AL$4&lt;Parametrlar!$J$7+Parametrlar!$J$5),1/Parametrlar!$J$5,0)</f>
        <v>0</v>
      </c>
      <c r="AM76" s="44">
        <f>IF(AND(AM$4&gt;=Parametrlar!$J$7,AM$4&lt;Parametrlar!$J$7+Parametrlar!$J$5),1/Parametrlar!$J$5,0)</f>
        <v>0</v>
      </c>
      <c r="AN76" s="44">
        <f>IF(AND(AN$4&gt;=Parametrlar!$J$7,AN$4&lt;Parametrlar!$J$7+Parametrlar!$J$5),1/Parametrlar!$J$5,0)</f>
        <v>0</v>
      </c>
      <c r="AO76" s="44">
        <f>IF(AND(AO$4&gt;=Parametrlar!$J$7,AO$4&lt;Parametrlar!$J$7+Parametrlar!$J$5),1/Parametrlar!$J$5,0)</f>
        <v>0</v>
      </c>
      <c r="AP76" s="44">
        <f>IF(AND(AP$4&gt;=Parametrlar!$J$7,AP$4&lt;Parametrlar!$J$7+Parametrlar!$J$5),1/Parametrlar!$J$5,0)</f>
        <v>0</v>
      </c>
      <c r="AQ76" s="44">
        <f>IF(AND(AQ$4&gt;=Parametrlar!$J$7,AQ$4&lt;Parametrlar!$J$7+Parametrlar!$J$5),1/Parametrlar!$J$5,0)</f>
        <v>0</v>
      </c>
      <c r="AR76" s="44">
        <f>IF(AND(AR$4&gt;=Parametrlar!$J$7,AR$4&lt;Parametrlar!$J$7+Parametrlar!$J$5),1/Parametrlar!$J$5,0)</f>
        <v>0</v>
      </c>
      <c r="AS76" s="44">
        <f>IF(AND(AS$4&gt;=Parametrlar!$J$7,AS$4&lt;Parametrlar!$J$7+Parametrlar!$J$5),1/Parametrlar!$J$5,0)</f>
        <v>0</v>
      </c>
      <c r="AT76" s="44">
        <f>IF(AND(AT$4&gt;=Parametrlar!$J$7,AT$4&lt;Parametrlar!$J$7+Parametrlar!$J$5),1/Parametrlar!$J$5,0)</f>
        <v>0</v>
      </c>
      <c r="AU76" s="44">
        <f>IF(AND(AU$4&gt;=Parametrlar!$J$7,AU$4&lt;Parametrlar!$J$7+Parametrlar!$J$5),1/Parametrlar!$J$5,0)</f>
        <v>0</v>
      </c>
      <c r="AV76" s="44">
        <f>IF(AND(AV$4&gt;=Parametrlar!$J$7,AV$4&lt;Parametrlar!$J$7+Parametrlar!$J$5),1/Parametrlar!$J$5,0)</f>
        <v>0</v>
      </c>
      <c r="AW76" s="44">
        <f>IF(AND(AW$4&gt;=Parametrlar!$J$7,AW$4&lt;Parametrlar!$J$7+Parametrlar!$J$5),1/Parametrlar!$J$5,0)</f>
        <v>0</v>
      </c>
      <c r="AX76" s="44">
        <f>IF(AND(AX$4&gt;=Parametrlar!$J$7,AX$4&lt;Parametrlar!$J$7+Parametrlar!$J$5),1/Parametrlar!$J$5,0)</f>
        <v>0</v>
      </c>
      <c r="AY76" s="44">
        <f>IF(AND(AY$4&gt;=Parametrlar!$J$7,AY$4&lt;Parametrlar!$J$7+Parametrlar!$J$5),1/Parametrlar!$J$5,0)</f>
        <v>0</v>
      </c>
      <c r="AZ76" s="44">
        <f>IF(AND(AZ$4&gt;=Parametrlar!$J$7,AZ$4&lt;Parametrlar!$J$7+Parametrlar!$J$5),1/Parametrlar!$J$5,0)</f>
        <v>0</v>
      </c>
      <c r="BA76" s="44">
        <f>IF(AND(BA$4&gt;=Parametrlar!$J$7,BA$4&lt;Parametrlar!$J$7+Parametrlar!$J$5),1/Parametrlar!$J$5,0)</f>
        <v>0</v>
      </c>
      <c r="BB76" s="44">
        <f>IF(AND(BB$4&gt;=Parametrlar!$J$7,BB$4&lt;Parametrlar!$J$7+Parametrlar!$J$5),1/Parametrlar!$J$5,0)</f>
        <v>0</v>
      </c>
      <c r="BC76" s="44">
        <f>IF(AND(BC$4&gt;=Parametrlar!$J$7,BC$4&lt;Parametrlar!$J$7+Parametrlar!$J$5),1/Parametrlar!$J$5,0)</f>
        <v>0</v>
      </c>
      <c r="BD76" s="44">
        <f>IF(AND(BD$4&gt;=Parametrlar!$J$7,BD$4&lt;Parametrlar!$J$7+Parametrlar!$J$5),1/Parametrlar!$J$5,0)</f>
        <v>0</v>
      </c>
      <c r="BE76" s="44">
        <f>IF(AND(BE$4&gt;=Parametrlar!$J$7,BE$4&lt;Parametrlar!$J$7+Parametrlar!$J$5),1/Parametrlar!$J$5,0)</f>
        <v>0</v>
      </c>
      <c r="BF76" s="44">
        <f>IF(AND(BF$4&gt;=Parametrlar!$J$7,BF$4&lt;Parametrlar!$J$7+Parametrlar!$J$5),1/Parametrlar!$J$5,0)</f>
        <v>0</v>
      </c>
      <c r="BG76" s="44">
        <f>IF(AND(BG$4&gt;=Parametrlar!$J$7,BG$4&lt;Parametrlar!$J$7+Parametrlar!$J$5),1/Parametrlar!$J$5,0)</f>
        <v>0</v>
      </c>
      <c r="BH76" s="44">
        <f>IF(AND(BH$4&gt;=Parametrlar!$J$7,BH$4&lt;Parametrlar!$J$7+Parametrlar!$J$5),1/Parametrlar!$J$5,0)</f>
        <v>0</v>
      </c>
      <c r="BI76" s="44">
        <f>IF(AND(BI$4&gt;=Parametrlar!$J$7,BI$4&lt;Parametrlar!$J$7+Parametrlar!$J$5),1/Parametrlar!$J$5,0)</f>
        <v>0</v>
      </c>
      <c r="BJ76" s="44">
        <f>IF(AND(BJ$4&gt;=Parametrlar!$J$7,BJ$4&lt;Parametrlar!$J$7+Parametrlar!$J$5),1/Parametrlar!$J$5,0)</f>
        <v>0</v>
      </c>
      <c r="BK76" s="44">
        <f>IF(AND(BK$4&gt;=Parametrlar!$J$7,BK$4&lt;Parametrlar!$J$7+Parametrlar!$J$5),1/Parametrlar!$J$5,0)</f>
        <v>0</v>
      </c>
      <c r="BL76" s="44">
        <f>IF(AND(BL$4&gt;=Parametrlar!$J$7,BL$4&lt;Parametrlar!$J$7+Parametrlar!$J$5),1/Parametrlar!$J$5,0)</f>
        <v>0</v>
      </c>
      <c r="BM76" s="44">
        <f>IF(AND(BM$4&gt;=Parametrlar!$J$7,BM$4&lt;Parametrlar!$J$7+Parametrlar!$J$5),1/Parametrlar!$J$5,0)</f>
        <v>0</v>
      </c>
      <c r="BN76" s="44">
        <f>IF(AND(BN$4&gt;=Parametrlar!$J$7,BN$4&lt;Parametrlar!$J$7+Parametrlar!$J$5),1/Parametrlar!$J$5,0)</f>
        <v>0</v>
      </c>
      <c r="BO76" s="44">
        <f>IF(AND(BO$4&gt;=Parametrlar!$J$7,BO$4&lt;Parametrlar!$J$7+Parametrlar!$J$5),1/Parametrlar!$J$5,0)</f>
        <v>0</v>
      </c>
      <c r="BP76" s="44">
        <f>IF(AND(BP$4&gt;=Parametrlar!$J$7,BP$4&lt;Parametrlar!$J$7+Parametrlar!$J$5),1/Parametrlar!$J$5,0)</f>
        <v>0</v>
      </c>
      <c r="BQ76" s="44">
        <f>IF(AND(BQ$4&gt;=Parametrlar!$J$7,BQ$4&lt;Parametrlar!$J$7+Parametrlar!$J$5),1/Parametrlar!$J$5,0)</f>
        <v>0</v>
      </c>
      <c r="BR76" s="44">
        <f>IF(AND(BR$4&gt;=Parametrlar!$J$7,BR$4&lt;Parametrlar!$J$7+Parametrlar!$J$5),1/Parametrlar!$J$5,0)</f>
        <v>0</v>
      </c>
      <c r="BS76" s="44">
        <f>IF(AND(BS$4&gt;=Parametrlar!$J$7,BS$4&lt;Parametrlar!$J$7+Parametrlar!$J$5),1/Parametrlar!$J$5,0)</f>
        <v>0</v>
      </c>
      <c r="BT76" s="44">
        <f>IF(AND(BT$4&gt;=Parametrlar!$J$7,BT$4&lt;Parametrlar!$J$7+Parametrlar!$J$5),1/Parametrlar!$J$5,0)</f>
        <v>0</v>
      </c>
      <c r="BU76" s="44">
        <f>IF(AND(BU$4&gt;=Parametrlar!$J$7,BU$4&lt;Parametrlar!$J$7+Parametrlar!$J$5),1/Parametrlar!$J$5,0)</f>
        <v>0</v>
      </c>
      <c r="BV76" s="44">
        <f>IF(AND(BV$4&gt;=Parametrlar!$J$7,BV$4&lt;Parametrlar!$J$7+Parametrlar!$J$5),1/Parametrlar!$J$5,0)</f>
        <v>0</v>
      </c>
      <c r="BW76" s="44">
        <f>IF(AND(BW$4&gt;=Parametrlar!$J$7,BW$4&lt;Parametrlar!$J$7+Parametrlar!$J$5),1/Parametrlar!$J$5,0)</f>
        <v>0</v>
      </c>
      <c r="BX76" s="44">
        <f>IF(AND(BX$4&gt;=Parametrlar!$J$7,BX$4&lt;Parametrlar!$J$7+Parametrlar!$J$5),1/Parametrlar!$J$5,0)</f>
        <v>0</v>
      </c>
      <c r="BY76" s="44">
        <f>IF(AND(BY$4&gt;=Parametrlar!$J$7,BY$4&lt;Parametrlar!$J$7+Parametrlar!$J$5),1/Parametrlar!$J$5,0)</f>
        <v>0</v>
      </c>
      <c r="BZ76" s="44">
        <f>IF(AND(BZ$4&gt;=Parametrlar!$J$7,BZ$4&lt;Parametrlar!$J$7+Parametrlar!$J$5),1/Parametrlar!$J$5,0)</f>
        <v>0</v>
      </c>
      <c r="CA76" s="44">
        <f>IF(AND(CA$4&gt;=Parametrlar!$J$7,CA$4&lt;Parametrlar!$J$7+Parametrlar!$J$5),1/Parametrlar!$J$5,0)</f>
        <v>0</v>
      </c>
      <c r="CB76" s="44">
        <f>IF(AND(CB$4&gt;=Parametrlar!$J$7,CB$4&lt;Parametrlar!$J$7+Parametrlar!$J$5),1/Parametrlar!$J$5,0)</f>
        <v>0</v>
      </c>
      <c r="CC76" s="44">
        <f>IF(AND(CC$4&gt;=Parametrlar!$J$7,CC$4&lt;Parametrlar!$J$7+Parametrlar!$J$5),1/Parametrlar!$J$5,0)</f>
        <v>0</v>
      </c>
      <c r="CD76" s="44">
        <f>IF(AND(CD$4&gt;=Parametrlar!$J$7,CD$4&lt;Parametrlar!$J$7+Parametrlar!$J$5),1/Parametrlar!$J$5,0)</f>
        <v>0</v>
      </c>
      <c r="CE76" s="44">
        <f>IF(AND(CE$4&gt;=Parametrlar!$J$7,CE$4&lt;Parametrlar!$J$7+Parametrlar!$J$5),1/Parametrlar!$J$5,0)</f>
        <v>0</v>
      </c>
      <c r="CF76" s="44">
        <f>IF(AND(CF$4&gt;=Parametrlar!$J$7,CF$4&lt;Parametrlar!$J$7+Parametrlar!$J$5),1/Parametrlar!$J$5,0)</f>
        <v>0</v>
      </c>
      <c r="CG76" s="44">
        <f>IF(AND(CG$4&gt;=Parametrlar!$J$7,CG$4&lt;Parametrlar!$J$7+Parametrlar!$J$5),1/Parametrlar!$J$5,0)</f>
        <v>0</v>
      </c>
      <c r="CH76" s="44">
        <f>IF(AND(CH$4&gt;=Parametrlar!$J$7,CH$4&lt;Parametrlar!$J$7+Parametrlar!$J$5),1/Parametrlar!$J$5,0)</f>
        <v>0</v>
      </c>
      <c r="CI76" s="44">
        <f>IF(AND(CI$4&gt;=Parametrlar!$J$7,CI$4&lt;Parametrlar!$J$7+Parametrlar!$J$5),1/Parametrlar!$J$5,0)</f>
        <v>0</v>
      </c>
      <c r="CJ76" s="44">
        <f>IF(AND(CJ$4&gt;=Parametrlar!$J$7,CJ$4&lt;Parametrlar!$J$7+Parametrlar!$J$5),1/Parametrlar!$J$5,0)</f>
        <v>0</v>
      </c>
      <c r="CK76" s="44">
        <f>IF(AND(CK$4&gt;=Parametrlar!$J$7,CK$4&lt;Parametrlar!$J$7+Parametrlar!$J$5),1/Parametrlar!$J$5,0)</f>
        <v>0</v>
      </c>
      <c r="CL76" s="44">
        <f>IF(AND(CL$4&gt;=Parametrlar!$J$7,CL$4&lt;Parametrlar!$J$7+Parametrlar!$J$5),1/Parametrlar!$J$5,0)</f>
        <v>0</v>
      </c>
      <c r="CM76" s="44">
        <f>IF(AND(CM$4&gt;=Parametrlar!$J$7,CM$4&lt;Parametrlar!$J$7+Parametrlar!$J$5),1/Parametrlar!$J$5,0)</f>
        <v>0</v>
      </c>
      <c r="CN76" s="44">
        <f>IF(AND(CN$4&gt;=Parametrlar!$J$7,CN$4&lt;Parametrlar!$J$7+Parametrlar!$J$5),1/Parametrlar!$J$5,0)</f>
        <v>0</v>
      </c>
      <c r="CO76" s="44">
        <f>IF(AND(CO$4&gt;=Parametrlar!$J$7,CO$4&lt;Parametrlar!$J$7+Parametrlar!$J$5),1/Parametrlar!$J$5,0)</f>
        <v>0</v>
      </c>
      <c r="CP76" s="44">
        <f>IF(AND(CP$4&gt;=Parametrlar!$J$7,CP$4&lt;Parametrlar!$J$7+Parametrlar!$J$5),1/Parametrlar!$J$5,0)</f>
        <v>0</v>
      </c>
      <c r="CQ76" s="44">
        <f>IF(AND(CQ$4&gt;=Parametrlar!$J$7,CQ$4&lt;Parametrlar!$J$7+Parametrlar!$J$5),1/Parametrlar!$J$5,0)</f>
        <v>0</v>
      </c>
      <c r="CR76" s="44">
        <f>IF(AND(CR$4&gt;=Parametrlar!$J$7,CR$4&lt;Parametrlar!$J$7+Parametrlar!$J$5),1/Parametrlar!$J$5,0)</f>
        <v>0</v>
      </c>
      <c r="CS76" s="44">
        <f>IF(AND(CS$4&gt;=Parametrlar!$J$7,CS$4&lt;Parametrlar!$J$7+Parametrlar!$J$5),1/Parametrlar!$J$5,0)</f>
        <v>0</v>
      </c>
      <c r="CT76" s="44">
        <f>IF(AND(CT$4&gt;=Parametrlar!$J$7,CT$4&lt;Parametrlar!$J$7+Parametrlar!$J$5),1/Parametrlar!$J$5,0)</f>
        <v>0</v>
      </c>
      <c r="CU76" s="44">
        <f>IF(AND(CU$4&gt;=Parametrlar!$J$7,CU$4&lt;Parametrlar!$J$7+Parametrlar!$J$5),1/Parametrlar!$J$5,0)</f>
        <v>0</v>
      </c>
      <c r="CV76" s="44">
        <f>IF(AND(CV$4&gt;=Parametrlar!$J$7,CV$4&lt;Parametrlar!$J$7+Parametrlar!$J$5),1/Parametrlar!$J$5,0)</f>
        <v>0</v>
      </c>
      <c r="CW76" s="44">
        <f>IF(AND(CW$4&gt;=Parametrlar!$J$7,CW$4&lt;Parametrlar!$J$7+Parametrlar!$J$5),1/Parametrlar!$J$5,0)</f>
        <v>0</v>
      </c>
      <c r="CX76" s="44">
        <f>IF(AND(CX$4&gt;=Parametrlar!$J$7,CX$4&lt;Parametrlar!$J$7+Parametrlar!$J$5),1/Parametrlar!$J$5,0)</f>
        <v>0</v>
      </c>
      <c r="CY76" s="44">
        <f>IF(AND(CY$4&gt;=Parametrlar!$J$7,CY$4&lt;Parametrlar!$J$7+Parametrlar!$J$5),1/Parametrlar!$J$5,0)</f>
        <v>0</v>
      </c>
      <c r="CZ76" s="44">
        <f>IF(AND(CZ$4&gt;=Parametrlar!$J$7,CZ$4&lt;Parametrlar!$J$7+Parametrlar!$J$5),1/Parametrlar!$J$5,0)</f>
        <v>0</v>
      </c>
      <c r="DA76" s="44">
        <f>IF(AND(DA$4&gt;=Parametrlar!$J$7,DA$4&lt;Parametrlar!$J$7+Parametrlar!$J$5),1/Parametrlar!$J$5,0)</f>
        <v>0</v>
      </c>
      <c r="DB76" s="44">
        <f>IF(AND(DB$4&gt;=Parametrlar!$J$7,DB$4&lt;Parametrlar!$J$7+Parametrlar!$J$5),1/Parametrlar!$J$5,0)</f>
        <v>0</v>
      </c>
      <c r="DC76" s="44">
        <f>IF(AND(DC$4&gt;=Parametrlar!$J$7,DC$4&lt;Parametrlar!$J$7+Parametrlar!$J$5),1/Parametrlar!$J$5,0)</f>
        <v>0</v>
      </c>
      <c r="DD76" s="44">
        <f>IF(AND(DD$4&gt;=Parametrlar!$J$7,DD$4&lt;Parametrlar!$J$7+Parametrlar!$J$5),1/Parametrlar!$J$5,0)</f>
        <v>0</v>
      </c>
      <c r="DE76" s="44">
        <f>IF(AND(DE$4&gt;=Parametrlar!$J$7,DE$4&lt;Parametrlar!$J$7+Parametrlar!$J$5),1/Parametrlar!$J$5,0)</f>
        <v>0</v>
      </c>
      <c r="DF76" s="44">
        <f>IF(AND(DF$4&gt;=Parametrlar!$J$7,DF$4&lt;Parametrlar!$J$7+Parametrlar!$J$5),1/Parametrlar!$J$5,0)</f>
        <v>0</v>
      </c>
      <c r="DG76" s="44">
        <f>IF(AND(DG$4&gt;=Parametrlar!$J$7,DG$4&lt;Parametrlar!$J$7+Parametrlar!$J$5),1/Parametrlar!$J$5,0)</f>
        <v>0</v>
      </c>
      <c r="DH76" s="44">
        <f>IF(AND(DH$4&gt;=Parametrlar!$J$7,DH$4&lt;Parametrlar!$J$7+Parametrlar!$J$5),1/Parametrlar!$J$5,0)</f>
        <v>0</v>
      </c>
      <c r="DI76" s="44">
        <f>IF(AND(DI$4&gt;=Parametrlar!$J$7,DI$4&lt;Parametrlar!$J$7+Parametrlar!$J$5),1/Parametrlar!$J$5,0)</f>
        <v>0</v>
      </c>
      <c r="DJ76" s="44">
        <f>IF(AND(DJ$4&gt;=Parametrlar!$J$7,DJ$4&lt;Parametrlar!$J$7+Parametrlar!$J$5),1/Parametrlar!$J$5,0)</f>
        <v>0</v>
      </c>
      <c r="DK76" s="44">
        <f>IF(AND(DK$4&gt;=Parametrlar!$J$7,DK$4&lt;Parametrlar!$J$7+Parametrlar!$J$5),1/Parametrlar!$J$5,0)</f>
        <v>0</v>
      </c>
      <c r="DL76" s="44">
        <f>IF(AND(DL$4&gt;=Parametrlar!$J$7,DL$4&lt;Parametrlar!$J$7+Parametrlar!$J$5),1/Parametrlar!$J$5,0)</f>
        <v>0</v>
      </c>
      <c r="DM76" s="44">
        <f>IF(AND(DM$4&gt;=Parametrlar!$J$7,DM$4&lt;Parametrlar!$J$7+Parametrlar!$J$5),1/Parametrlar!$J$5,0)</f>
        <v>0</v>
      </c>
      <c r="DN76" s="44">
        <f>IF(AND(DN$4&gt;=Parametrlar!$J$7,DN$4&lt;Parametrlar!$J$7+Parametrlar!$J$5),1/Parametrlar!$J$5,0)</f>
        <v>0</v>
      </c>
      <c r="DO76" s="44">
        <f>IF(AND(DO$4&gt;=Parametrlar!$J$7,DO$4&lt;Parametrlar!$J$7+Parametrlar!$J$5),1/Parametrlar!$J$5,0)</f>
        <v>0</v>
      </c>
      <c r="DP76" s="44">
        <f>IF(AND(DP$4&gt;=Parametrlar!$J$7,DP$4&lt;Parametrlar!$J$7+Parametrlar!$J$5),1/Parametrlar!$J$5,0)</f>
        <v>0</v>
      </c>
      <c r="DQ76" s="44">
        <f>IF(AND(DQ$4&gt;=Parametrlar!$J$7,DQ$4&lt;Parametrlar!$J$7+Parametrlar!$J$5),1/Parametrlar!$J$5,0)</f>
        <v>0</v>
      </c>
      <c r="DR76" s="44">
        <f>IF(AND(DR$4&gt;=Parametrlar!$J$7,DR$4&lt;Parametrlar!$J$7+Parametrlar!$J$5),1/Parametrlar!$J$5,0)</f>
        <v>0</v>
      </c>
      <c r="DS76" s="44">
        <f>IF(AND(DS$4&gt;=Parametrlar!$J$7,DS$4&lt;Parametrlar!$J$7+Parametrlar!$J$5),1/Parametrlar!$J$5,0)</f>
        <v>0</v>
      </c>
      <c r="DT76" s="44">
        <f>IF(AND(DT$4&gt;=Parametrlar!$J$7,DT$4&lt;Parametrlar!$J$7+Parametrlar!$J$5),1/Parametrlar!$J$5,0)</f>
        <v>0</v>
      </c>
      <c r="DU76" s="44">
        <f>IF(AND(DU$4&gt;=Parametrlar!$J$7,DU$4&lt;Parametrlar!$J$7+Parametrlar!$J$5),1/Parametrlar!$J$5,0)</f>
        <v>0</v>
      </c>
      <c r="DV76" s="44">
        <f>IF(AND(DV$4&gt;=Parametrlar!$J$7,DV$4&lt;Parametrlar!$J$7+Parametrlar!$J$5),1/Parametrlar!$J$5,0)</f>
        <v>0</v>
      </c>
      <c r="DW76" s="44">
        <f>IF(AND(DW$4&gt;=Parametrlar!$J$7,DW$4&lt;Parametrlar!$J$7+Parametrlar!$J$5),1/Parametrlar!$J$5,0)</f>
        <v>0</v>
      </c>
      <c r="DX76" s="44">
        <f>IF(AND(DX$4&gt;=Parametrlar!$J$7,DX$4&lt;Parametrlar!$J$7+Parametrlar!$J$5),1/Parametrlar!$J$5,0)</f>
        <v>0</v>
      </c>
      <c r="DY76" s="44">
        <f>IF(AND(DY$4&gt;=Parametrlar!$J$7,DY$4&lt;Parametrlar!$J$7+Parametrlar!$J$5),1/Parametrlar!$J$5,0)</f>
        <v>0</v>
      </c>
      <c r="DZ76" s="44">
        <f>IF(AND(DZ$4&gt;=Parametrlar!$J$7,DZ$4&lt;Parametrlar!$J$7+Parametrlar!$J$5),1/Parametrlar!$J$5,0)</f>
        <v>0</v>
      </c>
      <c r="EA76" s="44">
        <f>IF(AND(EA$4&gt;=Parametrlar!$J$7,EA$4&lt;Parametrlar!$J$7+Parametrlar!$J$5),1/Parametrlar!$J$5,0)</f>
        <v>0</v>
      </c>
      <c r="EB76" s="44">
        <f>IF(AND(EB$4&gt;=Parametrlar!$J$7,EB$4&lt;Parametrlar!$J$7+Parametrlar!$J$5),1/Parametrlar!$J$5,0)</f>
        <v>0</v>
      </c>
      <c r="EC76" s="44">
        <f>IF(AND(EC$4&gt;=Parametrlar!$J$7,EC$4&lt;Parametrlar!$J$7+Parametrlar!$J$5),1/Parametrlar!$J$5,0)</f>
        <v>0</v>
      </c>
      <c r="ED76" s="44">
        <f>IF(AND(ED$4&gt;=Parametrlar!$J$7,ED$4&lt;Parametrlar!$J$7+Parametrlar!$J$5),1/Parametrlar!$J$5,0)</f>
        <v>0</v>
      </c>
      <c r="EE76" s="44">
        <f>IF(AND(EE$4&gt;=Parametrlar!$J$7,EE$4&lt;Parametrlar!$J$7+Parametrlar!$J$5),1/Parametrlar!$J$5,0)</f>
        <v>0</v>
      </c>
      <c r="EF76" s="44">
        <f>IF(AND(EF$4&gt;=Parametrlar!$J$7,EF$4&lt;Parametrlar!$J$7+Parametrlar!$J$5),1/Parametrlar!$J$5,0)</f>
        <v>0</v>
      </c>
      <c r="EG76" s="44">
        <f>IF(AND(EG$4&gt;=Parametrlar!$J$7,EG$4&lt;Parametrlar!$J$7+Parametrlar!$J$5),1/Parametrlar!$J$5,0)</f>
        <v>0</v>
      </c>
      <c r="EH76" s="44">
        <f>IF(AND(EH$4&gt;=Parametrlar!$J$7,EH$4&lt;Parametrlar!$J$7+Parametrlar!$J$5),1/Parametrlar!$J$5,0)</f>
        <v>0</v>
      </c>
      <c r="EI76" s="44">
        <f>IF(AND(EI$4&gt;=Parametrlar!$J$7,EI$4&lt;Parametrlar!$J$7+Parametrlar!$J$5),1/Parametrlar!$J$5,0)</f>
        <v>0</v>
      </c>
      <c r="EJ76" s="44">
        <f>IF(AND(EJ$4&gt;=Parametrlar!$J$7,EJ$4&lt;Parametrlar!$J$7+Parametrlar!$J$5),1/Parametrlar!$J$5,0)</f>
        <v>0</v>
      </c>
      <c r="EK76" s="44">
        <f>IF(AND(EK$4&gt;=Parametrlar!$J$7,EK$4&lt;Parametrlar!$J$7+Parametrlar!$J$5),1/Parametrlar!$J$5,0)</f>
        <v>0</v>
      </c>
      <c r="EL76" s="44">
        <f>IF(AND(EL$4&gt;=Parametrlar!$J$7,EL$4&lt;Parametrlar!$J$7+Parametrlar!$J$5),1/Parametrlar!$J$5,0)</f>
        <v>0</v>
      </c>
      <c r="EM76" s="44">
        <f>IF(AND(EM$4&gt;=Parametrlar!$J$7,EM$4&lt;Parametrlar!$J$7+Parametrlar!$J$5),1/Parametrlar!$J$5,0)</f>
        <v>0</v>
      </c>
      <c r="EN76" s="44">
        <f>IF(AND(EN$4&gt;=Parametrlar!$J$7,EN$4&lt;Parametrlar!$J$7+Parametrlar!$J$5),1/Parametrlar!$J$5,0)</f>
        <v>0</v>
      </c>
      <c r="EO76" s="44">
        <f>IF(AND(EO$4&gt;=Parametrlar!$J$7,EO$4&lt;Parametrlar!$J$7+Parametrlar!$J$5),1/Parametrlar!$J$5,0)</f>
        <v>0</v>
      </c>
      <c r="EP76" s="44">
        <f>IF(AND(EP$4&gt;=Parametrlar!$J$7,EP$4&lt;Parametrlar!$J$7+Parametrlar!$J$5),1/Parametrlar!$J$5,0)</f>
        <v>0</v>
      </c>
      <c r="EQ76" s="44">
        <f>IF(AND(EQ$4&gt;=Parametrlar!$J$7,EQ$4&lt;Parametrlar!$J$7+Parametrlar!$J$5),1/Parametrlar!$J$5,0)</f>
        <v>0</v>
      </c>
      <c r="ER76" s="44">
        <f>IF(AND(ER$4&gt;=Parametrlar!$J$7,ER$4&lt;Parametrlar!$J$7+Parametrlar!$J$5),1/Parametrlar!$J$5,0)</f>
        <v>0</v>
      </c>
      <c r="ES76" s="44">
        <f>IF(AND(ES$4&gt;=Parametrlar!$J$7,ES$4&lt;Parametrlar!$J$7+Parametrlar!$J$5),1/Parametrlar!$J$5,0)</f>
        <v>0</v>
      </c>
      <c r="ET76" s="44">
        <f>IF(AND(ET$4&gt;=Parametrlar!$J$7,ET$4&lt;Parametrlar!$J$7+Parametrlar!$J$5),1/Parametrlar!$J$5,0)</f>
        <v>0</v>
      </c>
      <c r="EU76" s="44">
        <f>IF(AND(EU$4&gt;=Parametrlar!$J$7,EU$4&lt;Parametrlar!$J$7+Parametrlar!$J$5),1/Parametrlar!$J$5,0)</f>
        <v>0</v>
      </c>
      <c r="EV76" s="44">
        <f>IF(AND(EV$4&gt;=Parametrlar!$J$7,EV$4&lt;Parametrlar!$J$7+Parametrlar!$J$5),1/Parametrlar!$J$5,0)</f>
        <v>0</v>
      </c>
      <c r="EW76" s="44">
        <f>IF(AND(EW$4&gt;=Parametrlar!$J$7,EW$4&lt;Parametrlar!$J$7+Parametrlar!$J$5),1/Parametrlar!$J$5,0)</f>
        <v>0</v>
      </c>
      <c r="EX76" s="44">
        <f>IF(AND(EX$4&gt;=Parametrlar!$J$7,EX$4&lt;Parametrlar!$J$7+Parametrlar!$J$5),1/Parametrlar!$J$5,0)</f>
        <v>0</v>
      </c>
      <c r="EY76" s="44">
        <f>IF(AND(EY$4&gt;=Parametrlar!$J$7,EY$4&lt;Parametrlar!$J$7+Parametrlar!$J$5),1/Parametrlar!$J$5,0)</f>
        <v>0</v>
      </c>
      <c r="EZ76" s="44">
        <f>IF(AND(EZ$4&gt;=Parametrlar!$J$7,EZ$4&lt;Parametrlar!$J$7+Parametrlar!$J$5),1/Parametrlar!$J$5,0)</f>
        <v>0</v>
      </c>
      <c r="FA76" s="44">
        <f>IF(AND(FA$4&gt;=Parametrlar!$J$7,FA$4&lt;Parametrlar!$J$7+Parametrlar!$J$5),1/Parametrlar!$J$5,0)</f>
        <v>0</v>
      </c>
      <c r="FB76" s="44">
        <f>IF(AND(FB$4&gt;=Parametrlar!$J$7,FB$4&lt;Parametrlar!$J$7+Parametrlar!$J$5),1/Parametrlar!$J$5,0)</f>
        <v>0</v>
      </c>
      <c r="FC76" s="44">
        <f>IF(AND(FC$4&gt;=Parametrlar!$J$7,FC$4&lt;Parametrlar!$J$7+Parametrlar!$J$5),1/Parametrlar!$J$5,0)</f>
        <v>0</v>
      </c>
      <c r="FD76" s="44">
        <f>IF(AND(FD$4&gt;=Parametrlar!$J$7,FD$4&lt;Parametrlar!$J$7+Parametrlar!$J$5),1/Parametrlar!$J$5,0)</f>
        <v>0</v>
      </c>
      <c r="FE76" s="44">
        <f>IF(AND(FE$4&gt;=Parametrlar!$J$7,FE$4&lt;Parametrlar!$J$7+Parametrlar!$J$5),1/Parametrlar!$J$5,0)</f>
        <v>0</v>
      </c>
      <c r="FF76" s="44">
        <f>IF(AND(FF$4&gt;=Parametrlar!$J$7,FF$4&lt;Parametrlar!$J$7+Parametrlar!$J$5),1/Parametrlar!$J$5,0)</f>
        <v>0</v>
      </c>
      <c r="FG76" s="44">
        <f>IF(AND(FG$4&gt;=Parametrlar!$J$7,FG$4&lt;Parametrlar!$J$7+Parametrlar!$J$5),1/Parametrlar!$J$5,0)</f>
        <v>0</v>
      </c>
      <c r="FH76" s="44">
        <f>IF(AND(FH$4&gt;=Parametrlar!$J$7,FH$4&lt;Parametrlar!$J$7+Parametrlar!$J$5),1/Parametrlar!$J$5,0)</f>
        <v>0</v>
      </c>
      <c r="FI76" s="44">
        <f>IF(AND(FI$4&gt;=Parametrlar!$J$7,FI$4&lt;Parametrlar!$J$7+Parametrlar!$J$5),1/Parametrlar!$J$5,0)</f>
        <v>0</v>
      </c>
      <c r="FJ76" s="44">
        <f>IF(AND(FJ$4&gt;=Parametrlar!$J$7,FJ$4&lt;Parametrlar!$J$7+Parametrlar!$J$5),1/Parametrlar!$J$5,0)</f>
        <v>0</v>
      </c>
      <c r="FK76" s="44">
        <f>IF(AND(FK$4&gt;=Parametrlar!$J$7,FK$4&lt;Parametrlar!$J$7+Parametrlar!$J$5),1/Parametrlar!$J$5,0)</f>
        <v>0</v>
      </c>
      <c r="FL76" s="44">
        <f>IF(AND(FL$4&gt;=Parametrlar!$J$7,FL$4&lt;Parametrlar!$J$7+Parametrlar!$J$5),1/Parametrlar!$J$5,0)</f>
        <v>0</v>
      </c>
      <c r="FM76" s="44">
        <f>IF(AND(FM$4&gt;=Parametrlar!$J$7,FM$4&lt;Parametrlar!$J$7+Parametrlar!$J$5),1/Parametrlar!$J$5,0)</f>
        <v>0</v>
      </c>
      <c r="FN76" s="44">
        <f>IF(AND(FN$4&gt;=Parametrlar!$J$7,FN$4&lt;Parametrlar!$J$7+Parametrlar!$J$5),1/Parametrlar!$J$5,0)</f>
        <v>0</v>
      </c>
      <c r="FO76" s="44">
        <f>IF(AND(FO$4&gt;=Parametrlar!$J$7,FO$4&lt;Parametrlar!$J$7+Parametrlar!$J$5),1/Parametrlar!$J$5,0)</f>
        <v>0</v>
      </c>
      <c r="FP76" s="44">
        <f>IF(AND(FP$4&gt;=Parametrlar!$J$7,FP$4&lt;Parametrlar!$J$7+Parametrlar!$J$5),1/Parametrlar!$J$5,0)</f>
        <v>0</v>
      </c>
    </row>
    <row r="77" spans="1:172" x14ac:dyDescent="0.2">
      <c r="A77" s="42" t="s">
        <v>225</v>
      </c>
      <c r="C77" s="45">
        <f>SUM(D77:FP77)</f>
        <v>3839815.848214285</v>
      </c>
      <c r="D77" s="46">
        <f>D76*Parametrlar!$J$15*D75</f>
        <v>0</v>
      </c>
      <c r="E77" s="46">
        <f>E76*Parametrlar!$J$15*E75</f>
        <v>291826.00446428562</v>
      </c>
      <c r="F77" s="46">
        <f>F76*Parametrlar!$J$15*F75</f>
        <v>296945.75892857142</v>
      </c>
      <c r="G77" s="46">
        <f>G76*Parametrlar!$J$15*G75</f>
        <v>302065.5133928571</v>
      </c>
      <c r="H77" s="46">
        <f>H76*Parametrlar!$J$15*H75</f>
        <v>307185.26785714278</v>
      </c>
      <c r="I77" s="46">
        <f>I76*Parametrlar!$J$15*I75</f>
        <v>312305.02232142846</v>
      </c>
      <c r="J77" s="46">
        <f>J76*Parametrlar!$J$15*J75</f>
        <v>317424.77678571426</v>
      </c>
      <c r="K77" s="46">
        <f>K76*Parametrlar!$J$15*K75</f>
        <v>322544.53124999994</v>
      </c>
      <c r="L77" s="46">
        <f>L76*Parametrlar!$J$15*L75</f>
        <v>327664.28571428562</v>
      </c>
      <c r="M77" s="46">
        <f>M76*Parametrlar!$J$15*M75</f>
        <v>332784.04017857136</v>
      </c>
      <c r="N77" s="46">
        <f>N76*Parametrlar!$J$15*N75</f>
        <v>337903.7946428571</v>
      </c>
      <c r="O77" s="46">
        <f>O76*Parametrlar!$J$15*O75</f>
        <v>343023.54910714278</v>
      </c>
      <c r="P77" s="46">
        <f>P76*Parametrlar!$J$15*P75</f>
        <v>348143.30357142846</v>
      </c>
      <c r="Q77" s="46">
        <f>Q76*Parametrlar!$J$15*Q75</f>
        <v>0</v>
      </c>
      <c r="R77" s="46">
        <f>R76*Parametrlar!$J$15*R75</f>
        <v>0</v>
      </c>
      <c r="S77" s="46">
        <f>S76*Parametrlar!$J$15*S75</f>
        <v>0</v>
      </c>
      <c r="T77" s="46">
        <f>T76*Parametrlar!$J$15*T75</f>
        <v>0</v>
      </c>
      <c r="U77" s="46">
        <f>U76*Parametrlar!$J$15*U75</f>
        <v>0</v>
      </c>
      <c r="V77" s="46">
        <f>V76*Parametrlar!$J$15*V75</f>
        <v>0</v>
      </c>
      <c r="W77" s="46">
        <f>W76*Parametrlar!$J$15*W75</f>
        <v>0</v>
      </c>
      <c r="X77" s="46">
        <f>X76*Parametrlar!$J$15*X75</f>
        <v>0</v>
      </c>
      <c r="Y77" s="46">
        <f>Y76*Parametrlar!$J$15*Y75</f>
        <v>0</v>
      </c>
      <c r="Z77" s="46">
        <f>Z76*Parametrlar!$J$15*Z75</f>
        <v>0</v>
      </c>
      <c r="AA77" s="46">
        <f>AA76*Parametrlar!$J$15*AA75</f>
        <v>0</v>
      </c>
      <c r="AB77" s="46">
        <f>AB76*Parametrlar!$J$15*AB75</f>
        <v>0</v>
      </c>
      <c r="AC77" s="46">
        <f>AC76*Parametrlar!$J$15*AC75</f>
        <v>0</v>
      </c>
      <c r="AD77" s="46">
        <f>AD76*Parametrlar!$J$15*AD75</f>
        <v>0</v>
      </c>
      <c r="AE77" s="46">
        <f>AE76*Parametrlar!$J$15*AE75</f>
        <v>0</v>
      </c>
      <c r="AF77" s="46">
        <f>AF76*Parametrlar!$J$15*AF75</f>
        <v>0</v>
      </c>
      <c r="AG77" s="46">
        <f>AG76*Parametrlar!$J$15*AG75</f>
        <v>0</v>
      </c>
      <c r="AH77" s="46">
        <f>AH76*Parametrlar!$J$15*AH75</f>
        <v>0</v>
      </c>
      <c r="AI77" s="46">
        <f>AI76*Parametrlar!$J$15*AI75</f>
        <v>0</v>
      </c>
      <c r="AJ77" s="46">
        <f>AJ76*Parametrlar!$J$15*AJ75</f>
        <v>0</v>
      </c>
      <c r="AK77" s="46">
        <f>AK76*Parametrlar!$J$15*AK75</f>
        <v>0</v>
      </c>
      <c r="AL77" s="46">
        <f>AL76*Parametrlar!$J$15*AL75</f>
        <v>0</v>
      </c>
      <c r="AM77" s="46">
        <f>AM76*Parametrlar!$J$15*AM75</f>
        <v>0</v>
      </c>
      <c r="AN77" s="46">
        <f>AN76*Parametrlar!$J$15*AN75</f>
        <v>0</v>
      </c>
      <c r="AO77" s="46">
        <f>AO76*Parametrlar!$J$15*AO75</f>
        <v>0</v>
      </c>
      <c r="AP77" s="46">
        <f>AP76*Parametrlar!$J$15*AP75</f>
        <v>0</v>
      </c>
      <c r="AQ77" s="46">
        <f>AQ76*Parametrlar!$J$15*AQ75</f>
        <v>0</v>
      </c>
      <c r="AR77" s="46">
        <f>AR76*Parametrlar!$J$15*AR75</f>
        <v>0</v>
      </c>
      <c r="AS77" s="46">
        <f>AS76*Parametrlar!$J$15*AS75</f>
        <v>0</v>
      </c>
      <c r="AT77" s="46">
        <f>AT76*Parametrlar!$J$15*AT75</f>
        <v>0</v>
      </c>
      <c r="AU77" s="46">
        <f>AU76*Parametrlar!$J$15*AU75</f>
        <v>0</v>
      </c>
      <c r="AV77" s="46">
        <f>AV76*Parametrlar!$J$15*AV75</f>
        <v>0</v>
      </c>
      <c r="AW77" s="46">
        <f>AW76*Parametrlar!$J$15*AW75</f>
        <v>0</v>
      </c>
      <c r="AX77" s="46">
        <f>AX76*Parametrlar!$J$15*AX75</f>
        <v>0</v>
      </c>
      <c r="AY77" s="46">
        <f>AY76*Parametrlar!$J$15*AY75</f>
        <v>0</v>
      </c>
      <c r="AZ77" s="46">
        <f>AZ76*Parametrlar!$J$15*AZ75</f>
        <v>0</v>
      </c>
      <c r="BA77" s="46">
        <f>BA76*Parametrlar!$J$15*BA75</f>
        <v>0</v>
      </c>
      <c r="BB77" s="46">
        <f>BB76*Parametrlar!$J$15*BB75</f>
        <v>0</v>
      </c>
      <c r="BC77" s="46">
        <f>BC76*Parametrlar!$J$15*BC75</f>
        <v>0</v>
      </c>
      <c r="BD77" s="46">
        <f>BD76*Parametrlar!$J$15*BD75</f>
        <v>0</v>
      </c>
      <c r="BE77" s="46">
        <f>BE76*Parametrlar!$J$15*BE75</f>
        <v>0</v>
      </c>
      <c r="BF77" s="46">
        <f>BF76*Parametrlar!$J$15*BF75</f>
        <v>0</v>
      </c>
      <c r="BG77" s="46">
        <f>BG76*Parametrlar!$J$15*BG75</f>
        <v>0</v>
      </c>
      <c r="BH77" s="46">
        <f>BH76*Parametrlar!$J$15*BH75</f>
        <v>0</v>
      </c>
      <c r="BI77" s="46">
        <f>BI76*Parametrlar!$J$15*BI75</f>
        <v>0</v>
      </c>
      <c r="BJ77" s="46">
        <f>BJ76*Parametrlar!$J$15*BJ75</f>
        <v>0</v>
      </c>
      <c r="BK77" s="46">
        <f>BK76*Parametrlar!$J$15*BK75</f>
        <v>0</v>
      </c>
      <c r="BL77" s="46">
        <f>BL76*Parametrlar!$J$15*BL75</f>
        <v>0</v>
      </c>
      <c r="BM77" s="46">
        <f>BM76*Parametrlar!$J$15*BM75</f>
        <v>0</v>
      </c>
      <c r="BN77" s="46">
        <f>BN76*Parametrlar!$J$15*BN75</f>
        <v>0</v>
      </c>
      <c r="BO77" s="46">
        <f>BO76*Parametrlar!$J$15*BO75</f>
        <v>0</v>
      </c>
      <c r="BP77" s="46">
        <f>BP76*Parametrlar!$J$15*BP75</f>
        <v>0</v>
      </c>
      <c r="BQ77" s="46">
        <f>BQ76*Parametrlar!$J$15*BQ75</f>
        <v>0</v>
      </c>
      <c r="BR77" s="46">
        <f>BR76*Parametrlar!$J$15*BR75</f>
        <v>0</v>
      </c>
      <c r="BS77" s="46">
        <f>BS76*Parametrlar!$J$15*BS75</f>
        <v>0</v>
      </c>
      <c r="BT77" s="46">
        <f>BT76*Parametrlar!$J$15*BT75</f>
        <v>0</v>
      </c>
      <c r="BU77" s="46">
        <f>BU76*Parametrlar!$J$15*BU75</f>
        <v>0</v>
      </c>
      <c r="BV77" s="46">
        <f>BV76*Parametrlar!$J$15*BV75</f>
        <v>0</v>
      </c>
      <c r="BW77" s="46">
        <f>BW76*Parametrlar!$J$15*BW75</f>
        <v>0</v>
      </c>
      <c r="BX77" s="46">
        <f>BX76*Parametrlar!$J$15*BX75</f>
        <v>0</v>
      </c>
      <c r="BY77" s="46">
        <f>BY76*Parametrlar!$J$15*BY75</f>
        <v>0</v>
      </c>
      <c r="BZ77" s="46">
        <f>BZ76*Parametrlar!$J$15*BZ75</f>
        <v>0</v>
      </c>
      <c r="CA77" s="46">
        <f>CA76*Parametrlar!$J$15*CA75</f>
        <v>0</v>
      </c>
      <c r="CB77" s="46">
        <f>CB76*Parametrlar!$J$15*CB75</f>
        <v>0</v>
      </c>
      <c r="CC77" s="46">
        <f>CC76*Parametrlar!$J$15*CC75</f>
        <v>0</v>
      </c>
      <c r="CD77" s="46">
        <f>CD76*Parametrlar!$J$15*CD75</f>
        <v>0</v>
      </c>
      <c r="CE77" s="46">
        <f>CE76*Parametrlar!$J$15*CE75</f>
        <v>0</v>
      </c>
      <c r="CF77" s="46">
        <f>CF76*Parametrlar!$J$15*CF75</f>
        <v>0</v>
      </c>
      <c r="CG77" s="46">
        <f>CG76*Parametrlar!$J$15*CG75</f>
        <v>0</v>
      </c>
      <c r="CH77" s="46">
        <f>CH76*Parametrlar!$J$15*CH75</f>
        <v>0</v>
      </c>
      <c r="CI77" s="46">
        <f>CI76*Parametrlar!$J$15*CI75</f>
        <v>0</v>
      </c>
      <c r="CJ77" s="46">
        <f>CJ76*Parametrlar!$J$15*CJ75</f>
        <v>0</v>
      </c>
      <c r="CK77" s="46">
        <f>CK76*Parametrlar!$J$15*CK75</f>
        <v>0</v>
      </c>
      <c r="CL77" s="46">
        <f>CL76*Parametrlar!$J$15*CL75</f>
        <v>0</v>
      </c>
      <c r="CM77" s="46">
        <f>CM76*Parametrlar!$J$15*CM75</f>
        <v>0</v>
      </c>
      <c r="CN77" s="46">
        <f>CN76*Parametrlar!$J$15*CN75</f>
        <v>0</v>
      </c>
      <c r="CO77" s="46">
        <f>CO76*Parametrlar!$J$15*CO75</f>
        <v>0</v>
      </c>
      <c r="CP77" s="46">
        <f>CP76*Parametrlar!$J$15*CP75</f>
        <v>0</v>
      </c>
      <c r="CQ77" s="46">
        <f>CQ76*Parametrlar!$J$15*CQ75</f>
        <v>0</v>
      </c>
      <c r="CR77" s="46">
        <f>CR76*Parametrlar!$J$15*CR75</f>
        <v>0</v>
      </c>
      <c r="CS77" s="46">
        <f>CS76*Parametrlar!$J$15*CS75</f>
        <v>0</v>
      </c>
      <c r="CT77" s="46">
        <f>CT76*Parametrlar!$J$15*CT75</f>
        <v>0</v>
      </c>
      <c r="CU77" s="46">
        <f>CU76*Parametrlar!$J$15*CU75</f>
        <v>0</v>
      </c>
      <c r="CV77" s="46">
        <f>CV76*Parametrlar!$J$15*CV75</f>
        <v>0</v>
      </c>
      <c r="CW77" s="46">
        <f>CW76*Parametrlar!$J$15*CW75</f>
        <v>0</v>
      </c>
      <c r="CX77" s="46">
        <f>CX76*Parametrlar!$J$15*CX75</f>
        <v>0</v>
      </c>
      <c r="CY77" s="46">
        <f>CY76*Parametrlar!$J$15*CY75</f>
        <v>0</v>
      </c>
      <c r="CZ77" s="46">
        <f>CZ76*Parametrlar!$J$15*CZ75</f>
        <v>0</v>
      </c>
      <c r="DA77" s="46">
        <f>DA76*Parametrlar!$J$15*DA75</f>
        <v>0</v>
      </c>
      <c r="DB77" s="46">
        <f>DB76*Parametrlar!$J$15*DB75</f>
        <v>0</v>
      </c>
      <c r="DC77" s="46">
        <f>DC76*Parametrlar!$J$15*DC75</f>
        <v>0</v>
      </c>
      <c r="DD77" s="46">
        <f>DD76*Parametrlar!$J$15*DD75</f>
        <v>0</v>
      </c>
      <c r="DE77" s="46">
        <f>DE76*Parametrlar!$J$15*DE75</f>
        <v>0</v>
      </c>
      <c r="DF77" s="46">
        <f>DF76*Parametrlar!$J$15*DF75</f>
        <v>0</v>
      </c>
      <c r="DG77" s="46">
        <f>DG76*Parametrlar!$J$15*DG75</f>
        <v>0</v>
      </c>
      <c r="DH77" s="46">
        <f>DH76*Parametrlar!$J$15*DH75</f>
        <v>0</v>
      </c>
      <c r="DI77" s="46">
        <f>DI76*Parametrlar!$J$15*DI75</f>
        <v>0</v>
      </c>
      <c r="DJ77" s="46">
        <f>DJ76*Parametrlar!$J$15*DJ75</f>
        <v>0</v>
      </c>
      <c r="DK77" s="46">
        <f>DK76*Parametrlar!$J$15*DK75</f>
        <v>0</v>
      </c>
      <c r="DL77" s="46">
        <f>DL76*Parametrlar!$J$15*DL75</f>
        <v>0</v>
      </c>
      <c r="DM77" s="46">
        <f>DM76*Parametrlar!$J$15*DM75</f>
        <v>0</v>
      </c>
      <c r="DN77" s="46">
        <f>DN76*Parametrlar!$J$15*DN75</f>
        <v>0</v>
      </c>
      <c r="DO77" s="46">
        <f>DO76*Parametrlar!$J$15*DO75</f>
        <v>0</v>
      </c>
      <c r="DP77" s="46">
        <f>DP76*Parametrlar!$J$15*DP75</f>
        <v>0</v>
      </c>
      <c r="DQ77" s="46">
        <f>DQ76*Parametrlar!$J$15*DQ75</f>
        <v>0</v>
      </c>
      <c r="DR77" s="46">
        <f>DR76*Parametrlar!$J$15*DR75</f>
        <v>0</v>
      </c>
      <c r="DS77" s="46">
        <f>DS76*Parametrlar!$J$15*DS75</f>
        <v>0</v>
      </c>
      <c r="DT77" s="46">
        <f>DT76*Parametrlar!$J$15*DT75</f>
        <v>0</v>
      </c>
      <c r="DU77" s="46">
        <f>DU76*Parametrlar!$J$15*DU75</f>
        <v>0</v>
      </c>
      <c r="DV77" s="46">
        <f>DV76*Parametrlar!$J$15*DV75</f>
        <v>0</v>
      </c>
      <c r="DW77" s="46">
        <f>DW76*Parametrlar!$J$15*DW75</f>
        <v>0</v>
      </c>
      <c r="DX77" s="46">
        <f>DX76*Parametrlar!$J$15*DX75</f>
        <v>0</v>
      </c>
      <c r="DY77" s="46">
        <f>DY76*Parametrlar!$J$15*DY75</f>
        <v>0</v>
      </c>
      <c r="DZ77" s="46">
        <f>DZ76*Parametrlar!$J$15*DZ75</f>
        <v>0</v>
      </c>
      <c r="EA77" s="46">
        <f>EA76*Parametrlar!$J$15*EA75</f>
        <v>0</v>
      </c>
      <c r="EB77" s="46">
        <f>EB76*Parametrlar!$J$15*EB75</f>
        <v>0</v>
      </c>
      <c r="EC77" s="46">
        <f>EC76*Parametrlar!$J$15*EC75</f>
        <v>0</v>
      </c>
      <c r="ED77" s="46">
        <f>ED76*Parametrlar!$J$15*ED75</f>
        <v>0</v>
      </c>
      <c r="EE77" s="46">
        <f>EE76*Parametrlar!$J$15*EE75</f>
        <v>0</v>
      </c>
      <c r="EF77" s="46">
        <f>EF76*Parametrlar!$J$15*EF75</f>
        <v>0</v>
      </c>
      <c r="EG77" s="46">
        <f>EG76*Parametrlar!$J$15*EG75</f>
        <v>0</v>
      </c>
      <c r="EH77" s="46">
        <f>EH76*Parametrlar!$J$15*EH75</f>
        <v>0</v>
      </c>
      <c r="EI77" s="46">
        <f>EI76*Parametrlar!$J$15*EI75</f>
        <v>0</v>
      </c>
      <c r="EJ77" s="46">
        <f>EJ76*Parametrlar!$J$15*EJ75</f>
        <v>0</v>
      </c>
      <c r="EK77" s="46">
        <f>EK76*Parametrlar!$J$15*EK75</f>
        <v>0</v>
      </c>
      <c r="EL77" s="46">
        <f>EL76*Parametrlar!$J$15*EL75</f>
        <v>0</v>
      </c>
      <c r="EM77" s="46">
        <f>EM76*Parametrlar!$J$15*EM75</f>
        <v>0</v>
      </c>
      <c r="EN77" s="46">
        <f>EN76*Parametrlar!$J$15*EN75</f>
        <v>0</v>
      </c>
      <c r="EO77" s="46">
        <f>EO76*Parametrlar!$J$15*EO75</f>
        <v>0</v>
      </c>
      <c r="EP77" s="46">
        <f>EP76*Parametrlar!$J$15*EP75</f>
        <v>0</v>
      </c>
      <c r="EQ77" s="46">
        <f>EQ76*Parametrlar!$J$15*EQ75</f>
        <v>0</v>
      </c>
      <c r="ER77" s="46">
        <f>ER76*Parametrlar!$J$15*ER75</f>
        <v>0</v>
      </c>
      <c r="ES77" s="46">
        <f>ES76*Parametrlar!$J$15*ES75</f>
        <v>0</v>
      </c>
      <c r="ET77" s="46">
        <f>ET76*Parametrlar!$J$15*ET75</f>
        <v>0</v>
      </c>
      <c r="EU77" s="46">
        <f>EU76*Parametrlar!$J$15*EU75</f>
        <v>0</v>
      </c>
      <c r="EV77" s="46">
        <f>EV76*Parametrlar!$J$15*EV75</f>
        <v>0</v>
      </c>
      <c r="EW77" s="46">
        <f>EW76*Parametrlar!$J$15*EW75</f>
        <v>0</v>
      </c>
      <c r="EX77" s="46">
        <f>EX76*Parametrlar!$J$15*EX75</f>
        <v>0</v>
      </c>
      <c r="EY77" s="46">
        <f>EY76*Parametrlar!$J$15*EY75</f>
        <v>0</v>
      </c>
      <c r="EZ77" s="46">
        <f>EZ76*Parametrlar!$J$15*EZ75</f>
        <v>0</v>
      </c>
      <c r="FA77" s="46">
        <f>FA76*Parametrlar!$J$15*FA75</f>
        <v>0</v>
      </c>
      <c r="FB77" s="46">
        <f>FB76*Parametrlar!$J$15*FB75</f>
        <v>0</v>
      </c>
      <c r="FC77" s="46">
        <f>FC76*Parametrlar!$J$15*FC75</f>
        <v>0</v>
      </c>
      <c r="FD77" s="46">
        <f>FD76*Parametrlar!$J$15*FD75</f>
        <v>0</v>
      </c>
      <c r="FE77" s="46">
        <f>FE76*Parametrlar!$J$15*FE75</f>
        <v>0</v>
      </c>
      <c r="FF77" s="46">
        <f>FF76*Parametrlar!$J$15*FF75</f>
        <v>0</v>
      </c>
      <c r="FG77" s="46">
        <f>FG76*Parametrlar!$J$15*FG75</f>
        <v>0</v>
      </c>
      <c r="FH77" s="46">
        <f>FH76*Parametrlar!$J$15*FH75</f>
        <v>0</v>
      </c>
      <c r="FI77" s="46">
        <f>FI76*Parametrlar!$J$15*FI75</f>
        <v>0</v>
      </c>
      <c r="FJ77" s="46">
        <f>FJ76*Parametrlar!$J$15*FJ75</f>
        <v>0</v>
      </c>
      <c r="FK77" s="46">
        <f>FK76*Parametrlar!$J$15*FK75</f>
        <v>0</v>
      </c>
      <c r="FL77" s="46">
        <f>FL76*Parametrlar!$J$15*FL75</f>
        <v>0</v>
      </c>
      <c r="FM77" s="46">
        <f>FM76*Parametrlar!$J$15*FM75</f>
        <v>0</v>
      </c>
      <c r="FN77" s="46">
        <f>FN76*Parametrlar!$J$15*FN75</f>
        <v>0</v>
      </c>
      <c r="FO77" s="46">
        <f>FO76*Parametrlar!$J$15*FO75</f>
        <v>0</v>
      </c>
      <c r="FP77" s="46">
        <f>FP76*Parametrlar!$J$15*FP75</f>
        <v>0</v>
      </c>
    </row>
    <row r="78" spans="1:172" x14ac:dyDescent="0.2">
      <c r="A78" s="42" t="s">
        <v>226</v>
      </c>
      <c r="D78" s="46">
        <f>D77</f>
        <v>0</v>
      </c>
      <c r="E78" s="46">
        <f t="shared" ref="E78:AJ78" si="94">D78+E77</f>
        <v>291826.00446428562</v>
      </c>
      <c r="F78" s="46">
        <f t="shared" si="94"/>
        <v>588771.76339285704</v>
      </c>
      <c r="G78" s="46">
        <f t="shared" si="94"/>
        <v>890837.27678571409</v>
      </c>
      <c r="H78" s="46">
        <f t="shared" si="94"/>
        <v>1198022.5446428568</v>
      </c>
      <c r="I78" s="46">
        <f t="shared" si="94"/>
        <v>1510327.5669642852</v>
      </c>
      <c r="J78" s="46">
        <f t="shared" si="94"/>
        <v>1827752.3437499995</v>
      </c>
      <c r="K78" s="46">
        <f t="shared" si="94"/>
        <v>2150296.8749999995</v>
      </c>
      <c r="L78" s="46">
        <f t="shared" si="94"/>
        <v>2477961.160714285</v>
      </c>
      <c r="M78" s="46">
        <f t="shared" si="94"/>
        <v>2810745.2008928563</v>
      </c>
      <c r="N78" s="46">
        <f t="shared" si="94"/>
        <v>3148648.9955357136</v>
      </c>
      <c r="O78" s="46">
        <f t="shared" si="94"/>
        <v>3491672.5446428563</v>
      </c>
      <c r="P78" s="46">
        <f t="shared" si="94"/>
        <v>3839815.848214285</v>
      </c>
      <c r="Q78" s="46">
        <f t="shared" si="94"/>
        <v>3839815.848214285</v>
      </c>
      <c r="R78" s="46">
        <f t="shared" si="94"/>
        <v>3839815.848214285</v>
      </c>
      <c r="S78" s="46">
        <f t="shared" si="94"/>
        <v>3839815.848214285</v>
      </c>
      <c r="T78" s="46">
        <f t="shared" si="94"/>
        <v>3839815.848214285</v>
      </c>
      <c r="U78" s="46">
        <f t="shared" si="94"/>
        <v>3839815.848214285</v>
      </c>
      <c r="V78" s="46">
        <f t="shared" si="94"/>
        <v>3839815.848214285</v>
      </c>
      <c r="W78" s="46">
        <f t="shared" si="94"/>
        <v>3839815.848214285</v>
      </c>
      <c r="X78" s="46">
        <f t="shared" si="94"/>
        <v>3839815.848214285</v>
      </c>
      <c r="Y78" s="46">
        <f t="shared" si="94"/>
        <v>3839815.848214285</v>
      </c>
      <c r="Z78" s="46">
        <f t="shared" si="94"/>
        <v>3839815.848214285</v>
      </c>
      <c r="AA78" s="46">
        <f t="shared" si="94"/>
        <v>3839815.848214285</v>
      </c>
      <c r="AB78" s="46">
        <f t="shared" si="94"/>
        <v>3839815.848214285</v>
      </c>
      <c r="AC78" s="46">
        <f t="shared" si="94"/>
        <v>3839815.848214285</v>
      </c>
      <c r="AD78" s="46">
        <f t="shared" si="94"/>
        <v>3839815.848214285</v>
      </c>
      <c r="AE78" s="46">
        <f t="shared" si="94"/>
        <v>3839815.848214285</v>
      </c>
      <c r="AF78" s="46">
        <f t="shared" si="94"/>
        <v>3839815.848214285</v>
      </c>
      <c r="AG78" s="46">
        <f t="shared" si="94"/>
        <v>3839815.848214285</v>
      </c>
      <c r="AH78" s="46">
        <f t="shared" si="94"/>
        <v>3839815.848214285</v>
      </c>
      <c r="AI78" s="46">
        <f t="shared" si="94"/>
        <v>3839815.848214285</v>
      </c>
      <c r="AJ78" s="46">
        <f t="shared" si="94"/>
        <v>3839815.848214285</v>
      </c>
      <c r="AK78" s="46">
        <f t="shared" ref="AK78:BP78" si="95">AJ78+AK77</f>
        <v>3839815.848214285</v>
      </c>
      <c r="AL78" s="46">
        <f t="shared" si="95"/>
        <v>3839815.848214285</v>
      </c>
      <c r="AM78" s="46">
        <f t="shared" si="95"/>
        <v>3839815.848214285</v>
      </c>
      <c r="AN78" s="46">
        <f t="shared" si="95"/>
        <v>3839815.848214285</v>
      </c>
      <c r="AO78" s="46">
        <f t="shared" si="95"/>
        <v>3839815.848214285</v>
      </c>
      <c r="AP78" s="46">
        <f t="shared" si="95"/>
        <v>3839815.848214285</v>
      </c>
      <c r="AQ78" s="46">
        <f t="shared" si="95"/>
        <v>3839815.848214285</v>
      </c>
      <c r="AR78" s="46">
        <f t="shared" si="95"/>
        <v>3839815.848214285</v>
      </c>
      <c r="AS78" s="46">
        <f t="shared" si="95"/>
        <v>3839815.848214285</v>
      </c>
      <c r="AT78" s="46">
        <f t="shared" si="95"/>
        <v>3839815.848214285</v>
      </c>
      <c r="AU78" s="46">
        <f t="shared" si="95"/>
        <v>3839815.848214285</v>
      </c>
      <c r="AV78" s="46">
        <f t="shared" si="95"/>
        <v>3839815.848214285</v>
      </c>
      <c r="AW78" s="46">
        <f t="shared" si="95"/>
        <v>3839815.848214285</v>
      </c>
      <c r="AX78" s="46">
        <f t="shared" si="95"/>
        <v>3839815.848214285</v>
      </c>
      <c r="AY78" s="46">
        <f t="shared" si="95"/>
        <v>3839815.848214285</v>
      </c>
      <c r="AZ78" s="46">
        <f t="shared" si="95"/>
        <v>3839815.848214285</v>
      </c>
      <c r="BA78" s="46">
        <f t="shared" si="95"/>
        <v>3839815.848214285</v>
      </c>
      <c r="BB78" s="46">
        <f t="shared" si="95"/>
        <v>3839815.848214285</v>
      </c>
      <c r="BC78" s="46">
        <f t="shared" si="95"/>
        <v>3839815.848214285</v>
      </c>
      <c r="BD78" s="46">
        <f t="shared" si="95"/>
        <v>3839815.848214285</v>
      </c>
      <c r="BE78" s="46">
        <f t="shared" si="95"/>
        <v>3839815.848214285</v>
      </c>
      <c r="BF78" s="46">
        <f t="shared" si="95"/>
        <v>3839815.848214285</v>
      </c>
      <c r="BG78" s="46">
        <f t="shared" si="95"/>
        <v>3839815.848214285</v>
      </c>
      <c r="BH78" s="46">
        <f t="shared" si="95"/>
        <v>3839815.848214285</v>
      </c>
      <c r="BI78" s="46">
        <f t="shared" si="95"/>
        <v>3839815.848214285</v>
      </c>
      <c r="BJ78" s="46">
        <f t="shared" si="95"/>
        <v>3839815.848214285</v>
      </c>
      <c r="BK78" s="46">
        <f t="shared" si="95"/>
        <v>3839815.848214285</v>
      </c>
      <c r="BL78" s="46">
        <f t="shared" si="95"/>
        <v>3839815.848214285</v>
      </c>
      <c r="BM78" s="46">
        <f t="shared" si="95"/>
        <v>3839815.848214285</v>
      </c>
      <c r="BN78" s="46">
        <f t="shared" si="95"/>
        <v>3839815.848214285</v>
      </c>
      <c r="BO78" s="46">
        <f t="shared" si="95"/>
        <v>3839815.848214285</v>
      </c>
      <c r="BP78" s="46">
        <f t="shared" si="95"/>
        <v>3839815.848214285</v>
      </c>
      <c r="BQ78" s="46">
        <f t="shared" ref="BQ78:CV78" si="96">BP78+BQ77</f>
        <v>3839815.848214285</v>
      </c>
      <c r="BR78" s="46">
        <f t="shared" si="96"/>
        <v>3839815.848214285</v>
      </c>
      <c r="BS78" s="46">
        <f t="shared" si="96"/>
        <v>3839815.848214285</v>
      </c>
      <c r="BT78" s="46">
        <f t="shared" si="96"/>
        <v>3839815.848214285</v>
      </c>
      <c r="BU78" s="46">
        <f t="shared" si="96"/>
        <v>3839815.848214285</v>
      </c>
      <c r="BV78" s="46">
        <f t="shared" si="96"/>
        <v>3839815.848214285</v>
      </c>
      <c r="BW78" s="46">
        <f t="shared" si="96"/>
        <v>3839815.848214285</v>
      </c>
      <c r="BX78" s="46">
        <f t="shared" si="96"/>
        <v>3839815.848214285</v>
      </c>
      <c r="BY78" s="46">
        <f t="shared" si="96"/>
        <v>3839815.848214285</v>
      </c>
      <c r="BZ78" s="46">
        <f t="shared" si="96"/>
        <v>3839815.848214285</v>
      </c>
      <c r="CA78" s="46">
        <f t="shared" si="96"/>
        <v>3839815.848214285</v>
      </c>
      <c r="CB78" s="46">
        <f t="shared" si="96"/>
        <v>3839815.848214285</v>
      </c>
      <c r="CC78" s="46">
        <f t="shared" si="96"/>
        <v>3839815.848214285</v>
      </c>
      <c r="CD78" s="46">
        <f t="shared" si="96"/>
        <v>3839815.848214285</v>
      </c>
      <c r="CE78" s="46">
        <f t="shared" si="96"/>
        <v>3839815.848214285</v>
      </c>
      <c r="CF78" s="46">
        <f t="shared" si="96"/>
        <v>3839815.848214285</v>
      </c>
      <c r="CG78" s="46">
        <f t="shared" si="96"/>
        <v>3839815.848214285</v>
      </c>
      <c r="CH78" s="46">
        <f t="shared" si="96"/>
        <v>3839815.848214285</v>
      </c>
      <c r="CI78" s="46">
        <f t="shared" si="96"/>
        <v>3839815.848214285</v>
      </c>
      <c r="CJ78" s="46">
        <f t="shared" si="96"/>
        <v>3839815.848214285</v>
      </c>
      <c r="CK78" s="46">
        <f t="shared" si="96"/>
        <v>3839815.848214285</v>
      </c>
      <c r="CL78" s="46">
        <f t="shared" si="96"/>
        <v>3839815.848214285</v>
      </c>
      <c r="CM78" s="46">
        <f t="shared" si="96"/>
        <v>3839815.848214285</v>
      </c>
      <c r="CN78" s="46">
        <f t="shared" si="96"/>
        <v>3839815.848214285</v>
      </c>
      <c r="CO78" s="46">
        <f t="shared" si="96"/>
        <v>3839815.848214285</v>
      </c>
      <c r="CP78" s="46">
        <f t="shared" si="96"/>
        <v>3839815.848214285</v>
      </c>
      <c r="CQ78" s="46">
        <f t="shared" si="96"/>
        <v>3839815.848214285</v>
      </c>
      <c r="CR78" s="46">
        <f t="shared" si="96"/>
        <v>3839815.848214285</v>
      </c>
      <c r="CS78" s="46">
        <f t="shared" si="96"/>
        <v>3839815.848214285</v>
      </c>
      <c r="CT78" s="46">
        <f t="shared" si="96"/>
        <v>3839815.848214285</v>
      </c>
      <c r="CU78" s="46">
        <f t="shared" si="96"/>
        <v>3839815.848214285</v>
      </c>
      <c r="CV78" s="46">
        <f t="shared" si="96"/>
        <v>3839815.848214285</v>
      </c>
      <c r="CW78" s="46">
        <f t="shared" ref="CW78:EB78" si="97">CV78+CW77</f>
        <v>3839815.848214285</v>
      </c>
      <c r="CX78" s="46">
        <f t="shared" si="97"/>
        <v>3839815.848214285</v>
      </c>
      <c r="CY78" s="46">
        <f t="shared" si="97"/>
        <v>3839815.848214285</v>
      </c>
      <c r="CZ78" s="46">
        <f t="shared" si="97"/>
        <v>3839815.848214285</v>
      </c>
      <c r="DA78" s="46">
        <f t="shared" si="97"/>
        <v>3839815.848214285</v>
      </c>
      <c r="DB78" s="46">
        <f t="shared" si="97"/>
        <v>3839815.848214285</v>
      </c>
      <c r="DC78" s="46">
        <f t="shared" si="97"/>
        <v>3839815.848214285</v>
      </c>
      <c r="DD78" s="46">
        <f t="shared" si="97"/>
        <v>3839815.848214285</v>
      </c>
      <c r="DE78" s="46">
        <f t="shared" si="97"/>
        <v>3839815.848214285</v>
      </c>
      <c r="DF78" s="46">
        <f t="shared" si="97"/>
        <v>3839815.848214285</v>
      </c>
      <c r="DG78" s="46">
        <f t="shared" si="97"/>
        <v>3839815.848214285</v>
      </c>
      <c r="DH78" s="46">
        <f t="shared" si="97"/>
        <v>3839815.848214285</v>
      </c>
      <c r="DI78" s="46">
        <f t="shared" si="97"/>
        <v>3839815.848214285</v>
      </c>
      <c r="DJ78" s="46">
        <f t="shared" si="97"/>
        <v>3839815.848214285</v>
      </c>
      <c r="DK78" s="46">
        <f t="shared" si="97"/>
        <v>3839815.848214285</v>
      </c>
      <c r="DL78" s="46">
        <f t="shared" si="97"/>
        <v>3839815.848214285</v>
      </c>
      <c r="DM78" s="46">
        <f t="shared" si="97"/>
        <v>3839815.848214285</v>
      </c>
      <c r="DN78" s="46">
        <f t="shared" si="97"/>
        <v>3839815.848214285</v>
      </c>
      <c r="DO78" s="46">
        <f t="shared" si="97"/>
        <v>3839815.848214285</v>
      </c>
      <c r="DP78" s="46">
        <f t="shared" si="97"/>
        <v>3839815.848214285</v>
      </c>
      <c r="DQ78" s="46">
        <f t="shared" si="97"/>
        <v>3839815.848214285</v>
      </c>
      <c r="DR78" s="46">
        <f t="shared" si="97"/>
        <v>3839815.848214285</v>
      </c>
      <c r="DS78" s="46">
        <f t="shared" si="97"/>
        <v>3839815.848214285</v>
      </c>
      <c r="DT78" s="46">
        <f t="shared" si="97"/>
        <v>3839815.848214285</v>
      </c>
      <c r="DU78" s="46">
        <f t="shared" si="97"/>
        <v>3839815.848214285</v>
      </c>
      <c r="DV78" s="46">
        <f t="shared" si="97"/>
        <v>3839815.848214285</v>
      </c>
      <c r="DW78" s="46">
        <f t="shared" si="97"/>
        <v>3839815.848214285</v>
      </c>
      <c r="DX78" s="46">
        <f t="shared" si="97"/>
        <v>3839815.848214285</v>
      </c>
      <c r="DY78" s="46">
        <f t="shared" si="97"/>
        <v>3839815.848214285</v>
      </c>
      <c r="DZ78" s="46">
        <f t="shared" si="97"/>
        <v>3839815.848214285</v>
      </c>
      <c r="EA78" s="46">
        <f t="shared" si="97"/>
        <v>3839815.848214285</v>
      </c>
      <c r="EB78" s="46">
        <f t="shared" si="97"/>
        <v>3839815.848214285</v>
      </c>
      <c r="EC78" s="46">
        <f t="shared" ref="EC78:FH78" si="98">EB78+EC77</f>
        <v>3839815.848214285</v>
      </c>
      <c r="ED78" s="46">
        <f t="shared" si="98"/>
        <v>3839815.848214285</v>
      </c>
      <c r="EE78" s="46">
        <f t="shared" si="98"/>
        <v>3839815.848214285</v>
      </c>
      <c r="EF78" s="46">
        <f t="shared" si="98"/>
        <v>3839815.848214285</v>
      </c>
      <c r="EG78" s="46">
        <f t="shared" si="98"/>
        <v>3839815.848214285</v>
      </c>
      <c r="EH78" s="46">
        <f t="shared" si="98"/>
        <v>3839815.848214285</v>
      </c>
      <c r="EI78" s="46">
        <f t="shared" si="98"/>
        <v>3839815.848214285</v>
      </c>
      <c r="EJ78" s="46">
        <f t="shared" si="98"/>
        <v>3839815.848214285</v>
      </c>
      <c r="EK78" s="46">
        <f t="shared" si="98"/>
        <v>3839815.848214285</v>
      </c>
      <c r="EL78" s="46">
        <f t="shared" si="98"/>
        <v>3839815.848214285</v>
      </c>
      <c r="EM78" s="46">
        <f t="shared" si="98"/>
        <v>3839815.848214285</v>
      </c>
      <c r="EN78" s="46">
        <f t="shared" si="98"/>
        <v>3839815.848214285</v>
      </c>
      <c r="EO78" s="46">
        <f t="shared" si="98"/>
        <v>3839815.848214285</v>
      </c>
      <c r="EP78" s="46">
        <f t="shared" si="98"/>
        <v>3839815.848214285</v>
      </c>
      <c r="EQ78" s="46">
        <f t="shared" si="98"/>
        <v>3839815.848214285</v>
      </c>
      <c r="ER78" s="46">
        <f t="shared" si="98"/>
        <v>3839815.848214285</v>
      </c>
      <c r="ES78" s="46">
        <f t="shared" si="98"/>
        <v>3839815.848214285</v>
      </c>
      <c r="ET78" s="46">
        <f t="shared" si="98"/>
        <v>3839815.848214285</v>
      </c>
      <c r="EU78" s="46">
        <f t="shared" si="98"/>
        <v>3839815.848214285</v>
      </c>
      <c r="EV78" s="46">
        <f t="shared" si="98"/>
        <v>3839815.848214285</v>
      </c>
      <c r="EW78" s="46">
        <f t="shared" si="98"/>
        <v>3839815.848214285</v>
      </c>
      <c r="EX78" s="46">
        <f t="shared" si="98"/>
        <v>3839815.848214285</v>
      </c>
      <c r="EY78" s="46">
        <f t="shared" si="98"/>
        <v>3839815.848214285</v>
      </c>
      <c r="EZ78" s="46">
        <f t="shared" si="98"/>
        <v>3839815.848214285</v>
      </c>
      <c r="FA78" s="46">
        <f t="shared" si="98"/>
        <v>3839815.848214285</v>
      </c>
      <c r="FB78" s="46">
        <f t="shared" si="98"/>
        <v>3839815.848214285</v>
      </c>
      <c r="FC78" s="46">
        <f t="shared" si="98"/>
        <v>3839815.848214285</v>
      </c>
      <c r="FD78" s="46">
        <f t="shared" si="98"/>
        <v>3839815.848214285</v>
      </c>
      <c r="FE78" s="46">
        <f t="shared" si="98"/>
        <v>3839815.848214285</v>
      </c>
      <c r="FF78" s="46">
        <f t="shared" si="98"/>
        <v>3839815.848214285</v>
      </c>
      <c r="FG78" s="46">
        <f t="shared" si="98"/>
        <v>3839815.848214285</v>
      </c>
      <c r="FH78" s="46">
        <f t="shared" si="98"/>
        <v>3839815.848214285</v>
      </c>
      <c r="FI78" s="46">
        <f t="shared" ref="FI78:GN78" si="99">FH78+FI77</f>
        <v>3839815.848214285</v>
      </c>
      <c r="FJ78" s="46">
        <f t="shared" si="99"/>
        <v>3839815.848214285</v>
      </c>
      <c r="FK78" s="46">
        <f t="shared" si="99"/>
        <v>3839815.848214285</v>
      </c>
      <c r="FL78" s="46">
        <f t="shared" si="99"/>
        <v>3839815.848214285</v>
      </c>
      <c r="FM78" s="46">
        <f t="shared" si="99"/>
        <v>3839815.848214285</v>
      </c>
      <c r="FN78" s="46">
        <f t="shared" si="99"/>
        <v>3839815.848214285</v>
      </c>
      <c r="FO78" s="46">
        <f t="shared" si="99"/>
        <v>3839815.848214285</v>
      </c>
      <c r="FP78" s="46">
        <f t="shared" si="99"/>
        <v>3839815.848214285</v>
      </c>
    </row>
    <row r="79" spans="1:172" x14ac:dyDescent="0.2">
      <c r="A79" s="35" t="s">
        <v>227</v>
      </c>
      <c r="C79" s="45">
        <f t="shared" ref="C79:C85" si="100">SUM(D79:FP79)</f>
        <v>3839815.8482142845</v>
      </c>
      <c r="D79" s="46">
        <f>Parametrlar!$J$9*D77</f>
        <v>0</v>
      </c>
      <c r="E79" s="46">
        <f>Parametrlar!$J$9*E77+IF(Parametrlar!$J$6&gt;0,(1-Parametrlar!$J$9)/MAX(1,Parametrlar!$J$6)*(D78-IF(E$4-1-Parametrlar!$J$6&gt;=0,INDEX($D$78:$FP$78,1,E$4-Parametrlar!$J$6),0)),0)</f>
        <v>145913.00223214281</v>
      </c>
      <c r="F79" s="46">
        <f>Parametrlar!$J$9*F77+IF(Parametrlar!$J$6&gt;0,(1-Parametrlar!$J$9)/MAX(1,Parametrlar!$J$6)*(E78-IF(F$4-1-Parametrlar!$J$6&gt;=0,INDEX($D$78:$FP$78,1,F$4-Parametrlar!$J$6),0)),0)</f>
        <v>184951.13002232142</v>
      </c>
      <c r="G79" s="46">
        <f>Parametrlar!$J$9*G77+IF(Parametrlar!$J$6&gt;0,(1-Parametrlar!$J$9)/MAX(1,Parametrlar!$J$6)*(F78-IF(G$4-1-Parametrlar!$J$6&gt;=0,INDEX($D$78:$FP$78,1,G$4-Parametrlar!$J$6),0)),0)</f>
        <v>224629.22712053568</v>
      </c>
      <c r="H79" s="46">
        <f>Parametrlar!$J$9*H77+IF(Parametrlar!$J$6&gt;0,(1-Parametrlar!$J$9)/MAX(1,Parametrlar!$J$6)*(G78-IF(H$4-1-Parametrlar!$J$6&gt;=0,INDEX($D$78:$FP$78,1,H$4-Parametrlar!$J$6),0)),0)</f>
        <v>264947.29352678568</v>
      </c>
      <c r="I79" s="46">
        <f>Parametrlar!$J$9*I77+IF(Parametrlar!$J$6&gt;0,(1-Parametrlar!$J$9)/MAX(1,Parametrlar!$J$6)*(H78-IF(I$4-1-Parametrlar!$J$6&gt;=0,INDEX($D$78:$FP$78,1,I$4-Parametrlar!$J$6),0)),0)</f>
        <v>305905.32924107136</v>
      </c>
      <c r="J79" s="46">
        <f>Parametrlar!$J$9*J77+IF(Parametrlar!$J$6&gt;0,(1-Parametrlar!$J$9)/MAX(1,Parametrlar!$J$6)*(I78-IF(J$4-1-Parametrlar!$J$6&gt;=0,INDEX($D$78:$FP$78,1,J$4-Parametrlar!$J$6),0)),0)</f>
        <v>311025.08370535704</v>
      </c>
      <c r="K79" s="46">
        <f>Parametrlar!$J$9*K77+IF(Parametrlar!$J$6&gt;0,(1-Parametrlar!$J$9)/MAX(1,Parametrlar!$J$6)*(J78-IF(K$4-1-Parametrlar!$J$6&gt;=0,INDEX($D$78:$FP$78,1,K$4-Parametrlar!$J$6),0)),0)</f>
        <v>316144.83816964278</v>
      </c>
      <c r="L79" s="46">
        <f>Parametrlar!$J$9*L77+IF(Parametrlar!$J$6&gt;0,(1-Parametrlar!$J$9)/MAX(1,Parametrlar!$J$6)*(K78-IF(L$4-1-Parametrlar!$J$6&gt;=0,INDEX($D$78:$FP$78,1,L$4-Parametrlar!$J$6),0)),0)</f>
        <v>321264.59263392852</v>
      </c>
      <c r="M79" s="46">
        <f>Parametrlar!$J$9*M77+IF(Parametrlar!$J$6&gt;0,(1-Parametrlar!$J$9)/MAX(1,Parametrlar!$J$6)*(L78-IF(M$4-1-Parametrlar!$J$6&gt;=0,INDEX($D$78:$FP$78,1,M$4-Parametrlar!$J$6),0)),0)</f>
        <v>326384.3470982142</v>
      </c>
      <c r="N79" s="46">
        <f>Parametrlar!$J$9*N77+IF(Parametrlar!$J$6&gt;0,(1-Parametrlar!$J$9)/MAX(1,Parametrlar!$J$6)*(M78-IF(N$4-1-Parametrlar!$J$6&gt;=0,INDEX($D$78:$FP$78,1,N$4-Parametrlar!$J$6),0)),0)</f>
        <v>331504.10156249994</v>
      </c>
      <c r="O79" s="46">
        <f>Parametrlar!$J$9*O77+IF(Parametrlar!$J$6&gt;0,(1-Parametrlar!$J$9)/MAX(1,Parametrlar!$J$6)*(N78-IF(O$4-1-Parametrlar!$J$6&gt;=0,INDEX($D$78:$FP$78,1,O$4-Parametrlar!$J$6),0)),0)</f>
        <v>336623.85602678568</v>
      </c>
      <c r="P79" s="46">
        <f>Parametrlar!$J$9*P77+IF(Parametrlar!$J$6&gt;0,(1-Parametrlar!$J$9)/MAX(1,Parametrlar!$J$6)*(O78-IF(P$4-1-Parametrlar!$J$6&gt;=0,INDEX($D$78:$FP$78,1,P$4-Parametrlar!$J$6),0)),0)</f>
        <v>341743.61049107136</v>
      </c>
      <c r="Q79" s="46">
        <f>Parametrlar!$J$9*Q77+IF(Parametrlar!$J$6&gt;0,(1-Parametrlar!$J$9)/MAX(1,Parametrlar!$J$6)*(P78-IF(Q$4-1-Parametrlar!$J$6&gt;=0,INDEX($D$78:$FP$78,1,Q$4-Parametrlar!$J$6),0)),0)</f>
        <v>170231.8359375</v>
      </c>
      <c r="R79" s="46">
        <f>Parametrlar!$J$9*R77+IF(Parametrlar!$J$6&gt;0,(1-Parametrlar!$J$9)/MAX(1,Parametrlar!$J$6)*(Q78-IF(R$4-1-Parametrlar!$J$6&gt;=0,INDEX($D$78:$FP$78,1,R$4-Parametrlar!$J$6),0)),0)</f>
        <v>128633.83091517858</v>
      </c>
      <c r="S79" s="46">
        <f>Parametrlar!$J$9*S77+IF(Parametrlar!$J$6&gt;0,(1-Parametrlar!$J$9)/MAX(1,Parametrlar!$J$6)*(R78-IF(S$4-1-Parametrlar!$J$6&gt;=0,INDEX($D$78:$FP$78,1,S$4-Parametrlar!$J$6),0)),0)</f>
        <v>86395.85658482142</v>
      </c>
      <c r="T79" s="46">
        <f>Parametrlar!$J$9*T77+IF(Parametrlar!$J$6&gt;0,(1-Parametrlar!$J$9)/MAX(1,Parametrlar!$J$6)*(S78-IF(T$4-1-Parametrlar!$J$6&gt;=0,INDEX($D$78:$FP$78,1,T$4-Parametrlar!$J$6),0)),0)</f>
        <v>43517.91294642858</v>
      </c>
      <c r="U79" s="46">
        <f>Parametrlar!$J$9*U77+IF(Parametrlar!$J$6&gt;0,(1-Parametrlar!$J$9)/MAX(1,Parametrlar!$J$6)*(T78-IF(U$4-1-Parametrlar!$J$6&gt;=0,INDEX($D$78:$FP$78,1,U$4-Parametrlar!$J$6),0)),0)</f>
        <v>0</v>
      </c>
      <c r="V79" s="46">
        <f>Parametrlar!$J$9*V77+IF(Parametrlar!$J$6&gt;0,(1-Parametrlar!$J$9)/MAX(1,Parametrlar!$J$6)*(U78-IF(V$4-1-Parametrlar!$J$6&gt;=0,INDEX($D$78:$FP$78,1,V$4-Parametrlar!$J$6),0)),0)</f>
        <v>0</v>
      </c>
      <c r="W79" s="46">
        <f>Parametrlar!$J$9*W77+IF(Parametrlar!$J$6&gt;0,(1-Parametrlar!$J$9)/MAX(1,Parametrlar!$J$6)*(V78-IF(W$4-1-Parametrlar!$J$6&gt;=0,INDEX($D$78:$FP$78,1,W$4-Parametrlar!$J$6),0)),0)</f>
        <v>0</v>
      </c>
      <c r="X79" s="46">
        <f>Parametrlar!$J$9*X77+IF(Parametrlar!$J$6&gt;0,(1-Parametrlar!$J$9)/MAX(1,Parametrlar!$J$6)*(W78-IF(X$4-1-Parametrlar!$J$6&gt;=0,INDEX($D$78:$FP$78,1,X$4-Parametrlar!$J$6),0)),0)</f>
        <v>0</v>
      </c>
      <c r="Y79" s="46">
        <f>Parametrlar!$J$9*Y77+IF(Parametrlar!$J$6&gt;0,(1-Parametrlar!$J$9)/MAX(1,Parametrlar!$J$6)*(X78-IF(Y$4-1-Parametrlar!$J$6&gt;=0,INDEX($D$78:$FP$78,1,Y$4-Parametrlar!$J$6),0)),0)</f>
        <v>0</v>
      </c>
      <c r="Z79" s="46">
        <f>Parametrlar!$J$9*Z77+IF(Parametrlar!$J$6&gt;0,(1-Parametrlar!$J$9)/MAX(1,Parametrlar!$J$6)*(Y78-IF(Z$4-1-Parametrlar!$J$6&gt;=0,INDEX($D$78:$FP$78,1,Z$4-Parametrlar!$J$6),0)),0)</f>
        <v>0</v>
      </c>
      <c r="AA79" s="46">
        <f>Parametrlar!$J$9*AA77+IF(Parametrlar!$J$6&gt;0,(1-Parametrlar!$J$9)/MAX(1,Parametrlar!$J$6)*(Z78-IF(AA$4-1-Parametrlar!$J$6&gt;=0,INDEX($D$78:$FP$78,1,AA$4-Parametrlar!$J$6),0)),0)</f>
        <v>0</v>
      </c>
      <c r="AB79" s="46">
        <f>Parametrlar!$J$9*AB77+IF(Parametrlar!$J$6&gt;0,(1-Parametrlar!$J$9)/MAX(1,Parametrlar!$J$6)*(AA78-IF(AB$4-1-Parametrlar!$J$6&gt;=0,INDEX($D$78:$FP$78,1,AB$4-Parametrlar!$J$6),0)),0)</f>
        <v>0</v>
      </c>
      <c r="AC79" s="46">
        <f>Parametrlar!$J$9*AC77+IF(Parametrlar!$J$6&gt;0,(1-Parametrlar!$J$9)/MAX(1,Parametrlar!$J$6)*(AB78-IF(AC$4-1-Parametrlar!$J$6&gt;=0,INDEX($D$78:$FP$78,1,AC$4-Parametrlar!$J$6),0)),0)</f>
        <v>0</v>
      </c>
      <c r="AD79" s="46">
        <f>Parametrlar!$J$9*AD77+IF(Parametrlar!$J$6&gt;0,(1-Parametrlar!$J$9)/MAX(1,Parametrlar!$J$6)*(AC78-IF(AD$4-1-Parametrlar!$J$6&gt;=0,INDEX($D$78:$FP$78,1,AD$4-Parametrlar!$J$6),0)),0)</f>
        <v>0</v>
      </c>
      <c r="AE79" s="46">
        <f>Parametrlar!$J$9*AE77+IF(Parametrlar!$J$6&gt;0,(1-Parametrlar!$J$9)/MAX(1,Parametrlar!$J$6)*(AD78-IF(AE$4-1-Parametrlar!$J$6&gt;=0,INDEX($D$78:$FP$78,1,AE$4-Parametrlar!$J$6),0)),0)</f>
        <v>0</v>
      </c>
      <c r="AF79" s="46">
        <f>Parametrlar!$J$9*AF77+IF(Parametrlar!$J$6&gt;0,(1-Parametrlar!$J$9)/MAX(1,Parametrlar!$J$6)*(AE78-IF(AF$4-1-Parametrlar!$J$6&gt;=0,INDEX($D$78:$FP$78,1,AF$4-Parametrlar!$J$6),0)),0)</f>
        <v>0</v>
      </c>
      <c r="AG79" s="46">
        <f>Parametrlar!$J$9*AG77+IF(Parametrlar!$J$6&gt;0,(1-Parametrlar!$J$9)/MAX(1,Parametrlar!$J$6)*(AF78-IF(AG$4-1-Parametrlar!$J$6&gt;=0,INDEX($D$78:$FP$78,1,AG$4-Parametrlar!$J$6),0)),0)</f>
        <v>0</v>
      </c>
      <c r="AH79" s="46">
        <f>Parametrlar!$J$9*AH77+IF(Parametrlar!$J$6&gt;0,(1-Parametrlar!$J$9)/MAX(1,Parametrlar!$J$6)*(AG78-IF(AH$4-1-Parametrlar!$J$6&gt;=0,INDEX($D$78:$FP$78,1,AH$4-Parametrlar!$J$6),0)),0)</f>
        <v>0</v>
      </c>
      <c r="AI79" s="46">
        <f>Parametrlar!$J$9*AI77+IF(Parametrlar!$J$6&gt;0,(1-Parametrlar!$J$9)/MAX(1,Parametrlar!$J$6)*(AH78-IF(AI$4-1-Parametrlar!$J$6&gt;=0,INDEX($D$78:$FP$78,1,AI$4-Parametrlar!$J$6),0)),0)</f>
        <v>0</v>
      </c>
      <c r="AJ79" s="46">
        <f>Parametrlar!$J$9*AJ77+IF(Parametrlar!$J$6&gt;0,(1-Parametrlar!$J$9)/MAX(1,Parametrlar!$J$6)*(AI78-IF(AJ$4-1-Parametrlar!$J$6&gt;=0,INDEX($D$78:$FP$78,1,AJ$4-Parametrlar!$J$6),0)),0)</f>
        <v>0</v>
      </c>
      <c r="AK79" s="46">
        <f>Parametrlar!$J$9*AK77+IF(Parametrlar!$J$6&gt;0,(1-Parametrlar!$J$9)/MAX(1,Parametrlar!$J$6)*(AJ78-IF(AK$4-1-Parametrlar!$J$6&gt;=0,INDEX($D$78:$FP$78,1,AK$4-Parametrlar!$J$6),0)),0)</f>
        <v>0</v>
      </c>
      <c r="AL79" s="46">
        <f>Parametrlar!$J$9*AL77+IF(Parametrlar!$J$6&gt;0,(1-Parametrlar!$J$9)/MAX(1,Parametrlar!$J$6)*(AK78-IF(AL$4-1-Parametrlar!$J$6&gt;=0,INDEX($D$78:$FP$78,1,AL$4-Parametrlar!$J$6),0)),0)</f>
        <v>0</v>
      </c>
      <c r="AM79" s="46">
        <f>Parametrlar!$J$9*AM77+IF(Parametrlar!$J$6&gt;0,(1-Parametrlar!$J$9)/MAX(1,Parametrlar!$J$6)*(AL78-IF(AM$4-1-Parametrlar!$J$6&gt;=0,INDEX($D$78:$FP$78,1,AM$4-Parametrlar!$J$6),0)),0)</f>
        <v>0</v>
      </c>
      <c r="AN79" s="46">
        <f>Parametrlar!$J$9*AN77+IF(Parametrlar!$J$6&gt;0,(1-Parametrlar!$J$9)/MAX(1,Parametrlar!$J$6)*(AM78-IF(AN$4-1-Parametrlar!$J$6&gt;=0,INDEX($D$78:$FP$78,1,AN$4-Parametrlar!$J$6),0)),0)</f>
        <v>0</v>
      </c>
      <c r="AO79" s="46">
        <f>Parametrlar!$J$9*AO77+IF(Parametrlar!$J$6&gt;0,(1-Parametrlar!$J$9)/MAX(1,Parametrlar!$J$6)*(AN78-IF(AO$4-1-Parametrlar!$J$6&gt;=0,INDEX($D$78:$FP$78,1,AO$4-Parametrlar!$J$6),0)),0)</f>
        <v>0</v>
      </c>
      <c r="AP79" s="46">
        <f>Parametrlar!$J$9*AP77+IF(Parametrlar!$J$6&gt;0,(1-Parametrlar!$J$9)/MAX(1,Parametrlar!$J$6)*(AO78-IF(AP$4-1-Parametrlar!$J$6&gt;=0,INDEX($D$78:$FP$78,1,AP$4-Parametrlar!$J$6),0)),0)</f>
        <v>0</v>
      </c>
      <c r="AQ79" s="46">
        <f>Parametrlar!$J$9*AQ77+IF(Parametrlar!$J$6&gt;0,(1-Parametrlar!$J$9)/MAX(1,Parametrlar!$J$6)*(AP78-IF(AQ$4-1-Parametrlar!$J$6&gt;=0,INDEX($D$78:$FP$78,1,AQ$4-Parametrlar!$J$6),0)),0)</f>
        <v>0</v>
      </c>
      <c r="AR79" s="46">
        <f>Parametrlar!$J$9*AR77+IF(Parametrlar!$J$6&gt;0,(1-Parametrlar!$J$9)/MAX(1,Parametrlar!$J$6)*(AQ78-IF(AR$4-1-Parametrlar!$J$6&gt;=0,INDEX($D$78:$FP$78,1,AR$4-Parametrlar!$J$6),0)),0)</f>
        <v>0</v>
      </c>
      <c r="AS79" s="46">
        <f>Parametrlar!$J$9*AS77+IF(Parametrlar!$J$6&gt;0,(1-Parametrlar!$J$9)/MAX(1,Parametrlar!$J$6)*(AR78-IF(AS$4-1-Parametrlar!$J$6&gt;=0,INDEX($D$78:$FP$78,1,AS$4-Parametrlar!$J$6),0)),0)</f>
        <v>0</v>
      </c>
      <c r="AT79" s="46">
        <f>Parametrlar!$J$9*AT77+IF(Parametrlar!$J$6&gt;0,(1-Parametrlar!$J$9)/MAX(1,Parametrlar!$J$6)*(AS78-IF(AT$4-1-Parametrlar!$J$6&gt;=0,INDEX($D$78:$FP$78,1,AT$4-Parametrlar!$J$6),0)),0)</f>
        <v>0</v>
      </c>
      <c r="AU79" s="46">
        <f>Parametrlar!$J$9*AU77+IF(Parametrlar!$J$6&gt;0,(1-Parametrlar!$J$9)/MAX(1,Parametrlar!$J$6)*(AT78-IF(AU$4-1-Parametrlar!$J$6&gt;=0,INDEX($D$78:$FP$78,1,AU$4-Parametrlar!$J$6),0)),0)</f>
        <v>0</v>
      </c>
      <c r="AV79" s="46">
        <f>Parametrlar!$J$9*AV77+IF(Parametrlar!$J$6&gt;0,(1-Parametrlar!$J$9)/MAX(1,Parametrlar!$J$6)*(AU78-IF(AV$4-1-Parametrlar!$J$6&gt;=0,INDEX($D$78:$FP$78,1,AV$4-Parametrlar!$J$6),0)),0)</f>
        <v>0</v>
      </c>
      <c r="AW79" s="46">
        <f>Parametrlar!$J$9*AW77+IF(Parametrlar!$J$6&gt;0,(1-Parametrlar!$J$9)/MAX(1,Parametrlar!$J$6)*(AV78-IF(AW$4-1-Parametrlar!$J$6&gt;=0,INDEX($D$78:$FP$78,1,AW$4-Parametrlar!$J$6),0)),0)</f>
        <v>0</v>
      </c>
      <c r="AX79" s="46">
        <f>Parametrlar!$J$9*AX77+IF(Parametrlar!$J$6&gt;0,(1-Parametrlar!$J$9)/MAX(1,Parametrlar!$J$6)*(AW78-IF(AX$4-1-Parametrlar!$J$6&gt;=0,INDEX($D$78:$FP$78,1,AX$4-Parametrlar!$J$6),0)),0)</f>
        <v>0</v>
      </c>
      <c r="AY79" s="46">
        <f>Parametrlar!$J$9*AY77+IF(Parametrlar!$J$6&gt;0,(1-Parametrlar!$J$9)/MAX(1,Parametrlar!$J$6)*(AX78-IF(AY$4-1-Parametrlar!$J$6&gt;=0,INDEX($D$78:$FP$78,1,AY$4-Parametrlar!$J$6),0)),0)</f>
        <v>0</v>
      </c>
      <c r="AZ79" s="46">
        <f>Parametrlar!$J$9*AZ77+IF(Parametrlar!$J$6&gt;0,(1-Parametrlar!$J$9)/MAX(1,Parametrlar!$J$6)*(AY78-IF(AZ$4-1-Parametrlar!$J$6&gt;=0,INDEX($D$78:$FP$78,1,AZ$4-Parametrlar!$J$6),0)),0)</f>
        <v>0</v>
      </c>
      <c r="BA79" s="46">
        <f>Parametrlar!$J$9*BA77+IF(Parametrlar!$J$6&gt;0,(1-Parametrlar!$J$9)/MAX(1,Parametrlar!$J$6)*(AZ78-IF(BA$4-1-Parametrlar!$J$6&gt;=0,INDEX($D$78:$FP$78,1,BA$4-Parametrlar!$J$6),0)),0)</f>
        <v>0</v>
      </c>
      <c r="BB79" s="46">
        <f>Parametrlar!$J$9*BB77+IF(Parametrlar!$J$6&gt;0,(1-Parametrlar!$J$9)/MAX(1,Parametrlar!$J$6)*(BA78-IF(BB$4-1-Parametrlar!$J$6&gt;=0,INDEX($D$78:$FP$78,1,BB$4-Parametrlar!$J$6),0)),0)</f>
        <v>0</v>
      </c>
      <c r="BC79" s="46">
        <f>Parametrlar!$J$9*BC77+IF(Parametrlar!$J$6&gt;0,(1-Parametrlar!$J$9)/MAX(1,Parametrlar!$J$6)*(BB78-IF(BC$4-1-Parametrlar!$J$6&gt;=0,INDEX($D$78:$FP$78,1,BC$4-Parametrlar!$J$6),0)),0)</f>
        <v>0</v>
      </c>
      <c r="BD79" s="46">
        <f>Parametrlar!$J$9*BD77+IF(Parametrlar!$J$6&gt;0,(1-Parametrlar!$J$9)/MAX(1,Parametrlar!$J$6)*(BC78-IF(BD$4-1-Parametrlar!$J$6&gt;=0,INDEX($D$78:$FP$78,1,BD$4-Parametrlar!$J$6),0)),0)</f>
        <v>0</v>
      </c>
      <c r="BE79" s="46">
        <f>Parametrlar!$J$9*BE77+IF(Parametrlar!$J$6&gt;0,(1-Parametrlar!$J$9)/MAX(1,Parametrlar!$J$6)*(BD78-IF(BE$4-1-Parametrlar!$J$6&gt;=0,INDEX($D$78:$FP$78,1,BE$4-Parametrlar!$J$6),0)),0)</f>
        <v>0</v>
      </c>
      <c r="BF79" s="46">
        <f>Parametrlar!$J$9*BF77+IF(Parametrlar!$J$6&gt;0,(1-Parametrlar!$J$9)/MAX(1,Parametrlar!$J$6)*(BE78-IF(BF$4-1-Parametrlar!$J$6&gt;=0,INDEX($D$78:$FP$78,1,BF$4-Parametrlar!$J$6),0)),0)</f>
        <v>0</v>
      </c>
      <c r="BG79" s="46">
        <f>Parametrlar!$J$9*BG77+IF(Parametrlar!$J$6&gt;0,(1-Parametrlar!$J$9)/MAX(1,Parametrlar!$J$6)*(BF78-IF(BG$4-1-Parametrlar!$J$6&gt;=0,INDEX($D$78:$FP$78,1,BG$4-Parametrlar!$J$6),0)),0)</f>
        <v>0</v>
      </c>
      <c r="BH79" s="46">
        <f>Parametrlar!$J$9*BH77+IF(Parametrlar!$J$6&gt;0,(1-Parametrlar!$J$9)/MAX(1,Parametrlar!$J$6)*(BG78-IF(BH$4-1-Parametrlar!$J$6&gt;=0,INDEX($D$78:$FP$78,1,BH$4-Parametrlar!$J$6),0)),0)</f>
        <v>0</v>
      </c>
      <c r="BI79" s="46">
        <f>Parametrlar!$J$9*BI77+IF(Parametrlar!$J$6&gt;0,(1-Parametrlar!$J$9)/MAX(1,Parametrlar!$J$6)*(BH78-IF(BI$4-1-Parametrlar!$J$6&gt;=0,INDEX($D$78:$FP$78,1,BI$4-Parametrlar!$J$6),0)),0)</f>
        <v>0</v>
      </c>
      <c r="BJ79" s="46">
        <f>Parametrlar!$J$9*BJ77+IF(Parametrlar!$J$6&gt;0,(1-Parametrlar!$J$9)/MAX(1,Parametrlar!$J$6)*(BI78-IF(BJ$4-1-Parametrlar!$J$6&gt;=0,INDEX($D$78:$FP$78,1,BJ$4-Parametrlar!$J$6),0)),0)</f>
        <v>0</v>
      </c>
      <c r="BK79" s="46">
        <f>Parametrlar!$J$9*BK77+IF(Parametrlar!$J$6&gt;0,(1-Parametrlar!$J$9)/MAX(1,Parametrlar!$J$6)*(BJ78-IF(BK$4-1-Parametrlar!$J$6&gt;=0,INDEX($D$78:$FP$78,1,BK$4-Parametrlar!$J$6),0)),0)</f>
        <v>0</v>
      </c>
      <c r="BL79" s="46">
        <f>Parametrlar!$J$9*BL77+IF(Parametrlar!$J$6&gt;0,(1-Parametrlar!$J$9)/MAX(1,Parametrlar!$J$6)*(BK78-IF(BL$4-1-Parametrlar!$J$6&gt;=0,INDEX($D$78:$FP$78,1,BL$4-Parametrlar!$J$6),0)),0)</f>
        <v>0</v>
      </c>
      <c r="BM79" s="46">
        <f>Parametrlar!$J$9*BM77+IF(Parametrlar!$J$6&gt;0,(1-Parametrlar!$J$9)/MAX(1,Parametrlar!$J$6)*(BL78-IF(BM$4-1-Parametrlar!$J$6&gt;=0,INDEX($D$78:$FP$78,1,BM$4-Parametrlar!$J$6),0)),0)</f>
        <v>0</v>
      </c>
      <c r="BN79" s="46">
        <f>Parametrlar!$J$9*BN77+IF(Parametrlar!$J$6&gt;0,(1-Parametrlar!$J$9)/MAX(1,Parametrlar!$J$6)*(BM78-IF(BN$4-1-Parametrlar!$J$6&gt;=0,INDEX($D$78:$FP$78,1,BN$4-Parametrlar!$J$6),0)),0)</f>
        <v>0</v>
      </c>
      <c r="BO79" s="46">
        <f>Parametrlar!$J$9*BO77+IF(Parametrlar!$J$6&gt;0,(1-Parametrlar!$J$9)/MAX(1,Parametrlar!$J$6)*(BN78-IF(BO$4-1-Parametrlar!$J$6&gt;=0,INDEX($D$78:$FP$78,1,BO$4-Parametrlar!$J$6),0)),0)</f>
        <v>0</v>
      </c>
      <c r="BP79" s="46">
        <f>Parametrlar!$J$9*BP77+IF(Parametrlar!$J$6&gt;0,(1-Parametrlar!$J$9)/MAX(1,Parametrlar!$J$6)*(BO78-IF(BP$4-1-Parametrlar!$J$6&gt;=0,INDEX($D$78:$FP$78,1,BP$4-Parametrlar!$J$6),0)),0)</f>
        <v>0</v>
      </c>
      <c r="BQ79" s="46">
        <f>Parametrlar!$J$9*BQ77+IF(Parametrlar!$J$6&gt;0,(1-Parametrlar!$J$9)/MAX(1,Parametrlar!$J$6)*(BP78-IF(BQ$4-1-Parametrlar!$J$6&gt;=0,INDEX($D$78:$FP$78,1,BQ$4-Parametrlar!$J$6),0)),0)</f>
        <v>0</v>
      </c>
      <c r="BR79" s="46">
        <f>Parametrlar!$J$9*BR77+IF(Parametrlar!$J$6&gt;0,(1-Parametrlar!$J$9)/MAX(1,Parametrlar!$J$6)*(BQ78-IF(BR$4-1-Parametrlar!$J$6&gt;=0,INDEX($D$78:$FP$78,1,BR$4-Parametrlar!$J$6),0)),0)</f>
        <v>0</v>
      </c>
      <c r="BS79" s="46">
        <f>Parametrlar!$J$9*BS77+IF(Parametrlar!$J$6&gt;0,(1-Parametrlar!$J$9)/MAX(1,Parametrlar!$J$6)*(BR78-IF(BS$4-1-Parametrlar!$J$6&gt;=0,INDEX($D$78:$FP$78,1,BS$4-Parametrlar!$J$6),0)),0)</f>
        <v>0</v>
      </c>
      <c r="BT79" s="46">
        <f>Parametrlar!$J$9*BT77+IF(Parametrlar!$J$6&gt;0,(1-Parametrlar!$J$9)/MAX(1,Parametrlar!$J$6)*(BS78-IF(BT$4-1-Parametrlar!$J$6&gt;=0,INDEX($D$78:$FP$78,1,BT$4-Parametrlar!$J$6),0)),0)</f>
        <v>0</v>
      </c>
      <c r="BU79" s="46">
        <f>Parametrlar!$J$9*BU77+IF(Parametrlar!$J$6&gt;0,(1-Parametrlar!$J$9)/MAX(1,Parametrlar!$J$6)*(BT78-IF(BU$4-1-Parametrlar!$J$6&gt;=0,INDEX($D$78:$FP$78,1,BU$4-Parametrlar!$J$6),0)),0)</f>
        <v>0</v>
      </c>
      <c r="BV79" s="46">
        <f>Parametrlar!$J$9*BV77+IF(Parametrlar!$J$6&gt;0,(1-Parametrlar!$J$9)/MAX(1,Parametrlar!$J$6)*(BU78-IF(BV$4-1-Parametrlar!$J$6&gt;=0,INDEX($D$78:$FP$78,1,BV$4-Parametrlar!$J$6),0)),0)</f>
        <v>0</v>
      </c>
      <c r="BW79" s="46">
        <f>Parametrlar!$J$9*BW77+IF(Parametrlar!$J$6&gt;0,(1-Parametrlar!$J$9)/MAX(1,Parametrlar!$J$6)*(BV78-IF(BW$4-1-Parametrlar!$J$6&gt;=0,INDEX($D$78:$FP$78,1,BW$4-Parametrlar!$J$6),0)),0)</f>
        <v>0</v>
      </c>
      <c r="BX79" s="46">
        <f>Parametrlar!$J$9*BX77+IF(Parametrlar!$J$6&gt;0,(1-Parametrlar!$J$9)/MAX(1,Parametrlar!$J$6)*(BW78-IF(BX$4-1-Parametrlar!$J$6&gt;=0,INDEX($D$78:$FP$78,1,BX$4-Parametrlar!$J$6),0)),0)</f>
        <v>0</v>
      </c>
      <c r="BY79" s="46">
        <f>Parametrlar!$J$9*BY77+IF(Parametrlar!$J$6&gt;0,(1-Parametrlar!$J$9)/MAX(1,Parametrlar!$J$6)*(BX78-IF(BY$4-1-Parametrlar!$J$6&gt;=0,INDEX($D$78:$FP$78,1,BY$4-Parametrlar!$J$6),0)),0)</f>
        <v>0</v>
      </c>
      <c r="BZ79" s="46">
        <f>Parametrlar!$J$9*BZ77+IF(Parametrlar!$J$6&gt;0,(1-Parametrlar!$J$9)/MAX(1,Parametrlar!$J$6)*(BY78-IF(BZ$4-1-Parametrlar!$J$6&gt;=0,INDEX($D$78:$FP$78,1,BZ$4-Parametrlar!$J$6),0)),0)</f>
        <v>0</v>
      </c>
      <c r="CA79" s="46">
        <f>Parametrlar!$J$9*CA77+IF(Parametrlar!$J$6&gt;0,(1-Parametrlar!$J$9)/MAX(1,Parametrlar!$J$6)*(BZ78-IF(CA$4-1-Parametrlar!$J$6&gt;=0,INDEX($D$78:$FP$78,1,CA$4-Parametrlar!$J$6),0)),0)</f>
        <v>0</v>
      </c>
      <c r="CB79" s="46">
        <f>Parametrlar!$J$9*CB77+IF(Parametrlar!$J$6&gt;0,(1-Parametrlar!$J$9)/MAX(1,Parametrlar!$J$6)*(CA78-IF(CB$4-1-Parametrlar!$J$6&gt;=0,INDEX($D$78:$FP$78,1,CB$4-Parametrlar!$J$6),0)),0)</f>
        <v>0</v>
      </c>
      <c r="CC79" s="46">
        <f>Parametrlar!$J$9*CC77+IF(Parametrlar!$J$6&gt;0,(1-Parametrlar!$J$9)/MAX(1,Parametrlar!$J$6)*(CB78-IF(CC$4-1-Parametrlar!$J$6&gt;=0,INDEX($D$78:$FP$78,1,CC$4-Parametrlar!$J$6),0)),0)</f>
        <v>0</v>
      </c>
      <c r="CD79" s="46">
        <f>Parametrlar!$J$9*CD77+IF(Parametrlar!$J$6&gt;0,(1-Parametrlar!$J$9)/MAX(1,Parametrlar!$J$6)*(CC78-IF(CD$4-1-Parametrlar!$J$6&gt;=0,INDEX($D$78:$FP$78,1,CD$4-Parametrlar!$J$6),0)),0)</f>
        <v>0</v>
      </c>
      <c r="CE79" s="46">
        <f>Parametrlar!$J$9*CE77+IF(Parametrlar!$J$6&gt;0,(1-Parametrlar!$J$9)/MAX(1,Parametrlar!$J$6)*(CD78-IF(CE$4-1-Parametrlar!$J$6&gt;=0,INDEX($D$78:$FP$78,1,CE$4-Parametrlar!$J$6),0)),0)</f>
        <v>0</v>
      </c>
      <c r="CF79" s="46">
        <f>Parametrlar!$J$9*CF77+IF(Parametrlar!$J$6&gt;0,(1-Parametrlar!$J$9)/MAX(1,Parametrlar!$J$6)*(CE78-IF(CF$4-1-Parametrlar!$J$6&gt;=0,INDEX($D$78:$FP$78,1,CF$4-Parametrlar!$J$6),0)),0)</f>
        <v>0</v>
      </c>
      <c r="CG79" s="46">
        <f>Parametrlar!$J$9*CG77+IF(Parametrlar!$J$6&gt;0,(1-Parametrlar!$J$9)/MAX(1,Parametrlar!$J$6)*(CF78-IF(CG$4-1-Parametrlar!$J$6&gt;=0,INDEX($D$78:$FP$78,1,CG$4-Parametrlar!$J$6),0)),0)</f>
        <v>0</v>
      </c>
      <c r="CH79" s="46">
        <f>Parametrlar!$J$9*CH77+IF(Parametrlar!$J$6&gt;0,(1-Parametrlar!$J$9)/MAX(1,Parametrlar!$J$6)*(CG78-IF(CH$4-1-Parametrlar!$J$6&gt;=0,INDEX($D$78:$FP$78,1,CH$4-Parametrlar!$J$6),0)),0)</f>
        <v>0</v>
      </c>
      <c r="CI79" s="46">
        <f>Parametrlar!$J$9*CI77+IF(Parametrlar!$J$6&gt;0,(1-Parametrlar!$J$9)/MAX(1,Parametrlar!$J$6)*(CH78-IF(CI$4-1-Parametrlar!$J$6&gt;=0,INDEX($D$78:$FP$78,1,CI$4-Parametrlar!$J$6),0)),0)</f>
        <v>0</v>
      </c>
      <c r="CJ79" s="46">
        <f>Parametrlar!$J$9*CJ77+IF(Parametrlar!$J$6&gt;0,(1-Parametrlar!$J$9)/MAX(1,Parametrlar!$J$6)*(CI78-IF(CJ$4-1-Parametrlar!$J$6&gt;=0,INDEX($D$78:$FP$78,1,CJ$4-Parametrlar!$J$6),0)),0)</f>
        <v>0</v>
      </c>
      <c r="CK79" s="46">
        <f>Parametrlar!$J$9*CK77+IF(Parametrlar!$J$6&gt;0,(1-Parametrlar!$J$9)/MAX(1,Parametrlar!$J$6)*(CJ78-IF(CK$4-1-Parametrlar!$J$6&gt;=0,INDEX($D$78:$FP$78,1,CK$4-Parametrlar!$J$6),0)),0)</f>
        <v>0</v>
      </c>
      <c r="CL79" s="46">
        <f>Parametrlar!$J$9*CL77+IF(Parametrlar!$J$6&gt;0,(1-Parametrlar!$J$9)/MAX(1,Parametrlar!$J$6)*(CK78-IF(CL$4-1-Parametrlar!$J$6&gt;=0,INDEX($D$78:$FP$78,1,CL$4-Parametrlar!$J$6),0)),0)</f>
        <v>0</v>
      </c>
      <c r="CM79" s="46">
        <f>Parametrlar!$J$9*CM77+IF(Parametrlar!$J$6&gt;0,(1-Parametrlar!$J$9)/MAX(1,Parametrlar!$J$6)*(CL78-IF(CM$4-1-Parametrlar!$J$6&gt;=0,INDEX($D$78:$FP$78,1,CM$4-Parametrlar!$J$6),0)),0)</f>
        <v>0</v>
      </c>
      <c r="CN79" s="46">
        <f>Parametrlar!$J$9*CN77+IF(Parametrlar!$J$6&gt;0,(1-Parametrlar!$J$9)/MAX(1,Parametrlar!$J$6)*(CM78-IF(CN$4-1-Parametrlar!$J$6&gt;=0,INDEX($D$78:$FP$78,1,CN$4-Parametrlar!$J$6),0)),0)</f>
        <v>0</v>
      </c>
      <c r="CO79" s="46">
        <f>Parametrlar!$J$9*CO77+IF(Parametrlar!$J$6&gt;0,(1-Parametrlar!$J$9)/MAX(1,Parametrlar!$J$6)*(CN78-IF(CO$4-1-Parametrlar!$J$6&gt;=0,INDEX($D$78:$FP$78,1,CO$4-Parametrlar!$J$6),0)),0)</f>
        <v>0</v>
      </c>
      <c r="CP79" s="46">
        <f>Parametrlar!$J$9*CP77+IF(Parametrlar!$J$6&gt;0,(1-Parametrlar!$J$9)/MAX(1,Parametrlar!$J$6)*(CO78-IF(CP$4-1-Parametrlar!$J$6&gt;=0,INDEX($D$78:$FP$78,1,CP$4-Parametrlar!$J$6),0)),0)</f>
        <v>0</v>
      </c>
      <c r="CQ79" s="46">
        <f>Parametrlar!$J$9*CQ77+IF(Parametrlar!$J$6&gt;0,(1-Parametrlar!$J$9)/MAX(1,Parametrlar!$J$6)*(CP78-IF(CQ$4-1-Parametrlar!$J$6&gt;=0,INDEX($D$78:$FP$78,1,CQ$4-Parametrlar!$J$6),0)),0)</f>
        <v>0</v>
      </c>
      <c r="CR79" s="46">
        <f>Parametrlar!$J$9*CR77+IF(Parametrlar!$J$6&gt;0,(1-Parametrlar!$J$9)/MAX(1,Parametrlar!$J$6)*(CQ78-IF(CR$4-1-Parametrlar!$J$6&gt;=0,INDEX($D$78:$FP$78,1,CR$4-Parametrlar!$J$6),0)),0)</f>
        <v>0</v>
      </c>
      <c r="CS79" s="46">
        <f>Parametrlar!$J$9*CS77+IF(Parametrlar!$J$6&gt;0,(1-Parametrlar!$J$9)/MAX(1,Parametrlar!$J$6)*(CR78-IF(CS$4-1-Parametrlar!$J$6&gt;=0,INDEX($D$78:$FP$78,1,CS$4-Parametrlar!$J$6),0)),0)</f>
        <v>0</v>
      </c>
      <c r="CT79" s="46">
        <f>Parametrlar!$J$9*CT77+IF(Parametrlar!$J$6&gt;0,(1-Parametrlar!$J$9)/MAX(1,Parametrlar!$J$6)*(CS78-IF(CT$4-1-Parametrlar!$J$6&gt;=0,INDEX($D$78:$FP$78,1,CT$4-Parametrlar!$J$6),0)),0)</f>
        <v>0</v>
      </c>
      <c r="CU79" s="46">
        <f>Parametrlar!$J$9*CU77+IF(Parametrlar!$J$6&gt;0,(1-Parametrlar!$J$9)/MAX(1,Parametrlar!$J$6)*(CT78-IF(CU$4-1-Parametrlar!$J$6&gt;=0,INDEX($D$78:$FP$78,1,CU$4-Parametrlar!$J$6),0)),0)</f>
        <v>0</v>
      </c>
      <c r="CV79" s="46">
        <f>Parametrlar!$J$9*CV77+IF(Parametrlar!$J$6&gt;0,(1-Parametrlar!$J$9)/MAX(1,Parametrlar!$J$6)*(CU78-IF(CV$4-1-Parametrlar!$J$6&gt;=0,INDEX($D$78:$FP$78,1,CV$4-Parametrlar!$J$6),0)),0)</f>
        <v>0</v>
      </c>
      <c r="CW79" s="46">
        <f>Parametrlar!$J$9*CW77+IF(Parametrlar!$J$6&gt;0,(1-Parametrlar!$J$9)/MAX(1,Parametrlar!$J$6)*(CV78-IF(CW$4-1-Parametrlar!$J$6&gt;=0,INDEX($D$78:$FP$78,1,CW$4-Parametrlar!$J$6),0)),0)</f>
        <v>0</v>
      </c>
      <c r="CX79" s="46">
        <f>Parametrlar!$J$9*CX77+IF(Parametrlar!$J$6&gt;0,(1-Parametrlar!$J$9)/MAX(1,Parametrlar!$J$6)*(CW78-IF(CX$4-1-Parametrlar!$J$6&gt;=0,INDEX($D$78:$FP$78,1,CX$4-Parametrlar!$J$6),0)),0)</f>
        <v>0</v>
      </c>
      <c r="CY79" s="46">
        <f>Parametrlar!$J$9*CY77+IF(Parametrlar!$J$6&gt;0,(1-Parametrlar!$J$9)/MAX(1,Parametrlar!$J$6)*(CX78-IF(CY$4-1-Parametrlar!$J$6&gt;=0,INDEX($D$78:$FP$78,1,CY$4-Parametrlar!$J$6),0)),0)</f>
        <v>0</v>
      </c>
      <c r="CZ79" s="46">
        <f>Parametrlar!$J$9*CZ77+IF(Parametrlar!$J$6&gt;0,(1-Parametrlar!$J$9)/MAX(1,Parametrlar!$J$6)*(CY78-IF(CZ$4-1-Parametrlar!$J$6&gt;=0,INDEX($D$78:$FP$78,1,CZ$4-Parametrlar!$J$6),0)),0)</f>
        <v>0</v>
      </c>
      <c r="DA79" s="46">
        <f>Parametrlar!$J$9*DA77+IF(Parametrlar!$J$6&gt;0,(1-Parametrlar!$J$9)/MAX(1,Parametrlar!$J$6)*(CZ78-IF(DA$4-1-Parametrlar!$J$6&gt;=0,INDEX($D$78:$FP$78,1,DA$4-Parametrlar!$J$6),0)),0)</f>
        <v>0</v>
      </c>
      <c r="DB79" s="46">
        <f>Parametrlar!$J$9*DB77+IF(Parametrlar!$J$6&gt;0,(1-Parametrlar!$J$9)/MAX(1,Parametrlar!$J$6)*(DA78-IF(DB$4-1-Parametrlar!$J$6&gt;=0,INDEX($D$78:$FP$78,1,DB$4-Parametrlar!$J$6),0)),0)</f>
        <v>0</v>
      </c>
      <c r="DC79" s="46">
        <f>Parametrlar!$J$9*DC77+IF(Parametrlar!$J$6&gt;0,(1-Parametrlar!$J$9)/MAX(1,Parametrlar!$J$6)*(DB78-IF(DC$4-1-Parametrlar!$J$6&gt;=0,INDEX($D$78:$FP$78,1,DC$4-Parametrlar!$J$6),0)),0)</f>
        <v>0</v>
      </c>
      <c r="DD79" s="46">
        <f>Parametrlar!$J$9*DD77+IF(Parametrlar!$J$6&gt;0,(1-Parametrlar!$J$9)/MAX(1,Parametrlar!$J$6)*(DC78-IF(DD$4-1-Parametrlar!$J$6&gt;=0,INDEX($D$78:$FP$78,1,DD$4-Parametrlar!$J$6),0)),0)</f>
        <v>0</v>
      </c>
      <c r="DE79" s="46">
        <f>Parametrlar!$J$9*DE77+IF(Parametrlar!$J$6&gt;0,(1-Parametrlar!$J$9)/MAX(1,Parametrlar!$J$6)*(DD78-IF(DE$4-1-Parametrlar!$J$6&gt;=0,INDEX($D$78:$FP$78,1,DE$4-Parametrlar!$J$6),0)),0)</f>
        <v>0</v>
      </c>
      <c r="DF79" s="46">
        <f>Parametrlar!$J$9*DF77+IF(Parametrlar!$J$6&gt;0,(1-Parametrlar!$J$9)/MAX(1,Parametrlar!$J$6)*(DE78-IF(DF$4-1-Parametrlar!$J$6&gt;=0,INDEX($D$78:$FP$78,1,DF$4-Parametrlar!$J$6),0)),0)</f>
        <v>0</v>
      </c>
      <c r="DG79" s="46">
        <f>Parametrlar!$J$9*DG77+IF(Parametrlar!$J$6&gt;0,(1-Parametrlar!$J$9)/MAX(1,Parametrlar!$J$6)*(DF78-IF(DG$4-1-Parametrlar!$J$6&gt;=0,INDEX($D$78:$FP$78,1,DG$4-Parametrlar!$J$6),0)),0)</f>
        <v>0</v>
      </c>
      <c r="DH79" s="46">
        <f>Parametrlar!$J$9*DH77+IF(Parametrlar!$J$6&gt;0,(1-Parametrlar!$J$9)/MAX(1,Parametrlar!$J$6)*(DG78-IF(DH$4-1-Parametrlar!$J$6&gt;=0,INDEX($D$78:$FP$78,1,DH$4-Parametrlar!$J$6),0)),0)</f>
        <v>0</v>
      </c>
      <c r="DI79" s="46">
        <f>Parametrlar!$J$9*DI77+IF(Parametrlar!$J$6&gt;0,(1-Parametrlar!$J$9)/MAX(1,Parametrlar!$J$6)*(DH78-IF(DI$4-1-Parametrlar!$J$6&gt;=0,INDEX($D$78:$FP$78,1,DI$4-Parametrlar!$J$6),0)),0)</f>
        <v>0</v>
      </c>
      <c r="DJ79" s="46">
        <f>Parametrlar!$J$9*DJ77+IF(Parametrlar!$J$6&gt;0,(1-Parametrlar!$J$9)/MAX(1,Parametrlar!$J$6)*(DI78-IF(DJ$4-1-Parametrlar!$J$6&gt;=0,INDEX($D$78:$FP$78,1,DJ$4-Parametrlar!$J$6),0)),0)</f>
        <v>0</v>
      </c>
      <c r="DK79" s="46">
        <f>Parametrlar!$J$9*DK77+IF(Parametrlar!$J$6&gt;0,(1-Parametrlar!$J$9)/MAX(1,Parametrlar!$J$6)*(DJ78-IF(DK$4-1-Parametrlar!$J$6&gt;=0,INDEX($D$78:$FP$78,1,DK$4-Parametrlar!$J$6),0)),0)</f>
        <v>0</v>
      </c>
      <c r="DL79" s="46">
        <f>Parametrlar!$J$9*DL77+IF(Parametrlar!$J$6&gt;0,(1-Parametrlar!$J$9)/MAX(1,Parametrlar!$J$6)*(DK78-IF(DL$4-1-Parametrlar!$J$6&gt;=0,INDEX($D$78:$FP$78,1,DL$4-Parametrlar!$J$6),0)),0)</f>
        <v>0</v>
      </c>
      <c r="DM79" s="46">
        <f>Parametrlar!$J$9*DM77+IF(Parametrlar!$J$6&gt;0,(1-Parametrlar!$J$9)/MAX(1,Parametrlar!$J$6)*(DL78-IF(DM$4-1-Parametrlar!$J$6&gt;=0,INDEX($D$78:$FP$78,1,DM$4-Parametrlar!$J$6),0)),0)</f>
        <v>0</v>
      </c>
      <c r="DN79" s="46">
        <f>Parametrlar!$J$9*DN77+IF(Parametrlar!$J$6&gt;0,(1-Parametrlar!$J$9)/MAX(1,Parametrlar!$J$6)*(DM78-IF(DN$4-1-Parametrlar!$J$6&gt;=0,INDEX($D$78:$FP$78,1,DN$4-Parametrlar!$J$6),0)),0)</f>
        <v>0</v>
      </c>
      <c r="DO79" s="46">
        <f>Parametrlar!$J$9*DO77+IF(Parametrlar!$J$6&gt;0,(1-Parametrlar!$J$9)/MAX(1,Parametrlar!$J$6)*(DN78-IF(DO$4-1-Parametrlar!$J$6&gt;=0,INDEX($D$78:$FP$78,1,DO$4-Parametrlar!$J$6),0)),0)</f>
        <v>0</v>
      </c>
      <c r="DP79" s="46">
        <f>Parametrlar!$J$9*DP77+IF(Parametrlar!$J$6&gt;0,(1-Parametrlar!$J$9)/MAX(1,Parametrlar!$J$6)*(DO78-IF(DP$4-1-Parametrlar!$J$6&gt;=0,INDEX($D$78:$FP$78,1,DP$4-Parametrlar!$J$6),0)),0)</f>
        <v>0</v>
      </c>
      <c r="DQ79" s="46">
        <f>Parametrlar!$J$9*DQ77+IF(Parametrlar!$J$6&gt;0,(1-Parametrlar!$J$9)/MAX(1,Parametrlar!$J$6)*(DP78-IF(DQ$4-1-Parametrlar!$J$6&gt;=0,INDEX($D$78:$FP$78,1,DQ$4-Parametrlar!$J$6),0)),0)</f>
        <v>0</v>
      </c>
      <c r="DR79" s="46">
        <f>Parametrlar!$J$9*DR77+IF(Parametrlar!$J$6&gt;0,(1-Parametrlar!$J$9)/MAX(1,Parametrlar!$J$6)*(DQ78-IF(DR$4-1-Parametrlar!$J$6&gt;=0,INDEX($D$78:$FP$78,1,DR$4-Parametrlar!$J$6),0)),0)</f>
        <v>0</v>
      </c>
      <c r="DS79" s="46">
        <f>Parametrlar!$J$9*DS77+IF(Parametrlar!$J$6&gt;0,(1-Parametrlar!$J$9)/MAX(1,Parametrlar!$J$6)*(DR78-IF(DS$4-1-Parametrlar!$J$6&gt;=0,INDEX($D$78:$FP$78,1,DS$4-Parametrlar!$J$6),0)),0)</f>
        <v>0</v>
      </c>
      <c r="DT79" s="46">
        <f>Parametrlar!$J$9*DT77+IF(Parametrlar!$J$6&gt;0,(1-Parametrlar!$J$9)/MAX(1,Parametrlar!$J$6)*(DS78-IF(DT$4-1-Parametrlar!$J$6&gt;=0,INDEX($D$78:$FP$78,1,DT$4-Parametrlar!$J$6),0)),0)</f>
        <v>0</v>
      </c>
      <c r="DU79" s="46">
        <f>Parametrlar!$J$9*DU77+IF(Parametrlar!$J$6&gt;0,(1-Parametrlar!$J$9)/MAX(1,Parametrlar!$J$6)*(DT78-IF(DU$4-1-Parametrlar!$J$6&gt;=0,INDEX($D$78:$FP$78,1,DU$4-Parametrlar!$J$6),0)),0)</f>
        <v>0</v>
      </c>
      <c r="DV79" s="46">
        <f>Parametrlar!$J$9*DV77+IF(Parametrlar!$J$6&gt;0,(1-Parametrlar!$J$9)/MAX(1,Parametrlar!$J$6)*(DU78-IF(DV$4-1-Parametrlar!$J$6&gt;=0,INDEX($D$78:$FP$78,1,DV$4-Parametrlar!$J$6),0)),0)</f>
        <v>0</v>
      </c>
      <c r="DW79" s="46">
        <f>Parametrlar!$J$9*DW77+IF(Parametrlar!$J$6&gt;0,(1-Parametrlar!$J$9)/MAX(1,Parametrlar!$J$6)*(DV78-IF(DW$4-1-Parametrlar!$J$6&gt;=0,INDEX($D$78:$FP$78,1,DW$4-Parametrlar!$J$6),0)),0)</f>
        <v>0</v>
      </c>
      <c r="DX79" s="46">
        <f>Parametrlar!$J$9*DX77+IF(Parametrlar!$J$6&gt;0,(1-Parametrlar!$J$9)/MAX(1,Parametrlar!$J$6)*(DW78-IF(DX$4-1-Parametrlar!$J$6&gt;=0,INDEX($D$78:$FP$78,1,DX$4-Parametrlar!$J$6),0)),0)</f>
        <v>0</v>
      </c>
      <c r="DY79" s="46">
        <f>Parametrlar!$J$9*DY77+IF(Parametrlar!$J$6&gt;0,(1-Parametrlar!$J$9)/MAX(1,Parametrlar!$J$6)*(DX78-IF(DY$4-1-Parametrlar!$J$6&gt;=0,INDEX($D$78:$FP$78,1,DY$4-Parametrlar!$J$6),0)),0)</f>
        <v>0</v>
      </c>
      <c r="DZ79" s="46">
        <f>Parametrlar!$J$9*DZ77+IF(Parametrlar!$J$6&gt;0,(1-Parametrlar!$J$9)/MAX(1,Parametrlar!$J$6)*(DY78-IF(DZ$4-1-Parametrlar!$J$6&gt;=0,INDEX($D$78:$FP$78,1,DZ$4-Parametrlar!$J$6),0)),0)</f>
        <v>0</v>
      </c>
      <c r="EA79" s="46">
        <f>Parametrlar!$J$9*EA77+IF(Parametrlar!$J$6&gt;0,(1-Parametrlar!$J$9)/MAX(1,Parametrlar!$J$6)*(DZ78-IF(EA$4-1-Parametrlar!$J$6&gt;=0,INDEX($D$78:$FP$78,1,EA$4-Parametrlar!$J$6),0)),0)</f>
        <v>0</v>
      </c>
      <c r="EB79" s="46">
        <f>Parametrlar!$J$9*EB77+IF(Parametrlar!$J$6&gt;0,(1-Parametrlar!$J$9)/MAX(1,Parametrlar!$J$6)*(EA78-IF(EB$4-1-Parametrlar!$J$6&gt;=0,INDEX($D$78:$FP$78,1,EB$4-Parametrlar!$J$6),0)),0)</f>
        <v>0</v>
      </c>
      <c r="EC79" s="46">
        <f>Parametrlar!$J$9*EC77+IF(Parametrlar!$J$6&gt;0,(1-Parametrlar!$J$9)/MAX(1,Parametrlar!$J$6)*(EB78-IF(EC$4-1-Parametrlar!$J$6&gt;=0,INDEX($D$78:$FP$78,1,EC$4-Parametrlar!$J$6),0)),0)</f>
        <v>0</v>
      </c>
      <c r="ED79" s="46">
        <f>Parametrlar!$J$9*ED77+IF(Parametrlar!$J$6&gt;0,(1-Parametrlar!$J$9)/MAX(1,Parametrlar!$J$6)*(EC78-IF(ED$4-1-Parametrlar!$J$6&gt;=0,INDEX($D$78:$FP$78,1,ED$4-Parametrlar!$J$6),0)),0)</f>
        <v>0</v>
      </c>
      <c r="EE79" s="46">
        <f>Parametrlar!$J$9*EE77+IF(Parametrlar!$J$6&gt;0,(1-Parametrlar!$J$9)/MAX(1,Parametrlar!$J$6)*(ED78-IF(EE$4-1-Parametrlar!$J$6&gt;=0,INDEX($D$78:$FP$78,1,EE$4-Parametrlar!$J$6),0)),0)</f>
        <v>0</v>
      </c>
      <c r="EF79" s="46">
        <f>Parametrlar!$J$9*EF77+IF(Parametrlar!$J$6&gt;0,(1-Parametrlar!$J$9)/MAX(1,Parametrlar!$J$6)*(EE78-IF(EF$4-1-Parametrlar!$J$6&gt;=0,INDEX($D$78:$FP$78,1,EF$4-Parametrlar!$J$6),0)),0)</f>
        <v>0</v>
      </c>
      <c r="EG79" s="46">
        <f>Parametrlar!$J$9*EG77+IF(Parametrlar!$J$6&gt;0,(1-Parametrlar!$J$9)/MAX(1,Parametrlar!$J$6)*(EF78-IF(EG$4-1-Parametrlar!$J$6&gt;=0,INDEX($D$78:$FP$78,1,EG$4-Parametrlar!$J$6),0)),0)</f>
        <v>0</v>
      </c>
      <c r="EH79" s="46">
        <f>Parametrlar!$J$9*EH77+IF(Parametrlar!$J$6&gt;0,(1-Parametrlar!$J$9)/MAX(1,Parametrlar!$J$6)*(EG78-IF(EH$4-1-Parametrlar!$J$6&gt;=0,INDEX($D$78:$FP$78,1,EH$4-Parametrlar!$J$6),0)),0)</f>
        <v>0</v>
      </c>
      <c r="EI79" s="46">
        <f>Parametrlar!$J$9*EI77+IF(Parametrlar!$J$6&gt;0,(1-Parametrlar!$J$9)/MAX(1,Parametrlar!$J$6)*(EH78-IF(EI$4-1-Parametrlar!$J$6&gt;=0,INDEX($D$78:$FP$78,1,EI$4-Parametrlar!$J$6),0)),0)</f>
        <v>0</v>
      </c>
      <c r="EJ79" s="46">
        <f>Parametrlar!$J$9*EJ77+IF(Parametrlar!$J$6&gt;0,(1-Parametrlar!$J$9)/MAX(1,Parametrlar!$J$6)*(EI78-IF(EJ$4-1-Parametrlar!$J$6&gt;=0,INDEX($D$78:$FP$78,1,EJ$4-Parametrlar!$J$6),0)),0)</f>
        <v>0</v>
      </c>
      <c r="EK79" s="46">
        <f>Parametrlar!$J$9*EK77+IF(Parametrlar!$J$6&gt;0,(1-Parametrlar!$J$9)/MAX(1,Parametrlar!$J$6)*(EJ78-IF(EK$4-1-Parametrlar!$J$6&gt;=0,INDEX($D$78:$FP$78,1,EK$4-Parametrlar!$J$6),0)),0)</f>
        <v>0</v>
      </c>
      <c r="EL79" s="46">
        <f>Parametrlar!$J$9*EL77+IF(Parametrlar!$J$6&gt;0,(1-Parametrlar!$J$9)/MAX(1,Parametrlar!$J$6)*(EK78-IF(EL$4-1-Parametrlar!$J$6&gt;=0,INDEX($D$78:$FP$78,1,EL$4-Parametrlar!$J$6),0)),0)</f>
        <v>0</v>
      </c>
      <c r="EM79" s="46">
        <f>Parametrlar!$J$9*EM77+IF(Parametrlar!$J$6&gt;0,(1-Parametrlar!$J$9)/MAX(1,Parametrlar!$J$6)*(EL78-IF(EM$4-1-Parametrlar!$J$6&gt;=0,INDEX($D$78:$FP$78,1,EM$4-Parametrlar!$J$6),0)),0)</f>
        <v>0</v>
      </c>
      <c r="EN79" s="46">
        <f>Parametrlar!$J$9*EN77+IF(Parametrlar!$J$6&gt;0,(1-Parametrlar!$J$9)/MAX(1,Parametrlar!$J$6)*(EM78-IF(EN$4-1-Parametrlar!$J$6&gt;=0,INDEX($D$78:$FP$78,1,EN$4-Parametrlar!$J$6),0)),0)</f>
        <v>0</v>
      </c>
      <c r="EO79" s="46">
        <f>Parametrlar!$J$9*EO77+IF(Parametrlar!$J$6&gt;0,(1-Parametrlar!$J$9)/MAX(1,Parametrlar!$J$6)*(EN78-IF(EO$4-1-Parametrlar!$J$6&gt;=0,INDEX($D$78:$FP$78,1,EO$4-Parametrlar!$J$6),0)),0)</f>
        <v>0</v>
      </c>
      <c r="EP79" s="46">
        <f>Parametrlar!$J$9*EP77+IF(Parametrlar!$J$6&gt;0,(1-Parametrlar!$J$9)/MAX(1,Parametrlar!$J$6)*(EO78-IF(EP$4-1-Parametrlar!$J$6&gt;=0,INDEX($D$78:$FP$78,1,EP$4-Parametrlar!$J$6),0)),0)</f>
        <v>0</v>
      </c>
      <c r="EQ79" s="46">
        <f>Parametrlar!$J$9*EQ77+IF(Parametrlar!$J$6&gt;0,(1-Parametrlar!$J$9)/MAX(1,Parametrlar!$J$6)*(EP78-IF(EQ$4-1-Parametrlar!$J$6&gt;=0,INDEX($D$78:$FP$78,1,EQ$4-Parametrlar!$J$6),0)),0)</f>
        <v>0</v>
      </c>
      <c r="ER79" s="46">
        <f>Parametrlar!$J$9*ER77+IF(Parametrlar!$J$6&gt;0,(1-Parametrlar!$J$9)/MAX(1,Parametrlar!$J$6)*(EQ78-IF(ER$4-1-Parametrlar!$J$6&gt;=0,INDEX($D$78:$FP$78,1,ER$4-Parametrlar!$J$6),0)),0)</f>
        <v>0</v>
      </c>
      <c r="ES79" s="46">
        <f>Parametrlar!$J$9*ES77+IF(Parametrlar!$J$6&gt;0,(1-Parametrlar!$J$9)/MAX(1,Parametrlar!$J$6)*(ER78-IF(ES$4-1-Parametrlar!$J$6&gt;=0,INDEX($D$78:$FP$78,1,ES$4-Parametrlar!$J$6),0)),0)</f>
        <v>0</v>
      </c>
      <c r="ET79" s="46">
        <f>Parametrlar!$J$9*ET77+IF(Parametrlar!$J$6&gt;0,(1-Parametrlar!$J$9)/MAX(1,Parametrlar!$J$6)*(ES78-IF(ET$4-1-Parametrlar!$J$6&gt;=0,INDEX($D$78:$FP$78,1,ET$4-Parametrlar!$J$6),0)),0)</f>
        <v>0</v>
      </c>
      <c r="EU79" s="46">
        <f>Parametrlar!$J$9*EU77+IF(Parametrlar!$J$6&gt;0,(1-Parametrlar!$J$9)/MAX(1,Parametrlar!$J$6)*(ET78-IF(EU$4-1-Parametrlar!$J$6&gt;=0,INDEX($D$78:$FP$78,1,EU$4-Parametrlar!$J$6),0)),0)</f>
        <v>0</v>
      </c>
      <c r="EV79" s="46">
        <f>Parametrlar!$J$9*EV77+IF(Parametrlar!$J$6&gt;0,(1-Parametrlar!$J$9)/MAX(1,Parametrlar!$J$6)*(EU78-IF(EV$4-1-Parametrlar!$J$6&gt;=0,INDEX($D$78:$FP$78,1,EV$4-Parametrlar!$J$6),0)),0)</f>
        <v>0</v>
      </c>
      <c r="EW79" s="46">
        <f>Parametrlar!$J$9*EW77+IF(Parametrlar!$J$6&gt;0,(1-Parametrlar!$J$9)/MAX(1,Parametrlar!$J$6)*(EV78-IF(EW$4-1-Parametrlar!$J$6&gt;=0,INDEX($D$78:$FP$78,1,EW$4-Parametrlar!$J$6),0)),0)</f>
        <v>0</v>
      </c>
      <c r="EX79" s="46">
        <f>Parametrlar!$J$9*EX77+IF(Parametrlar!$J$6&gt;0,(1-Parametrlar!$J$9)/MAX(1,Parametrlar!$J$6)*(EW78-IF(EX$4-1-Parametrlar!$J$6&gt;=0,INDEX($D$78:$FP$78,1,EX$4-Parametrlar!$J$6),0)),0)</f>
        <v>0</v>
      </c>
      <c r="EY79" s="46">
        <f>Parametrlar!$J$9*EY77+IF(Parametrlar!$J$6&gt;0,(1-Parametrlar!$J$9)/MAX(1,Parametrlar!$J$6)*(EX78-IF(EY$4-1-Parametrlar!$J$6&gt;=0,INDEX($D$78:$FP$78,1,EY$4-Parametrlar!$J$6),0)),0)</f>
        <v>0</v>
      </c>
      <c r="EZ79" s="46">
        <f>Parametrlar!$J$9*EZ77+IF(Parametrlar!$J$6&gt;0,(1-Parametrlar!$J$9)/MAX(1,Parametrlar!$J$6)*(EY78-IF(EZ$4-1-Parametrlar!$J$6&gt;=0,INDEX($D$78:$FP$78,1,EZ$4-Parametrlar!$J$6),0)),0)</f>
        <v>0</v>
      </c>
      <c r="FA79" s="46">
        <f>Parametrlar!$J$9*FA77+IF(Parametrlar!$J$6&gt;0,(1-Parametrlar!$J$9)/MAX(1,Parametrlar!$J$6)*(EZ78-IF(FA$4-1-Parametrlar!$J$6&gt;=0,INDEX($D$78:$FP$78,1,FA$4-Parametrlar!$J$6),0)),0)</f>
        <v>0</v>
      </c>
      <c r="FB79" s="46">
        <f>Parametrlar!$J$9*FB77+IF(Parametrlar!$J$6&gt;0,(1-Parametrlar!$J$9)/MAX(1,Parametrlar!$J$6)*(FA78-IF(FB$4-1-Parametrlar!$J$6&gt;=0,INDEX($D$78:$FP$78,1,FB$4-Parametrlar!$J$6),0)),0)</f>
        <v>0</v>
      </c>
      <c r="FC79" s="46">
        <f>Parametrlar!$J$9*FC77+IF(Parametrlar!$J$6&gt;0,(1-Parametrlar!$J$9)/MAX(1,Parametrlar!$J$6)*(FB78-IF(FC$4-1-Parametrlar!$J$6&gt;=0,INDEX($D$78:$FP$78,1,FC$4-Parametrlar!$J$6),0)),0)</f>
        <v>0</v>
      </c>
      <c r="FD79" s="46">
        <f>Parametrlar!$J$9*FD77+IF(Parametrlar!$J$6&gt;0,(1-Parametrlar!$J$9)/MAX(1,Parametrlar!$J$6)*(FC78-IF(FD$4-1-Parametrlar!$J$6&gt;=0,INDEX($D$78:$FP$78,1,FD$4-Parametrlar!$J$6),0)),0)</f>
        <v>0</v>
      </c>
      <c r="FE79" s="46">
        <f>Parametrlar!$J$9*FE77+IF(Parametrlar!$J$6&gt;0,(1-Parametrlar!$J$9)/MAX(1,Parametrlar!$J$6)*(FD78-IF(FE$4-1-Parametrlar!$J$6&gt;=0,INDEX($D$78:$FP$78,1,FE$4-Parametrlar!$J$6),0)),0)</f>
        <v>0</v>
      </c>
      <c r="FF79" s="46">
        <f>Parametrlar!$J$9*FF77+IF(Parametrlar!$J$6&gt;0,(1-Parametrlar!$J$9)/MAX(1,Parametrlar!$J$6)*(FE78-IF(FF$4-1-Parametrlar!$J$6&gt;=0,INDEX($D$78:$FP$78,1,FF$4-Parametrlar!$J$6),0)),0)</f>
        <v>0</v>
      </c>
      <c r="FG79" s="46">
        <f>Parametrlar!$J$9*FG77+IF(Parametrlar!$J$6&gt;0,(1-Parametrlar!$J$9)/MAX(1,Parametrlar!$J$6)*(FF78-IF(FG$4-1-Parametrlar!$J$6&gt;=0,INDEX($D$78:$FP$78,1,FG$4-Parametrlar!$J$6),0)),0)</f>
        <v>0</v>
      </c>
      <c r="FH79" s="46">
        <f>Parametrlar!$J$9*FH77+IF(Parametrlar!$J$6&gt;0,(1-Parametrlar!$J$9)/MAX(1,Parametrlar!$J$6)*(FG78-IF(FH$4-1-Parametrlar!$J$6&gt;=0,INDEX($D$78:$FP$78,1,FH$4-Parametrlar!$J$6),0)),0)</f>
        <v>0</v>
      </c>
      <c r="FI79" s="46">
        <f>Parametrlar!$J$9*FI77+IF(Parametrlar!$J$6&gt;0,(1-Parametrlar!$J$9)/MAX(1,Parametrlar!$J$6)*(FH78-IF(FI$4-1-Parametrlar!$J$6&gt;=0,INDEX($D$78:$FP$78,1,FI$4-Parametrlar!$J$6),0)),0)</f>
        <v>0</v>
      </c>
      <c r="FJ79" s="46">
        <f>Parametrlar!$J$9*FJ77+IF(Parametrlar!$J$6&gt;0,(1-Parametrlar!$J$9)/MAX(1,Parametrlar!$J$6)*(FI78-IF(FJ$4-1-Parametrlar!$J$6&gt;=0,INDEX($D$78:$FP$78,1,FJ$4-Parametrlar!$J$6),0)),0)</f>
        <v>0</v>
      </c>
      <c r="FK79" s="46">
        <f>Parametrlar!$J$9*FK77+IF(Parametrlar!$J$6&gt;0,(1-Parametrlar!$J$9)/MAX(1,Parametrlar!$J$6)*(FJ78-IF(FK$4-1-Parametrlar!$J$6&gt;=0,INDEX($D$78:$FP$78,1,FK$4-Parametrlar!$J$6),0)),0)</f>
        <v>0</v>
      </c>
      <c r="FL79" s="46">
        <f>Parametrlar!$J$9*FL77+IF(Parametrlar!$J$6&gt;0,(1-Parametrlar!$J$9)/MAX(1,Parametrlar!$J$6)*(FK78-IF(FL$4-1-Parametrlar!$J$6&gt;=0,INDEX($D$78:$FP$78,1,FL$4-Parametrlar!$J$6),0)),0)</f>
        <v>0</v>
      </c>
      <c r="FM79" s="46">
        <f>Parametrlar!$J$9*FM77+IF(Parametrlar!$J$6&gt;0,(1-Parametrlar!$J$9)/MAX(1,Parametrlar!$J$6)*(FL78-IF(FM$4-1-Parametrlar!$J$6&gt;=0,INDEX($D$78:$FP$78,1,FM$4-Parametrlar!$J$6),0)),0)</f>
        <v>0</v>
      </c>
      <c r="FN79" s="46">
        <f>Parametrlar!$J$9*FN77+IF(Parametrlar!$J$6&gt;0,(1-Parametrlar!$J$9)/MAX(1,Parametrlar!$J$6)*(FM78-IF(FN$4-1-Parametrlar!$J$6&gt;=0,INDEX($D$78:$FP$78,1,FN$4-Parametrlar!$J$6),0)),0)</f>
        <v>0</v>
      </c>
      <c r="FO79" s="46">
        <f>Parametrlar!$J$9*FO77+IF(Parametrlar!$J$6&gt;0,(1-Parametrlar!$J$9)/MAX(1,Parametrlar!$J$6)*(FN78-IF(FO$4-1-Parametrlar!$J$6&gt;=0,INDEX($D$78:$FP$78,1,FO$4-Parametrlar!$J$6),0)),0)</f>
        <v>0</v>
      </c>
      <c r="FP79" s="46">
        <f>Parametrlar!$J$9*FP77+IF(Parametrlar!$J$6&gt;0,(1-Parametrlar!$J$9)/MAX(1,Parametrlar!$J$6)*(FO78-IF(FP$4-1-Parametrlar!$J$6&gt;=0,INDEX($D$78:$FP$78,1,FP$4-Parametrlar!$J$6),0)),0)</f>
        <v>0</v>
      </c>
    </row>
    <row r="80" spans="1:172" x14ac:dyDescent="0.2">
      <c r="A80" s="42" t="s">
        <v>228</v>
      </c>
      <c r="C80" s="45">
        <f t="shared" si="100"/>
        <v>134393.5546875</v>
      </c>
      <c r="D80" s="46">
        <f>D77*(Kirish!$B$17+Kirish!$B$18)</f>
        <v>0</v>
      </c>
      <c r="E80" s="46">
        <f>E77*(Kirish!$B$17+Kirish!$B$18)</f>
        <v>10213.910156249998</v>
      </c>
      <c r="F80" s="46">
        <f>F77*(Kirish!$B$17+Kirish!$B$18)</f>
        <v>10393.1015625</v>
      </c>
      <c r="G80" s="46">
        <f>G77*(Kirish!$B$17+Kirish!$B$18)</f>
        <v>10572.29296875</v>
      </c>
      <c r="H80" s="46">
        <f>H77*(Kirish!$B$17+Kirish!$B$18)</f>
        <v>10751.484374999998</v>
      </c>
      <c r="I80" s="46">
        <f>I77*(Kirish!$B$17+Kirish!$B$18)</f>
        <v>10930.675781249996</v>
      </c>
      <c r="J80" s="46">
        <f>J77*(Kirish!$B$17+Kirish!$B$18)</f>
        <v>11109.8671875</v>
      </c>
      <c r="K80" s="46">
        <f>K77*(Kirish!$B$17+Kirish!$B$18)</f>
        <v>11289.058593749998</v>
      </c>
      <c r="L80" s="46">
        <f>L77*(Kirish!$B$17+Kirish!$B$18)</f>
        <v>11468.249999999998</v>
      </c>
      <c r="M80" s="46">
        <f>M77*(Kirish!$B$17+Kirish!$B$18)</f>
        <v>11647.441406249998</v>
      </c>
      <c r="N80" s="46">
        <f>N77*(Kirish!$B$17+Kirish!$B$18)</f>
        <v>11826.6328125</v>
      </c>
      <c r="O80" s="46">
        <f>O77*(Kirish!$B$17+Kirish!$B$18)</f>
        <v>12005.824218749998</v>
      </c>
      <c r="P80" s="46">
        <f>P77*(Kirish!$B$17+Kirish!$B$18)</f>
        <v>12185.015624999998</v>
      </c>
      <c r="Q80" s="46">
        <f>Q77*(Kirish!$B$17+Kirish!$B$18)</f>
        <v>0</v>
      </c>
      <c r="R80" s="46">
        <f>R77*(Kirish!$B$17+Kirish!$B$18)</f>
        <v>0</v>
      </c>
      <c r="S80" s="46">
        <f>S77*(Kirish!$B$17+Kirish!$B$18)</f>
        <v>0</v>
      </c>
      <c r="T80" s="46">
        <f>T77*(Kirish!$B$17+Kirish!$B$18)</f>
        <v>0</v>
      </c>
      <c r="U80" s="46">
        <f>U77*(Kirish!$B$17+Kirish!$B$18)</f>
        <v>0</v>
      </c>
      <c r="V80" s="46">
        <f>V77*(Kirish!$B$17+Kirish!$B$18)</f>
        <v>0</v>
      </c>
      <c r="W80" s="46">
        <f>W77*(Kirish!$B$17+Kirish!$B$18)</f>
        <v>0</v>
      </c>
      <c r="X80" s="46">
        <f>X77*(Kirish!$B$17+Kirish!$B$18)</f>
        <v>0</v>
      </c>
      <c r="Y80" s="46">
        <f>Y77*(Kirish!$B$17+Kirish!$B$18)</f>
        <v>0</v>
      </c>
      <c r="Z80" s="46">
        <f>Z77*(Kirish!$B$17+Kirish!$B$18)</f>
        <v>0</v>
      </c>
      <c r="AA80" s="46">
        <f>AA77*(Kirish!$B$17+Kirish!$B$18)</f>
        <v>0</v>
      </c>
      <c r="AB80" s="46">
        <f>AB77*(Kirish!$B$17+Kirish!$B$18)</f>
        <v>0</v>
      </c>
      <c r="AC80" s="46">
        <f>AC77*(Kirish!$B$17+Kirish!$B$18)</f>
        <v>0</v>
      </c>
      <c r="AD80" s="46">
        <f>AD77*(Kirish!$B$17+Kirish!$B$18)</f>
        <v>0</v>
      </c>
      <c r="AE80" s="46">
        <f>AE77*(Kirish!$B$17+Kirish!$B$18)</f>
        <v>0</v>
      </c>
      <c r="AF80" s="46">
        <f>AF77*(Kirish!$B$17+Kirish!$B$18)</f>
        <v>0</v>
      </c>
      <c r="AG80" s="46">
        <f>AG77*(Kirish!$B$17+Kirish!$B$18)</f>
        <v>0</v>
      </c>
      <c r="AH80" s="46">
        <f>AH77*(Kirish!$B$17+Kirish!$B$18)</f>
        <v>0</v>
      </c>
      <c r="AI80" s="46">
        <f>AI77*(Kirish!$B$17+Kirish!$B$18)</f>
        <v>0</v>
      </c>
      <c r="AJ80" s="46">
        <f>AJ77*(Kirish!$B$17+Kirish!$B$18)</f>
        <v>0</v>
      </c>
      <c r="AK80" s="46">
        <f>AK77*(Kirish!$B$17+Kirish!$B$18)</f>
        <v>0</v>
      </c>
      <c r="AL80" s="46">
        <f>AL77*(Kirish!$B$17+Kirish!$B$18)</f>
        <v>0</v>
      </c>
      <c r="AM80" s="46">
        <f>AM77*(Kirish!$B$17+Kirish!$B$18)</f>
        <v>0</v>
      </c>
      <c r="AN80" s="46">
        <f>AN77*(Kirish!$B$17+Kirish!$B$18)</f>
        <v>0</v>
      </c>
      <c r="AO80" s="46">
        <f>AO77*(Kirish!$B$17+Kirish!$B$18)</f>
        <v>0</v>
      </c>
      <c r="AP80" s="46">
        <f>AP77*(Kirish!$B$17+Kirish!$B$18)</f>
        <v>0</v>
      </c>
      <c r="AQ80" s="46">
        <f>AQ77*(Kirish!$B$17+Kirish!$B$18)</f>
        <v>0</v>
      </c>
      <c r="AR80" s="46">
        <f>AR77*(Kirish!$B$17+Kirish!$B$18)</f>
        <v>0</v>
      </c>
      <c r="AS80" s="46">
        <f>AS77*(Kirish!$B$17+Kirish!$B$18)</f>
        <v>0</v>
      </c>
      <c r="AT80" s="46">
        <f>AT77*(Kirish!$B$17+Kirish!$B$18)</f>
        <v>0</v>
      </c>
      <c r="AU80" s="46">
        <f>AU77*(Kirish!$B$17+Kirish!$B$18)</f>
        <v>0</v>
      </c>
      <c r="AV80" s="46">
        <f>AV77*(Kirish!$B$17+Kirish!$B$18)</f>
        <v>0</v>
      </c>
      <c r="AW80" s="46">
        <f>AW77*(Kirish!$B$17+Kirish!$B$18)</f>
        <v>0</v>
      </c>
      <c r="AX80" s="46">
        <f>AX77*(Kirish!$B$17+Kirish!$B$18)</f>
        <v>0</v>
      </c>
      <c r="AY80" s="46">
        <f>AY77*(Kirish!$B$17+Kirish!$B$18)</f>
        <v>0</v>
      </c>
      <c r="AZ80" s="46">
        <f>AZ77*(Kirish!$B$17+Kirish!$B$18)</f>
        <v>0</v>
      </c>
      <c r="BA80" s="46">
        <f>BA77*(Kirish!$B$17+Kirish!$B$18)</f>
        <v>0</v>
      </c>
      <c r="BB80" s="46">
        <f>BB77*(Kirish!$B$17+Kirish!$B$18)</f>
        <v>0</v>
      </c>
      <c r="BC80" s="46">
        <f>BC77*(Kirish!$B$17+Kirish!$B$18)</f>
        <v>0</v>
      </c>
      <c r="BD80" s="46">
        <f>BD77*(Kirish!$B$17+Kirish!$B$18)</f>
        <v>0</v>
      </c>
      <c r="BE80" s="46">
        <f>BE77*(Kirish!$B$17+Kirish!$B$18)</f>
        <v>0</v>
      </c>
      <c r="BF80" s="46">
        <f>BF77*(Kirish!$B$17+Kirish!$B$18)</f>
        <v>0</v>
      </c>
      <c r="BG80" s="46">
        <f>BG77*(Kirish!$B$17+Kirish!$B$18)</f>
        <v>0</v>
      </c>
      <c r="BH80" s="46">
        <f>BH77*(Kirish!$B$17+Kirish!$B$18)</f>
        <v>0</v>
      </c>
      <c r="BI80" s="46">
        <f>BI77*(Kirish!$B$17+Kirish!$B$18)</f>
        <v>0</v>
      </c>
      <c r="BJ80" s="46">
        <f>BJ77*(Kirish!$B$17+Kirish!$B$18)</f>
        <v>0</v>
      </c>
      <c r="BK80" s="46">
        <f>BK77*(Kirish!$B$17+Kirish!$B$18)</f>
        <v>0</v>
      </c>
      <c r="BL80" s="46">
        <f>BL77*(Kirish!$B$17+Kirish!$B$18)</f>
        <v>0</v>
      </c>
      <c r="BM80" s="46">
        <f>BM77*(Kirish!$B$17+Kirish!$B$18)</f>
        <v>0</v>
      </c>
      <c r="BN80" s="46">
        <f>BN77*(Kirish!$B$17+Kirish!$B$18)</f>
        <v>0</v>
      </c>
      <c r="BO80" s="46">
        <f>BO77*(Kirish!$B$17+Kirish!$B$18)</f>
        <v>0</v>
      </c>
      <c r="BP80" s="46">
        <f>BP77*(Kirish!$B$17+Kirish!$B$18)</f>
        <v>0</v>
      </c>
      <c r="BQ80" s="46">
        <f>BQ77*(Kirish!$B$17+Kirish!$B$18)</f>
        <v>0</v>
      </c>
      <c r="BR80" s="46">
        <f>BR77*(Kirish!$B$17+Kirish!$B$18)</f>
        <v>0</v>
      </c>
      <c r="BS80" s="46">
        <f>BS77*(Kirish!$B$17+Kirish!$B$18)</f>
        <v>0</v>
      </c>
      <c r="BT80" s="46">
        <f>BT77*(Kirish!$B$17+Kirish!$B$18)</f>
        <v>0</v>
      </c>
      <c r="BU80" s="46">
        <f>BU77*(Kirish!$B$17+Kirish!$B$18)</f>
        <v>0</v>
      </c>
      <c r="BV80" s="46">
        <f>BV77*(Kirish!$B$17+Kirish!$B$18)</f>
        <v>0</v>
      </c>
      <c r="BW80" s="46">
        <f>BW77*(Kirish!$B$17+Kirish!$B$18)</f>
        <v>0</v>
      </c>
      <c r="BX80" s="46">
        <f>BX77*(Kirish!$B$17+Kirish!$B$18)</f>
        <v>0</v>
      </c>
      <c r="BY80" s="46">
        <f>BY77*(Kirish!$B$17+Kirish!$B$18)</f>
        <v>0</v>
      </c>
      <c r="BZ80" s="46">
        <f>BZ77*(Kirish!$B$17+Kirish!$B$18)</f>
        <v>0</v>
      </c>
      <c r="CA80" s="46">
        <f>CA77*(Kirish!$B$17+Kirish!$B$18)</f>
        <v>0</v>
      </c>
      <c r="CB80" s="46">
        <f>CB77*(Kirish!$B$17+Kirish!$B$18)</f>
        <v>0</v>
      </c>
      <c r="CC80" s="46">
        <f>CC77*(Kirish!$B$17+Kirish!$B$18)</f>
        <v>0</v>
      </c>
      <c r="CD80" s="46">
        <f>CD77*(Kirish!$B$17+Kirish!$B$18)</f>
        <v>0</v>
      </c>
      <c r="CE80" s="46">
        <f>CE77*(Kirish!$B$17+Kirish!$B$18)</f>
        <v>0</v>
      </c>
      <c r="CF80" s="46">
        <f>CF77*(Kirish!$B$17+Kirish!$B$18)</f>
        <v>0</v>
      </c>
      <c r="CG80" s="46">
        <f>CG77*(Kirish!$B$17+Kirish!$B$18)</f>
        <v>0</v>
      </c>
      <c r="CH80" s="46">
        <f>CH77*(Kirish!$B$17+Kirish!$B$18)</f>
        <v>0</v>
      </c>
      <c r="CI80" s="46">
        <f>CI77*(Kirish!$B$17+Kirish!$B$18)</f>
        <v>0</v>
      </c>
      <c r="CJ80" s="46">
        <f>CJ77*(Kirish!$B$17+Kirish!$B$18)</f>
        <v>0</v>
      </c>
      <c r="CK80" s="46">
        <f>CK77*(Kirish!$B$17+Kirish!$B$18)</f>
        <v>0</v>
      </c>
      <c r="CL80" s="46">
        <f>CL77*(Kirish!$B$17+Kirish!$B$18)</f>
        <v>0</v>
      </c>
      <c r="CM80" s="46">
        <f>CM77*(Kirish!$B$17+Kirish!$B$18)</f>
        <v>0</v>
      </c>
      <c r="CN80" s="46">
        <f>CN77*(Kirish!$B$17+Kirish!$B$18)</f>
        <v>0</v>
      </c>
      <c r="CO80" s="46">
        <f>CO77*(Kirish!$B$17+Kirish!$B$18)</f>
        <v>0</v>
      </c>
      <c r="CP80" s="46">
        <f>CP77*(Kirish!$B$17+Kirish!$B$18)</f>
        <v>0</v>
      </c>
      <c r="CQ80" s="46">
        <f>CQ77*(Kirish!$B$17+Kirish!$B$18)</f>
        <v>0</v>
      </c>
      <c r="CR80" s="46">
        <f>CR77*(Kirish!$B$17+Kirish!$B$18)</f>
        <v>0</v>
      </c>
      <c r="CS80" s="46">
        <f>CS77*(Kirish!$B$17+Kirish!$B$18)</f>
        <v>0</v>
      </c>
      <c r="CT80" s="46">
        <f>CT77*(Kirish!$B$17+Kirish!$B$18)</f>
        <v>0</v>
      </c>
      <c r="CU80" s="46">
        <f>CU77*(Kirish!$B$17+Kirish!$B$18)</f>
        <v>0</v>
      </c>
      <c r="CV80" s="46">
        <f>CV77*(Kirish!$B$17+Kirish!$B$18)</f>
        <v>0</v>
      </c>
      <c r="CW80" s="46">
        <f>CW77*(Kirish!$B$17+Kirish!$B$18)</f>
        <v>0</v>
      </c>
      <c r="CX80" s="46">
        <f>CX77*(Kirish!$B$17+Kirish!$B$18)</f>
        <v>0</v>
      </c>
      <c r="CY80" s="46">
        <f>CY77*(Kirish!$B$17+Kirish!$B$18)</f>
        <v>0</v>
      </c>
      <c r="CZ80" s="46">
        <f>CZ77*(Kirish!$B$17+Kirish!$B$18)</f>
        <v>0</v>
      </c>
      <c r="DA80" s="46">
        <f>DA77*(Kirish!$B$17+Kirish!$B$18)</f>
        <v>0</v>
      </c>
      <c r="DB80" s="46">
        <f>DB77*(Kirish!$B$17+Kirish!$B$18)</f>
        <v>0</v>
      </c>
      <c r="DC80" s="46">
        <f>DC77*(Kirish!$B$17+Kirish!$B$18)</f>
        <v>0</v>
      </c>
      <c r="DD80" s="46">
        <f>DD77*(Kirish!$B$17+Kirish!$B$18)</f>
        <v>0</v>
      </c>
      <c r="DE80" s="46">
        <f>DE77*(Kirish!$B$17+Kirish!$B$18)</f>
        <v>0</v>
      </c>
      <c r="DF80" s="46">
        <f>DF77*(Kirish!$B$17+Kirish!$B$18)</f>
        <v>0</v>
      </c>
      <c r="DG80" s="46">
        <f>DG77*(Kirish!$B$17+Kirish!$B$18)</f>
        <v>0</v>
      </c>
      <c r="DH80" s="46">
        <f>DH77*(Kirish!$B$17+Kirish!$B$18)</f>
        <v>0</v>
      </c>
      <c r="DI80" s="46">
        <f>DI77*(Kirish!$B$17+Kirish!$B$18)</f>
        <v>0</v>
      </c>
      <c r="DJ80" s="46">
        <f>DJ77*(Kirish!$B$17+Kirish!$B$18)</f>
        <v>0</v>
      </c>
      <c r="DK80" s="46">
        <f>DK77*(Kirish!$B$17+Kirish!$B$18)</f>
        <v>0</v>
      </c>
      <c r="DL80" s="46">
        <f>DL77*(Kirish!$B$17+Kirish!$B$18)</f>
        <v>0</v>
      </c>
      <c r="DM80" s="46">
        <f>DM77*(Kirish!$B$17+Kirish!$B$18)</f>
        <v>0</v>
      </c>
      <c r="DN80" s="46">
        <f>DN77*(Kirish!$B$17+Kirish!$B$18)</f>
        <v>0</v>
      </c>
      <c r="DO80" s="46">
        <f>DO77*(Kirish!$B$17+Kirish!$B$18)</f>
        <v>0</v>
      </c>
      <c r="DP80" s="46">
        <f>DP77*(Kirish!$B$17+Kirish!$B$18)</f>
        <v>0</v>
      </c>
      <c r="DQ80" s="46">
        <f>DQ77*(Kirish!$B$17+Kirish!$B$18)</f>
        <v>0</v>
      </c>
      <c r="DR80" s="46">
        <f>DR77*(Kirish!$B$17+Kirish!$B$18)</f>
        <v>0</v>
      </c>
      <c r="DS80" s="46">
        <f>DS77*(Kirish!$B$17+Kirish!$B$18)</f>
        <v>0</v>
      </c>
      <c r="DT80" s="46">
        <f>DT77*(Kirish!$B$17+Kirish!$B$18)</f>
        <v>0</v>
      </c>
      <c r="DU80" s="46">
        <f>DU77*(Kirish!$B$17+Kirish!$B$18)</f>
        <v>0</v>
      </c>
      <c r="DV80" s="46">
        <f>DV77*(Kirish!$B$17+Kirish!$B$18)</f>
        <v>0</v>
      </c>
      <c r="DW80" s="46">
        <f>DW77*(Kirish!$B$17+Kirish!$B$18)</f>
        <v>0</v>
      </c>
      <c r="DX80" s="46">
        <f>DX77*(Kirish!$B$17+Kirish!$B$18)</f>
        <v>0</v>
      </c>
      <c r="DY80" s="46">
        <f>DY77*(Kirish!$B$17+Kirish!$B$18)</f>
        <v>0</v>
      </c>
      <c r="DZ80" s="46">
        <f>DZ77*(Kirish!$B$17+Kirish!$B$18)</f>
        <v>0</v>
      </c>
      <c r="EA80" s="46">
        <f>EA77*(Kirish!$B$17+Kirish!$B$18)</f>
        <v>0</v>
      </c>
      <c r="EB80" s="46">
        <f>EB77*(Kirish!$B$17+Kirish!$B$18)</f>
        <v>0</v>
      </c>
      <c r="EC80" s="46">
        <f>EC77*(Kirish!$B$17+Kirish!$B$18)</f>
        <v>0</v>
      </c>
      <c r="ED80" s="46">
        <f>ED77*(Kirish!$B$17+Kirish!$B$18)</f>
        <v>0</v>
      </c>
      <c r="EE80" s="46">
        <f>EE77*(Kirish!$B$17+Kirish!$B$18)</f>
        <v>0</v>
      </c>
      <c r="EF80" s="46">
        <f>EF77*(Kirish!$B$17+Kirish!$B$18)</f>
        <v>0</v>
      </c>
      <c r="EG80" s="46">
        <f>EG77*(Kirish!$B$17+Kirish!$B$18)</f>
        <v>0</v>
      </c>
      <c r="EH80" s="46">
        <f>EH77*(Kirish!$B$17+Kirish!$B$18)</f>
        <v>0</v>
      </c>
      <c r="EI80" s="46">
        <f>EI77*(Kirish!$B$17+Kirish!$B$18)</f>
        <v>0</v>
      </c>
      <c r="EJ80" s="46">
        <f>EJ77*(Kirish!$B$17+Kirish!$B$18)</f>
        <v>0</v>
      </c>
      <c r="EK80" s="46">
        <f>EK77*(Kirish!$B$17+Kirish!$B$18)</f>
        <v>0</v>
      </c>
      <c r="EL80" s="46">
        <f>EL77*(Kirish!$B$17+Kirish!$B$18)</f>
        <v>0</v>
      </c>
      <c r="EM80" s="46">
        <f>EM77*(Kirish!$B$17+Kirish!$B$18)</f>
        <v>0</v>
      </c>
      <c r="EN80" s="46">
        <f>EN77*(Kirish!$B$17+Kirish!$B$18)</f>
        <v>0</v>
      </c>
      <c r="EO80" s="46">
        <f>EO77*(Kirish!$B$17+Kirish!$B$18)</f>
        <v>0</v>
      </c>
      <c r="EP80" s="46">
        <f>EP77*(Kirish!$B$17+Kirish!$B$18)</f>
        <v>0</v>
      </c>
      <c r="EQ80" s="46">
        <f>EQ77*(Kirish!$B$17+Kirish!$B$18)</f>
        <v>0</v>
      </c>
      <c r="ER80" s="46">
        <f>ER77*(Kirish!$B$17+Kirish!$B$18)</f>
        <v>0</v>
      </c>
      <c r="ES80" s="46">
        <f>ES77*(Kirish!$B$17+Kirish!$B$18)</f>
        <v>0</v>
      </c>
      <c r="ET80" s="46">
        <f>ET77*(Kirish!$B$17+Kirish!$B$18)</f>
        <v>0</v>
      </c>
      <c r="EU80" s="46">
        <f>EU77*(Kirish!$B$17+Kirish!$B$18)</f>
        <v>0</v>
      </c>
      <c r="EV80" s="46">
        <f>EV77*(Kirish!$B$17+Kirish!$B$18)</f>
        <v>0</v>
      </c>
      <c r="EW80" s="46">
        <f>EW77*(Kirish!$B$17+Kirish!$B$18)</f>
        <v>0</v>
      </c>
      <c r="EX80" s="46">
        <f>EX77*(Kirish!$B$17+Kirish!$B$18)</f>
        <v>0</v>
      </c>
      <c r="EY80" s="46">
        <f>EY77*(Kirish!$B$17+Kirish!$B$18)</f>
        <v>0</v>
      </c>
      <c r="EZ80" s="46">
        <f>EZ77*(Kirish!$B$17+Kirish!$B$18)</f>
        <v>0</v>
      </c>
      <c r="FA80" s="46">
        <f>FA77*(Kirish!$B$17+Kirish!$B$18)</f>
        <v>0</v>
      </c>
      <c r="FB80" s="46">
        <f>FB77*(Kirish!$B$17+Kirish!$B$18)</f>
        <v>0</v>
      </c>
      <c r="FC80" s="46">
        <f>FC77*(Kirish!$B$17+Kirish!$B$18)</f>
        <v>0</v>
      </c>
      <c r="FD80" s="46">
        <f>FD77*(Kirish!$B$17+Kirish!$B$18)</f>
        <v>0</v>
      </c>
      <c r="FE80" s="46">
        <f>FE77*(Kirish!$B$17+Kirish!$B$18)</f>
        <v>0</v>
      </c>
      <c r="FF80" s="46">
        <f>FF77*(Kirish!$B$17+Kirish!$B$18)</f>
        <v>0</v>
      </c>
      <c r="FG80" s="46">
        <f>FG77*(Kirish!$B$17+Kirish!$B$18)</f>
        <v>0</v>
      </c>
      <c r="FH80" s="46">
        <f>FH77*(Kirish!$B$17+Kirish!$B$18)</f>
        <v>0</v>
      </c>
      <c r="FI80" s="46">
        <f>FI77*(Kirish!$B$17+Kirish!$B$18)</f>
        <v>0</v>
      </c>
      <c r="FJ80" s="46">
        <f>FJ77*(Kirish!$B$17+Kirish!$B$18)</f>
        <v>0</v>
      </c>
      <c r="FK80" s="46">
        <f>FK77*(Kirish!$B$17+Kirish!$B$18)</f>
        <v>0</v>
      </c>
      <c r="FL80" s="46">
        <f>FL77*(Kirish!$B$17+Kirish!$B$18)</f>
        <v>0</v>
      </c>
      <c r="FM80" s="46">
        <f>FM77*(Kirish!$B$17+Kirish!$B$18)</f>
        <v>0</v>
      </c>
      <c r="FN80" s="46">
        <f>FN77*(Kirish!$B$17+Kirish!$B$18)</f>
        <v>0</v>
      </c>
      <c r="FO80" s="46">
        <f>FO77*(Kirish!$B$17+Kirish!$B$18)</f>
        <v>0</v>
      </c>
      <c r="FP80" s="46">
        <f>FP77*(Kirish!$B$17+Kirish!$B$18)</f>
        <v>0</v>
      </c>
    </row>
    <row r="81" spans="1:172" x14ac:dyDescent="0.2">
      <c r="A81" s="42" t="s">
        <v>229</v>
      </c>
      <c r="C81" s="45">
        <f t="shared" si="100"/>
        <v>164910.7980649361</v>
      </c>
      <c r="D81" s="46">
        <f>MAX(0,Parametrlar!$J$26)*D79*Kirish!$B$28</f>
        <v>0</v>
      </c>
      <c r="E81" s="46">
        <f>MAX(0,Parametrlar!$J$26)*E79*Kirish!$B$28</f>
        <v>6266.6103264675721</v>
      </c>
      <c r="F81" s="46">
        <f>MAX(0,Parametrlar!$J$26)*F79*Kirish!$B$28</f>
        <v>7943.2034401277569</v>
      </c>
      <c r="G81" s="46">
        <f>MAX(0,Parametrlar!$J$26)*G79*Kirish!$B$28</f>
        <v>9647.2816867987622</v>
      </c>
      <c r="H81" s="46">
        <f>MAX(0,Parametrlar!$J$26)*H79*Kirish!$B$28</f>
        <v>11378.845066480591</v>
      </c>
      <c r="I81" s="46">
        <f>MAX(0,Parametrlar!$J$26)*I79*Kirish!$B$28</f>
        <v>13137.893579173244</v>
      </c>
      <c r="J81" s="46">
        <f>MAX(0,Parametrlar!$J$26)*J79*Kirish!$B$28</f>
        <v>13357.774643259823</v>
      </c>
      <c r="K81" s="46">
        <f>MAX(0,Parametrlar!$J$26)*K79*Kirish!$B$28</f>
        <v>13577.655707346406</v>
      </c>
      <c r="L81" s="46">
        <f>MAX(0,Parametrlar!$J$26)*L79*Kirish!$B$28</f>
        <v>13797.53677143299</v>
      </c>
      <c r="M81" s="46">
        <f>MAX(0,Parametrlar!$J$26)*M79*Kirish!$B$28</f>
        <v>14017.417835519567</v>
      </c>
      <c r="N81" s="46">
        <f>MAX(0,Parametrlar!$J$26)*N79*Kirish!$B$28</f>
        <v>14237.29889960615</v>
      </c>
      <c r="O81" s="46">
        <f>MAX(0,Parametrlar!$J$26)*O79*Kirish!$B$28</f>
        <v>14457.179963692734</v>
      </c>
      <c r="P81" s="46">
        <f>MAX(0,Parametrlar!$J$26)*P79*Kirish!$B$28</f>
        <v>14677.061027779315</v>
      </c>
      <c r="Q81" s="46">
        <f>MAX(0,Parametrlar!$J$26)*Q79*Kirish!$B$28</f>
        <v>7311.0453808788361</v>
      </c>
      <c r="R81" s="46">
        <f>MAX(0,Parametrlar!$J$26)*R79*Kirish!$B$28</f>
        <v>5524.5117351753615</v>
      </c>
      <c r="S81" s="46">
        <f>MAX(0,Parametrlar!$J$26)*S79*Kirish!$B$28</f>
        <v>3710.4929564610629</v>
      </c>
      <c r="T81" s="46">
        <f>MAX(0,Parametrlar!$J$26)*T79*Kirish!$B$28</f>
        <v>1868.9890447359435</v>
      </c>
      <c r="U81" s="46">
        <f>MAX(0,Parametrlar!$J$26)*U79*Kirish!$B$28</f>
        <v>0</v>
      </c>
      <c r="V81" s="46">
        <f>MAX(0,Parametrlar!$J$26)*V79*Kirish!$B$28</f>
        <v>0</v>
      </c>
      <c r="W81" s="46">
        <f>MAX(0,Parametrlar!$J$26)*W79*Kirish!$B$28</f>
        <v>0</v>
      </c>
      <c r="X81" s="46">
        <f>MAX(0,Parametrlar!$J$26)*X79*Kirish!$B$28</f>
        <v>0</v>
      </c>
      <c r="Y81" s="46">
        <f>MAX(0,Parametrlar!$J$26)*Y79*Kirish!$B$28</f>
        <v>0</v>
      </c>
      <c r="Z81" s="46">
        <f>MAX(0,Parametrlar!$J$26)*Z79*Kirish!$B$28</f>
        <v>0</v>
      </c>
      <c r="AA81" s="46">
        <f>MAX(0,Parametrlar!$J$26)*AA79*Kirish!$B$28</f>
        <v>0</v>
      </c>
      <c r="AB81" s="46">
        <f>MAX(0,Parametrlar!$J$26)*AB79*Kirish!$B$28</f>
        <v>0</v>
      </c>
      <c r="AC81" s="46">
        <f>MAX(0,Parametrlar!$J$26)*AC79*Kirish!$B$28</f>
        <v>0</v>
      </c>
      <c r="AD81" s="46">
        <f>MAX(0,Parametrlar!$J$26)*AD79*Kirish!$B$28</f>
        <v>0</v>
      </c>
      <c r="AE81" s="46">
        <f>MAX(0,Parametrlar!$J$26)*AE79*Kirish!$B$28</f>
        <v>0</v>
      </c>
      <c r="AF81" s="46">
        <f>MAX(0,Parametrlar!$J$26)*AF79*Kirish!$B$28</f>
        <v>0</v>
      </c>
      <c r="AG81" s="46">
        <f>MAX(0,Parametrlar!$J$26)*AG79*Kirish!$B$28</f>
        <v>0</v>
      </c>
      <c r="AH81" s="46">
        <f>MAX(0,Parametrlar!$J$26)*AH79*Kirish!$B$28</f>
        <v>0</v>
      </c>
      <c r="AI81" s="46">
        <f>MAX(0,Parametrlar!$J$26)*AI79*Kirish!$B$28</f>
        <v>0</v>
      </c>
      <c r="AJ81" s="46">
        <f>MAX(0,Parametrlar!$J$26)*AJ79*Kirish!$B$28</f>
        <v>0</v>
      </c>
      <c r="AK81" s="46">
        <f>MAX(0,Parametrlar!$J$26)*AK79*Kirish!$B$28</f>
        <v>0</v>
      </c>
      <c r="AL81" s="46">
        <f>MAX(0,Parametrlar!$J$26)*AL79*Kirish!$B$28</f>
        <v>0</v>
      </c>
      <c r="AM81" s="46">
        <f>MAX(0,Parametrlar!$J$26)*AM79*Kirish!$B$28</f>
        <v>0</v>
      </c>
      <c r="AN81" s="46">
        <f>MAX(0,Parametrlar!$J$26)*AN79*Kirish!$B$28</f>
        <v>0</v>
      </c>
      <c r="AO81" s="46">
        <f>MAX(0,Parametrlar!$J$26)*AO79*Kirish!$B$28</f>
        <v>0</v>
      </c>
      <c r="AP81" s="46">
        <f>MAX(0,Parametrlar!$J$26)*AP79*Kirish!$B$28</f>
        <v>0</v>
      </c>
      <c r="AQ81" s="46">
        <f>MAX(0,Parametrlar!$J$26)*AQ79*Kirish!$B$28</f>
        <v>0</v>
      </c>
      <c r="AR81" s="46">
        <f>MAX(0,Parametrlar!$J$26)*AR79*Kirish!$B$28</f>
        <v>0</v>
      </c>
      <c r="AS81" s="46">
        <f>MAX(0,Parametrlar!$J$26)*AS79*Kirish!$B$28</f>
        <v>0</v>
      </c>
      <c r="AT81" s="46">
        <f>MAX(0,Parametrlar!$J$26)*AT79*Kirish!$B$28</f>
        <v>0</v>
      </c>
      <c r="AU81" s="46">
        <f>MAX(0,Parametrlar!$J$26)*AU79*Kirish!$B$28</f>
        <v>0</v>
      </c>
      <c r="AV81" s="46">
        <f>MAX(0,Parametrlar!$J$26)*AV79*Kirish!$B$28</f>
        <v>0</v>
      </c>
      <c r="AW81" s="46">
        <f>MAX(0,Parametrlar!$J$26)*AW79*Kirish!$B$28</f>
        <v>0</v>
      </c>
      <c r="AX81" s="46">
        <f>MAX(0,Parametrlar!$J$26)*AX79*Kirish!$B$28</f>
        <v>0</v>
      </c>
      <c r="AY81" s="46">
        <f>MAX(0,Parametrlar!$J$26)*AY79*Kirish!$B$28</f>
        <v>0</v>
      </c>
      <c r="AZ81" s="46">
        <f>MAX(0,Parametrlar!$J$26)*AZ79*Kirish!$B$28</f>
        <v>0</v>
      </c>
      <c r="BA81" s="46">
        <f>MAX(0,Parametrlar!$J$26)*BA79*Kirish!$B$28</f>
        <v>0</v>
      </c>
      <c r="BB81" s="46">
        <f>MAX(0,Parametrlar!$J$26)*BB79*Kirish!$B$28</f>
        <v>0</v>
      </c>
      <c r="BC81" s="46">
        <f>MAX(0,Parametrlar!$J$26)*BC79*Kirish!$B$28</f>
        <v>0</v>
      </c>
      <c r="BD81" s="46">
        <f>MAX(0,Parametrlar!$J$26)*BD79*Kirish!$B$28</f>
        <v>0</v>
      </c>
      <c r="BE81" s="46">
        <f>MAX(0,Parametrlar!$J$26)*BE79*Kirish!$B$28</f>
        <v>0</v>
      </c>
      <c r="BF81" s="46">
        <f>MAX(0,Parametrlar!$J$26)*BF79*Kirish!$B$28</f>
        <v>0</v>
      </c>
      <c r="BG81" s="46">
        <f>MAX(0,Parametrlar!$J$26)*BG79*Kirish!$B$28</f>
        <v>0</v>
      </c>
      <c r="BH81" s="46">
        <f>MAX(0,Parametrlar!$J$26)*BH79*Kirish!$B$28</f>
        <v>0</v>
      </c>
      <c r="BI81" s="46">
        <f>MAX(0,Parametrlar!$J$26)*BI79*Kirish!$B$28</f>
        <v>0</v>
      </c>
      <c r="BJ81" s="46">
        <f>MAX(0,Parametrlar!$J$26)*BJ79*Kirish!$B$28</f>
        <v>0</v>
      </c>
      <c r="BK81" s="46">
        <f>MAX(0,Parametrlar!$J$26)*BK79*Kirish!$B$28</f>
        <v>0</v>
      </c>
      <c r="BL81" s="46">
        <f>MAX(0,Parametrlar!$J$26)*BL79*Kirish!$B$28</f>
        <v>0</v>
      </c>
      <c r="BM81" s="46">
        <f>MAX(0,Parametrlar!$J$26)*BM79*Kirish!$B$28</f>
        <v>0</v>
      </c>
      <c r="BN81" s="46">
        <f>MAX(0,Parametrlar!$J$26)*BN79*Kirish!$B$28</f>
        <v>0</v>
      </c>
      <c r="BO81" s="46">
        <f>MAX(0,Parametrlar!$J$26)*BO79*Kirish!$B$28</f>
        <v>0</v>
      </c>
      <c r="BP81" s="46">
        <f>MAX(0,Parametrlar!$J$26)*BP79*Kirish!$B$28</f>
        <v>0</v>
      </c>
      <c r="BQ81" s="46">
        <f>MAX(0,Parametrlar!$J$26)*BQ79*Kirish!$B$28</f>
        <v>0</v>
      </c>
      <c r="BR81" s="46">
        <f>MAX(0,Parametrlar!$J$26)*BR79*Kirish!$B$28</f>
        <v>0</v>
      </c>
      <c r="BS81" s="46">
        <f>MAX(0,Parametrlar!$J$26)*BS79*Kirish!$B$28</f>
        <v>0</v>
      </c>
      <c r="BT81" s="46">
        <f>MAX(0,Parametrlar!$J$26)*BT79*Kirish!$B$28</f>
        <v>0</v>
      </c>
      <c r="BU81" s="46">
        <f>MAX(0,Parametrlar!$J$26)*BU79*Kirish!$B$28</f>
        <v>0</v>
      </c>
      <c r="BV81" s="46">
        <f>MAX(0,Parametrlar!$J$26)*BV79*Kirish!$B$28</f>
        <v>0</v>
      </c>
      <c r="BW81" s="46">
        <f>MAX(0,Parametrlar!$J$26)*BW79*Kirish!$B$28</f>
        <v>0</v>
      </c>
      <c r="BX81" s="46">
        <f>MAX(0,Parametrlar!$J$26)*BX79*Kirish!$B$28</f>
        <v>0</v>
      </c>
      <c r="BY81" s="46">
        <f>MAX(0,Parametrlar!$J$26)*BY79*Kirish!$B$28</f>
        <v>0</v>
      </c>
      <c r="BZ81" s="46">
        <f>MAX(0,Parametrlar!$J$26)*BZ79*Kirish!$B$28</f>
        <v>0</v>
      </c>
      <c r="CA81" s="46">
        <f>MAX(0,Parametrlar!$J$26)*CA79*Kirish!$B$28</f>
        <v>0</v>
      </c>
      <c r="CB81" s="46">
        <f>MAX(0,Parametrlar!$J$26)*CB79*Kirish!$B$28</f>
        <v>0</v>
      </c>
      <c r="CC81" s="46">
        <f>MAX(0,Parametrlar!$J$26)*CC79*Kirish!$B$28</f>
        <v>0</v>
      </c>
      <c r="CD81" s="46">
        <f>MAX(0,Parametrlar!$J$26)*CD79*Kirish!$B$28</f>
        <v>0</v>
      </c>
      <c r="CE81" s="46">
        <f>MAX(0,Parametrlar!$J$26)*CE79*Kirish!$B$28</f>
        <v>0</v>
      </c>
      <c r="CF81" s="46">
        <f>MAX(0,Parametrlar!$J$26)*CF79*Kirish!$B$28</f>
        <v>0</v>
      </c>
      <c r="CG81" s="46">
        <f>MAX(0,Parametrlar!$J$26)*CG79*Kirish!$B$28</f>
        <v>0</v>
      </c>
      <c r="CH81" s="46">
        <f>MAX(0,Parametrlar!$J$26)*CH79*Kirish!$B$28</f>
        <v>0</v>
      </c>
      <c r="CI81" s="46">
        <f>MAX(0,Parametrlar!$J$26)*CI79*Kirish!$B$28</f>
        <v>0</v>
      </c>
      <c r="CJ81" s="46">
        <f>MAX(0,Parametrlar!$J$26)*CJ79*Kirish!$B$28</f>
        <v>0</v>
      </c>
      <c r="CK81" s="46">
        <f>MAX(0,Parametrlar!$J$26)*CK79*Kirish!$B$28</f>
        <v>0</v>
      </c>
      <c r="CL81" s="46">
        <f>MAX(0,Parametrlar!$J$26)*CL79*Kirish!$B$28</f>
        <v>0</v>
      </c>
      <c r="CM81" s="46">
        <f>MAX(0,Parametrlar!$J$26)*CM79*Kirish!$B$28</f>
        <v>0</v>
      </c>
      <c r="CN81" s="46">
        <f>MAX(0,Parametrlar!$J$26)*CN79*Kirish!$B$28</f>
        <v>0</v>
      </c>
      <c r="CO81" s="46">
        <f>MAX(0,Parametrlar!$J$26)*CO79*Kirish!$B$28</f>
        <v>0</v>
      </c>
      <c r="CP81" s="46">
        <f>MAX(0,Parametrlar!$J$26)*CP79*Kirish!$B$28</f>
        <v>0</v>
      </c>
      <c r="CQ81" s="46">
        <f>MAX(0,Parametrlar!$J$26)*CQ79*Kirish!$B$28</f>
        <v>0</v>
      </c>
      <c r="CR81" s="46">
        <f>MAX(0,Parametrlar!$J$26)*CR79*Kirish!$B$28</f>
        <v>0</v>
      </c>
      <c r="CS81" s="46">
        <f>MAX(0,Parametrlar!$J$26)*CS79*Kirish!$B$28</f>
        <v>0</v>
      </c>
      <c r="CT81" s="46">
        <f>MAX(0,Parametrlar!$J$26)*CT79*Kirish!$B$28</f>
        <v>0</v>
      </c>
      <c r="CU81" s="46">
        <f>MAX(0,Parametrlar!$J$26)*CU79*Kirish!$B$28</f>
        <v>0</v>
      </c>
      <c r="CV81" s="46">
        <f>MAX(0,Parametrlar!$J$26)*CV79*Kirish!$B$28</f>
        <v>0</v>
      </c>
      <c r="CW81" s="46">
        <f>MAX(0,Parametrlar!$J$26)*CW79*Kirish!$B$28</f>
        <v>0</v>
      </c>
      <c r="CX81" s="46">
        <f>MAX(0,Parametrlar!$J$26)*CX79*Kirish!$B$28</f>
        <v>0</v>
      </c>
      <c r="CY81" s="46">
        <f>MAX(0,Parametrlar!$J$26)*CY79*Kirish!$B$28</f>
        <v>0</v>
      </c>
      <c r="CZ81" s="46">
        <f>MAX(0,Parametrlar!$J$26)*CZ79*Kirish!$B$28</f>
        <v>0</v>
      </c>
      <c r="DA81" s="46">
        <f>MAX(0,Parametrlar!$J$26)*DA79*Kirish!$B$28</f>
        <v>0</v>
      </c>
      <c r="DB81" s="46">
        <f>MAX(0,Parametrlar!$J$26)*DB79*Kirish!$B$28</f>
        <v>0</v>
      </c>
      <c r="DC81" s="46">
        <f>MAX(0,Parametrlar!$J$26)*DC79*Kirish!$B$28</f>
        <v>0</v>
      </c>
      <c r="DD81" s="46">
        <f>MAX(0,Parametrlar!$J$26)*DD79*Kirish!$B$28</f>
        <v>0</v>
      </c>
      <c r="DE81" s="46">
        <f>MAX(0,Parametrlar!$J$26)*DE79*Kirish!$B$28</f>
        <v>0</v>
      </c>
      <c r="DF81" s="46">
        <f>MAX(0,Parametrlar!$J$26)*DF79*Kirish!$B$28</f>
        <v>0</v>
      </c>
      <c r="DG81" s="46">
        <f>MAX(0,Parametrlar!$J$26)*DG79*Kirish!$B$28</f>
        <v>0</v>
      </c>
      <c r="DH81" s="46">
        <f>MAX(0,Parametrlar!$J$26)*DH79*Kirish!$B$28</f>
        <v>0</v>
      </c>
      <c r="DI81" s="46">
        <f>MAX(0,Parametrlar!$J$26)*DI79*Kirish!$B$28</f>
        <v>0</v>
      </c>
      <c r="DJ81" s="46">
        <f>MAX(0,Parametrlar!$J$26)*DJ79*Kirish!$B$28</f>
        <v>0</v>
      </c>
      <c r="DK81" s="46">
        <f>MAX(0,Parametrlar!$J$26)*DK79*Kirish!$B$28</f>
        <v>0</v>
      </c>
      <c r="DL81" s="46">
        <f>MAX(0,Parametrlar!$J$26)*DL79*Kirish!$B$28</f>
        <v>0</v>
      </c>
      <c r="DM81" s="46">
        <f>MAX(0,Parametrlar!$J$26)*DM79*Kirish!$B$28</f>
        <v>0</v>
      </c>
      <c r="DN81" s="46">
        <f>MAX(0,Parametrlar!$J$26)*DN79*Kirish!$B$28</f>
        <v>0</v>
      </c>
      <c r="DO81" s="46">
        <f>MAX(0,Parametrlar!$J$26)*DO79*Kirish!$B$28</f>
        <v>0</v>
      </c>
      <c r="DP81" s="46">
        <f>MAX(0,Parametrlar!$J$26)*DP79*Kirish!$B$28</f>
        <v>0</v>
      </c>
      <c r="DQ81" s="46">
        <f>MAX(0,Parametrlar!$J$26)*DQ79*Kirish!$B$28</f>
        <v>0</v>
      </c>
      <c r="DR81" s="46">
        <f>MAX(0,Parametrlar!$J$26)*DR79*Kirish!$B$28</f>
        <v>0</v>
      </c>
      <c r="DS81" s="46">
        <f>MAX(0,Parametrlar!$J$26)*DS79*Kirish!$B$28</f>
        <v>0</v>
      </c>
      <c r="DT81" s="46">
        <f>MAX(0,Parametrlar!$J$26)*DT79*Kirish!$B$28</f>
        <v>0</v>
      </c>
      <c r="DU81" s="46">
        <f>MAX(0,Parametrlar!$J$26)*DU79*Kirish!$B$28</f>
        <v>0</v>
      </c>
      <c r="DV81" s="46">
        <f>MAX(0,Parametrlar!$J$26)*DV79*Kirish!$B$28</f>
        <v>0</v>
      </c>
      <c r="DW81" s="46">
        <f>MAX(0,Parametrlar!$J$26)*DW79*Kirish!$B$28</f>
        <v>0</v>
      </c>
      <c r="DX81" s="46">
        <f>MAX(0,Parametrlar!$J$26)*DX79*Kirish!$B$28</f>
        <v>0</v>
      </c>
      <c r="DY81" s="46">
        <f>MAX(0,Parametrlar!$J$26)*DY79*Kirish!$B$28</f>
        <v>0</v>
      </c>
      <c r="DZ81" s="46">
        <f>MAX(0,Parametrlar!$J$26)*DZ79*Kirish!$B$28</f>
        <v>0</v>
      </c>
      <c r="EA81" s="46">
        <f>MAX(0,Parametrlar!$J$26)*EA79*Kirish!$B$28</f>
        <v>0</v>
      </c>
      <c r="EB81" s="46">
        <f>MAX(0,Parametrlar!$J$26)*EB79*Kirish!$B$28</f>
        <v>0</v>
      </c>
      <c r="EC81" s="46">
        <f>MAX(0,Parametrlar!$J$26)*EC79*Kirish!$B$28</f>
        <v>0</v>
      </c>
      <c r="ED81" s="46">
        <f>MAX(0,Parametrlar!$J$26)*ED79*Kirish!$B$28</f>
        <v>0</v>
      </c>
      <c r="EE81" s="46">
        <f>MAX(0,Parametrlar!$J$26)*EE79*Kirish!$B$28</f>
        <v>0</v>
      </c>
      <c r="EF81" s="46">
        <f>MAX(0,Parametrlar!$J$26)*EF79*Kirish!$B$28</f>
        <v>0</v>
      </c>
      <c r="EG81" s="46">
        <f>MAX(0,Parametrlar!$J$26)*EG79*Kirish!$B$28</f>
        <v>0</v>
      </c>
      <c r="EH81" s="46">
        <f>MAX(0,Parametrlar!$J$26)*EH79*Kirish!$B$28</f>
        <v>0</v>
      </c>
      <c r="EI81" s="46">
        <f>MAX(0,Parametrlar!$J$26)*EI79*Kirish!$B$28</f>
        <v>0</v>
      </c>
      <c r="EJ81" s="46">
        <f>MAX(0,Parametrlar!$J$26)*EJ79*Kirish!$B$28</f>
        <v>0</v>
      </c>
      <c r="EK81" s="46">
        <f>MAX(0,Parametrlar!$J$26)*EK79*Kirish!$B$28</f>
        <v>0</v>
      </c>
      <c r="EL81" s="46">
        <f>MAX(0,Parametrlar!$J$26)*EL79*Kirish!$B$28</f>
        <v>0</v>
      </c>
      <c r="EM81" s="46">
        <f>MAX(0,Parametrlar!$J$26)*EM79*Kirish!$B$28</f>
        <v>0</v>
      </c>
      <c r="EN81" s="46">
        <f>MAX(0,Parametrlar!$J$26)*EN79*Kirish!$B$28</f>
        <v>0</v>
      </c>
      <c r="EO81" s="46">
        <f>MAX(0,Parametrlar!$J$26)*EO79*Kirish!$B$28</f>
        <v>0</v>
      </c>
      <c r="EP81" s="46">
        <f>MAX(0,Parametrlar!$J$26)*EP79*Kirish!$B$28</f>
        <v>0</v>
      </c>
      <c r="EQ81" s="46">
        <f>MAX(0,Parametrlar!$J$26)*EQ79*Kirish!$B$28</f>
        <v>0</v>
      </c>
      <c r="ER81" s="46">
        <f>MAX(0,Parametrlar!$J$26)*ER79*Kirish!$B$28</f>
        <v>0</v>
      </c>
      <c r="ES81" s="46">
        <f>MAX(0,Parametrlar!$J$26)*ES79*Kirish!$B$28</f>
        <v>0</v>
      </c>
      <c r="ET81" s="46">
        <f>MAX(0,Parametrlar!$J$26)*ET79*Kirish!$B$28</f>
        <v>0</v>
      </c>
      <c r="EU81" s="46">
        <f>MAX(0,Parametrlar!$J$26)*EU79*Kirish!$B$28</f>
        <v>0</v>
      </c>
      <c r="EV81" s="46">
        <f>MAX(0,Parametrlar!$J$26)*EV79*Kirish!$B$28</f>
        <v>0</v>
      </c>
      <c r="EW81" s="46">
        <f>MAX(0,Parametrlar!$J$26)*EW79*Kirish!$B$28</f>
        <v>0</v>
      </c>
      <c r="EX81" s="46">
        <f>MAX(0,Parametrlar!$J$26)*EX79*Kirish!$B$28</f>
        <v>0</v>
      </c>
      <c r="EY81" s="46">
        <f>MAX(0,Parametrlar!$J$26)*EY79*Kirish!$B$28</f>
        <v>0</v>
      </c>
      <c r="EZ81" s="46">
        <f>MAX(0,Parametrlar!$J$26)*EZ79*Kirish!$B$28</f>
        <v>0</v>
      </c>
      <c r="FA81" s="46">
        <f>MAX(0,Parametrlar!$J$26)*FA79*Kirish!$B$28</f>
        <v>0</v>
      </c>
      <c r="FB81" s="46">
        <f>MAX(0,Parametrlar!$J$26)*FB79*Kirish!$B$28</f>
        <v>0</v>
      </c>
      <c r="FC81" s="46">
        <f>MAX(0,Parametrlar!$J$26)*FC79*Kirish!$B$28</f>
        <v>0</v>
      </c>
      <c r="FD81" s="46">
        <f>MAX(0,Parametrlar!$J$26)*FD79*Kirish!$B$28</f>
        <v>0</v>
      </c>
      <c r="FE81" s="46">
        <f>MAX(0,Parametrlar!$J$26)*FE79*Kirish!$B$28</f>
        <v>0</v>
      </c>
      <c r="FF81" s="46">
        <f>MAX(0,Parametrlar!$J$26)*FF79*Kirish!$B$28</f>
        <v>0</v>
      </c>
      <c r="FG81" s="46">
        <f>MAX(0,Parametrlar!$J$26)*FG79*Kirish!$B$28</f>
        <v>0</v>
      </c>
      <c r="FH81" s="46">
        <f>MAX(0,Parametrlar!$J$26)*FH79*Kirish!$B$28</f>
        <v>0</v>
      </c>
      <c r="FI81" s="46">
        <f>MAX(0,Parametrlar!$J$26)*FI79*Kirish!$B$28</f>
        <v>0</v>
      </c>
      <c r="FJ81" s="46">
        <f>MAX(0,Parametrlar!$J$26)*FJ79*Kirish!$B$28</f>
        <v>0</v>
      </c>
      <c r="FK81" s="46">
        <f>MAX(0,Parametrlar!$J$26)*FK79*Kirish!$B$28</f>
        <v>0</v>
      </c>
      <c r="FL81" s="46">
        <f>MAX(0,Parametrlar!$J$26)*FL79*Kirish!$B$28</f>
        <v>0</v>
      </c>
      <c r="FM81" s="46">
        <f>MAX(0,Parametrlar!$J$26)*FM79*Kirish!$B$28</f>
        <v>0</v>
      </c>
      <c r="FN81" s="46">
        <f>MAX(0,Parametrlar!$J$26)*FN79*Kirish!$B$28</f>
        <v>0</v>
      </c>
      <c r="FO81" s="46">
        <f>MAX(0,Parametrlar!$J$26)*FO79*Kirish!$B$28</f>
        <v>0</v>
      </c>
      <c r="FP81" s="46">
        <f>MAX(0,Parametrlar!$J$26)*FP79*Kirish!$B$28</f>
        <v>0</v>
      </c>
    </row>
    <row r="82" spans="1:172" x14ac:dyDescent="0.2">
      <c r="A82" s="42" t="s">
        <v>230</v>
      </c>
      <c r="C82" s="45">
        <f t="shared" si="100"/>
        <v>2580273.4919999996</v>
      </c>
      <c r="D82" s="46">
        <f>IF(AND(D$4&gt;=1,D$4&lt;=Parametrlar!$J$4),Parametrlar!$J$17/Parametrlar!$J$4*(1+Kirish!$D$38)^((D$4-1)/12),0)</f>
        <v>0</v>
      </c>
      <c r="E82" s="46">
        <f>IF(AND(E$4&gt;=1,E$4&lt;=Parametrlar!$J$4),Parametrlar!$J$17/Parametrlar!$J$4*(1+Kirish!$D$38)^((E$4-1)/12),0)</f>
        <v>184305.24942857143</v>
      </c>
      <c r="F82" s="46">
        <f>IF(AND(F$4&gt;=1,F$4&lt;=Parametrlar!$J$4),Parametrlar!$J$17/Parametrlar!$J$4*(1+Kirish!$D$38)^((F$4-1)/12),0)</f>
        <v>184305.24942857143</v>
      </c>
      <c r="G82" s="46">
        <f>IF(AND(G$4&gt;=1,G$4&lt;=Parametrlar!$J$4),Parametrlar!$J$17/Parametrlar!$J$4*(1+Kirish!$D$38)^((G$4-1)/12),0)</f>
        <v>184305.24942857143</v>
      </c>
      <c r="H82" s="46">
        <f>IF(AND(H$4&gt;=1,H$4&lt;=Parametrlar!$J$4),Parametrlar!$J$17/Parametrlar!$J$4*(1+Kirish!$D$38)^((H$4-1)/12),0)</f>
        <v>184305.24942857143</v>
      </c>
      <c r="I82" s="46">
        <f>IF(AND(I$4&gt;=1,I$4&lt;=Parametrlar!$J$4),Parametrlar!$J$17/Parametrlar!$J$4*(1+Kirish!$D$38)^((I$4-1)/12),0)</f>
        <v>184305.24942857143</v>
      </c>
      <c r="J82" s="46">
        <f>IF(AND(J$4&gt;=1,J$4&lt;=Parametrlar!$J$4),Parametrlar!$J$17/Parametrlar!$J$4*(1+Kirish!$D$38)^((J$4-1)/12),0)</f>
        <v>184305.24942857143</v>
      </c>
      <c r="K82" s="46">
        <f>IF(AND(K$4&gt;=1,K$4&lt;=Parametrlar!$J$4),Parametrlar!$J$17/Parametrlar!$J$4*(1+Kirish!$D$38)^((K$4-1)/12),0)</f>
        <v>184305.24942857143</v>
      </c>
      <c r="L82" s="46">
        <f>IF(AND(L$4&gt;=1,L$4&lt;=Parametrlar!$J$4),Parametrlar!$J$17/Parametrlar!$J$4*(1+Kirish!$D$38)^((L$4-1)/12),0)</f>
        <v>184305.24942857143</v>
      </c>
      <c r="M82" s="46">
        <f>IF(AND(M$4&gt;=1,M$4&lt;=Parametrlar!$J$4),Parametrlar!$J$17/Parametrlar!$J$4*(1+Kirish!$D$38)^((M$4-1)/12),0)</f>
        <v>184305.24942857143</v>
      </c>
      <c r="N82" s="46">
        <f>IF(AND(N$4&gt;=1,N$4&lt;=Parametrlar!$J$4),Parametrlar!$J$17/Parametrlar!$J$4*(1+Kirish!$D$38)^((N$4-1)/12),0)</f>
        <v>184305.24942857143</v>
      </c>
      <c r="O82" s="46">
        <f>IF(AND(O$4&gt;=1,O$4&lt;=Parametrlar!$J$4),Parametrlar!$J$17/Parametrlar!$J$4*(1+Kirish!$D$38)^((O$4-1)/12),0)</f>
        <v>184305.24942857143</v>
      </c>
      <c r="P82" s="46">
        <f>IF(AND(P$4&gt;=1,P$4&lt;=Parametrlar!$J$4),Parametrlar!$J$17/Parametrlar!$J$4*(1+Kirish!$D$38)^((P$4-1)/12),0)</f>
        <v>184305.24942857143</v>
      </c>
      <c r="Q82" s="46">
        <f>IF(AND(Q$4&gt;=1,Q$4&lt;=Parametrlar!$J$4),Parametrlar!$J$17/Parametrlar!$J$4*(1+Kirish!$D$38)^((Q$4-1)/12),0)</f>
        <v>184305.24942857143</v>
      </c>
      <c r="R82" s="46">
        <f>IF(AND(R$4&gt;=1,R$4&lt;=Parametrlar!$J$4),Parametrlar!$J$17/Parametrlar!$J$4*(1+Kirish!$D$38)^((R$4-1)/12),0)</f>
        <v>184305.24942857143</v>
      </c>
      <c r="S82" s="46">
        <f>IF(AND(S$4&gt;=1,S$4&lt;=Parametrlar!$J$4),Parametrlar!$J$17/Parametrlar!$J$4*(1+Kirish!$D$38)^((S$4-1)/12),0)</f>
        <v>0</v>
      </c>
      <c r="T82" s="46">
        <f>IF(AND(T$4&gt;=1,T$4&lt;=Parametrlar!$J$4),Parametrlar!$J$17/Parametrlar!$J$4*(1+Kirish!$D$38)^((T$4-1)/12),0)</f>
        <v>0</v>
      </c>
      <c r="U82" s="46">
        <f>IF(AND(U$4&gt;=1,U$4&lt;=Parametrlar!$J$4),Parametrlar!$J$17/Parametrlar!$J$4*(1+Kirish!$D$38)^((U$4-1)/12),0)</f>
        <v>0</v>
      </c>
      <c r="V82" s="46">
        <f>IF(AND(V$4&gt;=1,V$4&lt;=Parametrlar!$J$4),Parametrlar!$J$17/Parametrlar!$J$4*(1+Kirish!$D$38)^((V$4-1)/12),0)</f>
        <v>0</v>
      </c>
      <c r="W82" s="46">
        <f>IF(AND(W$4&gt;=1,W$4&lt;=Parametrlar!$J$4),Parametrlar!$J$17/Parametrlar!$J$4*(1+Kirish!$D$38)^((W$4-1)/12),0)</f>
        <v>0</v>
      </c>
      <c r="X82" s="46">
        <f>IF(AND(X$4&gt;=1,X$4&lt;=Parametrlar!$J$4),Parametrlar!$J$17/Parametrlar!$J$4*(1+Kirish!$D$38)^((X$4-1)/12),0)</f>
        <v>0</v>
      </c>
      <c r="Y82" s="46">
        <f>IF(AND(Y$4&gt;=1,Y$4&lt;=Parametrlar!$J$4),Parametrlar!$J$17/Parametrlar!$J$4*(1+Kirish!$D$38)^((Y$4-1)/12),0)</f>
        <v>0</v>
      </c>
      <c r="Z82" s="46">
        <f>IF(AND(Z$4&gt;=1,Z$4&lt;=Parametrlar!$J$4),Parametrlar!$J$17/Parametrlar!$J$4*(1+Kirish!$D$38)^((Z$4-1)/12),0)</f>
        <v>0</v>
      </c>
      <c r="AA82" s="46">
        <f>IF(AND(AA$4&gt;=1,AA$4&lt;=Parametrlar!$J$4),Parametrlar!$J$17/Parametrlar!$J$4*(1+Kirish!$D$38)^((AA$4-1)/12),0)</f>
        <v>0</v>
      </c>
      <c r="AB82" s="46">
        <f>IF(AND(AB$4&gt;=1,AB$4&lt;=Parametrlar!$J$4),Parametrlar!$J$17/Parametrlar!$J$4*(1+Kirish!$D$38)^((AB$4-1)/12),0)</f>
        <v>0</v>
      </c>
      <c r="AC82" s="46">
        <f>IF(AND(AC$4&gt;=1,AC$4&lt;=Parametrlar!$J$4),Parametrlar!$J$17/Parametrlar!$J$4*(1+Kirish!$D$38)^((AC$4-1)/12),0)</f>
        <v>0</v>
      </c>
      <c r="AD82" s="46">
        <f>IF(AND(AD$4&gt;=1,AD$4&lt;=Parametrlar!$J$4),Parametrlar!$J$17/Parametrlar!$J$4*(1+Kirish!$D$38)^((AD$4-1)/12),0)</f>
        <v>0</v>
      </c>
      <c r="AE82" s="46">
        <f>IF(AND(AE$4&gt;=1,AE$4&lt;=Parametrlar!$J$4),Parametrlar!$J$17/Parametrlar!$J$4*(1+Kirish!$D$38)^((AE$4-1)/12),0)</f>
        <v>0</v>
      </c>
      <c r="AF82" s="46">
        <f>IF(AND(AF$4&gt;=1,AF$4&lt;=Parametrlar!$J$4),Parametrlar!$J$17/Parametrlar!$J$4*(1+Kirish!$D$38)^((AF$4-1)/12),0)</f>
        <v>0</v>
      </c>
      <c r="AG82" s="46">
        <f>IF(AND(AG$4&gt;=1,AG$4&lt;=Parametrlar!$J$4),Parametrlar!$J$17/Parametrlar!$J$4*(1+Kirish!$D$38)^((AG$4-1)/12),0)</f>
        <v>0</v>
      </c>
      <c r="AH82" s="46">
        <f>IF(AND(AH$4&gt;=1,AH$4&lt;=Parametrlar!$J$4),Parametrlar!$J$17/Parametrlar!$J$4*(1+Kirish!$D$38)^((AH$4-1)/12),0)</f>
        <v>0</v>
      </c>
      <c r="AI82" s="46">
        <f>IF(AND(AI$4&gt;=1,AI$4&lt;=Parametrlar!$J$4),Parametrlar!$J$17/Parametrlar!$J$4*(1+Kirish!$D$38)^((AI$4-1)/12),0)</f>
        <v>0</v>
      </c>
      <c r="AJ82" s="46">
        <f>IF(AND(AJ$4&gt;=1,AJ$4&lt;=Parametrlar!$J$4),Parametrlar!$J$17/Parametrlar!$J$4*(1+Kirish!$D$38)^((AJ$4-1)/12),0)</f>
        <v>0</v>
      </c>
      <c r="AK82" s="46">
        <f>IF(AND(AK$4&gt;=1,AK$4&lt;=Parametrlar!$J$4),Parametrlar!$J$17/Parametrlar!$J$4*(1+Kirish!$D$38)^((AK$4-1)/12),0)</f>
        <v>0</v>
      </c>
      <c r="AL82" s="46">
        <f>IF(AND(AL$4&gt;=1,AL$4&lt;=Parametrlar!$J$4),Parametrlar!$J$17/Parametrlar!$J$4*(1+Kirish!$D$38)^((AL$4-1)/12),0)</f>
        <v>0</v>
      </c>
      <c r="AM82" s="46">
        <f>IF(AND(AM$4&gt;=1,AM$4&lt;=Parametrlar!$J$4),Parametrlar!$J$17/Parametrlar!$J$4*(1+Kirish!$D$38)^((AM$4-1)/12),0)</f>
        <v>0</v>
      </c>
      <c r="AN82" s="46">
        <f>IF(AND(AN$4&gt;=1,AN$4&lt;=Parametrlar!$J$4),Parametrlar!$J$17/Parametrlar!$J$4*(1+Kirish!$D$38)^((AN$4-1)/12),0)</f>
        <v>0</v>
      </c>
      <c r="AO82" s="46">
        <f>IF(AND(AO$4&gt;=1,AO$4&lt;=Parametrlar!$J$4),Parametrlar!$J$17/Parametrlar!$J$4*(1+Kirish!$D$38)^((AO$4-1)/12),0)</f>
        <v>0</v>
      </c>
      <c r="AP82" s="46">
        <f>IF(AND(AP$4&gt;=1,AP$4&lt;=Parametrlar!$J$4),Parametrlar!$J$17/Parametrlar!$J$4*(1+Kirish!$D$38)^((AP$4-1)/12),0)</f>
        <v>0</v>
      </c>
      <c r="AQ82" s="46">
        <f>IF(AND(AQ$4&gt;=1,AQ$4&lt;=Parametrlar!$J$4),Parametrlar!$J$17/Parametrlar!$J$4*(1+Kirish!$D$38)^((AQ$4-1)/12),0)</f>
        <v>0</v>
      </c>
      <c r="AR82" s="46">
        <f>IF(AND(AR$4&gt;=1,AR$4&lt;=Parametrlar!$J$4),Parametrlar!$J$17/Parametrlar!$J$4*(1+Kirish!$D$38)^((AR$4-1)/12),0)</f>
        <v>0</v>
      </c>
      <c r="AS82" s="46">
        <f>IF(AND(AS$4&gt;=1,AS$4&lt;=Parametrlar!$J$4),Parametrlar!$J$17/Parametrlar!$J$4*(1+Kirish!$D$38)^((AS$4-1)/12),0)</f>
        <v>0</v>
      </c>
      <c r="AT82" s="46">
        <f>IF(AND(AT$4&gt;=1,AT$4&lt;=Parametrlar!$J$4),Parametrlar!$J$17/Parametrlar!$J$4*(1+Kirish!$D$38)^((AT$4-1)/12),0)</f>
        <v>0</v>
      </c>
      <c r="AU82" s="46">
        <f>IF(AND(AU$4&gt;=1,AU$4&lt;=Parametrlar!$J$4),Parametrlar!$J$17/Parametrlar!$J$4*(1+Kirish!$D$38)^((AU$4-1)/12),0)</f>
        <v>0</v>
      </c>
      <c r="AV82" s="46">
        <f>IF(AND(AV$4&gt;=1,AV$4&lt;=Parametrlar!$J$4),Parametrlar!$J$17/Parametrlar!$J$4*(1+Kirish!$D$38)^((AV$4-1)/12),0)</f>
        <v>0</v>
      </c>
      <c r="AW82" s="46">
        <f>IF(AND(AW$4&gt;=1,AW$4&lt;=Parametrlar!$J$4),Parametrlar!$J$17/Parametrlar!$J$4*(1+Kirish!$D$38)^((AW$4-1)/12),0)</f>
        <v>0</v>
      </c>
      <c r="AX82" s="46">
        <f>IF(AND(AX$4&gt;=1,AX$4&lt;=Parametrlar!$J$4),Parametrlar!$J$17/Parametrlar!$J$4*(1+Kirish!$D$38)^((AX$4-1)/12),0)</f>
        <v>0</v>
      </c>
      <c r="AY82" s="46">
        <f>IF(AND(AY$4&gt;=1,AY$4&lt;=Parametrlar!$J$4),Parametrlar!$J$17/Parametrlar!$J$4*(1+Kirish!$D$38)^((AY$4-1)/12),0)</f>
        <v>0</v>
      </c>
      <c r="AZ82" s="46">
        <f>IF(AND(AZ$4&gt;=1,AZ$4&lt;=Parametrlar!$J$4),Parametrlar!$J$17/Parametrlar!$J$4*(1+Kirish!$D$38)^((AZ$4-1)/12),0)</f>
        <v>0</v>
      </c>
      <c r="BA82" s="46">
        <f>IF(AND(BA$4&gt;=1,BA$4&lt;=Parametrlar!$J$4),Parametrlar!$J$17/Parametrlar!$J$4*(1+Kirish!$D$38)^((BA$4-1)/12),0)</f>
        <v>0</v>
      </c>
      <c r="BB82" s="46">
        <f>IF(AND(BB$4&gt;=1,BB$4&lt;=Parametrlar!$J$4),Parametrlar!$J$17/Parametrlar!$J$4*(1+Kirish!$D$38)^((BB$4-1)/12),0)</f>
        <v>0</v>
      </c>
      <c r="BC82" s="46">
        <f>IF(AND(BC$4&gt;=1,BC$4&lt;=Parametrlar!$J$4),Parametrlar!$J$17/Parametrlar!$J$4*(1+Kirish!$D$38)^((BC$4-1)/12),0)</f>
        <v>0</v>
      </c>
      <c r="BD82" s="46">
        <f>IF(AND(BD$4&gt;=1,BD$4&lt;=Parametrlar!$J$4),Parametrlar!$J$17/Parametrlar!$J$4*(1+Kirish!$D$38)^((BD$4-1)/12),0)</f>
        <v>0</v>
      </c>
      <c r="BE82" s="46">
        <f>IF(AND(BE$4&gt;=1,BE$4&lt;=Parametrlar!$J$4),Parametrlar!$J$17/Parametrlar!$J$4*(1+Kirish!$D$38)^((BE$4-1)/12),0)</f>
        <v>0</v>
      </c>
      <c r="BF82" s="46">
        <f>IF(AND(BF$4&gt;=1,BF$4&lt;=Parametrlar!$J$4),Parametrlar!$J$17/Parametrlar!$J$4*(1+Kirish!$D$38)^((BF$4-1)/12),0)</f>
        <v>0</v>
      </c>
      <c r="BG82" s="46">
        <f>IF(AND(BG$4&gt;=1,BG$4&lt;=Parametrlar!$J$4),Parametrlar!$J$17/Parametrlar!$J$4*(1+Kirish!$D$38)^((BG$4-1)/12),0)</f>
        <v>0</v>
      </c>
      <c r="BH82" s="46">
        <f>IF(AND(BH$4&gt;=1,BH$4&lt;=Parametrlar!$J$4),Parametrlar!$J$17/Parametrlar!$J$4*(1+Kirish!$D$38)^((BH$4-1)/12),0)</f>
        <v>0</v>
      </c>
      <c r="BI82" s="46">
        <f>IF(AND(BI$4&gt;=1,BI$4&lt;=Parametrlar!$J$4),Parametrlar!$J$17/Parametrlar!$J$4*(1+Kirish!$D$38)^((BI$4-1)/12),0)</f>
        <v>0</v>
      </c>
      <c r="BJ82" s="46">
        <f>IF(AND(BJ$4&gt;=1,BJ$4&lt;=Parametrlar!$J$4),Parametrlar!$J$17/Parametrlar!$J$4*(1+Kirish!$D$38)^((BJ$4-1)/12),0)</f>
        <v>0</v>
      </c>
      <c r="BK82" s="46">
        <f>IF(AND(BK$4&gt;=1,BK$4&lt;=Parametrlar!$J$4),Parametrlar!$J$17/Parametrlar!$J$4*(1+Kirish!$D$38)^((BK$4-1)/12),0)</f>
        <v>0</v>
      </c>
      <c r="BL82" s="46">
        <f>IF(AND(BL$4&gt;=1,BL$4&lt;=Parametrlar!$J$4),Parametrlar!$J$17/Parametrlar!$J$4*(1+Kirish!$D$38)^((BL$4-1)/12),0)</f>
        <v>0</v>
      </c>
      <c r="BM82" s="46">
        <f>IF(AND(BM$4&gt;=1,BM$4&lt;=Parametrlar!$J$4),Parametrlar!$J$17/Parametrlar!$J$4*(1+Kirish!$D$38)^((BM$4-1)/12),0)</f>
        <v>0</v>
      </c>
      <c r="BN82" s="46">
        <f>IF(AND(BN$4&gt;=1,BN$4&lt;=Parametrlar!$J$4),Parametrlar!$J$17/Parametrlar!$J$4*(1+Kirish!$D$38)^((BN$4-1)/12),0)</f>
        <v>0</v>
      </c>
      <c r="BO82" s="46">
        <f>IF(AND(BO$4&gt;=1,BO$4&lt;=Parametrlar!$J$4),Parametrlar!$J$17/Parametrlar!$J$4*(1+Kirish!$D$38)^((BO$4-1)/12),0)</f>
        <v>0</v>
      </c>
      <c r="BP82" s="46">
        <f>IF(AND(BP$4&gt;=1,BP$4&lt;=Parametrlar!$J$4),Parametrlar!$J$17/Parametrlar!$J$4*(1+Kirish!$D$38)^((BP$4-1)/12),0)</f>
        <v>0</v>
      </c>
      <c r="BQ82" s="46">
        <f>IF(AND(BQ$4&gt;=1,BQ$4&lt;=Parametrlar!$J$4),Parametrlar!$J$17/Parametrlar!$J$4*(1+Kirish!$D$38)^((BQ$4-1)/12),0)</f>
        <v>0</v>
      </c>
      <c r="BR82" s="46">
        <f>IF(AND(BR$4&gt;=1,BR$4&lt;=Parametrlar!$J$4),Parametrlar!$J$17/Parametrlar!$J$4*(1+Kirish!$D$38)^((BR$4-1)/12),0)</f>
        <v>0</v>
      </c>
      <c r="BS82" s="46">
        <f>IF(AND(BS$4&gt;=1,BS$4&lt;=Parametrlar!$J$4),Parametrlar!$J$17/Parametrlar!$J$4*(1+Kirish!$D$38)^((BS$4-1)/12),0)</f>
        <v>0</v>
      </c>
      <c r="BT82" s="46">
        <f>IF(AND(BT$4&gt;=1,BT$4&lt;=Parametrlar!$J$4),Parametrlar!$J$17/Parametrlar!$J$4*(1+Kirish!$D$38)^((BT$4-1)/12),0)</f>
        <v>0</v>
      </c>
      <c r="BU82" s="46">
        <f>IF(AND(BU$4&gt;=1,BU$4&lt;=Parametrlar!$J$4),Parametrlar!$J$17/Parametrlar!$J$4*(1+Kirish!$D$38)^((BU$4-1)/12),0)</f>
        <v>0</v>
      </c>
      <c r="BV82" s="46">
        <f>IF(AND(BV$4&gt;=1,BV$4&lt;=Parametrlar!$J$4),Parametrlar!$J$17/Parametrlar!$J$4*(1+Kirish!$D$38)^((BV$4-1)/12),0)</f>
        <v>0</v>
      </c>
      <c r="BW82" s="46">
        <f>IF(AND(BW$4&gt;=1,BW$4&lt;=Parametrlar!$J$4),Parametrlar!$J$17/Parametrlar!$J$4*(1+Kirish!$D$38)^((BW$4-1)/12),0)</f>
        <v>0</v>
      </c>
      <c r="BX82" s="46">
        <f>IF(AND(BX$4&gt;=1,BX$4&lt;=Parametrlar!$J$4),Parametrlar!$J$17/Parametrlar!$J$4*(1+Kirish!$D$38)^((BX$4-1)/12),0)</f>
        <v>0</v>
      </c>
      <c r="BY82" s="46">
        <f>IF(AND(BY$4&gt;=1,BY$4&lt;=Parametrlar!$J$4),Parametrlar!$J$17/Parametrlar!$J$4*(1+Kirish!$D$38)^((BY$4-1)/12),0)</f>
        <v>0</v>
      </c>
      <c r="BZ82" s="46">
        <f>IF(AND(BZ$4&gt;=1,BZ$4&lt;=Parametrlar!$J$4),Parametrlar!$J$17/Parametrlar!$J$4*(1+Kirish!$D$38)^((BZ$4-1)/12),0)</f>
        <v>0</v>
      </c>
      <c r="CA82" s="46">
        <f>IF(AND(CA$4&gt;=1,CA$4&lt;=Parametrlar!$J$4),Parametrlar!$J$17/Parametrlar!$J$4*(1+Kirish!$D$38)^((CA$4-1)/12),0)</f>
        <v>0</v>
      </c>
      <c r="CB82" s="46">
        <f>IF(AND(CB$4&gt;=1,CB$4&lt;=Parametrlar!$J$4),Parametrlar!$J$17/Parametrlar!$J$4*(1+Kirish!$D$38)^((CB$4-1)/12),0)</f>
        <v>0</v>
      </c>
      <c r="CC82" s="46">
        <f>IF(AND(CC$4&gt;=1,CC$4&lt;=Parametrlar!$J$4),Parametrlar!$J$17/Parametrlar!$J$4*(1+Kirish!$D$38)^((CC$4-1)/12),0)</f>
        <v>0</v>
      </c>
      <c r="CD82" s="46">
        <f>IF(AND(CD$4&gt;=1,CD$4&lt;=Parametrlar!$J$4),Parametrlar!$J$17/Parametrlar!$J$4*(1+Kirish!$D$38)^((CD$4-1)/12),0)</f>
        <v>0</v>
      </c>
      <c r="CE82" s="46">
        <f>IF(AND(CE$4&gt;=1,CE$4&lt;=Parametrlar!$J$4),Parametrlar!$J$17/Parametrlar!$J$4*(1+Kirish!$D$38)^((CE$4-1)/12),0)</f>
        <v>0</v>
      </c>
      <c r="CF82" s="46">
        <f>IF(AND(CF$4&gt;=1,CF$4&lt;=Parametrlar!$J$4),Parametrlar!$J$17/Parametrlar!$J$4*(1+Kirish!$D$38)^((CF$4-1)/12),0)</f>
        <v>0</v>
      </c>
      <c r="CG82" s="46">
        <f>IF(AND(CG$4&gt;=1,CG$4&lt;=Parametrlar!$J$4),Parametrlar!$J$17/Parametrlar!$J$4*(1+Kirish!$D$38)^((CG$4-1)/12),0)</f>
        <v>0</v>
      </c>
      <c r="CH82" s="46">
        <f>IF(AND(CH$4&gt;=1,CH$4&lt;=Parametrlar!$J$4),Parametrlar!$J$17/Parametrlar!$J$4*(1+Kirish!$D$38)^((CH$4-1)/12),0)</f>
        <v>0</v>
      </c>
      <c r="CI82" s="46">
        <f>IF(AND(CI$4&gt;=1,CI$4&lt;=Parametrlar!$J$4),Parametrlar!$J$17/Parametrlar!$J$4*(1+Kirish!$D$38)^((CI$4-1)/12),0)</f>
        <v>0</v>
      </c>
      <c r="CJ82" s="46">
        <f>IF(AND(CJ$4&gt;=1,CJ$4&lt;=Parametrlar!$J$4),Parametrlar!$J$17/Parametrlar!$J$4*(1+Kirish!$D$38)^((CJ$4-1)/12),0)</f>
        <v>0</v>
      </c>
      <c r="CK82" s="46">
        <f>IF(AND(CK$4&gt;=1,CK$4&lt;=Parametrlar!$J$4),Parametrlar!$J$17/Parametrlar!$J$4*(1+Kirish!$D$38)^((CK$4-1)/12),0)</f>
        <v>0</v>
      </c>
      <c r="CL82" s="46">
        <f>IF(AND(CL$4&gt;=1,CL$4&lt;=Parametrlar!$J$4),Parametrlar!$J$17/Parametrlar!$J$4*(1+Kirish!$D$38)^((CL$4-1)/12),0)</f>
        <v>0</v>
      </c>
      <c r="CM82" s="46">
        <f>IF(AND(CM$4&gt;=1,CM$4&lt;=Parametrlar!$J$4),Parametrlar!$J$17/Parametrlar!$J$4*(1+Kirish!$D$38)^((CM$4-1)/12),0)</f>
        <v>0</v>
      </c>
      <c r="CN82" s="46">
        <f>IF(AND(CN$4&gt;=1,CN$4&lt;=Parametrlar!$J$4),Parametrlar!$J$17/Parametrlar!$J$4*(1+Kirish!$D$38)^((CN$4-1)/12),0)</f>
        <v>0</v>
      </c>
      <c r="CO82" s="46">
        <f>IF(AND(CO$4&gt;=1,CO$4&lt;=Parametrlar!$J$4),Parametrlar!$J$17/Parametrlar!$J$4*(1+Kirish!$D$38)^((CO$4-1)/12),0)</f>
        <v>0</v>
      </c>
      <c r="CP82" s="46">
        <f>IF(AND(CP$4&gt;=1,CP$4&lt;=Parametrlar!$J$4),Parametrlar!$J$17/Parametrlar!$J$4*(1+Kirish!$D$38)^((CP$4-1)/12),0)</f>
        <v>0</v>
      </c>
      <c r="CQ82" s="46">
        <f>IF(AND(CQ$4&gt;=1,CQ$4&lt;=Parametrlar!$J$4),Parametrlar!$J$17/Parametrlar!$J$4*(1+Kirish!$D$38)^((CQ$4-1)/12),0)</f>
        <v>0</v>
      </c>
      <c r="CR82" s="46">
        <f>IF(AND(CR$4&gt;=1,CR$4&lt;=Parametrlar!$J$4),Parametrlar!$J$17/Parametrlar!$J$4*(1+Kirish!$D$38)^((CR$4-1)/12),0)</f>
        <v>0</v>
      </c>
      <c r="CS82" s="46">
        <f>IF(AND(CS$4&gt;=1,CS$4&lt;=Parametrlar!$J$4),Parametrlar!$J$17/Parametrlar!$J$4*(1+Kirish!$D$38)^((CS$4-1)/12),0)</f>
        <v>0</v>
      </c>
      <c r="CT82" s="46">
        <f>IF(AND(CT$4&gt;=1,CT$4&lt;=Parametrlar!$J$4),Parametrlar!$J$17/Parametrlar!$J$4*(1+Kirish!$D$38)^((CT$4-1)/12),0)</f>
        <v>0</v>
      </c>
      <c r="CU82" s="46">
        <f>IF(AND(CU$4&gt;=1,CU$4&lt;=Parametrlar!$J$4),Parametrlar!$J$17/Parametrlar!$J$4*(1+Kirish!$D$38)^((CU$4-1)/12),0)</f>
        <v>0</v>
      </c>
      <c r="CV82" s="46">
        <f>IF(AND(CV$4&gt;=1,CV$4&lt;=Parametrlar!$J$4),Parametrlar!$J$17/Parametrlar!$J$4*(1+Kirish!$D$38)^((CV$4-1)/12),0)</f>
        <v>0</v>
      </c>
      <c r="CW82" s="46">
        <f>IF(AND(CW$4&gt;=1,CW$4&lt;=Parametrlar!$J$4),Parametrlar!$J$17/Parametrlar!$J$4*(1+Kirish!$D$38)^((CW$4-1)/12),0)</f>
        <v>0</v>
      </c>
      <c r="CX82" s="46">
        <f>IF(AND(CX$4&gt;=1,CX$4&lt;=Parametrlar!$J$4),Parametrlar!$J$17/Parametrlar!$J$4*(1+Kirish!$D$38)^((CX$4-1)/12),0)</f>
        <v>0</v>
      </c>
      <c r="CY82" s="46">
        <f>IF(AND(CY$4&gt;=1,CY$4&lt;=Parametrlar!$J$4),Parametrlar!$J$17/Parametrlar!$J$4*(1+Kirish!$D$38)^((CY$4-1)/12),0)</f>
        <v>0</v>
      </c>
      <c r="CZ82" s="46">
        <f>IF(AND(CZ$4&gt;=1,CZ$4&lt;=Parametrlar!$J$4),Parametrlar!$J$17/Parametrlar!$J$4*(1+Kirish!$D$38)^((CZ$4-1)/12),0)</f>
        <v>0</v>
      </c>
      <c r="DA82" s="46">
        <f>IF(AND(DA$4&gt;=1,DA$4&lt;=Parametrlar!$J$4),Parametrlar!$J$17/Parametrlar!$J$4*(1+Kirish!$D$38)^((DA$4-1)/12),0)</f>
        <v>0</v>
      </c>
      <c r="DB82" s="46">
        <f>IF(AND(DB$4&gt;=1,DB$4&lt;=Parametrlar!$J$4),Parametrlar!$J$17/Parametrlar!$J$4*(1+Kirish!$D$38)^((DB$4-1)/12),0)</f>
        <v>0</v>
      </c>
      <c r="DC82" s="46">
        <f>IF(AND(DC$4&gt;=1,DC$4&lt;=Parametrlar!$J$4),Parametrlar!$J$17/Parametrlar!$J$4*(1+Kirish!$D$38)^((DC$4-1)/12),0)</f>
        <v>0</v>
      </c>
      <c r="DD82" s="46">
        <f>IF(AND(DD$4&gt;=1,DD$4&lt;=Parametrlar!$J$4),Parametrlar!$J$17/Parametrlar!$J$4*(1+Kirish!$D$38)^((DD$4-1)/12),0)</f>
        <v>0</v>
      </c>
      <c r="DE82" s="46">
        <f>IF(AND(DE$4&gt;=1,DE$4&lt;=Parametrlar!$J$4),Parametrlar!$J$17/Parametrlar!$J$4*(1+Kirish!$D$38)^((DE$4-1)/12),0)</f>
        <v>0</v>
      </c>
      <c r="DF82" s="46">
        <f>IF(AND(DF$4&gt;=1,DF$4&lt;=Parametrlar!$J$4),Parametrlar!$J$17/Parametrlar!$J$4*(1+Kirish!$D$38)^((DF$4-1)/12),0)</f>
        <v>0</v>
      </c>
      <c r="DG82" s="46">
        <f>IF(AND(DG$4&gt;=1,DG$4&lt;=Parametrlar!$J$4),Parametrlar!$J$17/Parametrlar!$J$4*(1+Kirish!$D$38)^((DG$4-1)/12),0)</f>
        <v>0</v>
      </c>
      <c r="DH82" s="46">
        <f>IF(AND(DH$4&gt;=1,DH$4&lt;=Parametrlar!$J$4),Parametrlar!$J$17/Parametrlar!$J$4*(1+Kirish!$D$38)^((DH$4-1)/12),0)</f>
        <v>0</v>
      </c>
      <c r="DI82" s="46">
        <f>IF(AND(DI$4&gt;=1,DI$4&lt;=Parametrlar!$J$4),Parametrlar!$J$17/Parametrlar!$J$4*(1+Kirish!$D$38)^((DI$4-1)/12),0)</f>
        <v>0</v>
      </c>
      <c r="DJ82" s="46">
        <f>IF(AND(DJ$4&gt;=1,DJ$4&lt;=Parametrlar!$J$4),Parametrlar!$J$17/Parametrlar!$J$4*(1+Kirish!$D$38)^((DJ$4-1)/12),0)</f>
        <v>0</v>
      </c>
      <c r="DK82" s="46">
        <f>IF(AND(DK$4&gt;=1,DK$4&lt;=Parametrlar!$J$4),Parametrlar!$J$17/Parametrlar!$J$4*(1+Kirish!$D$38)^((DK$4-1)/12),0)</f>
        <v>0</v>
      </c>
      <c r="DL82" s="46">
        <f>IF(AND(DL$4&gt;=1,DL$4&lt;=Parametrlar!$J$4),Parametrlar!$J$17/Parametrlar!$J$4*(1+Kirish!$D$38)^((DL$4-1)/12),0)</f>
        <v>0</v>
      </c>
      <c r="DM82" s="46">
        <f>IF(AND(DM$4&gt;=1,DM$4&lt;=Parametrlar!$J$4),Parametrlar!$J$17/Parametrlar!$J$4*(1+Kirish!$D$38)^((DM$4-1)/12),0)</f>
        <v>0</v>
      </c>
      <c r="DN82" s="46">
        <f>IF(AND(DN$4&gt;=1,DN$4&lt;=Parametrlar!$J$4),Parametrlar!$J$17/Parametrlar!$J$4*(1+Kirish!$D$38)^((DN$4-1)/12),0)</f>
        <v>0</v>
      </c>
      <c r="DO82" s="46">
        <f>IF(AND(DO$4&gt;=1,DO$4&lt;=Parametrlar!$J$4),Parametrlar!$J$17/Parametrlar!$J$4*(1+Kirish!$D$38)^((DO$4-1)/12),0)</f>
        <v>0</v>
      </c>
      <c r="DP82" s="46">
        <f>IF(AND(DP$4&gt;=1,DP$4&lt;=Parametrlar!$J$4),Parametrlar!$J$17/Parametrlar!$J$4*(1+Kirish!$D$38)^((DP$4-1)/12),0)</f>
        <v>0</v>
      </c>
      <c r="DQ82" s="46">
        <f>IF(AND(DQ$4&gt;=1,DQ$4&lt;=Parametrlar!$J$4),Parametrlar!$J$17/Parametrlar!$J$4*(1+Kirish!$D$38)^((DQ$4-1)/12),0)</f>
        <v>0</v>
      </c>
      <c r="DR82" s="46">
        <f>IF(AND(DR$4&gt;=1,DR$4&lt;=Parametrlar!$J$4),Parametrlar!$J$17/Parametrlar!$J$4*(1+Kirish!$D$38)^((DR$4-1)/12),0)</f>
        <v>0</v>
      </c>
      <c r="DS82" s="46">
        <f>IF(AND(DS$4&gt;=1,DS$4&lt;=Parametrlar!$J$4),Parametrlar!$J$17/Parametrlar!$J$4*(1+Kirish!$D$38)^((DS$4-1)/12),0)</f>
        <v>0</v>
      </c>
      <c r="DT82" s="46">
        <f>IF(AND(DT$4&gt;=1,DT$4&lt;=Parametrlar!$J$4),Parametrlar!$J$17/Parametrlar!$J$4*(1+Kirish!$D$38)^((DT$4-1)/12),0)</f>
        <v>0</v>
      </c>
      <c r="DU82" s="46">
        <f>IF(AND(DU$4&gt;=1,DU$4&lt;=Parametrlar!$J$4),Parametrlar!$J$17/Parametrlar!$J$4*(1+Kirish!$D$38)^((DU$4-1)/12),0)</f>
        <v>0</v>
      </c>
      <c r="DV82" s="46">
        <f>IF(AND(DV$4&gt;=1,DV$4&lt;=Parametrlar!$J$4),Parametrlar!$J$17/Parametrlar!$J$4*(1+Kirish!$D$38)^((DV$4-1)/12),0)</f>
        <v>0</v>
      </c>
      <c r="DW82" s="46">
        <f>IF(AND(DW$4&gt;=1,DW$4&lt;=Parametrlar!$J$4),Parametrlar!$J$17/Parametrlar!$J$4*(1+Kirish!$D$38)^((DW$4-1)/12),0)</f>
        <v>0</v>
      </c>
      <c r="DX82" s="46">
        <f>IF(AND(DX$4&gt;=1,DX$4&lt;=Parametrlar!$J$4),Parametrlar!$J$17/Parametrlar!$J$4*(1+Kirish!$D$38)^((DX$4-1)/12),0)</f>
        <v>0</v>
      </c>
      <c r="DY82" s="46">
        <f>IF(AND(DY$4&gt;=1,DY$4&lt;=Parametrlar!$J$4),Parametrlar!$J$17/Parametrlar!$J$4*(1+Kirish!$D$38)^((DY$4-1)/12),0)</f>
        <v>0</v>
      </c>
      <c r="DZ82" s="46">
        <f>IF(AND(DZ$4&gt;=1,DZ$4&lt;=Parametrlar!$J$4),Parametrlar!$J$17/Parametrlar!$J$4*(1+Kirish!$D$38)^((DZ$4-1)/12),0)</f>
        <v>0</v>
      </c>
      <c r="EA82" s="46">
        <f>IF(AND(EA$4&gt;=1,EA$4&lt;=Parametrlar!$J$4),Parametrlar!$J$17/Parametrlar!$J$4*(1+Kirish!$D$38)^((EA$4-1)/12),0)</f>
        <v>0</v>
      </c>
      <c r="EB82" s="46">
        <f>IF(AND(EB$4&gt;=1,EB$4&lt;=Parametrlar!$J$4),Parametrlar!$J$17/Parametrlar!$J$4*(1+Kirish!$D$38)^((EB$4-1)/12),0)</f>
        <v>0</v>
      </c>
      <c r="EC82" s="46">
        <f>IF(AND(EC$4&gt;=1,EC$4&lt;=Parametrlar!$J$4),Parametrlar!$J$17/Parametrlar!$J$4*(1+Kirish!$D$38)^((EC$4-1)/12),0)</f>
        <v>0</v>
      </c>
      <c r="ED82" s="46">
        <f>IF(AND(ED$4&gt;=1,ED$4&lt;=Parametrlar!$J$4),Parametrlar!$J$17/Parametrlar!$J$4*(1+Kirish!$D$38)^((ED$4-1)/12),0)</f>
        <v>0</v>
      </c>
      <c r="EE82" s="46">
        <f>IF(AND(EE$4&gt;=1,EE$4&lt;=Parametrlar!$J$4),Parametrlar!$J$17/Parametrlar!$J$4*(1+Kirish!$D$38)^((EE$4-1)/12),0)</f>
        <v>0</v>
      </c>
      <c r="EF82" s="46">
        <f>IF(AND(EF$4&gt;=1,EF$4&lt;=Parametrlar!$J$4),Parametrlar!$J$17/Parametrlar!$J$4*(1+Kirish!$D$38)^((EF$4-1)/12),0)</f>
        <v>0</v>
      </c>
      <c r="EG82" s="46">
        <f>IF(AND(EG$4&gt;=1,EG$4&lt;=Parametrlar!$J$4),Parametrlar!$J$17/Parametrlar!$J$4*(1+Kirish!$D$38)^((EG$4-1)/12),0)</f>
        <v>0</v>
      </c>
      <c r="EH82" s="46">
        <f>IF(AND(EH$4&gt;=1,EH$4&lt;=Parametrlar!$J$4),Parametrlar!$J$17/Parametrlar!$J$4*(1+Kirish!$D$38)^((EH$4-1)/12),0)</f>
        <v>0</v>
      </c>
      <c r="EI82" s="46">
        <f>IF(AND(EI$4&gt;=1,EI$4&lt;=Parametrlar!$J$4),Parametrlar!$J$17/Parametrlar!$J$4*(1+Kirish!$D$38)^((EI$4-1)/12),0)</f>
        <v>0</v>
      </c>
      <c r="EJ82" s="46">
        <f>IF(AND(EJ$4&gt;=1,EJ$4&lt;=Parametrlar!$J$4),Parametrlar!$J$17/Parametrlar!$J$4*(1+Kirish!$D$38)^((EJ$4-1)/12),0)</f>
        <v>0</v>
      </c>
      <c r="EK82" s="46">
        <f>IF(AND(EK$4&gt;=1,EK$4&lt;=Parametrlar!$J$4),Parametrlar!$J$17/Parametrlar!$J$4*(1+Kirish!$D$38)^((EK$4-1)/12),0)</f>
        <v>0</v>
      </c>
      <c r="EL82" s="46">
        <f>IF(AND(EL$4&gt;=1,EL$4&lt;=Parametrlar!$J$4),Parametrlar!$J$17/Parametrlar!$J$4*(1+Kirish!$D$38)^((EL$4-1)/12),0)</f>
        <v>0</v>
      </c>
      <c r="EM82" s="46">
        <f>IF(AND(EM$4&gt;=1,EM$4&lt;=Parametrlar!$J$4),Parametrlar!$J$17/Parametrlar!$J$4*(1+Kirish!$D$38)^((EM$4-1)/12),0)</f>
        <v>0</v>
      </c>
      <c r="EN82" s="46">
        <f>IF(AND(EN$4&gt;=1,EN$4&lt;=Parametrlar!$J$4),Parametrlar!$J$17/Parametrlar!$J$4*(1+Kirish!$D$38)^((EN$4-1)/12),0)</f>
        <v>0</v>
      </c>
      <c r="EO82" s="46">
        <f>IF(AND(EO$4&gt;=1,EO$4&lt;=Parametrlar!$J$4),Parametrlar!$J$17/Parametrlar!$J$4*(1+Kirish!$D$38)^((EO$4-1)/12),0)</f>
        <v>0</v>
      </c>
      <c r="EP82" s="46">
        <f>IF(AND(EP$4&gt;=1,EP$4&lt;=Parametrlar!$J$4),Parametrlar!$J$17/Parametrlar!$J$4*(1+Kirish!$D$38)^((EP$4-1)/12),0)</f>
        <v>0</v>
      </c>
      <c r="EQ82" s="46">
        <f>IF(AND(EQ$4&gt;=1,EQ$4&lt;=Parametrlar!$J$4),Parametrlar!$J$17/Parametrlar!$J$4*(1+Kirish!$D$38)^((EQ$4-1)/12),0)</f>
        <v>0</v>
      </c>
      <c r="ER82" s="46">
        <f>IF(AND(ER$4&gt;=1,ER$4&lt;=Parametrlar!$J$4),Parametrlar!$J$17/Parametrlar!$J$4*(1+Kirish!$D$38)^((ER$4-1)/12),0)</f>
        <v>0</v>
      </c>
      <c r="ES82" s="46">
        <f>IF(AND(ES$4&gt;=1,ES$4&lt;=Parametrlar!$J$4),Parametrlar!$J$17/Parametrlar!$J$4*(1+Kirish!$D$38)^((ES$4-1)/12),0)</f>
        <v>0</v>
      </c>
      <c r="ET82" s="46">
        <f>IF(AND(ET$4&gt;=1,ET$4&lt;=Parametrlar!$J$4),Parametrlar!$J$17/Parametrlar!$J$4*(1+Kirish!$D$38)^((ET$4-1)/12),0)</f>
        <v>0</v>
      </c>
      <c r="EU82" s="46">
        <f>IF(AND(EU$4&gt;=1,EU$4&lt;=Parametrlar!$J$4),Parametrlar!$J$17/Parametrlar!$J$4*(1+Kirish!$D$38)^((EU$4-1)/12),0)</f>
        <v>0</v>
      </c>
      <c r="EV82" s="46">
        <f>IF(AND(EV$4&gt;=1,EV$4&lt;=Parametrlar!$J$4),Parametrlar!$J$17/Parametrlar!$J$4*(1+Kirish!$D$38)^((EV$4-1)/12),0)</f>
        <v>0</v>
      </c>
      <c r="EW82" s="46">
        <f>IF(AND(EW$4&gt;=1,EW$4&lt;=Parametrlar!$J$4),Parametrlar!$J$17/Parametrlar!$J$4*(1+Kirish!$D$38)^((EW$4-1)/12),0)</f>
        <v>0</v>
      </c>
      <c r="EX82" s="46">
        <f>IF(AND(EX$4&gt;=1,EX$4&lt;=Parametrlar!$J$4),Parametrlar!$J$17/Parametrlar!$J$4*(1+Kirish!$D$38)^((EX$4-1)/12),0)</f>
        <v>0</v>
      </c>
      <c r="EY82" s="46">
        <f>IF(AND(EY$4&gt;=1,EY$4&lt;=Parametrlar!$J$4),Parametrlar!$J$17/Parametrlar!$J$4*(1+Kirish!$D$38)^((EY$4-1)/12),0)</f>
        <v>0</v>
      </c>
      <c r="EZ82" s="46">
        <f>IF(AND(EZ$4&gt;=1,EZ$4&lt;=Parametrlar!$J$4),Parametrlar!$J$17/Parametrlar!$J$4*(1+Kirish!$D$38)^((EZ$4-1)/12),0)</f>
        <v>0</v>
      </c>
      <c r="FA82" s="46">
        <f>IF(AND(FA$4&gt;=1,FA$4&lt;=Parametrlar!$J$4),Parametrlar!$J$17/Parametrlar!$J$4*(1+Kirish!$D$38)^((FA$4-1)/12),0)</f>
        <v>0</v>
      </c>
      <c r="FB82" s="46">
        <f>IF(AND(FB$4&gt;=1,FB$4&lt;=Parametrlar!$J$4),Parametrlar!$J$17/Parametrlar!$J$4*(1+Kirish!$D$38)^((FB$4-1)/12),0)</f>
        <v>0</v>
      </c>
      <c r="FC82" s="46">
        <f>IF(AND(FC$4&gt;=1,FC$4&lt;=Parametrlar!$J$4),Parametrlar!$J$17/Parametrlar!$J$4*(1+Kirish!$D$38)^((FC$4-1)/12),0)</f>
        <v>0</v>
      </c>
      <c r="FD82" s="46">
        <f>IF(AND(FD$4&gt;=1,FD$4&lt;=Parametrlar!$J$4),Parametrlar!$J$17/Parametrlar!$J$4*(1+Kirish!$D$38)^((FD$4-1)/12),0)</f>
        <v>0</v>
      </c>
      <c r="FE82" s="46">
        <f>IF(AND(FE$4&gt;=1,FE$4&lt;=Parametrlar!$J$4),Parametrlar!$J$17/Parametrlar!$J$4*(1+Kirish!$D$38)^((FE$4-1)/12),0)</f>
        <v>0</v>
      </c>
      <c r="FF82" s="46">
        <f>IF(AND(FF$4&gt;=1,FF$4&lt;=Parametrlar!$J$4),Parametrlar!$J$17/Parametrlar!$J$4*(1+Kirish!$D$38)^((FF$4-1)/12),0)</f>
        <v>0</v>
      </c>
      <c r="FG82" s="46">
        <f>IF(AND(FG$4&gt;=1,FG$4&lt;=Parametrlar!$J$4),Parametrlar!$J$17/Parametrlar!$J$4*(1+Kirish!$D$38)^((FG$4-1)/12),0)</f>
        <v>0</v>
      </c>
      <c r="FH82" s="46">
        <f>IF(AND(FH$4&gt;=1,FH$4&lt;=Parametrlar!$J$4),Parametrlar!$J$17/Parametrlar!$J$4*(1+Kirish!$D$38)^((FH$4-1)/12),0)</f>
        <v>0</v>
      </c>
      <c r="FI82" s="46">
        <f>IF(AND(FI$4&gt;=1,FI$4&lt;=Parametrlar!$J$4),Parametrlar!$J$17/Parametrlar!$J$4*(1+Kirish!$D$38)^((FI$4-1)/12),0)</f>
        <v>0</v>
      </c>
      <c r="FJ82" s="46">
        <f>IF(AND(FJ$4&gt;=1,FJ$4&lt;=Parametrlar!$J$4),Parametrlar!$J$17/Parametrlar!$J$4*(1+Kirish!$D$38)^((FJ$4-1)/12),0)</f>
        <v>0</v>
      </c>
      <c r="FK82" s="46">
        <f>IF(AND(FK$4&gt;=1,FK$4&lt;=Parametrlar!$J$4),Parametrlar!$J$17/Parametrlar!$J$4*(1+Kirish!$D$38)^((FK$4-1)/12),0)</f>
        <v>0</v>
      </c>
      <c r="FL82" s="46">
        <f>IF(AND(FL$4&gt;=1,FL$4&lt;=Parametrlar!$J$4),Parametrlar!$J$17/Parametrlar!$J$4*(1+Kirish!$D$38)^((FL$4-1)/12),0)</f>
        <v>0</v>
      </c>
      <c r="FM82" s="46">
        <f>IF(AND(FM$4&gt;=1,FM$4&lt;=Parametrlar!$J$4),Parametrlar!$J$17/Parametrlar!$J$4*(1+Kirish!$D$38)^((FM$4-1)/12),0)</f>
        <v>0</v>
      </c>
      <c r="FN82" s="46">
        <f>IF(AND(FN$4&gt;=1,FN$4&lt;=Parametrlar!$J$4),Parametrlar!$J$17/Parametrlar!$J$4*(1+Kirish!$D$38)^((FN$4-1)/12),0)</f>
        <v>0</v>
      </c>
      <c r="FO82" s="46">
        <f>IF(AND(FO$4&gt;=1,FO$4&lt;=Parametrlar!$J$4),Parametrlar!$J$17/Parametrlar!$J$4*(1+Kirish!$D$38)^((FO$4-1)/12),0)</f>
        <v>0</v>
      </c>
      <c r="FP82" s="46">
        <f>IF(AND(FP$4&gt;=1,FP$4&lt;=Parametrlar!$J$4),Parametrlar!$J$17/Parametrlar!$J$4*(1+Kirish!$D$38)^((FP$4-1)/12),0)</f>
        <v>0</v>
      </c>
    </row>
    <row r="83" spans="1:172" x14ac:dyDescent="0.2">
      <c r="A83" s="42" t="s">
        <v>231</v>
      </c>
      <c r="C83" s="45">
        <f t="shared" si="100"/>
        <v>7000</v>
      </c>
      <c r="D83" s="46">
        <f>0</f>
        <v>0</v>
      </c>
      <c r="E83" s="46">
        <f>IF(AND(E$4&gt;=1,E$4&lt;=Parametrlar!$J$4),Kirish!$B$26/12*IF(E$4&gt;Kirish!$B$30,2,1)+IF(E$4&gt;Kirish!$B$30,Kirish!$B$31*SUM($D82:D82)/12,0),0)</f>
        <v>500</v>
      </c>
      <c r="F83" s="46">
        <f>IF(AND(F$4&gt;=1,F$4&lt;=Parametrlar!$J$4),Kirish!$B$26/12*IF(F$4&gt;Kirish!$B$30,2,1)+IF(F$4&gt;Kirish!$B$30,Kirish!$B$31*SUM($D82:E82)/12,0),0)</f>
        <v>500</v>
      </c>
      <c r="G83" s="46">
        <f>IF(AND(G$4&gt;=1,G$4&lt;=Parametrlar!$J$4),Kirish!$B$26/12*IF(G$4&gt;Kirish!$B$30,2,1)+IF(G$4&gt;Kirish!$B$30,Kirish!$B$31*SUM($D82:F82)/12,0),0)</f>
        <v>500</v>
      </c>
      <c r="H83" s="46">
        <f>IF(AND(H$4&gt;=1,H$4&lt;=Parametrlar!$J$4),Kirish!$B$26/12*IF(H$4&gt;Kirish!$B$30,2,1)+IF(H$4&gt;Kirish!$B$30,Kirish!$B$31*SUM($D82:G82)/12,0),0)</f>
        <v>500</v>
      </c>
      <c r="I83" s="46">
        <f>IF(AND(I$4&gt;=1,I$4&lt;=Parametrlar!$J$4),Kirish!$B$26/12*IF(I$4&gt;Kirish!$B$30,2,1)+IF(I$4&gt;Kirish!$B$30,Kirish!$B$31*SUM($D82:H82)/12,0),0)</f>
        <v>500</v>
      </c>
      <c r="J83" s="46">
        <f>IF(AND(J$4&gt;=1,J$4&lt;=Parametrlar!$J$4),Kirish!$B$26/12*IF(J$4&gt;Kirish!$B$30,2,1)+IF(J$4&gt;Kirish!$B$30,Kirish!$B$31*SUM($D82:I82)/12,0),0)</f>
        <v>500</v>
      </c>
      <c r="K83" s="46">
        <f>IF(AND(K$4&gt;=1,K$4&lt;=Parametrlar!$J$4),Kirish!$B$26/12*IF(K$4&gt;Kirish!$B$30,2,1)+IF(K$4&gt;Kirish!$B$30,Kirish!$B$31*SUM($D82:J82)/12,0),0)</f>
        <v>500</v>
      </c>
      <c r="L83" s="46">
        <f>IF(AND(L$4&gt;=1,L$4&lt;=Parametrlar!$J$4),Kirish!$B$26/12*IF(L$4&gt;Kirish!$B$30,2,1)+IF(L$4&gt;Kirish!$B$30,Kirish!$B$31*SUM($D82:K82)/12,0),0)</f>
        <v>500</v>
      </c>
      <c r="M83" s="46">
        <f>IF(AND(M$4&gt;=1,M$4&lt;=Parametrlar!$J$4),Kirish!$B$26/12*IF(M$4&gt;Kirish!$B$30,2,1)+IF(M$4&gt;Kirish!$B$30,Kirish!$B$31*SUM($D82:L82)/12,0),0)</f>
        <v>500</v>
      </c>
      <c r="N83" s="46">
        <f>IF(AND(N$4&gt;=1,N$4&lt;=Parametrlar!$J$4),Kirish!$B$26/12*IF(N$4&gt;Kirish!$B$30,2,1)+IF(N$4&gt;Kirish!$B$30,Kirish!$B$31*SUM($D82:M82)/12,0),0)</f>
        <v>500</v>
      </c>
      <c r="O83" s="46">
        <f>IF(AND(O$4&gt;=1,O$4&lt;=Parametrlar!$J$4),Kirish!$B$26/12*IF(O$4&gt;Kirish!$B$30,2,1)+IF(O$4&gt;Kirish!$B$30,Kirish!$B$31*SUM($D82:N82)/12,0),0)</f>
        <v>500</v>
      </c>
      <c r="P83" s="46">
        <f>IF(AND(P$4&gt;=1,P$4&lt;=Parametrlar!$J$4),Kirish!$B$26/12*IF(P$4&gt;Kirish!$B$30,2,1)+IF(P$4&gt;Kirish!$B$30,Kirish!$B$31*SUM($D82:O82)/12,0),0)</f>
        <v>500</v>
      </c>
      <c r="Q83" s="46">
        <f>IF(AND(Q$4&gt;=1,Q$4&lt;=Parametrlar!$J$4),Kirish!$B$26/12*IF(Q$4&gt;Kirish!$B$30,2,1)+IF(Q$4&gt;Kirish!$B$30,Kirish!$B$31*SUM($D82:P82)/12,0),0)</f>
        <v>500</v>
      </c>
      <c r="R83" s="46">
        <f>IF(AND(R$4&gt;=1,R$4&lt;=Parametrlar!$J$4),Kirish!$B$26/12*IF(R$4&gt;Kirish!$B$30,2,1)+IF(R$4&gt;Kirish!$B$30,Kirish!$B$31*SUM($D82:Q82)/12,0),0)</f>
        <v>500</v>
      </c>
      <c r="S83" s="46">
        <f>IF(AND(S$4&gt;=1,S$4&lt;=Parametrlar!$J$4),Kirish!$B$26/12*IF(S$4&gt;Kirish!$B$30,2,1)+IF(S$4&gt;Kirish!$B$30,Kirish!$B$31*SUM($D82:R82)/12,0),0)</f>
        <v>0</v>
      </c>
      <c r="T83" s="46">
        <f>IF(AND(T$4&gt;=1,T$4&lt;=Parametrlar!$J$4),Kirish!$B$26/12*IF(T$4&gt;Kirish!$B$30,2,1)+IF(T$4&gt;Kirish!$B$30,Kirish!$B$31*SUM($D82:S82)/12,0),0)</f>
        <v>0</v>
      </c>
      <c r="U83" s="46">
        <f>IF(AND(U$4&gt;=1,U$4&lt;=Parametrlar!$J$4),Kirish!$B$26/12*IF(U$4&gt;Kirish!$B$30,2,1)+IF(U$4&gt;Kirish!$B$30,Kirish!$B$31*SUM($D82:T82)/12,0),0)</f>
        <v>0</v>
      </c>
      <c r="V83" s="46">
        <f>IF(AND(V$4&gt;=1,V$4&lt;=Parametrlar!$J$4),Kirish!$B$26/12*IF(V$4&gt;Kirish!$B$30,2,1)+IF(V$4&gt;Kirish!$B$30,Kirish!$B$31*SUM($D82:U82)/12,0),0)</f>
        <v>0</v>
      </c>
      <c r="W83" s="46">
        <f>IF(AND(W$4&gt;=1,W$4&lt;=Parametrlar!$J$4),Kirish!$B$26/12*IF(W$4&gt;Kirish!$B$30,2,1)+IF(W$4&gt;Kirish!$B$30,Kirish!$B$31*SUM($D82:V82)/12,0),0)</f>
        <v>0</v>
      </c>
      <c r="X83" s="46">
        <f>IF(AND(X$4&gt;=1,X$4&lt;=Parametrlar!$J$4),Kirish!$B$26/12*IF(X$4&gt;Kirish!$B$30,2,1)+IF(X$4&gt;Kirish!$B$30,Kirish!$B$31*SUM($D82:W82)/12,0),0)</f>
        <v>0</v>
      </c>
      <c r="Y83" s="46">
        <f>IF(AND(Y$4&gt;=1,Y$4&lt;=Parametrlar!$J$4),Kirish!$B$26/12*IF(Y$4&gt;Kirish!$B$30,2,1)+IF(Y$4&gt;Kirish!$B$30,Kirish!$B$31*SUM($D82:X82)/12,0),0)</f>
        <v>0</v>
      </c>
      <c r="Z83" s="46">
        <f>IF(AND(Z$4&gt;=1,Z$4&lt;=Parametrlar!$J$4),Kirish!$B$26/12*IF(Z$4&gt;Kirish!$B$30,2,1)+IF(Z$4&gt;Kirish!$B$30,Kirish!$B$31*SUM($D82:Y82)/12,0),0)</f>
        <v>0</v>
      </c>
      <c r="AA83" s="46">
        <f>IF(AND(AA$4&gt;=1,AA$4&lt;=Parametrlar!$J$4),Kirish!$B$26/12*IF(AA$4&gt;Kirish!$B$30,2,1)+IF(AA$4&gt;Kirish!$B$30,Kirish!$B$31*SUM($D82:Z82)/12,0),0)</f>
        <v>0</v>
      </c>
      <c r="AB83" s="46">
        <f>IF(AND(AB$4&gt;=1,AB$4&lt;=Parametrlar!$J$4),Kirish!$B$26/12*IF(AB$4&gt;Kirish!$B$30,2,1)+IF(AB$4&gt;Kirish!$B$30,Kirish!$B$31*SUM($D82:AA82)/12,0),0)</f>
        <v>0</v>
      </c>
      <c r="AC83" s="46">
        <f>IF(AND(AC$4&gt;=1,AC$4&lt;=Parametrlar!$J$4),Kirish!$B$26/12*IF(AC$4&gt;Kirish!$B$30,2,1)+IF(AC$4&gt;Kirish!$B$30,Kirish!$B$31*SUM($D82:AB82)/12,0),0)</f>
        <v>0</v>
      </c>
      <c r="AD83" s="46">
        <f>IF(AND(AD$4&gt;=1,AD$4&lt;=Parametrlar!$J$4),Kirish!$B$26/12*IF(AD$4&gt;Kirish!$B$30,2,1)+IF(AD$4&gt;Kirish!$B$30,Kirish!$B$31*SUM($D82:AC82)/12,0),0)</f>
        <v>0</v>
      </c>
      <c r="AE83" s="46">
        <f>IF(AND(AE$4&gt;=1,AE$4&lt;=Parametrlar!$J$4),Kirish!$B$26/12*IF(AE$4&gt;Kirish!$B$30,2,1)+IF(AE$4&gt;Kirish!$B$30,Kirish!$B$31*SUM($D82:AD82)/12,0),0)</f>
        <v>0</v>
      </c>
      <c r="AF83" s="46">
        <f>IF(AND(AF$4&gt;=1,AF$4&lt;=Parametrlar!$J$4),Kirish!$B$26/12*IF(AF$4&gt;Kirish!$B$30,2,1)+IF(AF$4&gt;Kirish!$B$30,Kirish!$B$31*SUM($D82:AE82)/12,0),0)</f>
        <v>0</v>
      </c>
      <c r="AG83" s="46">
        <f>IF(AND(AG$4&gt;=1,AG$4&lt;=Parametrlar!$J$4),Kirish!$B$26/12*IF(AG$4&gt;Kirish!$B$30,2,1)+IF(AG$4&gt;Kirish!$B$30,Kirish!$B$31*SUM($D82:AF82)/12,0),0)</f>
        <v>0</v>
      </c>
      <c r="AH83" s="46">
        <f>IF(AND(AH$4&gt;=1,AH$4&lt;=Parametrlar!$J$4),Kirish!$B$26/12*IF(AH$4&gt;Kirish!$B$30,2,1)+IF(AH$4&gt;Kirish!$B$30,Kirish!$B$31*SUM($D82:AG82)/12,0),0)</f>
        <v>0</v>
      </c>
      <c r="AI83" s="46">
        <f>IF(AND(AI$4&gt;=1,AI$4&lt;=Parametrlar!$J$4),Kirish!$B$26/12*IF(AI$4&gt;Kirish!$B$30,2,1)+IF(AI$4&gt;Kirish!$B$30,Kirish!$B$31*SUM($D82:AH82)/12,0),0)</f>
        <v>0</v>
      </c>
      <c r="AJ83" s="46">
        <f>IF(AND(AJ$4&gt;=1,AJ$4&lt;=Parametrlar!$J$4),Kirish!$B$26/12*IF(AJ$4&gt;Kirish!$B$30,2,1)+IF(AJ$4&gt;Kirish!$B$30,Kirish!$B$31*SUM($D82:AI82)/12,0),0)</f>
        <v>0</v>
      </c>
      <c r="AK83" s="46">
        <f>IF(AND(AK$4&gt;=1,AK$4&lt;=Parametrlar!$J$4),Kirish!$B$26/12*IF(AK$4&gt;Kirish!$B$30,2,1)+IF(AK$4&gt;Kirish!$B$30,Kirish!$B$31*SUM($D82:AJ82)/12,0),0)</f>
        <v>0</v>
      </c>
      <c r="AL83" s="46">
        <f>IF(AND(AL$4&gt;=1,AL$4&lt;=Parametrlar!$J$4),Kirish!$B$26/12*IF(AL$4&gt;Kirish!$B$30,2,1)+IF(AL$4&gt;Kirish!$B$30,Kirish!$B$31*SUM($D82:AK82)/12,0),0)</f>
        <v>0</v>
      </c>
      <c r="AM83" s="46">
        <f>IF(AND(AM$4&gt;=1,AM$4&lt;=Parametrlar!$J$4),Kirish!$B$26/12*IF(AM$4&gt;Kirish!$B$30,2,1)+IF(AM$4&gt;Kirish!$B$30,Kirish!$B$31*SUM($D82:AL82)/12,0),0)</f>
        <v>0</v>
      </c>
      <c r="AN83" s="46">
        <f>IF(AND(AN$4&gt;=1,AN$4&lt;=Parametrlar!$J$4),Kirish!$B$26/12*IF(AN$4&gt;Kirish!$B$30,2,1)+IF(AN$4&gt;Kirish!$B$30,Kirish!$B$31*SUM($D82:AM82)/12,0),0)</f>
        <v>0</v>
      </c>
      <c r="AO83" s="46">
        <f>IF(AND(AO$4&gt;=1,AO$4&lt;=Parametrlar!$J$4),Kirish!$B$26/12*IF(AO$4&gt;Kirish!$B$30,2,1)+IF(AO$4&gt;Kirish!$B$30,Kirish!$B$31*SUM($D82:AN82)/12,0),0)</f>
        <v>0</v>
      </c>
      <c r="AP83" s="46">
        <f>IF(AND(AP$4&gt;=1,AP$4&lt;=Parametrlar!$J$4),Kirish!$B$26/12*IF(AP$4&gt;Kirish!$B$30,2,1)+IF(AP$4&gt;Kirish!$B$30,Kirish!$B$31*SUM($D82:AO82)/12,0),0)</f>
        <v>0</v>
      </c>
      <c r="AQ83" s="46">
        <f>IF(AND(AQ$4&gt;=1,AQ$4&lt;=Parametrlar!$J$4),Kirish!$B$26/12*IF(AQ$4&gt;Kirish!$B$30,2,1)+IF(AQ$4&gt;Kirish!$B$30,Kirish!$B$31*SUM($D82:AP82)/12,0),0)</f>
        <v>0</v>
      </c>
      <c r="AR83" s="46">
        <f>IF(AND(AR$4&gt;=1,AR$4&lt;=Parametrlar!$J$4),Kirish!$B$26/12*IF(AR$4&gt;Kirish!$B$30,2,1)+IF(AR$4&gt;Kirish!$B$30,Kirish!$B$31*SUM($D82:AQ82)/12,0),0)</f>
        <v>0</v>
      </c>
      <c r="AS83" s="46">
        <f>IF(AND(AS$4&gt;=1,AS$4&lt;=Parametrlar!$J$4),Kirish!$B$26/12*IF(AS$4&gt;Kirish!$B$30,2,1)+IF(AS$4&gt;Kirish!$B$30,Kirish!$B$31*SUM($D82:AR82)/12,0),0)</f>
        <v>0</v>
      </c>
      <c r="AT83" s="46">
        <f>IF(AND(AT$4&gt;=1,AT$4&lt;=Parametrlar!$J$4),Kirish!$B$26/12*IF(AT$4&gt;Kirish!$B$30,2,1)+IF(AT$4&gt;Kirish!$B$30,Kirish!$B$31*SUM($D82:AS82)/12,0),0)</f>
        <v>0</v>
      </c>
      <c r="AU83" s="46">
        <f>IF(AND(AU$4&gt;=1,AU$4&lt;=Parametrlar!$J$4),Kirish!$B$26/12*IF(AU$4&gt;Kirish!$B$30,2,1)+IF(AU$4&gt;Kirish!$B$30,Kirish!$B$31*SUM($D82:AT82)/12,0),0)</f>
        <v>0</v>
      </c>
      <c r="AV83" s="46">
        <f>IF(AND(AV$4&gt;=1,AV$4&lt;=Parametrlar!$J$4),Kirish!$B$26/12*IF(AV$4&gt;Kirish!$B$30,2,1)+IF(AV$4&gt;Kirish!$B$30,Kirish!$B$31*SUM($D82:AU82)/12,0),0)</f>
        <v>0</v>
      </c>
      <c r="AW83" s="46">
        <f>IF(AND(AW$4&gt;=1,AW$4&lt;=Parametrlar!$J$4),Kirish!$B$26/12*IF(AW$4&gt;Kirish!$B$30,2,1)+IF(AW$4&gt;Kirish!$B$30,Kirish!$B$31*SUM($D82:AV82)/12,0),0)</f>
        <v>0</v>
      </c>
      <c r="AX83" s="46">
        <f>IF(AND(AX$4&gt;=1,AX$4&lt;=Parametrlar!$J$4),Kirish!$B$26/12*IF(AX$4&gt;Kirish!$B$30,2,1)+IF(AX$4&gt;Kirish!$B$30,Kirish!$B$31*SUM($D82:AW82)/12,0),0)</f>
        <v>0</v>
      </c>
      <c r="AY83" s="46">
        <f>IF(AND(AY$4&gt;=1,AY$4&lt;=Parametrlar!$J$4),Kirish!$B$26/12*IF(AY$4&gt;Kirish!$B$30,2,1)+IF(AY$4&gt;Kirish!$B$30,Kirish!$B$31*SUM($D82:AX82)/12,0),0)</f>
        <v>0</v>
      </c>
      <c r="AZ83" s="46">
        <f>IF(AND(AZ$4&gt;=1,AZ$4&lt;=Parametrlar!$J$4),Kirish!$B$26/12*IF(AZ$4&gt;Kirish!$B$30,2,1)+IF(AZ$4&gt;Kirish!$B$30,Kirish!$B$31*SUM($D82:AY82)/12,0),0)</f>
        <v>0</v>
      </c>
      <c r="BA83" s="46">
        <f>IF(AND(BA$4&gt;=1,BA$4&lt;=Parametrlar!$J$4),Kirish!$B$26/12*IF(BA$4&gt;Kirish!$B$30,2,1)+IF(BA$4&gt;Kirish!$B$30,Kirish!$B$31*SUM($D82:AZ82)/12,0),0)</f>
        <v>0</v>
      </c>
      <c r="BB83" s="46">
        <f>IF(AND(BB$4&gt;=1,BB$4&lt;=Parametrlar!$J$4),Kirish!$B$26/12*IF(BB$4&gt;Kirish!$B$30,2,1)+IF(BB$4&gt;Kirish!$B$30,Kirish!$B$31*SUM($D82:BA82)/12,0),0)</f>
        <v>0</v>
      </c>
      <c r="BC83" s="46">
        <f>IF(AND(BC$4&gt;=1,BC$4&lt;=Parametrlar!$J$4),Kirish!$B$26/12*IF(BC$4&gt;Kirish!$B$30,2,1)+IF(BC$4&gt;Kirish!$B$30,Kirish!$B$31*SUM($D82:BB82)/12,0),0)</f>
        <v>0</v>
      </c>
      <c r="BD83" s="46">
        <f>IF(AND(BD$4&gt;=1,BD$4&lt;=Parametrlar!$J$4),Kirish!$B$26/12*IF(BD$4&gt;Kirish!$B$30,2,1)+IF(BD$4&gt;Kirish!$B$30,Kirish!$B$31*SUM($D82:BC82)/12,0),0)</f>
        <v>0</v>
      </c>
      <c r="BE83" s="46">
        <f>IF(AND(BE$4&gt;=1,BE$4&lt;=Parametrlar!$J$4),Kirish!$B$26/12*IF(BE$4&gt;Kirish!$B$30,2,1)+IF(BE$4&gt;Kirish!$B$30,Kirish!$B$31*SUM($D82:BD82)/12,0),0)</f>
        <v>0</v>
      </c>
      <c r="BF83" s="46">
        <f>IF(AND(BF$4&gt;=1,BF$4&lt;=Parametrlar!$J$4),Kirish!$B$26/12*IF(BF$4&gt;Kirish!$B$30,2,1)+IF(BF$4&gt;Kirish!$B$30,Kirish!$B$31*SUM($D82:BE82)/12,0),0)</f>
        <v>0</v>
      </c>
      <c r="BG83" s="46">
        <f>IF(AND(BG$4&gt;=1,BG$4&lt;=Parametrlar!$J$4),Kirish!$B$26/12*IF(BG$4&gt;Kirish!$B$30,2,1)+IF(BG$4&gt;Kirish!$B$30,Kirish!$B$31*SUM($D82:BF82)/12,0),0)</f>
        <v>0</v>
      </c>
      <c r="BH83" s="46">
        <f>IF(AND(BH$4&gt;=1,BH$4&lt;=Parametrlar!$J$4),Kirish!$B$26/12*IF(BH$4&gt;Kirish!$B$30,2,1)+IF(BH$4&gt;Kirish!$B$30,Kirish!$B$31*SUM($D82:BG82)/12,0),0)</f>
        <v>0</v>
      </c>
      <c r="BI83" s="46">
        <f>IF(AND(BI$4&gt;=1,BI$4&lt;=Parametrlar!$J$4),Kirish!$B$26/12*IF(BI$4&gt;Kirish!$B$30,2,1)+IF(BI$4&gt;Kirish!$B$30,Kirish!$B$31*SUM($D82:BH82)/12,0),0)</f>
        <v>0</v>
      </c>
      <c r="BJ83" s="46">
        <f>IF(AND(BJ$4&gt;=1,BJ$4&lt;=Parametrlar!$J$4),Kirish!$B$26/12*IF(BJ$4&gt;Kirish!$B$30,2,1)+IF(BJ$4&gt;Kirish!$B$30,Kirish!$B$31*SUM($D82:BI82)/12,0),0)</f>
        <v>0</v>
      </c>
      <c r="BK83" s="46">
        <f>IF(AND(BK$4&gt;=1,BK$4&lt;=Parametrlar!$J$4),Kirish!$B$26/12*IF(BK$4&gt;Kirish!$B$30,2,1)+IF(BK$4&gt;Kirish!$B$30,Kirish!$B$31*SUM($D82:BJ82)/12,0),0)</f>
        <v>0</v>
      </c>
      <c r="BL83" s="46">
        <f>IF(AND(BL$4&gt;=1,BL$4&lt;=Parametrlar!$J$4),Kirish!$B$26/12*IF(BL$4&gt;Kirish!$B$30,2,1)+IF(BL$4&gt;Kirish!$B$30,Kirish!$B$31*SUM($D82:BK82)/12,0),0)</f>
        <v>0</v>
      </c>
      <c r="BM83" s="46">
        <f>IF(AND(BM$4&gt;=1,BM$4&lt;=Parametrlar!$J$4),Kirish!$B$26/12*IF(BM$4&gt;Kirish!$B$30,2,1)+IF(BM$4&gt;Kirish!$B$30,Kirish!$B$31*SUM($D82:BL82)/12,0),0)</f>
        <v>0</v>
      </c>
      <c r="BN83" s="46">
        <f>IF(AND(BN$4&gt;=1,BN$4&lt;=Parametrlar!$J$4),Kirish!$B$26/12*IF(BN$4&gt;Kirish!$B$30,2,1)+IF(BN$4&gt;Kirish!$B$30,Kirish!$B$31*SUM($D82:BM82)/12,0),0)</f>
        <v>0</v>
      </c>
      <c r="BO83" s="46">
        <f>IF(AND(BO$4&gt;=1,BO$4&lt;=Parametrlar!$J$4),Kirish!$B$26/12*IF(BO$4&gt;Kirish!$B$30,2,1)+IF(BO$4&gt;Kirish!$B$30,Kirish!$B$31*SUM($D82:BN82)/12,0),0)</f>
        <v>0</v>
      </c>
      <c r="BP83" s="46">
        <f>IF(AND(BP$4&gt;=1,BP$4&lt;=Parametrlar!$J$4),Kirish!$B$26/12*IF(BP$4&gt;Kirish!$B$30,2,1)+IF(BP$4&gt;Kirish!$B$30,Kirish!$B$31*SUM($D82:BO82)/12,0),0)</f>
        <v>0</v>
      </c>
      <c r="BQ83" s="46">
        <f>IF(AND(BQ$4&gt;=1,BQ$4&lt;=Parametrlar!$J$4),Kirish!$B$26/12*IF(BQ$4&gt;Kirish!$B$30,2,1)+IF(BQ$4&gt;Kirish!$B$30,Kirish!$B$31*SUM($D82:BP82)/12,0),0)</f>
        <v>0</v>
      </c>
      <c r="BR83" s="46">
        <f>IF(AND(BR$4&gt;=1,BR$4&lt;=Parametrlar!$J$4),Kirish!$B$26/12*IF(BR$4&gt;Kirish!$B$30,2,1)+IF(BR$4&gt;Kirish!$B$30,Kirish!$B$31*SUM($D82:BQ82)/12,0),0)</f>
        <v>0</v>
      </c>
      <c r="BS83" s="46">
        <f>IF(AND(BS$4&gt;=1,BS$4&lt;=Parametrlar!$J$4),Kirish!$B$26/12*IF(BS$4&gt;Kirish!$B$30,2,1)+IF(BS$4&gt;Kirish!$B$30,Kirish!$B$31*SUM($D82:BR82)/12,0),0)</f>
        <v>0</v>
      </c>
      <c r="BT83" s="46">
        <f>IF(AND(BT$4&gt;=1,BT$4&lt;=Parametrlar!$J$4),Kirish!$B$26/12*IF(BT$4&gt;Kirish!$B$30,2,1)+IF(BT$4&gt;Kirish!$B$30,Kirish!$B$31*SUM($D82:BS82)/12,0),0)</f>
        <v>0</v>
      </c>
      <c r="BU83" s="46">
        <f>IF(AND(BU$4&gt;=1,BU$4&lt;=Parametrlar!$J$4),Kirish!$B$26/12*IF(BU$4&gt;Kirish!$B$30,2,1)+IF(BU$4&gt;Kirish!$B$30,Kirish!$B$31*SUM($D82:BT82)/12,0),0)</f>
        <v>0</v>
      </c>
      <c r="BV83" s="46">
        <f>IF(AND(BV$4&gt;=1,BV$4&lt;=Parametrlar!$J$4),Kirish!$B$26/12*IF(BV$4&gt;Kirish!$B$30,2,1)+IF(BV$4&gt;Kirish!$B$30,Kirish!$B$31*SUM($D82:BU82)/12,0),0)</f>
        <v>0</v>
      </c>
      <c r="BW83" s="46">
        <f>IF(AND(BW$4&gt;=1,BW$4&lt;=Parametrlar!$J$4),Kirish!$B$26/12*IF(BW$4&gt;Kirish!$B$30,2,1)+IF(BW$4&gt;Kirish!$B$30,Kirish!$B$31*SUM($D82:BV82)/12,0),0)</f>
        <v>0</v>
      </c>
      <c r="BX83" s="46">
        <f>IF(AND(BX$4&gt;=1,BX$4&lt;=Parametrlar!$J$4),Kirish!$B$26/12*IF(BX$4&gt;Kirish!$B$30,2,1)+IF(BX$4&gt;Kirish!$B$30,Kirish!$B$31*SUM($D82:BW82)/12,0),0)</f>
        <v>0</v>
      </c>
      <c r="BY83" s="46">
        <f>IF(AND(BY$4&gt;=1,BY$4&lt;=Parametrlar!$J$4),Kirish!$B$26/12*IF(BY$4&gt;Kirish!$B$30,2,1)+IF(BY$4&gt;Kirish!$B$30,Kirish!$B$31*SUM($D82:BX82)/12,0),0)</f>
        <v>0</v>
      </c>
      <c r="BZ83" s="46">
        <f>IF(AND(BZ$4&gt;=1,BZ$4&lt;=Parametrlar!$J$4),Kirish!$B$26/12*IF(BZ$4&gt;Kirish!$B$30,2,1)+IF(BZ$4&gt;Kirish!$B$30,Kirish!$B$31*SUM($D82:BY82)/12,0),0)</f>
        <v>0</v>
      </c>
      <c r="CA83" s="46">
        <f>IF(AND(CA$4&gt;=1,CA$4&lt;=Parametrlar!$J$4),Kirish!$B$26/12*IF(CA$4&gt;Kirish!$B$30,2,1)+IF(CA$4&gt;Kirish!$B$30,Kirish!$B$31*SUM($D82:BZ82)/12,0),0)</f>
        <v>0</v>
      </c>
      <c r="CB83" s="46">
        <f>IF(AND(CB$4&gt;=1,CB$4&lt;=Parametrlar!$J$4),Kirish!$B$26/12*IF(CB$4&gt;Kirish!$B$30,2,1)+IF(CB$4&gt;Kirish!$B$30,Kirish!$B$31*SUM($D82:CA82)/12,0),0)</f>
        <v>0</v>
      </c>
      <c r="CC83" s="46">
        <f>IF(AND(CC$4&gt;=1,CC$4&lt;=Parametrlar!$J$4),Kirish!$B$26/12*IF(CC$4&gt;Kirish!$B$30,2,1)+IF(CC$4&gt;Kirish!$B$30,Kirish!$B$31*SUM($D82:CB82)/12,0),0)</f>
        <v>0</v>
      </c>
      <c r="CD83" s="46">
        <f>IF(AND(CD$4&gt;=1,CD$4&lt;=Parametrlar!$J$4),Kirish!$B$26/12*IF(CD$4&gt;Kirish!$B$30,2,1)+IF(CD$4&gt;Kirish!$B$30,Kirish!$B$31*SUM($D82:CC82)/12,0),0)</f>
        <v>0</v>
      </c>
      <c r="CE83" s="46">
        <f>IF(AND(CE$4&gt;=1,CE$4&lt;=Parametrlar!$J$4),Kirish!$B$26/12*IF(CE$4&gt;Kirish!$B$30,2,1)+IF(CE$4&gt;Kirish!$B$30,Kirish!$B$31*SUM($D82:CD82)/12,0),0)</f>
        <v>0</v>
      </c>
      <c r="CF83" s="46">
        <f>IF(AND(CF$4&gt;=1,CF$4&lt;=Parametrlar!$J$4),Kirish!$B$26/12*IF(CF$4&gt;Kirish!$B$30,2,1)+IF(CF$4&gt;Kirish!$B$30,Kirish!$B$31*SUM($D82:CE82)/12,0),0)</f>
        <v>0</v>
      </c>
      <c r="CG83" s="46">
        <f>IF(AND(CG$4&gt;=1,CG$4&lt;=Parametrlar!$J$4),Kirish!$B$26/12*IF(CG$4&gt;Kirish!$B$30,2,1)+IF(CG$4&gt;Kirish!$B$30,Kirish!$B$31*SUM($D82:CF82)/12,0),0)</f>
        <v>0</v>
      </c>
      <c r="CH83" s="46">
        <f>IF(AND(CH$4&gt;=1,CH$4&lt;=Parametrlar!$J$4),Kirish!$B$26/12*IF(CH$4&gt;Kirish!$B$30,2,1)+IF(CH$4&gt;Kirish!$B$30,Kirish!$B$31*SUM($D82:CG82)/12,0),0)</f>
        <v>0</v>
      </c>
      <c r="CI83" s="46">
        <f>IF(AND(CI$4&gt;=1,CI$4&lt;=Parametrlar!$J$4),Kirish!$B$26/12*IF(CI$4&gt;Kirish!$B$30,2,1)+IF(CI$4&gt;Kirish!$B$30,Kirish!$B$31*SUM($D82:CH82)/12,0),0)</f>
        <v>0</v>
      </c>
      <c r="CJ83" s="46">
        <f>IF(AND(CJ$4&gt;=1,CJ$4&lt;=Parametrlar!$J$4),Kirish!$B$26/12*IF(CJ$4&gt;Kirish!$B$30,2,1)+IF(CJ$4&gt;Kirish!$B$30,Kirish!$B$31*SUM($D82:CI82)/12,0),0)</f>
        <v>0</v>
      </c>
      <c r="CK83" s="46">
        <f>IF(AND(CK$4&gt;=1,CK$4&lt;=Parametrlar!$J$4),Kirish!$B$26/12*IF(CK$4&gt;Kirish!$B$30,2,1)+IF(CK$4&gt;Kirish!$B$30,Kirish!$B$31*SUM($D82:CJ82)/12,0),0)</f>
        <v>0</v>
      </c>
      <c r="CL83" s="46">
        <f>IF(AND(CL$4&gt;=1,CL$4&lt;=Parametrlar!$J$4),Kirish!$B$26/12*IF(CL$4&gt;Kirish!$B$30,2,1)+IF(CL$4&gt;Kirish!$B$30,Kirish!$B$31*SUM($D82:CK82)/12,0),0)</f>
        <v>0</v>
      </c>
      <c r="CM83" s="46">
        <f>IF(AND(CM$4&gt;=1,CM$4&lt;=Parametrlar!$J$4),Kirish!$B$26/12*IF(CM$4&gt;Kirish!$B$30,2,1)+IF(CM$4&gt;Kirish!$B$30,Kirish!$B$31*SUM($D82:CL82)/12,0),0)</f>
        <v>0</v>
      </c>
      <c r="CN83" s="46">
        <f>IF(AND(CN$4&gt;=1,CN$4&lt;=Parametrlar!$J$4),Kirish!$B$26/12*IF(CN$4&gt;Kirish!$B$30,2,1)+IF(CN$4&gt;Kirish!$B$30,Kirish!$B$31*SUM($D82:CM82)/12,0),0)</f>
        <v>0</v>
      </c>
      <c r="CO83" s="46">
        <f>IF(AND(CO$4&gt;=1,CO$4&lt;=Parametrlar!$J$4),Kirish!$B$26/12*IF(CO$4&gt;Kirish!$B$30,2,1)+IF(CO$4&gt;Kirish!$B$30,Kirish!$B$31*SUM($D82:CN82)/12,0),0)</f>
        <v>0</v>
      </c>
      <c r="CP83" s="46">
        <f>IF(AND(CP$4&gt;=1,CP$4&lt;=Parametrlar!$J$4),Kirish!$B$26/12*IF(CP$4&gt;Kirish!$B$30,2,1)+IF(CP$4&gt;Kirish!$B$30,Kirish!$B$31*SUM($D82:CO82)/12,0),0)</f>
        <v>0</v>
      </c>
      <c r="CQ83" s="46">
        <f>IF(AND(CQ$4&gt;=1,CQ$4&lt;=Parametrlar!$J$4),Kirish!$B$26/12*IF(CQ$4&gt;Kirish!$B$30,2,1)+IF(CQ$4&gt;Kirish!$B$30,Kirish!$B$31*SUM($D82:CP82)/12,0),0)</f>
        <v>0</v>
      </c>
      <c r="CR83" s="46">
        <f>IF(AND(CR$4&gt;=1,CR$4&lt;=Parametrlar!$J$4),Kirish!$B$26/12*IF(CR$4&gt;Kirish!$B$30,2,1)+IF(CR$4&gt;Kirish!$B$30,Kirish!$B$31*SUM($D82:CQ82)/12,0),0)</f>
        <v>0</v>
      </c>
      <c r="CS83" s="46">
        <f>IF(AND(CS$4&gt;=1,CS$4&lt;=Parametrlar!$J$4),Kirish!$B$26/12*IF(CS$4&gt;Kirish!$B$30,2,1)+IF(CS$4&gt;Kirish!$B$30,Kirish!$B$31*SUM($D82:CR82)/12,0),0)</f>
        <v>0</v>
      </c>
      <c r="CT83" s="46">
        <f>IF(AND(CT$4&gt;=1,CT$4&lt;=Parametrlar!$J$4),Kirish!$B$26/12*IF(CT$4&gt;Kirish!$B$30,2,1)+IF(CT$4&gt;Kirish!$B$30,Kirish!$B$31*SUM($D82:CS82)/12,0),0)</f>
        <v>0</v>
      </c>
      <c r="CU83" s="46">
        <f>IF(AND(CU$4&gt;=1,CU$4&lt;=Parametrlar!$J$4),Kirish!$B$26/12*IF(CU$4&gt;Kirish!$B$30,2,1)+IF(CU$4&gt;Kirish!$B$30,Kirish!$B$31*SUM($D82:CT82)/12,0),0)</f>
        <v>0</v>
      </c>
      <c r="CV83" s="46">
        <f>IF(AND(CV$4&gt;=1,CV$4&lt;=Parametrlar!$J$4),Kirish!$B$26/12*IF(CV$4&gt;Kirish!$B$30,2,1)+IF(CV$4&gt;Kirish!$B$30,Kirish!$B$31*SUM($D82:CU82)/12,0),0)</f>
        <v>0</v>
      </c>
      <c r="CW83" s="46">
        <f>IF(AND(CW$4&gt;=1,CW$4&lt;=Parametrlar!$J$4),Kirish!$B$26/12*IF(CW$4&gt;Kirish!$B$30,2,1)+IF(CW$4&gt;Kirish!$B$30,Kirish!$B$31*SUM($D82:CV82)/12,0),0)</f>
        <v>0</v>
      </c>
      <c r="CX83" s="46">
        <f>IF(AND(CX$4&gt;=1,CX$4&lt;=Parametrlar!$J$4),Kirish!$B$26/12*IF(CX$4&gt;Kirish!$B$30,2,1)+IF(CX$4&gt;Kirish!$B$30,Kirish!$B$31*SUM($D82:CW82)/12,0),0)</f>
        <v>0</v>
      </c>
      <c r="CY83" s="46">
        <f>IF(AND(CY$4&gt;=1,CY$4&lt;=Parametrlar!$J$4),Kirish!$B$26/12*IF(CY$4&gt;Kirish!$B$30,2,1)+IF(CY$4&gt;Kirish!$B$30,Kirish!$B$31*SUM($D82:CX82)/12,0),0)</f>
        <v>0</v>
      </c>
      <c r="CZ83" s="46">
        <f>IF(AND(CZ$4&gt;=1,CZ$4&lt;=Parametrlar!$J$4),Kirish!$B$26/12*IF(CZ$4&gt;Kirish!$B$30,2,1)+IF(CZ$4&gt;Kirish!$B$30,Kirish!$B$31*SUM($D82:CY82)/12,0),0)</f>
        <v>0</v>
      </c>
      <c r="DA83" s="46">
        <f>IF(AND(DA$4&gt;=1,DA$4&lt;=Parametrlar!$J$4),Kirish!$B$26/12*IF(DA$4&gt;Kirish!$B$30,2,1)+IF(DA$4&gt;Kirish!$B$30,Kirish!$B$31*SUM($D82:CZ82)/12,0),0)</f>
        <v>0</v>
      </c>
      <c r="DB83" s="46">
        <f>IF(AND(DB$4&gt;=1,DB$4&lt;=Parametrlar!$J$4),Kirish!$B$26/12*IF(DB$4&gt;Kirish!$B$30,2,1)+IF(DB$4&gt;Kirish!$B$30,Kirish!$B$31*SUM($D82:DA82)/12,0),0)</f>
        <v>0</v>
      </c>
      <c r="DC83" s="46">
        <f>IF(AND(DC$4&gt;=1,DC$4&lt;=Parametrlar!$J$4),Kirish!$B$26/12*IF(DC$4&gt;Kirish!$B$30,2,1)+IF(DC$4&gt;Kirish!$B$30,Kirish!$B$31*SUM($D82:DB82)/12,0),0)</f>
        <v>0</v>
      </c>
      <c r="DD83" s="46">
        <f>IF(AND(DD$4&gt;=1,DD$4&lt;=Parametrlar!$J$4),Kirish!$B$26/12*IF(DD$4&gt;Kirish!$B$30,2,1)+IF(DD$4&gt;Kirish!$B$30,Kirish!$B$31*SUM($D82:DC82)/12,0),0)</f>
        <v>0</v>
      </c>
      <c r="DE83" s="46">
        <f>IF(AND(DE$4&gt;=1,DE$4&lt;=Parametrlar!$J$4),Kirish!$B$26/12*IF(DE$4&gt;Kirish!$B$30,2,1)+IF(DE$4&gt;Kirish!$B$30,Kirish!$B$31*SUM($D82:DD82)/12,0),0)</f>
        <v>0</v>
      </c>
      <c r="DF83" s="46">
        <f>IF(AND(DF$4&gt;=1,DF$4&lt;=Parametrlar!$J$4),Kirish!$B$26/12*IF(DF$4&gt;Kirish!$B$30,2,1)+IF(DF$4&gt;Kirish!$B$30,Kirish!$B$31*SUM($D82:DE82)/12,0),0)</f>
        <v>0</v>
      </c>
      <c r="DG83" s="46">
        <f>IF(AND(DG$4&gt;=1,DG$4&lt;=Parametrlar!$J$4),Kirish!$B$26/12*IF(DG$4&gt;Kirish!$B$30,2,1)+IF(DG$4&gt;Kirish!$B$30,Kirish!$B$31*SUM($D82:DF82)/12,0),0)</f>
        <v>0</v>
      </c>
      <c r="DH83" s="46">
        <f>IF(AND(DH$4&gt;=1,DH$4&lt;=Parametrlar!$J$4),Kirish!$B$26/12*IF(DH$4&gt;Kirish!$B$30,2,1)+IF(DH$4&gt;Kirish!$B$30,Kirish!$B$31*SUM($D82:DG82)/12,0),0)</f>
        <v>0</v>
      </c>
      <c r="DI83" s="46">
        <f>IF(AND(DI$4&gt;=1,DI$4&lt;=Parametrlar!$J$4),Kirish!$B$26/12*IF(DI$4&gt;Kirish!$B$30,2,1)+IF(DI$4&gt;Kirish!$B$30,Kirish!$B$31*SUM($D82:DH82)/12,0),0)</f>
        <v>0</v>
      </c>
      <c r="DJ83" s="46">
        <f>IF(AND(DJ$4&gt;=1,DJ$4&lt;=Parametrlar!$J$4),Kirish!$B$26/12*IF(DJ$4&gt;Kirish!$B$30,2,1)+IF(DJ$4&gt;Kirish!$B$30,Kirish!$B$31*SUM($D82:DI82)/12,0),0)</f>
        <v>0</v>
      </c>
      <c r="DK83" s="46">
        <f>IF(AND(DK$4&gt;=1,DK$4&lt;=Parametrlar!$J$4),Kirish!$B$26/12*IF(DK$4&gt;Kirish!$B$30,2,1)+IF(DK$4&gt;Kirish!$B$30,Kirish!$B$31*SUM($D82:DJ82)/12,0),0)</f>
        <v>0</v>
      </c>
      <c r="DL83" s="46">
        <f>IF(AND(DL$4&gt;=1,DL$4&lt;=Parametrlar!$J$4),Kirish!$B$26/12*IF(DL$4&gt;Kirish!$B$30,2,1)+IF(DL$4&gt;Kirish!$B$30,Kirish!$B$31*SUM($D82:DK82)/12,0),0)</f>
        <v>0</v>
      </c>
      <c r="DM83" s="46">
        <f>IF(AND(DM$4&gt;=1,DM$4&lt;=Parametrlar!$J$4),Kirish!$B$26/12*IF(DM$4&gt;Kirish!$B$30,2,1)+IF(DM$4&gt;Kirish!$B$30,Kirish!$B$31*SUM($D82:DL82)/12,0),0)</f>
        <v>0</v>
      </c>
      <c r="DN83" s="46">
        <f>IF(AND(DN$4&gt;=1,DN$4&lt;=Parametrlar!$J$4),Kirish!$B$26/12*IF(DN$4&gt;Kirish!$B$30,2,1)+IF(DN$4&gt;Kirish!$B$30,Kirish!$B$31*SUM($D82:DM82)/12,0),0)</f>
        <v>0</v>
      </c>
      <c r="DO83" s="46">
        <f>IF(AND(DO$4&gt;=1,DO$4&lt;=Parametrlar!$J$4),Kirish!$B$26/12*IF(DO$4&gt;Kirish!$B$30,2,1)+IF(DO$4&gt;Kirish!$B$30,Kirish!$B$31*SUM($D82:DN82)/12,0),0)</f>
        <v>0</v>
      </c>
      <c r="DP83" s="46">
        <f>IF(AND(DP$4&gt;=1,DP$4&lt;=Parametrlar!$J$4),Kirish!$B$26/12*IF(DP$4&gt;Kirish!$B$30,2,1)+IF(DP$4&gt;Kirish!$B$30,Kirish!$B$31*SUM($D82:DO82)/12,0),0)</f>
        <v>0</v>
      </c>
      <c r="DQ83" s="46">
        <f>IF(AND(DQ$4&gt;=1,DQ$4&lt;=Parametrlar!$J$4),Kirish!$B$26/12*IF(DQ$4&gt;Kirish!$B$30,2,1)+IF(DQ$4&gt;Kirish!$B$30,Kirish!$B$31*SUM($D82:DP82)/12,0),0)</f>
        <v>0</v>
      </c>
      <c r="DR83" s="46">
        <f>IF(AND(DR$4&gt;=1,DR$4&lt;=Parametrlar!$J$4),Kirish!$B$26/12*IF(DR$4&gt;Kirish!$B$30,2,1)+IF(DR$4&gt;Kirish!$B$30,Kirish!$B$31*SUM($D82:DQ82)/12,0),0)</f>
        <v>0</v>
      </c>
      <c r="DS83" s="46">
        <f>IF(AND(DS$4&gt;=1,DS$4&lt;=Parametrlar!$J$4),Kirish!$B$26/12*IF(DS$4&gt;Kirish!$B$30,2,1)+IF(DS$4&gt;Kirish!$B$30,Kirish!$B$31*SUM($D82:DR82)/12,0),0)</f>
        <v>0</v>
      </c>
      <c r="DT83" s="46">
        <f>IF(AND(DT$4&gt;=1,DT$4&lt;=Parametrlar!$J$4),Kirish!$B$26/12*IF(DT$4&gt;Kirish!$B$30,2,1)+IF(DT$4&gt;Kirish!$B$30,Kirish!$B$31*SUM($D82:DS82)/12,0),0)</f>
        <v>0</v>
      </c>
      <c r="DU83" s="46">
        <f>IF(AND(DU$4&gt;=1,DU$4&lt;=Parametrlar!$J$4),Kirish!$B$26/12*IF(DU$4&gt;Kirish!$B$30,2,1)+IF(DU$4&gt;Kirish!$B$30,Kirish!$B$31*SUM($D82:DT82)/12,0),0)</f>
        <v>0</v>
      </c>
      <c r="DV83" s="46">
        <f>IF(AND(DV$4&gt;=1,DV$4&lt;=Parametrlar!$J$4),Kirish!$B$26/12*IF(DV$4&gt;Kirish!$B$30,2,1)+IF(DV$4&gt;Kirish!$B$30,Kirish!$B$31*SUM($D82:DU82)/12,0),0)</f>
        <v>0</v>
      </c>
      <c r="DW83" s="46">
        <f>IF(AND(DW$4&gt;=1,DW$4&lt;=Parametrlar!$J$4),Kirish!$B$26/12*IF(DW$4&gt;Kirish!$B$30,2,1)+IF(DW$4&gt;Kirish!$B$30,Kirish!$B$31*SUM($D82:DV82)/12,0),0)</f>
        <v>0</v>
      </c>
      <c r="DX83" s="46">
        <f>IF(AND(DX$4&gt;=1,DX$4&lt;=Parametrlar!$J$4),Kirish!$B$26/12*IF(DX$4&gt;Kirish!$B$30,2,1)+IF(DX$4&gt;Kirish!$B$30,Kirish!$B$31*SUM($D82:DW82)/12,0),0)</f>
        <v>0</v>
      </c>
      <c r="DY83" s="46">
        <f>IF(AND(DY$4&gt;=1,DY$4&lt;=Parametrlar!$J$4),Kirish!$B$26/12*IF(DY$4&gt;Kirish!$B$30,2,1)+IF(DY$4&gt;Kirish!$B$30,Kirish!$B$31*SUM($D82:DX82)/12,0),0)</f>
        <v>0</v>
      </c>
      <c r="DZ83" s="46">
        <f>IF(AND(DZ$4&gt;=1,DZ$4&lt;=Parametrlar!$J$4),Kirish!$B$26/12*IF(DZ$4&gt;Kirish!$B$30,2,1)+IF(DZ$4&gt;Kirish!$B$30,Kirish!$B$31*SUM($D82:DY82)/12,0),0)</f>
        <v>0</v>
      </c>
      <c r="EA83" s="46">
        <f>IF(AND(EA$4&gt;=1,EA$4&lt;=Parametrlar!$J$4),Kirish!$B$26/12*IF(EA$4&gt;Kirish!$B$30,2,1)+IF(EA$4&gt;Kirish!$B$30,Kirish!$B$31*SUM($D82:DZ82)/12,0),0)</f>
        <v>0</v>
      </c>
      <c r="EB83" s="46">
        <f>IF(AND(EB$4&gt;=1,EB$4&lt;=Parametrlar!$J$4),Kirish!$B$26/12*IF(EB$4&gt;Kirish!$B$30,2,1)+IF(EB$4&gt;Kirish!$B$30,Kirish!$B$31*SUM($D82:EA82)/12,0),0)</f>
        <v>0</v>
      </c>
      <c r="EC83" s="46">
        <f>IF(AND(EC$4&gt;=1,EC$4&lt;=Parametrlar!$J$4),Kirish!$B$26/12*IF(EC$4&gt;Kirish!$B$30,2,1)+IF(EC$4&gt;Kirish!$B$30,Kirish!$B$31*SUM($D82:EB82)/12,0),0)</f>
        <v>0</v>
      </c>
      <c r="ED83" s="46">
        <f>IF(AND(ED$4&gt;=1,ED$4&lt;=Parametrlar!$J$4),Kirish!$B$26/12*IF(ED$4&gt;Kirish!$B$30,2,1)+IF(ED$4&gt;Kirish!$B$30,Kirish!$B$31*SUM($D82:EC82)/12,0),0)</f>
        <v>0</v>
      </c>
      <c r="EE83" s="46">
        <f>IF(AND(EE$4&gt;=1,EE$4&lt;=Parametrlar!$J$4),Kirish!$B$26/12*IF(EE$4&gt;Kirish!$B$30,2,1)+IF(EE$4&gt;Kirish!$B$30,Kirish!$B$31*SUM($D82:ED82)/12,0),0)</f>
        <v>0</v>
      </c>
      <c r="EF83" s="46">
        <f>IF(AND(EF$4&gt;=1,EF$4&lt;=Parametrlar!$J$4),Kirish!$B$26/12*IF(EF$4&gt;Kirish!$B$30,2,1)+IF(EF$4&gt;Kirish!$B$30,Kirish!$B$31*SUM($D82:EE82)/12,0),0)</f>
        <v>0</v>
      </c>
      <c r="EG83" s="46">
        <f>IF(AND(EG$4&gt;=1,EG$4&lt;=Parametrlar!$J$4),Kirish!$B$26/12*IF(EG$4&gt;Kirish!$B$30,2,1)+IF(EG$4&gt;Kirish!$B$30,Kirish!$B$31*SUM($D82:EF82)/12,0),0)</f>
        <v>0</v>
      </c>
      <c r="EH83" s="46">
        <f>IF(AND(EH$4&gt;=1,EH$4&lt;=Parametrlar!$J$4),Kirish!$B$26/12*IF(EH$4&gt;Kirish!$B$30,2,1)+IF(EH$4&gt;Kirish!$B$30,Kirish!$B$31*SUM($D82:EG82)/12,0),0)</f>
        <v>0</v>
      </c>
      <c r="EI83" s="46">
        <f>IF(AND(EI$4&gt;=1,EI$4&lt;=Parametrlar!$J$4),Kirish!$B$26/12*IF(EI$4&gt;Kirish!$B$30,2,1)+IF(EI$4&gt;Kirish!$B$30,Kirish!$B$31*SUM($D82:EH82)/12,0),0)</f>
        <v>0</v>
      </c>
      <c r="EJ83" s="46">
        <f>IF(AND(EJ$4&gt;=1,EJ$4&lt;=Parametrlar!$J$4),Kirish!$B$26/12*IF(EJ$4&gt;Kirish!$B$30,2,1)+IF(EJ$4&gt;Kirish!$B$30,Kirish!$B$31*SUM($D82:EI82)/12,0),0)</f>
        <v>0</v>
      </c>
      <c r="EK83" s="46">
        <f>IF(AND(EK$4&gt;=1,EK$4&lt;=Parametrlar!$J$4),Kirish!$B$26/12*IF(EK$4&gt;Kirish!$B$30,2,1)+IF(EK$4&gt;Kirish!$B$30,Kirish!$B$31*SUM($D82:EJ82)/12,0),0)</f>
        <v>0</v>
      </c>
      <c r="EL83" s="46">
        <f>IF(AND(EL$4&gt;=1,EL$4&lt;=Parametrlar!$J$4),Kirish!$B$26/12*IF(EL$4&gt;Kirish!$B$30,2,1)+IF(EL$4&gt;Kirish!$B$30,Kirish!$B$31*SUM($D82:EK82)/12,0),0)</f>
        <v>0</v>
      </c>
      <c r="EM83" s="46">
        <f>IF(AND(EM$4&gt;=1,EM$4&lt;=Parametrlar!$J$4),Kirish!$B$26/12*IF(EM$4&gt;Kirish!$B$30,2,1)+IF(EM$4&gt;Kirish!$B$30,Kirish!$B$31*SUM($D82:EL82)/12,0),0)</f>
        <v>0</v>
      </c>
      <c r="EN83" s="46">
        <f>IF(AND(EN$4&gt;=1,EN$4&lt;=Parametrlar!$J$4),Kirish!$B$26/12*IF(EN$4&gt;Kirish!$B$30,2,1)+IF(EN$4&gt;Kirish!$B$30,Kirish!$B$31*SUM($D82:EM82)/12,0),0)</f>
        <v>0</v>
      </c>
      <c r="EO83" s="46">
        <f>IF(AND(EO$4&gt;=1,EO$4&lt;=Parametrlar!$J$4),Kirish!$B$26/12*IF(EO$4&gt;Kirish!$B$30,2,1)+IF(EO$4&gt;Kirish!$B$30,Kirish!$B$31*SUM($D82:EN82)/12,0),0)</f>
        <v>0</v>
      </c>
      <c r="EP83" s="46">
        <f>IF(AND(EP$4&gt;=1,EP$4&lt;=Parametrlar!$J$4),Kirish!$B$26/12*IF(EP$4&gt;Kirish!$B$30,2,1)+IF(EP$4&gt;Kirish!$B$30,Kirish!$B$31*SUM($D82:EO82)/12,0),0)</f>
        <v>0</v>
      </c>
      <c r="EQ83" s="46">
        <f>IF(AND(EQ$4&gt;=1,EQ$4&lt;=Parametrlar!$J$4),Kirish!$B$26/12*IF(EQ$4&gt;Kirish!$B$30,2,1)+IF(EQ$4&gt;Kirish!$B$30,Kirish!$B$31*SUM($D82:EP82)/12,0),0)</f>
        <v>0</v>
      </c>
      <c r="ER83" s="46">
        <f>IF(AND(ER$4&gt;=1,ER$4&lt;=Parametrlar!$J$4),Kirish!$B$26/12*IF(ER$4&gt;Kirish!$B$30,2,1)+IF(ER$4&gt;Kirish!$B$30,Kirish!$B$31*SUM($D82:EQ82)/12,0),0)</f>
        <v>0</v>
      </c>
      <c r="ES83" s="46">
        <f>IF(AND(ES$4&gt;=1,ES$4&lt;=Parametrlar!$J$4),Kirish!$B$26/12*IF(ES$4&gt;Kirish!$B$30,2,1)+IF(ES$4&gt;Kirish!$B$30,Kirish!$B$31*SUM($D82:ER82)/12,0),0)</f>
        <v>0</v>
      </c>
      <c r="ET83" s="46">
        <f>IF(AND(ET$4&gt;=1,ET$4&lt;=Parametrlar!$J$4),Kirish!$B$26/12*IF(ET$4&gt;Kirish!$B$30,2,1)+IF(ET$4&gt;Kirish!$B$30,Kirish!$B$31*SUM($D82:ES82)/12,0),0)</f>
        <v>0</v>
      </c>
      <c r="EU83" s="46">
        <f>IF(AND(EU$4&gt;=1,EU$4&lt;=Parametrlar!$J$4),Kirish!$B$26/12*IF(EU$4&gt;Kirish!$B$30,2,1)+IF(EU$4&gt;Kirish!$B$30,Kirish!$B$31*SUM($D82:ET82)/12,0),0)</f>
        <v>0</v>
      </c>
      <c r="EV83" s="46">
        <f>IF(AND(EV$4&gt;=1,EV$4&lt;=Parametrlar!$J$4),Kirish!$B$26/12*IF(EV$4&gt;Kirish!$B$30,2,1)+IF(EV$4&gt;Kirish!$B$30,Kirish!$B$31*SUM($D82:EU82)/12,0),0)</f>
        <v>0</v>
      </c>
      <c r="EW83" s="46">
        <f>IF(AND(EW$4&gt;=1,EW$4&lt;=Parametrlar!$J$4),Kirish!$B$26/12*IF(EW$4&gt;Kirish!$B$30,2,1)+IF(EW$4&gt;Kirish!$B$30,Kirish!$B$31*SUM($D82:EV82)/12,0),0)</f>
        <v>0</v>
      </c>
      <c r="EX83" s="46">
        <f>IF(AND(EX$4&gt;=1,EX$4&lt;=Parametrlar!$J$4),Kirish!$B$26/12*IF(EX$4&gt;Kirish!$B$30,2,1)+IF(EX$4&gt;Kirish!$B$30,Kirish!$B$31*SUM($D82:EW82)/12,0),0)</f>
        <v>0</v>
      </c>
      <c r="EY83" s="46">
        <f>IF(AND(EY$4&gt;=1,EY$4&lt;=Parametrlar!$J$4),Kirish!$B$26/12*IF(EY$4&gt;Kirish!$B$30,2,1)+IF(EY$4&gt;Kirish!$B$30,Kirish!$B$31*SUM($D82:EX82)/12,0),0)</f>
        <v>0</v>
      </c>
      <c r="EZ83" s="46">
        <f>IF(AND(EZ$4&gt;=1,EZ$4&lt;=Parametrlar!$J$4),Kirish!$B$26/12*IF(EZ$4&gt;Kirish!$B$30,2,1)+IF(EZ$4&gt;Kirish!$B$30,Kirish!$B$31*SUM($D82:EY82)/12,0),0)</f>
        <v>0</v>
      </c>
      <c r="FA83" s="46">
        <f>IF(AND(FA$4&gt;=1,FA$4&lt;=Parametrlar!$J$4),Kirish!$B$26/12*IF(FA$4&gt;Kirish!$B$30,2,1)+IF(FA$4&gt;Kirish!$B$30,Kirish!$B$31*SUM($D82:EZ82)/12,0),0)</f>
        <v>0</v>
      </c>
      <c r="FB83" s="46">
        <f>IF(AND(FB$4&gt;=1,FB$4&lt;=Parametrlar!$J$4),Kirish!$B$26/12*IF(FB$4&gt;Kirish!$B$30,2,1)+IF(FB$4&gt;Kirish!$B$30,Kirish!$B$31*SUM($D82:FA82)/12,0),0)</f>
        <v>0</v>
      </c>
      <c r="FC83" s="46">
        <f>IF(AND(FC$4&gt;=1,FC$4&lt;=Parametrlar!$J$4),Kirish!$B$26/12*IF(FC$4&gt;Kirish!$B$30,2,1)+IF(FC$4&gt;Kirish!$B$30,Kirish!$B$31*SUM($D82:FB82)/12,0),0)</f>
        <v>0</v>
      </c>
      <c r="FD83" s="46">
        <f>IF(AND(FD$4&gt;=1,FD$4&lt;=Parametrlar!$J$4),Kirish!$B$26/12*IF(FD$4&gt;Kirish!$B$30,2,1)+IF(FD$4&gt;Kirish!$B$30,Kirish!$B$31*SUM($D82:FC82)/12,0),0)</f>
        <v>0</v>
      </c>
      <c r="FE83" s="46">
        <f>IF(AND(FE$4&gt;=1,FE$4&lt;=Parametrlar!$J$4),Kirish!$B$26/12*IF(FE$4&gt;Kirish!$B$30,2,1)+IF(FE$4&gt;Kirish!$B$30,Kirish!$B$31*SUM($D82:FD82)/12,0),0)</f>
        <v>0</v>
      </c>
      <c r="FF83" s="46">
        <f>IF(AND(FF$4&gt;=1,FF$4&lt;=Parametrlar!$J$4),Kirish!$B$26/12*IF(FF$4&gt;Kirish!$B$30,2,1)+IF(FF$4&gt;Kirish!$B$30,Kirish!$B$31*SUM($D82:FE82)/12,0),0)</f>
        <v>0</v>
      </c>
      <c r="FG83" s="46">
        <f>IF(AND(FG$4&gt;=1,FG$4&lt;=Parametrlar!$J$4),Kirish!$B$26/12*IF(FG$4&gt;Kirish!$B$30,2,1)+IF(FG$4&gt;Kirish!$B$30,Kirish!$B$31*SUM($D82:FF82)/12,0),0)</f>
        <v>0</v>
      </c>
      <c r="FH83" s="46">
        <f>IF(AND(FH$4&gt;=1,FH$4&lt;=Parametrlar!$J$4),Kirish!$B$26/12*IF(FH$4&gt;Kirish!$B$30,2,1)+IF(FH$4&gt;Kirish!$B$30,Kirish!$B$31*SUM($D82:FG82)/12,0),0)</f>
        <v>0</v>
      </c>
      <c r="FI83" s="46">
        <f>IF(AND(FI$4&gt;=1,FI$4&lt;=Parametrlar!$J$4),Kirish!$B$26/12*IF(FI$4&gt;Kirish!$B$30,2,1)+IF(FI$4&gt;Kirish!$B$30,Kirish!$B$31*SUM($D82:FH82)/12,0),0)</f>
        <v>0</v>
      </c>
      <c r="FJ83" s="46">
        <f>IF(AND(FJ$4&gt;=1,FJ$4&lt;=Parametrlar!$J$4),Kirish!$B$26/12*IF(FJ$4&gt;Kirish!$B$30,2,1)+IF(FJ$4&gt;Kirish!$B$30,Kirish!$B$31*SUM($D82:FI82)/12,0),0)</f>
        <v>0</v>
      </c>
      <c r="FK83" s="46">
        <f>IF(AND(FK$4&gt;=1,FK$4&lt;=Parametrlar!$J$4),Kirish!$B$26/12*IF(FK$4&gt;Kirish!$B$30,2,1)+IF(FK$4&gt;Kirish!$B$30,Kirish!$B$31*SUM($D82:FJ82)/12,0),0)</f>
        <v>0</v>
      </c>
      <c r="FL83" s="46">
        <f>IF(AND(FL$4&gt;=1,FL$4&lt;=Parametrlar!$J$4),Kirish!$B$26/12*IF(FL$4&gt;Kirish!$B$30,2,1)+IF(FL$4&gt;Kirish!$B$30,Kirish!$B$31*SUM($D82:FK82)/12,0),0)</f>
        <v>0</v>
      </c>
      <c r="FM83" s="46">
        <f>IF(AND(FM$4&gt;=1,FM$4&lt;=Parametrlar!$J$4),Kirish!$B$26/12*IF(FM$4&gt;Kirish!$B$30,2,1)+IF(FM$4&gt;Kirish!$B$30,Kirish!$B$31*SUM($D82:FL82)/12,0),0)</f>
        <v>0</v>
      </c>
      <c r="FN83" s="46">
        <f>IF(AND(FN$4&gt;=1,FN$4&lt;=Parametrlar!$J$4),Kirish!$B$26/12*IF(FN$4&gt;Kirish!$B$30,2,1)+IF(FN$4&gt;Kirish!$B$30,Kirish!$B$31*SUM($D82:FM82)/12,0),0)</f>
        <v>0</v>
      </c>
      <c r="FO83" s="46">
        <f>IF(AND(FO$4&gt;=1,FO$4&lt;=Parametrlar!$J$4),Kirish!$B$26/12*IF(FO$4&gt;Kirish!$B$30,2,1)+IF(FO$4&gt;Kirish!$B$30,Kirish!$B$31*SUM($D82:FN82)/12,0),0)</f>
        <v>0</v>
      </c>
      <c r="FP83" s="46">
        <f>IF(AND(FP$4&gt;=1,FP$4&lt;=Parametrlar!$J$4),Kirish!$B$26/12*IF(FP$4&gt;Kirish!$B$30,2,1)+IF(FP$4&gt;Kirish!$B$30,Kirish!$B$31*SUM($D82:FO82)/12,0),0)</f>
        <v>0</v>
      </c>
    </row>
    <row r="84" spans="1:172" x14ac:dyDescent="0.2">
      <c r="A84" s="42" t="s">
        <v>232</v>
      </c>
      <c r="C84" s="45">
        <f t="shared" si="100"/>
        <v>54800</v>
      </c>
      <c r="D84" s="46">
        <f>IF(AND(D$4&gt;Parametrlar!$J$4-Parametrlar!$J$19,D$4&lt;=Parametrlar!$J$4),Parametrlar!$J$18/Parametrlar!$J$19,0)</f>
        <v>0</v>
      </c>
      <c r="E84" s="46">
        <f>IF(AND(E$4&gt;Parametrlar!$J$4-Parametrlar!$J$19,E$4&lt;=Parametrlar!$J$4),Parametrlar!$J$18/Parametrlar!$J$19,0)</f>
        <v>0</v>
      </c>
      <c r="F84" s="46">
        <f>IF(AND(F$4&gt;Parametrlar!$J$4-Parametrlar!$J$19,F$4&lt;=Parametrlar!$J$4),Parametrlar!$J$18/Parametrlar!$J$19,0)</f>
        <v>0</v>
      </c>
      <c r="G84" s="46">
        <f>IF(AND(G$4&gt;Parametrlar!$J$4-Parametrlar!$J$19,G$4&lt;=Parametrlar!$J$4),Parametrlar!$J$18/Parametrlar!$J$19,0)</f>
        <v>0</v>
      </c>
      <c r="H84" s="46">
        <f>IF(AND(H$4&gt;Parametrlar!$J$4-Parametrlar!$J$19,H$4&lt;=Parametrlar!$J$4),Parametrlar!$J$18/Parametrlar!$J$19,0)</f>
        <v>0</v>
      </c>
      <c r="I84" s="46">
        <f>IF(AND(I$4&gt;Parametrlar!$J$4-Parametrlar!$J$19,I$4&lt;=Parametrlar!$J$4),Parametrlar!$J$18/Parametrlar!$J$19,0)</f>
        <v>0</v>
      </c>
      <c r="J84" s="46">
        <f>IF(AND(J$4&gt;Parametrlar!$J$4-Parametrlar!$J$19,J$4&lt;=Parametrlar!$J$4),Parametrlar!$J$18/Parametrlar!$J$19,0)</f>
        <v>0</v>
      </c>
      <c r="K84" s="46">
        <f>IF(AND(K$4&gt;Parametrlar!$J$4-Parametrlar!$J$19,K$4&lt;=Parametrlar!$J$4),Parametrlar!$J$18/Parametrlar!$J$19,0)</f>
        <v>0</v>
      </c>
      <c r="L84" s="46">
        <f>IF(AND(L$4&gt;Parametrlar!$J$4-Parametrlar!$J$19,L$4&lt;=Parametrlar!$J$4),Parametrlar!$J$18/Parametrlar!$J$19,0)</f>
        <v>0</v>
      </c>
      <c r="M84" s="46">
        <f>IF(AND(M$4&gt;Parametrlar!$J$4-Parametrlar!$J$19,M$4&lt;=Parametrlar!$J$4),Parametrlar!$J$18/Parametrlar!$J$19,0)</f>
        <v>0</v>
      </c>
      <c r="N84" s="46">
        <f>IF(AND(N$4&gt;Parametrlar!$J$4-Parametrlar!$J$19,N$4&lt;=Parametrlar!$J$4),Parametrlar!$J$18/Parametrlar!$J$19,0)</f>
        <v>0</v>
      </c>
      <c r="O84" s="46">
        <f>IF(AND(O$4&gt;Parametrlar!$J$4-Parametrlar!$J$19,O$4&lt;=Parametrlar!$J$4),Parametrlar!$J$18/Parametrlar!$J$19,0)</f>
        <v>0</v>
      </c>
      <c r="P84" s="46">
        <f>IF(AND(P$4&gt;Parametrlar!$J$4-Parametrlar!$J$19,P$4&lt;=Parametrlar!$J$4),Parametrlar!$J$18/Parametrlar!$J$19,0)</f>
        <v>18266.666666666668</v>
      </c>
      <c r="Q84" s="46">
        <f>IF(AND(Q$4&gt;Parametrlar!$J$4-Parametrlar!$J$19,Q$4&lt;=Parametrlar!$J$4),Parametrlar!$J$18/Parametrlar!$J$19,0)</f>
        <v>18266.666666666668</v>
      </c>
      <c r="R84" s="46">
        <f>IF(AND(R$4&gt;Parametrlar!$J$4-Parametrlar!$J$19,R$4&lt;=Parametrlar!$J$4),Parametrlar!$J$18/Parametrlar!$J$19,0)</f>
        <v>18266.666666666668</v>
      </c>
      <c r="S84" s="46">
        <f>IF(AND(S$4&gt;Parametrlar!$J$4-Parametrlar!$J$19,S$4&lt;=Parametrlar!$J$4),Parametrlar!$J$18/Parametrlar!$J$19,0)</f>
        <v>0</v>
      </c>
      <c r="T84" s="46">
        <f>IF(AND(T$4&gt;Parametrlar!$J$4-Parametrlar!$J$19,T$4&lt;=Parametrlar!$J$4),Parametrlar!$J$18/Parametrlar!$J$19,0)</f>
        <v>0</v>
      </c>
      <c r="U84" s="46">
        <f>IF(AND(U$4&gt;Parametrlar!$J$4-Parametrlar!$J$19,U$4&lt;=Parametrlar!$J$4),Parametrlar!$J$18/Parametrlar!$J$19,0)</f>
        <v>0</v>
      </c>
      <c r="V84" s="46">
        <f>IF(AND(V$4&gt;Parametrlar!$J$4-Parametrlar!$J$19,V$4&lt;=Parametrlar!$J$4),Parametrlar!$J$18/Parametrlar!$J$19,0)</f>
        <v>0</v>
      </c>
      <c r="W84" s="46">
        <f>IF(AND(W$4&gt;Parametrlar!$J$4-Parametrlar!$J$19,W$4&lt;=Parametrlar!$J$4),Parametrlar!$J$18/Parametrlar!$J$19,0)</f>
        <v>0</v>
      </c>
      <c r="X84" s="46">
        <f>IF(AND(X$4&gt;Parametrlar!$J$4-Parametrlar!$J$19,X$4&lt;=Parametrlar!$J$4),Parametrlar!$J$18/Parametrlar!$J$19,0)</f>
        <v>0</v>
      </c>
      <c r="Y84" s="46">
        <f>IF(AND(Y$4&gt;Parametrlar!$J$4-Parametrlar!$J$19,Y$4&lt;=Parametrlar!$J$4),Parametrlar!$J$18/Parametrlar!$J$19,0)</f>
        <v>0</v>
      </c>
      <c r="Z84" s="46">
        <f>IF(AND(Z$4&gt;Parametrlar!$J$4-Parametrlar!$J$19,Z$4&lt;=Parametrlar!$J$4),Parametrlar!$J$18/Parametrlar!$J$19,0)</f>
        <v>0</v>
      </c>
      <c r="AA84" s="46">
        <f>IF(AND(AA$4&gt;Parametrlar!$J$4-Parametrlar!$J$19,AA$4&lt;=Parametrlar!$J$4),Parametrlar!$J$18/Parametrlar!$J$19,0)</f>
        <v>0</v>
      </c>
      <c r="AB84" s="46">
        <f>IF(AND(AB$4&gt;Parametrlar!$J$4-Parametrlar!$J$19,AB$4&lt;=Parametrlar!$J$4),Parametrlar!$J$18/Parametrlar!$J$19,0)</f>
        <v>0</v>
      </c>
      <c r="AC84" s="46">
        <f>IF(AND(AC$4&gt;Parametrlar!$J$4-Parametrlar!$J$19,AC$4&lt;=Parametrlar!$J$4),Parametrlar!$J$18/Parametrlar!$J$19,0)</f>
        <v>0</v>
      </c>
      <c r="AD84" s="46">
        <f>IF(AND(AD$4&gt;Parametrlar!$J$4-Parametrlar!$J$19,AD$4&lt;=Parametrlar!$J$4),Parametrlar!$J$18/Parametrlar!$J$19,0)</f>
        <v>0</v>
      </c>
      <c r="AE84" s="46">
        <f>IF(AND(AE$4&gt;Parametrlar!$J$4-Parametrlar!$J$19,AE$4&lt;=Parametrlar!$J$4),Parametrlar!$J$18/Parametrlar!$J$19,0)</f>
        <v>0</v>
      </c>
      <c r="AF84" s="46">
        <f>IF(AND(AF$4&gt;Parametrlar!$J$4-Parametrlar!$J$19,AF$4&lt;=Parametrlar!$J$4),Parametrlar!$J$18/Parametrlar!$J$19,0)</f>
        <v>0</v>
      </c>
      <c r="AG84" s="46">
        <f>IF(AND(AG$4&gt;Parametrlar!$J$4-Parametrlar!$J$19,AG$4&lt;=Parametrlar!$J$4),Parametrlar!$J$18/Parametrlar!$J$19,0)</f>
        <v>0</v>
      </c>
      <c r="AH84" s="46">
        <f>IF(AND(AH$4&gt;Parametrlar!$J$4-Parametrlar!$J$19,AH$4&lt;=Parametrlar!$J$4),Parametrlar!$J$18/Parametrlar!$J$19,0)</f>
        <v>0</v>
      </c>
      <c r="AI84" s="46">
        <f>IF(AND(AI$4&gt;Parametrlar!$J$4-Parametrlar!$J$19,AI$4&lt;=Parametrlar!$J$4),Parametrlar!$J$18/Parametrlar!$J$19,0)</f>
        <v>0</v>
      </c>
      <c r="AJ84" s="46">
        <f>IF(AND(AJ$4&gt;Parametrlar!$J$4-Parametrlar!$J$19,AJ$4&lt;=Parametrlar!$J$4),Parametrlar!$J$18/Parametrlar!$J$19,0)</f>
        <v>0</v>
      </c>
      <c r="AK84" s="46">
        <f>IF(AND(AK$4&gt;Parametrlar!$J$4-Parametrlar!$J$19,AK$4&lt;=Parametrlar!$J$4),Parametrlar!$J$18/Parametrlar!$J$19,0)</f>
        <v>0</v>
      </c>
      <c r="AL84" s="46">
        <f>IF(AND(AL$4&gt;Parametrlar!$J$4-Parametrlar!$J$19,AL$4&lt;=Parametrlar!$J$4),Parametrlar!$J$18/Parametrlar!$J$19,0)</f>
        <v>0</v>
      </c>
      <c r="AM84" s="46">
        <f>IF(AND(AM$4&gt;Parametrlar!$J$4-Parametrlar!$J$19,AM$4&lt;=Parametrlar!$J$4),Parametrlar!$J$18/Parametrlar!$J$19,0)</f>
        <v>0</v>
      </c>
      <c r="AN84" s="46">
        <f>IF(AND(AN$4&gt;Parametrlar!$J$4-Parametrlar!$J$19,AN$4&lt;=Parametrlar!$J$4),Parametrlar!$J$18/Parametrlar!$J$19,0)</f>
        <v>0</v>
      </c>
      <c r="AO84" s="46">
        <f>IF(AND(AO$4&gt;Parametrlar!$J$4-Parametrlar!$J$19,AO$4&lt;=Parametrlar!$J$4),Parametrlar!$J$18/Parametrlar!$J$19,0)</f>
        <v>0</v>
      </c>
      <c r="AP84" s="46">
        <f>IF(AND(AP$4&gt;Parametrlar!$J$4-Parametrlar!$J$19,AP$4&lt;=Parametrlar!$J$4),Parametrlar!$J$18/Parametrlar!$J$19,0)</f>
        <v>0</v>
      </c>
      <c r="AQ84" s="46">
        <f>IF(AND(AQ$4&gt;Parametrlar!$J$4-Parametrlar!$J$19,AQ$4&lt;=Parametrlar!$J$4),Parametrlar!$J$18/Parametrlar!$J$19,0)</f>
        <v>0</v>
      </c>
      <c r="AR84" s="46">
        <f>IF(AND(AR$4&gt;Parametrlar!$J$4-Parametrlar!$J$19,AR$4&lt;=Parametrlar!$J$4),Parametrlar!$J$18/Parametrlar!$J$19,0)</f>
        <v>0</v>
      </c>
      <c r="AS84" s="46">
        <f>IF(AND(AS$4&gt;Parametrlar!$J$4-Parametrlar!$J$19,AS$4&lt;=Parametrlar!$J$4),Parametrlar!$J$18/Parametrlar!$J$19,0)</f>
        <v>0</v>
      </c>
      <c r="AT84" s="46">
        <f>IF(AND(AT$4&gt;Parametrlar!$J$4-Parametrlar!$J$19,AT$4&lt;=Parametrlar!$J$4),Parametrlar!$J$18/Parametrlar!$J$19,0)</f>
        <v>0</v>
      </c>
      <c r="AU84" s="46">
        <f>IF(AND(AU$4&gt;Parametrlar!$J$4-Parametrlar!$J$19,AU$4&lt;=Parametrlar!$J$4),Parametrlar!$J$18/Parametrlar!$J$19,0)</f>
        <v>0</v>
      </c>
      <c r="AV84" s="46">
        <f>IF(AND(AV$4&gt;Parametrlar!$J$4-Parametrlar!$J$19,AV$4&lt;=Parametrlar!$J$4),Parametrlar!$J$18/Parametrlar!$J$19,0)</f>
        <v>0</v>
      </c>
      <c r="AW84" s="46">
        <f>IF(AND(AW$4&gt;Parametrlar!$J$4-Parametrlar!$J$19,AW$4&lt;=Parametrlar!$J$4),Parametrlar!$J$18/Parametrlar!$J$19,0)</f>
        <v>0</v>
      </c>
      <c r="AX84" s="46">
        <f>IF(AND(AX$4&gt;Parametrlar!$J$4-Parametrlar!$J$19,AX$4&lt;=Parametrlar!$J$4),Parametrlar!$J$18/Parametrlar!$J$19,0)</f>
        <v>0</v>
      </c>
      <c r="AY84" s="46">
        <f>IF(AND(AY$4&gt;Parametrlar!$J$4-Parametrlar!$J$19,AY$4&lt;=Parametrlar!$J$4),Parametrlar!$J$18/Parametrlar!$J$19,0)</f>
        <v>0</v>
      </c>
      <c r="AZ84" s="46">
        <f>IF(AND(AZ$4&gt;Parametrlar!$J$4-Parametrlar!$J$19,AZ$4&lt;=Parametrlar!$J$4),Parametrlar!$J$18/Parametrlar!$J$19,0)</f>
        <v>0</v>
      </c>
      <c r="BA84" s="46">
        <f>IF(AND(BA$4&gt;Parametrlar!$J$4-Parametrlar!$J$19,BA$4&lt;=Parametrlar!$J$4),Parametrlar!$J$18/Parametrlar!$J$19,0)</f>
        <v>0</v>
      </c>
      <c r="BB84" s="46">
        <f>IF(AND(BB$4&gt;Parametrlar!$J$4-Parametrlar!$J$19,BB$4&lt;=Parametrlar!$J$4),Parametrlar!$J$18/Parametrlar!$J$19,0)</f>
        <v>0</v>
      </c>
      <c r="BC84" s="46">
        <f>IF(AND(BC$4&gt;Parametrlar!$J$4-Parametrlar!$J$19,BC$4&lt;=Parametrlar!$J$4),Parametrlar!$J$18/Parametrlar!$J$19,0)</f>
        <v>0</v>
      </c>
      <c r="BD84" s="46">
        <f>IF(AND(BD$4&gt;Parametrlar!$J$4-Parametrlar!$J$19,BD$4&lt;=Parametrlar!$J$4),Parametrlar!$J$18/Parametrlar!$J$19,0)</f>
        <v>0</v>
      </c>
      <c r="BE84" s="46">
        <f>IF(AND(BE$4&gt;Parametrlar!$J$4-Parametrlar!$J$19,BE$4&lt;=Parametrlar!$J$4),Parametrlar!$J$18/Parametrlar!$J$19,0)</f>
        <v>0</v>
      </c>
      <c r="BF84" s="46">
        <f>IF(AND(BF$4&gt;Parametrlar!$J$4-Parametrlar!$J$19,BF$4&lt;=Parametrlar!$J$4),Parametrlar!$J$18/Parametrlar!$J$19,0)</f>
        <v>0</v>
      </c>
      <c r="BG84" s="46">
        <f>IF(AND(BG$4&gt;Parametrlar!$J$4-Parametrlar!$J$19,BG$4&lt;=Parametrlar!$J$4),Parametrlar!$J$18/Parametrlar!$J$19,0)</f>
        <v>0</v>
      </c>
      <c r="BH84" s="46">
        <f>IF(AND(BH$4&gt;Parametrlar!$J$4-Parametrlar!$J$19,BH$4&lt;=Parametrlar!$J$4),Parametrlar!$J$18/Parametrlar!$J$19,0)</f>
        <v>0</v>
      </c>
      <c r="BI84" s="46">
        <f>IF(AND(BI$4&gt;Parametrlar!$J$4-Parametrlar!$J$19,BI$4&lt;=Parametrlar!$J$4),Parametrlar!$J$18/Parametrlar!$J$19,0)</f>
        <v>0</v>
      </c>
      <c r="BJ84" s="46">
        <f>IF(AND(BJ$4&gt;Parametrlar!$J$4-Parametrlar!$J$19,BJ$4&lt;=Parametrlar!$J$4),Parametrlar!$J$18/Parametrlar!$J$19,0)</f>
        <v>0</v>
      </c>
      <c r="BK84" s="46">
        <f>IF(AND(BK$4&gt;Parametrlar!$J$4-Parametrlar!$J$19,BK$4&lt;=Parametrlar!$J$4),Parametrlar!$J$18/Parametrlar!$J$19,0)</f>
        <v>0</v>
      </c>
      <c r="BL84" s="46">
        <f>IF(AND(BL$4&gt;Parametrlar!$J$4-Parametrlar!$J$19,BL$4&lt;=Parametrlar!$J$4),Parametrlar!$J$18/Parametrlar!$J$19,0)</f>
        <v>0</v>
      </c>
      <c r="BM84" s="46">
        <f>IF(AND(BM$4&gt;Parametrlar!$J$4-Parametrlar!$J$19,BM$4&lt;=Parametrlar!$J$4),Parametrlar!$J$18/Parametrlar!$J$19,0)</f>
        <v>0</v>
      </c>
      <c r="BN84" s="46">
        <f>IF(AND(BN$4&gt;Parametrlar!$J$4-Parametrlar!$J$19,BN$4&lt;=Parametrlar!$J$4),Parametrlar!$J$18/Parametrlar!$J$19,0)</f>
        <v>0</v>
      </c>
      <c r="BO84" s="46">
        <f>IF(AND(BO$4&gt;Parametrlar!$J$4-Parametrlar!$J$19,BO$4&lt;=Parametrlar!$J$4),Parametrlar!$J$18/Parametrlar!$J$19,0)</f>
        <v>0</v>
      </c>
      <c r="BP84" s="46">
        <f>IF(AND(BP$4&gt;Parametrlar!$J$4-Parametrlar!$J$19,BP$4&lt;=Parametrlar!$J$4),Parametrlar!$J$18/Parametrlar!$J$19,0)</f>
        <v>0</v>
      </c>
      <c r="BQ84" s="46">
        <f>IF(AND(BQ$4&gt;Parametrlar!$J$4-Parametrlar!$J$19,BQ$4&lt;=Parametrlar!$J$4),Parametrlar!$J$18/Parametrlar!$J$19,0)</f>
        <v>0</v>
      </c>
      <c r="BR84" s="46">
        <f>IF(AND(BR$4&gt;Parametrlar!$J$4-Parametrlar!$J$19,BR$4&lt;=Parametrlar!$J$4),Parametrlar!$J$18/Parametrlar!$J$19,0)</f>
        <v>0</v>
      </c>
      <c r="BS84" s="46">
        <f>IF(AND(BS$4&gt;Parametrlar!$J$4-Parametrlar!$J$19,BS$4&lt;=Parametrlar!$J$4),Parametrlar!$J$18/Parametrlar!$J$19,0)</f>
        <v>0</v>
      </c>
      <c r="BT84" s="46">
        <f>IF(AND(BT$4&gt;Parametrlar!$J$4-Parametrlar!$J$19,BT$4&lt;=Parametrlar!$J$4),Parametrlar!$J$18/Parametrlar!$J$19,0)</f>
        <v>0</v>
      </c>
      <c r="BU84" s="46">
        <f>IF(AND(BU$4&gt;Parametrlar!$J$4-Parametrlar!$J$19,BU$4&lt;=Parametrlar!$J$4),Parametrlar!$J$18/Parametrlar!$J$19,0)</f>
        <v>0</v>
      </c>
      <c r="BV84" s="46">
        <f>IF(AND(BV$4&gt;Parametrlar!$J$4-Parametrlar!$J$19,BV$4&lt;=Parametrlar!$J$4),Parametrlar!$J$18/Parametrlar!$J$19,0)</f>
        <v>0</v>
      </c>
      <c r="BW84" s="46">
        <f>IF(AND(BW$4&gt;Parametrlar!$J$4-Parametrlar!$J$19,BW$4&lt;=Parametrlar!$J$4),Parametrlar!$J$18/Parametrlar!$J$19,0)</f>
        <v>0</v>
      </c>
      <c r="BX84" s="46">
        <f>IF(AND(BX$4&gt;Parametrlar!$J$4-Parametrlar!$J$19,BX$4&lt;=Parametrlar!$J$4),Parametrlar!$J$18/Parametrlar!$J$19,0)</f>
        <v>0</v>
      </c>
      <c r="BY84" s="46">
        <f>IF(AND(BY$4&gt;Parametrlar!$J$4-Parametrlar!$J$19,BY$4&lt;=Parametrlar!$J$4),Parametrlar!$J$18/Parametrlar!$J$19,0)</f>
        <v>0</v>
      </c>
      <c r="BZ84" s="46">
        <f>IF(AND(BZ$4&gt;Parametrlar!$J$4-Parametrlar!$J$19,BZ$4&lt;=Parametrlar!$J$4),Parametrlar!$J$18/Parametrlar!$J$19,0)</f>
        <v>0</v>
      </c>
      <c r="CA84" s="46">
        <f>IF(AND(CA$4&gt;Parametrlar!$J$4-Parametrlar!$J$19,CA$4&lt;=Parametrlar!$J$4),Parametrlar!$J$18/Parametrlar!$J$19,0)</f>
        <v>0</v>
      </c>
      <c r="CB84" s="46">
        <f>IF(AND(CB$4&gt;Parametrlar!$J$4-Parametrlar!$J$19,CB$4&lt;=Parametrlar!$J$4),Parametrlar!$J$18/Parametrlar!$J$19,0)</f>
        <v>0</v>
      </c>
      <c r="CC84" s="46">
        <f>IF(AND(CC$4&gt;Parametrlar!$J$4-Parametrlar!$J$19,CC$4&lt;=Parametrlar!$J$4),Parametrlar!$J$18/Parametrlar!$J$19,0)</f>
        <v>0</v>
      </c>
      <c r="CD84" s="46">
        <f>IF(AND(CD$4&gt;Parametrlar!$J$4-Parametrlar!$J$19,CD$4&lt;=Parametrlar!$J$4),Parametrlar!$J$18/Parametrlar!$J$19,0)</f>
        <v>0</v>
      </c>
      <c r="CE84" s="46">
        <f>IF(AND(CE$4&gt;Parametrlar!$J$4-Parametrlar!$J$19,CE$4&lt;=Parametrlar!$J$4),Parametrlar!$J$18/Parametrlar!$J$19,0)</f>
        <v>0</v>
      </c>
      <c r="CF84" s="46">
        <f>IF(AND(CF$4&gt;Parametrlar!$J$4-Parametrlar!$J$19,CF$4&lt;=Parametrlar!$J$4),Parametrlar!$J$18/Parametrlar!$J$19,0)</f>
        <v>0</v>
      </c>
      <c r="CG84" s="46">
        <f>IF(AND(CG$4&gt;Parametrlar!$J$4-Parametrlar!$J$19,CG$4&lt;=Parametrlar!$J$4),Parametrlar!$J$18/Parametrlar!$J$19,0)</f>
        <v>0</v>
      </c>
      <c r="CH84" s="46">
        <f>IF(AND(CH$4&gt;Parametrlar!$J$4-Parametrlar!$J$19,CH$4&lt;=Parametrlar!$J$4),Parametrlar!$J$18/Parametrlar!$J$19,0)</f>
        <v>0</v>
      </c>
      <c r="CI84" s="46">
        <f>IF(AND(CI$4&gt;Parametrlar!$J$4-Parametrlar!$J$19,CI$4&lt;=Parametrlar!$J$4),Parametrlar!$J$18/Parametrlar!$J$19,0)</f>
        <v>0</v>
      </c>
      <c r="CJ84" s="46">
        <f>IF(AND(CJ$4&gt;Parametrlar!$J$4-Parametrlar!$J$19,CJ$4&lt;=Parametrlar!$J$4),Parametrlar!$J$18/Parametrlar!$J$19,0)</f>
        <v>0</v>
      </c>
      <c r="CK84" s="46">
        <f>IF(AND(CK$4&gt;Parametrlar!$J$4-Parametrlar!$J$19,CK$4&lt;=Parametrlar!$J$4),Parametrlar!$J$18/Parametrlar!$J$19,0)</f>
        <v>0</v>
      </c>
      <c r="CL84" s="46">
        <f>IF(AND(CL$4&gt;Parametrlar!$J$4-Parametrlar!$J$19,CL$4&lt;=Parametrlar!$J$4),Parametrlar!$J$18/Parametrlar!$J$19,0)</f>
        <v>0</v>
      </c>
      <c r="CM84" s="46">
        <f>IF(AND(CM$4&gt;Parametrlar!$J$4-Parametrlar!$J$19,CM$4&lt;=Parametrlar!$J$4),Parametrlar!$J$18/Parametrlar!$J$19,0)</f>
        <v>0</v>
      </c>
      <c r="CN84" s="46">
        <f>IF(AND(CN$4&gt;Parametrlar!$J$4-Parametrlar!$J$19,CN$4&lt;=Parametrlar!$J$4),Parametrlar!$J$18/Parametrlar!$J$19,0)</f>
        <v>0</v>
      </c>
      <c r="CO84" s="46">
        <f>IF(AND(CO$4&gt;Parametrlar!$J$4-Parametrlar!$J$19,CO$4&lt;=Parametrlar!$J$4),Parametrlar!$J$18/Parametrlar!$J$19,0)</f>
        <v>0</v>
      </c>
      <c r="CP84" s="46">
        <f>IF(AND(CP$4&gt;Parametrlar!$J$4-Parametrlar!$J$19,CP$4&lt;=Parametrlar!$J$4),Parametrlar!$J$18/Parametrlar!$J$19,0)</f>
        <v>0</v>
      </c>
      <c r="CQ84" s="46">
        <f>IF(AND(CQ$4&gt;Parametrlar!$J$4-Parametrlar!$J$19,CQ$4&lt;=Parametrlar!$J$4),Parametrlar!$J$18/Parametrlar!$J$19,0)</f>
        <v>0</v>
      </c>
      <c r="CR84" s="46">
        <f>IF(AND(CR$4&gt;Parametrlar!$J$4-Parametrlar!$J$19,CR$4&lt;=Parametrlar!$J$4),Parametrlar!$J$18/Parametrlar!$J$19,0)</f>
        <v>0</v>
      </c>
      <c r="CS84" s="46">
        <f>IF(AND(CS$4&gt;Parametrlar!$J$4-Parametrlar!$J$19,CS$4&lt;=Parametrlar!$J$4),Parametrlar!$J$18/Parametrlar!$J$19,0)</f>
        <v>0</v>
      </c>
      <c r="CT84" s="46">
        <f>IF(AND(CT$4&gt;Parametrlar!$J$4-Parametrlar!$J$19,CT$4&lt;=Parametrlar!$J$4),Parametrlar!$J$18/Parametrlar!$J$19,0)</f>
        <v>0</v>
      </c>
      <c r="CU84" s="46">
        <f>IF(AND(CU$4&gt;Parametrlar!$J$4-Parametrlar!$J$19,CU$4&lt;=Parametrlar!$J$4),Parametrlar!$J$18/Parametrlar!$J$19,0)</f>
        <v>0</v>
      </c>
      <c r="CV84" s="46">
        <f>IF(AND(CV$4&gt;Parametrlar!$J$4-Parametrlar!$J$19,CV$4&lt;=Parametrlar!$J$4),Parametrlar!$J$18/Parametrlar!$J$19,0)</f>
        <v>0</v>
      </c>
      <c r="CW84" s="46">
        <f>IF(AND(CW$4&gt;Parametrlar!$J$4-Parametrlar!$J$19,CW$4&lt;=Parametrlar!$J$4),Parametrlar!$J$18/Parametrlar!$J$19,0)</f>
        <v>0</v>
      </c>
      <c r="CX84" s="46">
        <f>IF(AND(CX$4&gt;Parametrlar!$J$4-Parametrlar!$J$19,CX$4&lt;=Parametrlar!$J$4),Parametrlar!$J$18/Parametrlar!$J$19,0)</f>
        <v>0</v>
      </c>
      <c r="CY84" s="46">
        <f>IF(AND(CY$4&gt;Parametrlar!$J$4-Parametrlar!$J$19,CY$4&lt;=Parametrlar!$J$4),Parametrlar!$J$18/Parametrlar!$J$19,0)</f>
        <v>0</v>
      </c>
      <c r="CZ84" s="46">
        <f>IF(AND(CZ$4&gt;Parametrlar!$J$4-Parametrlar!$J$19,CZ$4&lt;=Parametrlar!$J$4),Parametrlar!$J$18/Parametrlar!$J$19,0)</f>
        <v>0</v>
      </c>
      <c r="DA84" s="46">
        <f>IF(AND(DA$4&gt;Parametrlar!$J$4-Parametrlar!$J$19,DA$4&lt;=Parametrlar!$J$4),Parametrlar!$J$18/Parametrlar!$J$19,0)</f>
        <v>0</v>
      </c>
      <c r="DB84" s="46">
        <f>IF(AND(DB$4&gt;Parametrlar!$J$4-Parametrlar!$J$19,DB$4&lt;=Parametrlar!$J$4),Parametrlar!$J$18/Parametrlar!$J$19,0)</f>
        <v>0</v>
      </c>
      <c r="DC84" s="46">
        <f>IF(AND(DC$4&gt;Parametrlar!$J$4-Parametrlar!$J$19,DC$4&lt;=Parametrlar!$J$4),Parametrlar!$J$18/Parametrlar!$J$19,0)</f>
        <v>0</v>
      </c>
      <c r="DD84" s="46">
        <f>IF(AND(DD$4&gt;Parametrlar!$J$4-Parametrlar!$J$19,DD$4&lt;=Parametrlar!$J$4),Parametrlar!$J$18/Parametrlar!$J$19,0)</f>
        <v>0</v>
      </c>
      <c r="DE84" s="46">
        <f>IF(AND(DE$4&gt;Parametrlar!$J$4-Parametrlar!$J$19,DE$4&lt;=Parametrlar!$J$4),Parametrlar!$J$18/Parametrlar!$J$19,0)</f>
        <v>0</v>
      </c>
      <c r="DF84" s="46">
        <f>IF(AND(DF$4&gt;Parametrlar!$J$4-Parametrlar!$J$19,DF$4&lt;=Parametrlar!$J$4),Parametrlar!$J$18/Parametrlar!$J$19,0)</f>
        <v>0</v>
      </c>
      <c r="DG84" s="46">
        <f>IF(AND(DG$4&gt;Parametrlar!$J$4-Parametrlar!$J$19,DG$4&lt;=Parametrlar!$J$4),Parametrlar!$J$18/Parametrlar!$J$19,0)</f>
        <v>0</v>
      </c>
      <c r="DH84" s="46">
        <f>IF(AND(DH$4&gt;Parametrlar!$J$4-Parametrlar!$J$19,DH$4&lt;=Parametrlar!$J$4),Parametrlar!$J$18/Parametrlar!$J$19,0)</f>
        <v>0</v>
      </c>
      <c r="DI84" s="46">
        <f>IF(AND(DI$4&gt;Parametrlar!$J$4-Parametrlar!$J$19,DI$4&lt;=Parametrlar!$J$4),Parametrlar!$J$18/Parametrlar!$J$19,0)</f>
        <v>0</v>
      </c>
      <c r="DJ84" s="46">
        <f>IF(AND(DJ$4&gt;Parametrlar!$J$4-Parametrlar!$J$19,DJ$4&lt;=Parametrlar!$J$4),Parametrlar!$J$18/Parametrlar!$J$19,0)</f>
        <v>0</v>
      </c>
      <c r="DK84" s="46">
        <f>IF(AND(DK$4&gt;Parametrlar!$J$4-Parametrlar!$J$19,DK$4&lt;=Parametrlar!$J$4),Parametrlar!$J$18/Parametrlar!$J$19,0)</f>
        <v>0</v>
      </c>
      <c r="DL84" s="46">
        <f>IF(AND(DL$4&gt;Parametrlar!$J$4-Parametrlar!$J$19,DL$4&lt;=Parametrlar!$J$4),Parametrlar!$J$18/Parametrlar!$J$19,0)</f>
        <v>0</v>
      </c>
      <c r="DM84" s="46">
        <f>IF(AND(DM$4&gt;Parametrlar!$J$4-Parametrlar!$J$19,DM$4&lt;=Parametrlar!$J$4),Parametrlar!$J$18/Parametrlar!$J$19,0)</f>
        <v>0</v>
      </c>
      <c r="DN84" s="46">
        <f>IF(AND(DN$4&gt;Parametrlar!$J$4-Parametrlar!$J$19,DN$4&lt;=Parametrlar!$J$4),Parametrlar!$J$18/Parametrlar!$J$19,0)</f>
        <v>0</v>
      </c>
      <c r="DO84" s="46">
        <f>IF(AND(DO$4&gt;Parametrlar!$J$4-Parametrlar!$J$19,DO$4&lt;=Parametrlar!$J$4),Parametrlar!$J$18/Parametrlar!$J$19,0)</f>
        <v>0</v>
      </c>
      <c r="DP84" s="46">
        <f>IF(AND(DP$4&gt;Parametrlar!$J$4-Parametrlar!$J$19,DP$4&lt;=Parametrlar!$J$4),Parametrlar!$J$18/Parametrlar!$J$19,0)</f>
        <v>0</v>
      </c>
      <c r="DQ84" s="46">
        <f>IF(AND(DQ$4&gt;Parametrlar!$J$4-Parametrlar!$J$19,DQ$4&lt;=Parametrlar!$J$4),Parametrlar!$J$18/Parametrlar!$J$19,0)</f>
        <v>0</v>
      </c>
      <c r="DR84" s="46">
        <f>IF(AND(DR$4&gt;Parametrlar!$J$4-Parametrlar!$J$19,DR$4&lt;=Parametrlar!$J$4),Parametrlar!$J$18/Parametrlar!$J$19,0)</f>
        <v>0</v>
      </c>
      <c r="DS84" s="46">
        <f>IF(AND(DS$4&gt;Parametrlar!$J$4-Parametrlar!$J$19,DS$4&lt;=Parametrlar!$J$4),Parametrlar!$J$18/Parametrlar!$J$19,0)</f>
        <v>0</v>
      </c>
      <c r="DT84" s="46">
        <f>IF(AND(DT$4&gt;Parametrlar!$J$4-Parametrlar!$J$19,DT$4&lt;=Parametrlar!$J$4),Parametrlar!$J$18/Parametrlar!$J$19,0)</f>
        <v>0</v>
      </c>
      <c r="DU84" s="46">
        <f>IF(AND(DU$4&gt;Parametrlar!$J$4-Parametrlar!$J$19,DU$4&lt;=Parametrlar!$J$4),Parametrlar!$J$18/Parametrlar!$J$19,0)</f>
        <v>0</v>
      </c>
      <c r="DV84" s="46">
        <f>IF(AND(DV$4&gt;Parametrlar!$J$4-Parametrlar!$J$19,DV$4&lt;=Parametrlar!$J$4),Parametrlar!$J$18/Parametrlar!$J$19,0)</f>
        <v>0</v>
      </c>
      <c r="DW84" s="46">
        <f>IF(AND(DW$4&gt;Parametrlar!$J$4-Parametrlar!$J$19,DW$4&lt;=Parametrlar!$J$4),Parametrlar!$J$18/Parametrlar!$J$19,0)</f>
        <v>0</v>
      </c>
      <c r="DX84" s="46">
        <f>IF(AND(DX$4&gt;Parametrlar!$J$4-Parametrlar!$J$19,DX$4&lt;=Parametrlar!$J$4),Parametrlar!$J$18/Parametrlar!$J$19,0)</f>
        <v>0</v>
      </c>
      <c r="DY84" s="46">
        <f>IF(AND(DY$4&gt;Parametrlar!$J$4-Parametrlar!$J$19,DY$4&lt;=Parametrlar!$J$4),Parametrlar!$J$18/Parametrlar!$J$19,0)</f>
        <v>0</v>
      </c>
      <c r="DZ84" s="46">
        <f>IF(AND(DZ$4&gt;Parametrlar!$J$4-Parametrlar!$J$19,DZ$4&lt;=Parametrlar!$J$4),Parametrlar!$J$18/Parametrlar!$J$19,0)</f>
        <v>0</v>
      </c>
      <c r="EA84" s="46">
        <f>IF(AND(EA$4&gt;Parametrlar!$J$4-Parametrlar!$J$19,EA$4&lt;=Parametrlar!$J$4),Parametrlar!$J$18/Parametrlar!$J$19,0)</f>
        <v>0</v>
      </c>
      <c r="EB84" s="46">
        <f>IF(AND(EB$4&gt;Parametrlar!$J$4-Parametrlar!$J$19,EB$4&lt;=Parametrlar!$J$4),Parametrlar!$J$18/Parametrlar!$J$19,0)</f>
        <v>0</v>
      </c>
      <c r="EC84" s="46">
        <f>IF(AND(EC$4&gt;Parametrlar!$J$4-Parametrlar!$J$19,EC$4&lt;=Parametrlar!$J$4),Parametrlar!$J$18/Parametrlar!$J$19,0)</f>
        <v>0</v>
      </c>
      <c r="ED84" s="46">
        <f>IF(AND(ED$4&gt;Parametrlar!$J$4-Parametrlar!$J$19,ED$4&lt;=Parametrlar!$J$4),Parametrlar!$J$18/Parametrlar!$J$19,0)</f>
        <v>0</v>
      </c>
      <c r="EE84" s="46">
        <f>IF(AND(EE$4&gt;Parametrlar!$J$4-Parametrlar!$J$19,EE$4&lt;=Parametrlar!$J$4),Parametrlar!$J$18/Parametrlar!$J$19,0)</f>
        <v>0</v>
      </c>
      <c r="EF84" s="46">
        <f>IF(AND(EF$4&gt;Parametrlar!$J$4-Parametrlar!$J$19,EF$4&lt;=Parametrlar!$J$4),Parametrlar!$J$18/Parametrlar!$J$19,0)</f>
        <v>0</v>
      </c>
      <c r="EG84" s="46">
        <f>IF(AND(EG$4&gt;Parametrlar!$J$4-Parametrlar!$J$19,EG$4&lt;=Parametrlar!$J$4),Parametrlar!$J$18/Parametrlar!$J$19,0)</f>
        <v>0</v>
      </c>
      <c r="EH84" s="46">
        <f>IF(AND(EH$4&gt;Parametrlar!$J$4-Parametrlar!$J$19,EH$4&lt;=Parametrlar!$J$4),Parametrlar!$J$18/Parametrlar!$J$19,0)</f>
        <v>0</v>
      </c>
      <c r="EI84" s="46">
        <f>IF(AND(EI$4&gt;Parametrlar!$J$4-Parametrlar!$J$19,EI$4&lt;=Parametrlar!$J$4),Parametrlar!$J$18/Parametrlar!$J$19,0)</f>
        <v>0</v>
      </c>
      <c r="EJ84" s="46">
        <f>IF(AND(EJ$4&gt;Parametrlar!$J$4-Parametrlar!$J$19,EJ$4&lt;=Parametrlar!$J$4),Parametrlar!$J$18/Parametrlar!$J$19,0)</f>
        <v>0</v>
      </c>
      <c r="EK84" s="46">
        <f>IF(AND(EK$4&gt;Parametrlar!$J$4-Parametrlar!$J$19,EK$4&lt;=Parametrlar!$J$4),Parametrlar!$J$18/Parametrlar!$J$19,0)</f>
        <v>0</v>
      </c>
      <c r="EL84" s="46">
        <f>IF(AND(EL$4&gt;Parametrlar!$J$4-Parametrlar!$J$19,EL$4&lt;=Parametrlar!$J$4),Parametrlar!$J$18/Parametrlar!$J$19,0)</f>
        <v>0</v>
      </c>
      <c r="EM84" s="46">
        <f>IF(AND(EM$4&gt;Parametrlar!$J$4-Parametrlar!$J$19,EM$4&lt;=Parametrlar!$J$4),Parametrlar!$J$18/Parametrlar!$J$19,0)</f>
        <v>0</v>
      </c>
      <c r="EN84" s="46">
        <f>IF(AND(EN$4&gt;Parametrlar!$J$4-Parametrlar!$J$19,EN$4&lt;=Parametrlar!$J$4),Parametrlar!$J$18/Parametrlar!$J$19,0)</f>
        <v>0</v>
      </c>
      <c r="EO84" s="46">
        <f>IF(AND(EO$4&gt;Parametrlar!$J$4-Parametrlar!$J$19,EO$4&lt;=Parametrlar!$J$4),Parametrlar!$J$18/Parametrlar!$J$19,0)</f>
        <v>0</v>
      </c>
      <c r="EP84" s="46">
        <f>IF(AND(EP$4&gt;Parametrlar!$J$4-Parametrlar!$J$19,EP$4&lt;=Parametrlar!$J$4),Parametrlar!$J$18/Parametrlar!$J$19,0)</f>
        <v>0</v>
      </c>
      <c r="EQ84" s="46">
        <f>IF(AND(EQ$4&gt;Parametrlar!$J$4-Parametrlar!$J$19,EQ$4&lt;=Parametrlar!$J$4),Parametrlar!$J$18/Parametrlar!$J$19,0)</f>
        <v>0</v>
      </c>
      <c r="ER84" s="46">
        <f>IF(AND(ER$4&gt;Parametrlar!$J$4-Parametrlar!$J$19,ER$4&lt;=Parametrlar!$J$4),Parametrlar!$J$18/Parametrlar!$J$19,0)</f>
        <v>0</v>
      </c>
      <c r="ES84" s="46">
        <f>IF(AND(ES$4&gt;Parametrlar!$J$4-Parametrlar!$J$19,ES$4&lt;=Parametrlar!$J$4),Parametrlar!$J$18/Parametrlar!$J$19,0)</f>
        <v>0</v>
      </c>
      <c r="ET84" s="46">
        <f>IF(AND(ET$4&gt;Parametrlar!$J$4-Parametrlar!$J$19,ET$4&lt;=Parametrlar!$J$4),Parametrlar!$J$18/Parametrlar!$J$19,0)</f>
        <v>0</v>
      </c>
      <c r="EU84" s="46">
        <f>IF(AND(EU$4&gt;Parametrlar!$J$4-Parametrlar!$J$19,EU$4&lt;=Parametrlar!$J$4),Parametrlar!$J$18/Parametrlar!$J$19,0)</f>
        <v>0</v>
      </c>
      <c r="EV84" s="46">
        <f>IF(AND(EV$4&gt;Parametrlar!$J$4-Parametrlar!$J$19,EV$4&lt;=Parametrlar!$J$4),Parametrlar!$J$18/Parametrlar!$J$19,0)</f>
        <v>0</v>
      </c>
      <c r="EW84" s="46">
        <f>IF(AND(EW$4&gt;Parametrlar!$J$4-Parametrlar!$J$19,EW$4&lt;=Parametrlar!$J$4),Parametrlar!$J$18/Parametrlar!$J$19,0)</f>
        <v>0</v>
      </c>
      <c r="EX84" s="46">
        <f>IF(AND(EX$4&gt;Parametrlar!$J$4-Parametrlar!$J$19,EX$4&lt;=Parametrlar!$J$4),Parametrlar!$J$18/Parametrlar!$J$19,0)</f>
        <v>0</v>
      </c>
      <c r="EY84" s="46">
        <f>IF(AND(EY$4&gt;Parametrlar!$J$4-Parametrlar!$J$19,EY$4&lt;=Parametrlar!$J$4),Parametrlar!$J$18/Parametrlar!$J$19,0)</f>
        <v>0</v>
      </c>
      <c r="EZ84" s="46">
        <f>IF(AND(EZ$4&gt;Parametrlar!$J$4-Parametrlar!$J$19,EZ$4&lt;=Parametrlar!$J$4),Parametrlar!$J$18/Parametrlar!$J$19,0)</f>
        <v>0</v>
      </c>
      <c r="FA84" s="46">
        <f>IF(AND(FA$4&gt;Parametrlar!$J$4-Parametrlar!$J$19,FA$4&lt;=Parametrlar!$J$4),Parametrlar!$J$18/Parametrlar!$J$19,0)</f>
        <v>0</v>
      </c>
      <c r="FB84" s="46">
        <f>IF(AND(FB$4&gt;Parametrlar!$J$4-Parametrlar!$J$19,FB$4&lt;=Parametrlar!$J$4),Parametrlar!$J$18/Parametrlar!$J$19,0)</f>
        <v>0</v>
      </c>
      <c r="FC84" s="46">
        <f>IF(AND(FC$4&gt;Parametrlar!$J$4-Parametrlar!$J$19,FC$4&lt;=Parametrlar!$J$4),Parametrlar!$J$18/Parametrlar!$J$19,0)</f>
        <v>0</v>
      </c>
      <c r="FD84" s="46">
        <f>IF(AND(FD$4&gt;Parametrlar!$J$4-Parametrlar!$J$19,FD$4&lt;=Parametrlar!$J$4),Parametrlar!$J$18/Parametrlar!$J$19,0)</f>
        <v>0</v>
      </c>
      <c r="FE84" s="46">
        <f>IF(AND(FE$4&gt;Parametrlar!$J$4-Parametrlar!$J$19,FE$4&lt;=Parametrlar!$J$4),Parametrlar!$J$18/Parametrlar!$J$19,0)</f>
        <v>0</v>
      </c>
      <c r="FF84" s="46">
        <f>IF(AND(FF$4&gt;Parametrlar!$J$4-Parametrlar!$J$19,FF$4&lt;=Parametrlar!$J$4),Parametrlar!$J$18/Parametrlar!$J$19,0)</f>
        <v>0</v>
      </c>
      <c r="FG84" s="46">
        <f>IF(AND(FG$4&gt;Parametrlar!$J$4-Parametrlar!$J$19,FG$4&lt;=Parametrlar!$J$4),Parametrlar!$J$18/Parametrlar!$J$19,0)</f>
        <v>0</v>
      </c>
      <c r="FH84" s="46">
        <f>IF(AND(FH$4&gt;Parametrlar!$J$4-Parametrlar!$J$19,FH$4&lt;=Parametrlar!$J$4),Parametrlar!$J$18/Parametrlar!$J$19,0)</f>
        <v>0</v>
      </c>
      <c r="FI84" s="46">
        <f>IF(AND(FI$4&gt;Parametrlar!$J$4-Parametrlar!$J$19,FI$4&lt;=Parametrlar!$J$4),Parametrlar!$J$18/Parametrlar!$J$19,0)</f>
        <v>0</v>
      </c>
      <c r="FJ84" s="46">
        <f>IF(AND(FJ$4&gt;Parametrlar!$J$4-Parametrlar!$J$19,FJ$4&lt;=Parametrlar!$J$4),Parametrlar!$J$18/Parametrlar!$J$19,0)</f>
        <v>0</v>
      </c>
      <c r="FK84" s="46">
        <f>IF(AND(FK$4&gt;Parametrlar!$J$4-Parametrlar!$J$19,FK$4&lt;=Parametrlar!$J$4),Parametrlar!$J$18/Parametrlar!$J$19,0)</f>
        <v>0</v>
      </c>
      <c r="FL84" s="46">
        <f>IF(AND(FL$4&gt;Parametrlar!$J$4-Parametrlar!$J$19,FL$4&lt;=Parametrlar!$J$4),Parametrlar!$J$18/Parametrlar!$J$19,0)</f>
        <v>0</v>
      </c>
      <c r="FM84" s="46">
        <f>IF(AND(FM$4&gt;Parametrlar!$J$4-Parametrlar!$J$19,FM$4&lt;=Parametrlar!$J$4),Parametrlar!$J$18/Parametrlar!$J$19,0)</f>
        <v>0</v>
      </c>
      <c r="FN84" s="46">
        <f>IF(AND(FN$4&gt;Parametrlar!$J$4-Parametrlar!$J$19,FN$4&lt;=Parametrlar!$J$4),Parametrlar!$J$18/Parametrlar!$J$19,0)</f>
        <v>0</v>
      </c>
      <c r="FO84" s="46">
        <f>IF(AND(FO$4&gt;Parametrlar!$J$4-Parametrlar!$J$19,FO$4&lt;=Parametrlar!$J$4),Parametrlar!$J$18/Parametrlar!$J$19,0)</f>
        <v>0</v>
      </c>
      <c r="FP84" s="46">
        <f>IF(AND(FP$4&gt;Parametrlar!$J$4-Parametrlar!$J$19,FP$4&lt;=Parametrlar!$J$4),Parametrlar!$J$18/Parametrlar!$J$19,0)</f>
        <v>0</v>
      </c>
    </row>
    <row r="85" spans="1:172" x14ac:dyDescent="0.2">
      <c r="A85" s="42" t="s">
        <v>233</v>
      </c>
      <c r="C85" s="45">
        <f t="shared" si="100"/>
        <v>800000</v>
      </c>
      <c r="D85" s="46">
        <f>IF(AND(D$4=0,Kirish!$B$11=1),Kirish!$B$10,0)</f>
        <v>800000</v>
      </c>
      <c r="E85" s="46">
        <f>IF(AND(E$4=0,Kirish!$B$11=1),Kirish!$B$10,0)</f>
        <v>0</v>
      </c>
      <c r="F85" s="46">
        <f>IF(AND(F$4=0,Kirish!$B$11=1),Kirish!$B$10,0)</f>
        <v>0</v>
      </c>
      <c r="G85" s="46">
        <f>IF(AND(G$4=0,Kirish!$B$11=1),Kirish!$B$10,0)</f>
        <v>0</v>
      </c>
      <c r="H85" s="46">
        <f>IF(AND(H$4=0,Kirish!$B$11=1),Kirish!$B$10,0)</f>
        <v>0</v>
      </c>
      <c r="I85" s="46">
        <f>IF(AND(I$4=0,Kirish!$B$11=1),Kirish!$B$10,0)</f>
        <v>0</v>
      </c>
      <c r="J85" s="46">
        <f>IF(AND(J$4=0,Kirish!$B$11=1),Kirish!$B$10,0)</f>
        <v>0</v>
      </c>
      <c r="K85" s="46">
        <f>IF(AND(K$4=0,Kirish!$B$11=1),Kirish!$B$10,0)</f>
        <v>0</v>
      </c>
      <c r="L85" s="46">
        <f>IF(AND(L$4=0,Kirish!$B$11=1),Kirish!$B$10,0)</f>
        <v>0</v>
      </c>
      <c r="M85" s="46">
        <f>IF(AND(M$4=0,Kirish!$B$11=1),Kirish!$B$10,0)</f>
        <v>0</v>
      </c>
      <c r="N85" s="46">
        <f>IF(AND(N$4=0,Kirish!$B$11=1),Kirish!$B$10,0)</f>
        <v>0</v>
      </c>
      <c r="O85" s="46">
        <f>IF(AND(O$4=0,Kirish!$B$11=1),Kirish!$B$10,0)</f>
        <v>0</v>
      </c>
      <c r="P85" s="46">
        <f>IF(AND(P$4=0,Kirish!$B$11=1),Kirish!$B$10,0)</f>
        <v>0</v>
      </c>
      <c r="Q85" s="46">
        <f>IF(AND(Q$4=0,Kirish!$B$11=1),Kirish!$B$10,0)</f>
        <v>0</v>
      </c>
      <c r="R85" s="46">
        <f>IF(AND(R$4=0,Kirish!$B$11=1),Kirish!$B$10,0)</f>
        <v>0</v>
      </c>
      <c r="S85" s="46">
        <f>IF(AND(S$4=0,Kirish!$B$11=1),Kirish!$B$10,0)</f>
        <v>0</v>
      </c>
      <c r="T85" s="46">
        <f>IF(AND(T$4=0,Kirish!$B$11=1),Kirish!$B$10,0)</f>
        <v>0</v>
      </c>
      <c r="U85" s="46">
        <f>IF(AND(U$4=0,Kirish!$B$11=1),Kirish!$B$10,0)</f>
        <v>0</v>
      </c>
      <c r="V85" s="46">
        <f>IF(AND(V$4=0,Kirish!$B$11=1),Kirish!$B$10,0)</f>
        <v>0</v>
      </c>
      <c r="W85" s="46">
        <f>IF(AND(W$4=0,Kirish!$B$11=1),Kirish!$B$10,0)</f>
        <v>0</v>
      </c>
      <c r="X85" s="46">
        <f>IF(AND(X$4=0,Kirish!$B$11=1),Kirish!$B$10,0)</f>
        <v>0</v>
      </c>
      <c r="Y85" s="46">
        <f>IF(AND(Y$4=0,Kirish!$B$11=1),Kirish!$B$10,0)</f>
        <v>0</v>
      </c>
      <c r="Z85" s="46">
        <f>IF(AND(Z$4=0,Kirish!$B$11=1),Kirish!$B$10,0)</f>
        <v>0</v>
      </c>
      <c r="AA85" s="46">
        <f>IF(AND(AA$4=0,Kirish!$B$11=1),Kirish!$B$10,0)</f>
        <v>0</v>
      </c>
      <c r="AB85" s="46">
        <f>IF(AND(AB$4=0,Kirish!$B$11=1),Kirish!$B$10,0)</f>
        <v>0</v>
      </c>
      <c r="AC85" s="46">
        <f>IF(AND(AC$4=0,Kirish!$B$11=1),Kirish!$B$10,0)</f>
        <v>0</v>
      </c>
      <c r="AD85" s="46">
        <f>IF(AND(AD$4=0,Kirish!$B$11=1),Kirish!$B$10,0)</f>
        <v>0</v>
      </c>
      <c r="AE85" s="46">
        <f>IF(AND(AE$4=0,Kirish!$B$11=1),Kirish!$B$10,0)</f>
        <v>0</v>
      </c>
      <c r="AF85" s="46">
        <f>IF(AND(AF$4=0,Kirish!$B$11=1),Kirish!$B$10,0)</f>
        <v>0</v>
      </c>
      <c r="AG85" s="46">
        <f>IF(AND(AG$4=0,Kirish!$B$11=1),Kirish!$B$10,0)</f>
        <v>0</v>
      </c>
      <c r="AH85" s="46">
        <f>IF(AND(AH$4=0,Kirish!$B$11=1),Kirish!$B$10,0)</f>
        <v>0</v>
      </c>
      <c r="AI85" s="46">
        <f>IF(AND(AI$4=0,Kirish!$B$11=1),Kirish!$B$10,0)</f>
        <v>0</v>
      </c>
      <c r="AJ85" s="46">
        <f>IF(AND(AJ$4=0,Kirish!$B$11=1),Kirish!$B$10,0)</f>
        <v>0</v>
      </c>
      <c r="AK85" s="46">
        <f>IF(AND(AK$4=0,Kirish!$B$11=1),Kirish!$B$10,0)</f>
        <v>0</v>
      </c>
      <c r="AL85" s="46">
        <f>IF(AND(AL$4=0,Kirish!$B$11=1),Kirish!$B$10,0)</f>
        <v>0</v>
      </c>
      <c r="AM85" s="46">
        <f>IF(AND(AM$4=0,Kirish!$B$11=1),Kirish!$B$10,0)</f>
        <v>0</v>
      </c>
      <c r="AN85" s="46">
        <f>IF(AND(AN$4=0,Kirish!$B$11=1),Kirish!$B$10,0)</f>
        <v>0</v>
      </c>
      <c r="AO85" s="46">
        <f>IF(AND(AO$4=0,Kirish!$B$11=1),Kirish!$B$10,0)</f>
        <v>0</v>
      </c>
      <c r="AP85" s="46">
        <f>IF(AND(AP$4=0,Kirish!$B$11=1),Kirish!$B$10,0)</f>
        <v>0</v>
      </c>
      <c r="AQ85" s="46">
        <f>IF(AND(AQ$4=0,Kirish!$B$11=1),Kirish!$B$10,0)</f>
        <v>0</v>
      </c>
      <c r="AR85" s="46">
        <f>IF(AND(AR$4=0,Kirish!$B$11=1),Kirish!$B$10,0)</f>
        <v>0</v>
      </c>
      <c r="AS85" s="46">
        <f>IF(AND(AS$4=0,Kirish!$B$11=1),Kirish!$B$10,0)</f>
        <v>0</v>
      </c>
      <c r="AT85" s="46">
        <f>IF(AND(AT$4=0,Kirish!$B$11=1),Kirish!$B$10,0)</f>
        <v>0</v>
      </c>
      <c r="AU85" s="46">
        <f>IF(AND(AU$4=0,Kirish!$B$11=1),Kirish!$B$10,0)</f>
        <v>0</v>
      </c>
      <c r="AV85" s="46">
        <f>IF(AND(AV$4=0,Kirish!$B$11=1),Kirish!$B$10,0)</f>
        <v>0</v>
      </c>
      <c r="AW85" s="46">
        <f>IF(AND(AW$4=0,Kirish!$B$11=1),Kirish!$B$10,0)</f>
        <v>0</v>
      </c>
      <c r="AX85" s="46">
        <f>IF(AND(AX$4=0,Kirish!$B$11=1),Kirish!$B$10,0)</f>
        <v>0</v>
      </c>
      <c r="AY85" s="46">
        <f>IF(AND(AY$4=0,Kirish!$B$11=1),Kirish!$B$10,0)</f>
        <v>0</v>
      </c>
      <c r="AZ85" s="46">
        <f>IF(AND(AZ$4=0,Kirish!$B$11=1),Kirish!$B$10,0)</f>
        <v>0</v>
      </c>
      <c r="BA85" s="46">
        <f>IF(AND(BA$4=0,Kirish!$B$11=1),Kirish!$B$10,0)</f>
        <v>0</v>
      </c>
      <c r="BB85" s="46">
        <f>IF(AND(BB$4=0,Kirish!$B$11=1),Kirish!$B$10,0)</f>
        <v>0</v>
      </c>
      <c r="BC85" s="46">
        <f>IF(AND(BC$4=0,Kirish!$B$11=1),Kirish!$B$10,0)</f>
        <v>0</v>
      </c>
      <c r="BD85" s="46">
        <f>IF(AND(BD$4=0,Kirish!$B$11=1),Kirish!$B$10,0)</f>
        <v>0</v>
      </c>
      <c r="BE85" s="46">
        <f>IF(AND(BE$4=0,Kirish!$B$11=1),Kirish!$B$10,0)</f>
        <v>0</v>
      </c>
      <c r="BF85" s="46">
        <f>IF(AND(BF$4=0,Kirish!$B$11=1),Kirish!$B$10,0)</f>
        <v>0</v>
      </c>
      <c r="BG85" s="46">
        <f>IF(AND(BG$4=0,Kirish!$B$11=1),Kirish!$B$10,0)</f>
        <v>0</v>
      </c>
      <c r="BH85" s="46">
        <f>IF(AND(BH$4=0,Kirish!$B$11=1),Kirish!$B$10,0)</f>
        <v>0</v>
      </c>
      <c r="BI85" s="46">
        <f>IF(AND(BI$4=0,Kirish!$B$11=1),Kirish!$B$10,0)</f>
        <v>0</v>
      </c>
      <c r="BJ85" s="46">
        <f>IF(AND(BJ$4=0,Kirish!$B$11=1),Kirish!$B$10,0)</f>
        <v>0</v>
      </c>
      <c r="BK85" s="46">
        <f>IF(AND(BK$4=0,Kirish!$B$11=1),Kirish!$B$10,0)</f>
        <v>0</v>
      </c>
      <c r="BL85" s="46">
        <f>IF(AND(BL$4=0,Kirish!$B$11=1),Kirish!$B$10,0)</f>
        <v>0</v>
      </c>
      <c r="BM85" s="46">
        <f>IF(AND(BM$4=0,Kirish!$B$11=1),Kirish!$B$10,0)</f>
        <v>0</v>
      </c>
      <c r="BN85" s="46">
        <f>IF(AND(BN$4=0,Kirish!$B$11=1),Kirish!$B$10,0)</f>
        <v>0</v>
      </c>
      <c r="BO85" s="46">
        <f>IF(AND(BO$4=0,Kirish!$B$11=1),Kirish!$B$10,0)</f>
        <v>0</v>
      </c>
      <c r="BP85" s="46">
        <f>IF(AND(BP$4=0,Kirish!$B$11=1),Kirish!$B$10,0)</f>
        <v>0</v>
      </c>
      <c r="BQ85" s="46">
        <f>IF(AND(BQ$4=0,Kirish!$B$11=1),Kirish!$B$10,0)</f>
        <v>0</v>
      </c>
      <c r="BR85" s="46">
        <f>IF(AND(BR$4=0,Kirish!$B$11=1),Kirish!$B$10,0)</f>
        <v>0</v>
      </c>
      <c r="BS85" s="46">
        <f>IF(AND(BS$4=0,Kirish!$B$11=1),Kirish!$B$10,0)</f>
        <v>0</v>
      </c>
      <c r="BT85" s="46">
        <f>IF(AND(BT$4=0,Kirish!$B$11=1),Kirish!$B$10,0)</f>
        <v>0</v>
      </c>
      <c r="BU85" s="46">
        <f>IF(AND(BU$4=0,Kirish!$B$11=1),Kirish!$B$10,0)</f>
        <v>0</v>
      </c>
      <c r="BV85" s="46">
        <f>IF(AND(BV$4=0,Kirish!$B$11=1),Kirish!$B$10,0)</f>
        <v>0</v>
      </c>
      <c r="BW85" s="46">
        <f>IF(AND(BW$4=0,Kirish!$B$11=1),Kirish!$B$10,0)</f>
        <v>0</v>
      </c>
      <c r="BX85" s="46">
        <f>IF(AND(BX$4=0,Kirish!$B$11=1),Kirish!$B$10,0)</f>
        <v>0</v>
      </c>
      <c r="BY85" s="46">
        <f>IF(AND(BY$4=0,Kirish!$B$11=1),Kirish!$B$10,0)</f>
        <v>0</v>
      </c>
      <c r="BZ85" s="46">
        <f>IF(AND(BZ$4=0,Kirish!$B$11=1),Kirish!$B$10,0)</f>
        <v>0</v>
      </c>
      <c r="CA85" s="46">
        <f>IF(AND(CA$4=0,Kirish!$B$11=1),Kirish!$B$10,0)</f>
        <v>0</v>
      </c>
      <c r="CB85" s="46">
        <f>IF(AND(CB$4=0,Kirish!$B$11=1),Kirish!$B$10,0)</f>
        <v>0</v>
      </c>
      <c r="CC85" s="46">
        <f>IF(AND(CC$4=0,Kirish!$B$11=1),Kirish!$B$10,0)</f>
        <v>0</v>
      </c>
      <c r="CD85" s="46">
        <f>IF(AND(CD$4=0,Kirish!$B$11=1),Kirish!$B$10,0)</f>
        <v>0</v>
      </c>
      <c r="CE85" s="46">
        <f>IF(AND(CE$4=0,Kirish!$B$11=1),Kirish!$B$10,0)</f>
        <v>0</v>
      </c>
      <c r="CF85" s="46">
        <f>IF(AND(CF$4=0,Kirish!$B$11=1),Kirish!$B$10,0)</f>
        <v>0</v>
      </c>
      <c r="CG85" s="46">
        <f>IF(AND(CG$4=0,Kirish!$B$11=1),Kirish!$B$10,0)</f>
        <v>0</v>
      </c>
      <c r="CH85" s="46">
        <f>IF(AND(CH$4=0,Kirish!$B$11=1),Kirish!$B$10,0)</f>
        <v>0</v>
      </c>
      <c r="CI85" s="46">
        <f>IF(AND(CI$4=0,Kirish!$B$11=1),Kirish!$B$10,0)</f>
        <v>0</v>
      </c>
      <c r="CJ85" s="46">
        <f>IF(AND(CJ$4=0,Kirish!$B$11=1),Kirish!$B$10,0)</f>
        <v>0</v>
      </c>
      <c r="CK85" s="46">
        <f>IF(AND(CK$4=0,Kirish!$B$11=1),Kirish!$B$10,0)</f>
        <v>0</v>
      </c>
      <c r="CL85" s="46">
        <f>IF(AND(CL$4=0,Kirish!$B$11=1),Kirish!$B$10,0)</f>
        <v>0</v>
      </c>
      <c r="CM85" s="46">
        <f>IF(AND(CM$4=0,Kirish!$B$11=1),Kirish!$B$10,0)</f>
        <v>0</v>
      </c>
      <c r="CN85" s="46">
        <f>IF(AND(CN$4=0,Kirish!$B$11=1),Kirish!$B$10,0)</f>
        <v>0</v>
      </c>
      <c r="CO85" s="46">
        <f>IF(AND(CO$4=0,Kirish!$B$11=1),Kirish!$B$10,0)</f>
        <v>0</v>
      </c>
      <c r="CP85" s="46">
        <f>IF(AND(CP$4=0,Kirish!$B$11=1),Kirish!$B$10,0)</f>
        <v>0</v>
      </c>
      <c r="CQ85" s="46">
        <f>IF(AND(CQ$4=0,Kirish!$B$11=1),Kirish!$B$10,0)</f>
        <v>0</v>
      </c>
      <c r="CR85" s="46">
        <f>IF(AND(CR$4=0,Kirish!$B$11=1),Kirish!$B$10,0)</f>
        <v>0</v>
      </c>
      <c r="CS85" s="46">
        <f>IF(AND(CS$4=0,Kirish!$B$11=1),Kirish!$B$10,0)</f>
        <v>0</v>
      </c>
      <c r="CT85" s="46">
        <f>IF(AND(CT$4=0,Kirish!$B$11=1),Kirish!$B$10,0)</f>
        <v>0</v>
      </c>
      <c r="CU85" s="46">
        <f>IF(AND(CU$4=0,Kirish!$B$11=1),Kirish!$B$10,0)</f>
        <v>0</v>
      </c>
      <c r="CV85" s="46">
        <f>IF(AND(CV$4=0,Kirish!$B$11=1),Kirish!$B$10,0)</f>
        <v>0</v>
      </c>
      <c r="CW85" s="46">
        <f>IF(AND(CW$4=0,Kirish!$B$11=1),Kirish!$B$10,0)</f>
        <v>0</v>
      </c>
      <c r="CX85" s="46">
        <f>IF(AND(CX$4=0,Kirish!$B$11=1),Kirish!$B$10,0)</f>
        <v>0</v>
      </c>
      <c r="CY85" s="46">
        <f>IF(AND(CY$4=0,Kirish!$B$11=1),Kirish!$B$10,0)</f>
        <v>0</v>
      </c>
      <c r="CZ85" s="46">
        <f>IF(AND(CZ$4=0,Kirish!$B$11=1),Kirish!$B$10,0)</f>
        <v>0</v>
      </c>
      <c r="DA85" s="46">
        <f>IF(AND(DA$4=0,Kirish!$B$11=1),Kirish!$B$10,0)</f>
        <v>0</v>
      </c>
      <c r="DB85" s="46">
        <f>IF(AND(DB$4=0,Kirish!$B$11=1),Kirish!$B$10,0)</f>
        <v>0</v>
      </c>
      <c r="DC85" s="46">
        <f>IF(AND(DC$4=0,Kirish!$B$11=1),Kirish!$B$10,0)</f>
        <v>0</v>
      </c>
      <c r="DD85" s="46">
        <f>IF(AND(DD$4=0,Kirish!$B$11=1),Kirish!$B$10,0)</f>
        <v>0</v>
      </c>
      <c r="DE85" s="46">
        <f>IF(AND(DE$4=0,Kirish!$B$11=1),Kirish!$B$10,0)</f>
        <v>0</v>
      </c>
      <c r="DF85" s="46">
        <f>IF(AND(DF$4=0,Kirish!$B$11=1),Kirish!$B$10,0)</f>
        <v>0</v>
      </c>
      <c r="DG85" s="46">
        <f>IF(AND(DG$4=0,Kirish!$B$11=1),Kirish!$B$10,0)</f>
        <v>0</v>
      </c>
      <c r="DH85" s="46">
        <f>IF(AND(DH$4=0,Kirish!$B$11=1),Kirish!$B$10,0)</f>
        <v>0</v>
      </c>
      <c r="DI85" s="46">
        <f>IF(AND(DI$4=0,Kirish!$B$11=1),Kirish!$B$10,0)</f>
        <v>0</v>
      </c>
      <c r="DJ85" s="46">
        <f>IF(AND(DJ$4=0,Kirish!$B$11=1),Kirish!$B$10,0)</f>
        <v>0</v>
      </c>
      <c r="DK85" s="46">
        <f>IF(AND(DK$4=0,Kirish!$B$11=1),Kirish!$B$10,0)</f>
        <v>0</v>
      </c>
      <c r="DL85" s="46">
        <f>IF(AND(DL$4=0,Kirish!$B$11=1),Kirish!$B$10,0)</f>
        <v>0</v>
      </c>
      <c r="DM85" s="46">
        <f>IF(AND(DM$4=0,Kirish!$B$11=1),Kirish!$B$10,0)</f>
        <v>0</v>
      </c>
      <c r="DN85" s="46">
        <f>IF(AND(DN$4=0,Kirish!$B$11=1),Kirish!$B$10,0)</f>
        <v>0</v>
      </c>
      <c r="DO85" s="46">
        <f>IF(AND(DO$4=0,Kirish!$B$11=1),Kirish!$B$10,0)</f>
        <v>0</v>
      </c>
      <c r="DP85" s="46">
        <f>IF(AND(DP$4=0,Kirish!$B$11=1),Kirish!$B$10,0)</f>
        <v>0</v>
      </c>
      <c r="DQ85" s="46">
        <f>IF(AND(DQ$4=0,Kirish!$B$11=1),Kirish!$B$10,0)</f>
        <v>0</v>
      </c>
      <c r="DR85" s="46">
        <f>IF(AND(DR$4=0,Kirish!$B$11=1),Kirish!$B$10,0)</f>
        <v>0</v>
      </c>
      <c r="DS85" s="46">
        <f>IF(AND(DS$4=0,Kirish!$B$11=1),Kirish!$B$10,0)</f>
        <v>0</v>
      </c>
      <c r="DT85" s="46">
        <f>IF(AND(DT$4=0,Kirish!$B$11=1),Kirish!$B$10,0)</f>
        <v>0</v>
      </c>
      <c r="DU85" s="46">
        <f>IF(AND(DU$4=0,Kirish!$B$11=1),Kirish!$B$10,0)</f>
        <v>0</v>
      </c>
      <c r="DV85" s="46">
        <f>IF(AND(DV$4=0,Kirish!$B$11=1),Kirish!$B$10,0)</f>
        <v>0</v>
      </c>
      <c r="DW85" s="46">
        <f>IF(AND(DW$4=0,Kirish!$B$11=1),Kirish!$B$10,0)</f>
        <v>0</v>
      </c>
      <c r="DX85" s="46">
        <f>IF(AND(DX$4=0,Kirish!$B$11=1),Kirish!$B$10,0)</f>
        <v>0</v>
      </c>
      <c r="DY85" s="46">
        <f>IF(AND(DY$4=0,Kirish!$B$11=1),Kirish!$B$10,0)</f>
        <v>0</v>
      </c>
      <c r="DZ85" s="46">
        <f>IF(AND(DZ$4=0,Kirish!$B$11=1),Kirish!$B$10,0)</f>
        <v>0</v>
      </c>
      <c r="EA85" s="46">
        <f>IF(AND(EA$4=0,Kirish!$B$11=1),Kirish!$B$10,0)</f>
        <v>0</v>
      </c>
      <c r="EB85" s="46">
        <f>IF(AND(EB$4=0,Kirish!$B$11=1),Kirish!$B$10,0)</f>
        <v>0</v>
      </c>
      <c r="EC85" s="46">
        <f>IF(AND(EC$4=0,Kirish!$B$11=1),Kirish!$B$10,0)</f>
        <v>0</v>
      </c>
      <c r="ED85" s="46">
        <f>IF(AND(ED$4=0,Kirish!$B$11=1),Kirish!$B$10,0)</f>
        <v>0</v>
      </c>
      <c r="EE85" s="46">
        <f>IF(AND(EE$4=0,Kirish!$B$11=1),Kirish!$B$10,0)</f>
        <v>0</v>
      </c>
      <c r="EF85" s="46">
        <f>IF(AND(EF$4=0,Kirish!$B$11=1),Kirish!$B$10,0)</f>
        <v>0</v>
      </c>
      <c r="EG85" s="46">
        <f>IF(AND(EG$4=0,Kirish!$B$11=1),Kirish!$B$10,0)</f>
        <v>0</v>
      </c>
      <c r="EH85" s="46">
        <f>IF(AND(EH$4=0,Kirish!$B$11=1),Kirish!$B$10,0)</f>
        <v>0</v>
      </c>
      <c r="EI85" s="46">
        <f>IF(AND(EI$4=0,Kirish!$B$11=1),Kirish!$B$10,0)</f>
        <v>0</v>
      </c>
      <c r="EJ85" s="46">
        <f>IF(AND(EJ$4=0,Kirish!$B$11=1),Kirish!$B$10,0)</f>
        <v>0</v>
      </c>
      <c r="EK85" s="46">
        <f>IF(AND(EK$4=0,Kirish!$B$11=1),Kirish!$B$10,0)</f>
        <v>0</v>
      </c>
      <c r="EL85" s="46">
        <f>IF(AND(EL$4=0,Kirish!$B$11=1),Kirish!$B$10,0)</f>
        <v>0</v>
      </c>
      <c r="EM85" s="46">
        <f>IF(AND(EM$4=0,Kirish!$B$11=1),Kirish!$B$10,0)</f>
        <v>0</v>
      </c>
      <c r="EN85" s="46">
        <f>IF(AND(EN$4=0,Kirish!$B$11=1),Kirish!$B$10,0)</f>
        <v>0</v>
      </c>
      <c r="EO85" s="46">
        <f>IF(AND(EO$4=0,Kirish!$B$11=1),Kirish!$B$10,0)</f>
        <v>0</v>
      </c>
      <c r="EP85" s="46">
        <f>IF(AND(EP$4=0,Kirish!$B$11=1),Kirish!$B$10,0)</f>
        <v>0</v>
      </c>
      <c r="EQ85" s="46">
        <f>IF(AND(EQ$4=0,Kirish!$B$11=1),Kirish!$B$10,0)</f>
        <v>0</v>
      </c>
      <c r="ER85" s="46">
        <f>IF(AND(ER$4=0,Kirish!$B$11=1),Kirish!$B$10,0)</f>
        <v>0</v>
      </c>
      <c r="ES85" s="46">
        <f>IF(AND(ES$4=0,Kirish!$B$11=1),Kirish!$B$10,0)</f>
        <v>0</v>
      </c>
      <c r="ET85" s="46">
        <f>IF(AND(ET$4=0,Kirish!$B$11=1),Kirish!$B$10,0)</f>
        <v>0</v>
      </c>
      <c r="EU85" s="46">
        <f>IF(AND(EU$4=0,Kirish!$B$11=1),Kirish!$B$10,0)</f>
        <v>0</v>
      </c>
      <c r="EV85" s="46">
        <f>IF(AND(EV$4=0,Kirish!$B$11=1),Kirish!$B$10,0)</f>
        <v>0</v>
      </c>
      <c r="EW85" s="46">
        <f>IF(AND(EW$4=0,Kirish!$B$11=1),Kirish!$B$10,0)</f>
        <v>0</v>
      </c>
      <c r="EX85" s="46">
        <f>IF(AND(EX$4=0,Kirish!$B$11=1),Kirish!$B$10,0)</f>
        <v>0</v>
      </c>
      <c r="EY85" s="46">
        <f>IF(AND(EY$4=0,Kirish!$B$11=1),Kirish!$B$10,0)</f>
        <v>0</v>
      </c>
      <c r="EZ85" s="46">
        <f>IF(AND(EZ$4=0,Kirish!$B$11=1),Kirish!$B$10,0)</f>
        <v>0</v>
      </c>
      <c r="FA85" s="46">
        <f>IF(AND(FA$4=0,Kirish!$B$11=1),Kirish!$B$10,0)</f>
        <v>0</v>
      </c>
      <c r="FB85" s="46">
        <f>IF(AND(FB$4=0,Kirish!$B$11=1),Kirish!$B$10,0)</f>
        <v>0</v>
      </c>
      <c r="FC85" s="46">
        <f>IF(AND(FC$4=0,Kirish!$B$11=1),Kirish!$B$10,0)</f>
        <v>0</v>
      </c>
      <c r="FD85" s="46">
        <f>IF(AND(FD$4=0,Kirish!$B$11=1),Kirish!$B$10,0)</f>
        <v>0</v>
      </c>
      <c r="FE85" s="46">
        <f>IF(AND(FE$4=0,Kirish!$B$11=1),Kirish!$B$10,0)</f>
        <v>0</v>
      </c>
      <c r="FF85" s="46">
        <f>IF(AND(FF$4=0,Kirish!$B$11=1),Kirish!$B$10,0)</f>
        <v>0</v>
      </c>
      <c r="FG85" s="46">
        <f>IF(AND(FG$4=0,Kirish!$B$11=1),Kirish!$B$10,0)</f>
        <v>0</v>
      </c>
      <c r="FH85" s="46">
        <f>IF(AND(FH$4=0,Kirish!$B$11=1),Kirish!$B$10,0)</f>
        <v>0</v>
      </c>
      <c r="FI85" s="46">
        <f>IF(AND(FI$4=0,Kirish!$B$11=1),Kirish!$B$10,0)</f>
        <v>0</v>
      </c>
      <c r="FJ85" s="46">
        <f>IF(AND(FJ$4=0,Kirish!$B$11=1),Kirish!$B$10,0)</f>
        <v>0</v>
      </c>
      <c r="FK85" s="46">
        <f>IF(AND(FK$4=0,Kirish!$B$11=1),Kirish!$B$10,0)</f>
        <v>0</v>
      </c>
      <c r="FL85" s="46">
        <f>IF(AND(FL$4=0,Kirish!$B$11=1),Kirish!$B$10,0)</f>
        <v>0</v>
      </c>
      <c r="FM85" s="46">
        <f>IF(AND(FM$4=0,Kirish!$B$11=1),Kirish!$B$10,0)</f>
        <v>0</v>
      </c>
      <c r="FN85" s="46">
        <f>IF(AND(FN$4=0,Kirish!$B$11=1),Kirish!$B$10,0)</f>
        <v>0</v>
      </c>
      <c r="FO85" s="46">
        <f>IF(AND(FO$4=0,Kirish!$B$11=1),Kirish!$B$10,0)</f>
        <v>0</v>
      </c>
      <c r="FP85" s="46">
        <f>IF(AND(FP$4=0,Kirish!$B$11=1),Kirish!$B$10,0)</f>
        <v>0</v>
      </c>
    </row>
    <row r="86" spans="1:172" x14ac:dyDescent="0.2">
      <c r="A86" s="42" t="s">
        <v>234</v>
      </c>
      <c r="D86" s="47">
        <f>D$4-Parametrlar!$J$4</f>
        <v>-14</v>
      </c>
      <c r="E86" s="47">
        <f>E$4-Parametrlar!$J$4</f>
        <v>-13</v>
      </c>
      <c r="F86" s="47">
        <f>F$4-Parametrlar!$J$4</f>
        <v>-12</v>
      </c>
      <c r="G86" s="47">
        <f>G$4-Parametrlar!$J$4</f>
        <v>-11</v>
      </c>
      <c r="H86" s="47">
        <f>H$4-Parametrlar!$J$4</f>
        <v>-10</v>
      </c>
      <c r="I86" s="47">
        <f>I$4-Parametrlar!$J$4</f>
        <v>-9</v>
      </c>
      <c r="J86" s="47">
        <f>J$4-Parametrlar!$J$4</f>
        <v>-8</v>
      </c>
      <c r="K86" s="47">
        <f>K$4-Parametrlar!$J$4</f>
        <v>-7</v>
      </c>
      <c r="L86" s="47">
        <f>L$4-Parametrlar!$J$4</f>
        <v>-6</v>
      </c>
      <c r="M86" s="47">
        <f>M$4-Parametrlar!$J$4</f>
        <v>-5</v>
      </c>
      <c r="N86" s="47">
        <f>N$4-Parametrlar!$J$4</f>
        <v>-4</v>
      </c>
      <c r="O86" s="47">
        <f>O$4-Parametrlar!$J$4</f>
        <v>-3</v>
      </c>
      <c r="P86" s="47">
        <f>P$4-Parametrlar!$J$4</f>
        <v>-2</v>
      </c>
      <c r="Q86" s="47">
        <f>Q$4-Parametrlar!$J$4</f>
        <v>-1</v>
      </c>
      <c r="R86" s="47">
        <f>R$4-Parametrlar!$J$4</f>
        <v>0</v>
      </c>
      <c r="S86" s="47">
        <f>S$4-Parametrlar!$J$4</f>
        <v>1</v>
      </c>
      <c r="T86" s="47">
        <f>T$4-Parametrlar!$J$4</f>
        <v>2</v>
      </c>
      <c r="U86" s="47">
        <f>U$4-Parametrlar!$J$4</f>
        <v>3</v>
      </c>
      <c r="V86" s="47">
        <f>V$4-Parametrlar!$J$4</f>
        <v>4</v>
      </c>
      <c r="W86" s="47">
        <f>W$4-Parametrlar!$J$4</f>
        <v>5</v>
      </c>
      <c r="X86" s="47">
        <f>X$4-Parametrlar!$J$4</f>
        <v>6</v>
      </c>
      <c r="Y86" s="47">
        <f>Y$4-Parametrlar!$J$4</f>
        <v>7</v>
      </c>
      <c r="Z86" s="47">
        <f>Z$4-Parametrlar!$J$4</f>
        <v>8</v>
      </c>
      <c r="AA86" s="47">
        <f>AA$4-Parametrlar!$J$4</f>
        <v>9</v>
      </c>
      <c r="AB86" s="47">
        <f>AB$4-Parametrlar!$J$4</f>
        <v>10</v>
      </c>
      <c r="AC86" s="47">
        <f>AC$4-Parametrlar!$J$4</f>
        <v>11</v>
      </c>
      <c r="AD86" s="47">
        <f>AD$4-Parametrlar!$J$4</f>
        <v>12</v>
      </c>
      <c r="AE86" s="47">
        <f>AE$4-Parametrlar!$J$4</f>
        <v>13</v>
      </c>
      <c r="AF86" s="47">
        <f>AF$4-Parametrlar!$J$4</f>
        <v>14</v>
      </c>
      <c r="AG86" s="47">
        <f>AG$4-Parametrlar!$J$4</f>
        <v>15</v>
      </c>
      <c r="AH86" s="47">
        <f>AH$4-Parametrlar!$J$4</f>
        <v>16</v>
      </c>
      <c r="AI86" s="47">
        <f>AI$4-Parametrlar!$J$4</f>
        <v>17</v>
      </c>
      <c r="AJ86" s="47">
        <f>AJ$4-Parametrlar!$J$4</f>
        <v>18</v>
      </c>
      <c r="AK86" s="47">
        <f>AK$4-Parametrlar!$J$4</f>
        <v>19</v>
      </c>
      <c r="AL86" s="47">
        <f>AL$4-Parametrlar!$J$4</f>
        <v>20</v>
      </c>
      <c r="AM86" s="47">
        <f>AM$4-Parametrlar!$J$4</f>
        <v>21</v>
      </c>
      <c r="AN86" s="47">
        <f>AN$4-Parametrlar!$J$4</f>
        <v>22</v>
      </c>
      <c r="AO86" s="47">
        <f>AO$4-Parametrlar!$J$4</f>
        <v>23</v>
      </c>
      <c r="AP86" s="47">
        <f>AP$4-Parametrlar!$J$4</f>
        <v>24</v>
      </c>
      <c r="AQ86" s="47">
        <f>AQ$4-Parametrlar!$J$4</f>
        <v>25</v>
      </c>
      <c r="AR86" s="47">
        <f>AR$4-Parametrlar!$J$4</f>
        <v>26</v>
      </c>
      <c r="AS86" s="47">
        <f>AS$4-Parametrlar!$J$4</f>
        <v>27</v>
      </c>
      <c r="AT86" s="47">
        <f>AT$4-Parametrlar!$J$4</f>
        <v>28</v>
      </c>
      <c r="AU86" s="47">
        <f>AU$4-Parametrlar!$J$4</f>
        <v>29</v>
      </c>
      <c r="AV86" s="47">
        <f>AV$4-Parametrlar!$J$4</f>
        <v>30</v>
      </c>
      <c r="AW86" s="47">
        <f>AW$4-Parametrlar!$J$4</f>
        <v>31</v>
      </c>
      <c r="AX86" s="47">
        <f>AX$4-Parametrlar!$J$4</f>
        <v>32</v>
      </c>
      <c r="AY86" s="47">
        <f>AY$4-Parametrlar!$J$4</f>
        <v>33</v>
      </c>
      <c r="AZ86" s="47">
        <f>AZ$4-Parametrlar!$J$4</f>
        <v>34</v>
      </c>
      <c r="BA86" s="47">
        <f>BA$4-Parametrlar!$J$4</f>
        <v>35</v>
      </c>
      <c r="BB86" s="47">
        <f>BB$4-Parametrlar!$J$4</f>
        <v>36</v>
      </c>
      <c r="BC86" s="47">
        <f>BC$4-Parametrlar!$J$4</f>
        <v>37</v>
      </c>
      <c r="BD86" s="47">
        <f>BD$4-Parametrlar!$J$4</f>
        <v>38</v>
      </c>
      <c r="BE86" s="47">
        <f>BE$4-Parametrlar!$J$4</f>
        <v>39</v>
      </c>
      <c r="BF86" s="47">
        <f>BF$4-Parametrlar!$J$4</f>
        <v>40</v>
      </c>
      <c r="BG86" s="47">
        <f>BG$4-Parametrlar!$J$4</f>
        <v>41</v>
      </c>
      <c r="BH86" s="47">
        <f>BH$4-Parametrlar!$J$4</f>
        <v>42</v>
      </c>
      <c r="BI86" s="47">
        <f>BI$4-Parametrlar!$J$4</f>
        <v>43</v>
      </c>
      <c r="BJ86" s="47">
        <f>BJ$4-Parametrlar!$J$4</f>
        <v>44</v>
      </c>
      <c r="BK86" s="47">
        <f>BK$4-Parametrlar!$J$4</f>
        <v>45</v>
      </c>
      <c r="BL86" s="47">
        <f>BL$4-Parametrlar!$J$4</f>
        <v>46</v>
      </c>
      <c r="BM86" s="47">
        <f>BM$4-Parametrlar!$J$4</f>
        <v>47</v>
      </c>
      <c r="BN86" s="47">
        <f>BN$4-Parametrlar!$J$4</f>
        <v>48</v>
      </c>
      <c r="BO86" s="47">
        <f>BO$4-Parametrlar!$J$4</f>
        <v>49</v>
      </c>
      <c r="BP86" s="47">
        <f>BP$4-Parametrlar!$J$4</f>
        <v>50</v>
      </c>
      <c r="BQ86" s="47">
        <f>BQ$4-Parametrlar!$J$4</f>
        <v>51</v>
      </c>
      <c r="BR86" s="47">
        <f>BR$4-Parametrlar!$J$4</f>
        <v>52</v>
      </c>
      <c r="BS86" s="47">
        <f>BS$4-Parametrlar!$J$4</f>
        <v>53</v>
      </c>
      <c r="BT86" s="47">
        <f>BT$4-Parametrlar!$J$4</f>
        <v>54</v>
      </c>
      <c r="BU86" s="47">
        <f>BU$4-Parametrlar!$J$4</f>
        <v>55</v>
      </c>
      <c r="BV86" s="47">
        <f>BV$4-Parametrlar!$J$4</f>
        <v>56</v>
      </c>
      <c r="BW86" s="47">
        <f>BW$4-Parametrlar!$J$4</f>
        <v>57</v>
      </c>
      <c r="BX86" s="47">
        <f>BX$4-Parametrlar!$J$4</f>
        <v>58</v>
      </c>
      <c r="BY86" s="47">
        <f>BY$4-Parametrlar!$J$4</f>
        <v>59</v>
      </c>
      <c r="BZ86" s="47">
        <f>BZ$4-Parametrlar!$J$4</f>
        <v>60</v>
      </c>
      <c r="CA86" s="47">
        <f>CA$4-Parametrlar!$J$4</f>
        <v>61</v>
      </c>
      <c r="CB86" s="47">
        <f>CB$4-Parametrlar!$J$4</f>
        <v>62</v>
      </c>
      <c r="CC86" s="47">
        <f>CC$4-Parametrlar!$J$4</f>
        <v>63</v>
      </c>
      <c r="CD86" s="47">
        <f>CD$4-Parametrlar!$J$4</f>
        <v>64</v>
      </c>
      <c r="CE86" s="47">
        <f>CE$4-Parametrlar!$J$4</f>
        <v>65</v>
      </c>
      <c r="CF86" s="47">
        <f>CF$4-Parametrlar!$J$4</f>
        <v>66</v>
      </c>
      <c r="CG86" s="47">
        <f>CG$4-Parametrlar!$J$4</f>
        <v>67</v>
      </c>
      <c r="CH86" s="47">
        <f>CH$4-Parametrlar!$J$4</f>
        <v>68</v>
      </c>
      <c r="CI86" s="47">
        <f>CI$4-Parametrlar!$J$4</f>
        <v>69</v>
      </c>
      <c r="CJ86" s="47">
        <f>CJ$4-Parametrlar!$J$4</f>
        <v>70</v>
      </c>
      <c r="CK86" s="47">
        <f>CK$4-Parametrlar!$J$4</f>
        <v>71</v>
      </c>
      <c r="CL86" s="47">
        <f>CL$4-Parametrlar!$J$4</f>
        <v>72</v>
      </c>
      <c r="CM86" s="47">
        <f>CM$4-Parametrlar!$J$4</f>
        <v>73</v>
      </c>
      <c r="CN86" s="47">
        <f>CN$4-Parametrlar!$J$4</f>
        <v>74</v>
      </c>
      <c r="CO86" s="47">
        <f>CO$4-Parametrlar!$J$4</f>
        <v>75</v>
      </c>
      <c r="CP86" s="47">
        <f>CP$4-Parametrlar!$J$4</f>
        <v>76</v>
      </c>
      <c r="CQ86" s="47">
        <f>CQ$4-Parametrlar!$J$4</f>
        <v>77</v>
      </c>
      <c r="CR86" s="47">
        <f>CR$4-Parametrlar!$J$4</f>
        <v>78</v>
      </c>
      <c r="CS86" s="47">
        <f>CS$4-Parametrlar!$J$4</f>
        <v>79</v>
      </c>
      <c r="CT86" s="47">
        <f>CT$4-Parametrlar!$J$4</f>
        <v>80</v>
      </c>
      <c r="CU86" s="47">
        <f>CU$4-Parametrlar!$J$4</f>
        <v>81</v>
      </c>
      <c r="CV86" s="47">
        <f>CV$4-Parametrlar!$J$4</f>
        <v>82</v>
      </c>
      <c r="CW86" s="47">
        <f>CW$4-Parametrlar!$J$4</f>
        <v>83</v>
      </c>
      <c r="CX86" s="47">
        <f>CX$4-Parametrlar!$J$4</f>
        <v>84</v>
      </c>
      <c r="CY86" s="47">
        <f>CY$4-Parametrlar!$J$4</f>
        <v>85</v>
      </c>
      <c r="CZ86" s="47">
        <f>CZ$4-Parametrlar!$J$4</f>
        <v>86</v>
      </c>
      <c r="DA86" s="47">
        <f>DA$4-Parametrlar!$J$4</f>
        <v>87</v>
      </c>
      <c r="DB86" s="47">
        <f>DB$4-Parametrlar!$J$4</f>
        <v>88</v>
      </c>
      <c r="DC86" s="47">
        <f>DC$4-Parametrlar!$J$4</f>
        <v>89</v>
      </c>
      <c r="DD86" s="47">
        <f>DD$4-Parametrlar!$J$4</f>
        <v>90</v>
      </c>
      <c r="DE86" s="47">
        <f>DE$4-Parametrlar!$J$4</f>
        <v>91</v>
      </c>
      <c r="DF86" s="47">
        <f>DF$4-Parametrlar!$J$4</f>
        <v>92</v>
      </c>
      <c r="DG86" s="47">
        <f>DG$4-Parametrlar!$J$4</f>
        <v>93</v>
      </c>
      <c r="DH86" s="47">
        <f>DH$4-Parametrlar!$J$4</f>
        <v>94</v>
      </c>
      <c r="DI86" s="47">
        <f>DI$4-Parametrlar!$J$4</f>
        <v>95</v>
      </c>
      <c r="DJ86" s="47">
        <f>DJ$4-Parametrlar!$J$4</f>
        <v>96</v>
      </c>
      <c r="DK86" s="47">
        <f>DK$4-Parametrlar!$J$4</f>
        <v>97</v>
      </c>
      <c r="DL86" s="47">
        <f>DL$4-Parametrlar!$J$4</f>
        <v>98</v>
      </c>
      <c r="DM86" s="47">
        <f>DM$4-Parametrlar!$J$4</f>
        <v>99</v>
      </c>
      <c r="DN86" s="47">
        <f>DN$4-Parametrlar!$J$4</f>
        <v>100</v>
      </c>
      <c r="DO86" s="47">
        <f>DO$4-Parametrlar!$J$4</f>
        <v>101</v>
      </c>
      <c r="DP86" s="47">
        <f>DP$4-Parametrlar!$J$4</f>
        <v>102</v>
      </c>
      <c r="DQ86" s="47">
        <f>DQ$4-Parametrlar!$J$4</f>
        <v>103</v>
      </c>
      <c r="DR86" s="47">
        <f>DR$4-Parametrlar!$J$4</f>
        <v>104</v>
      </c>
      <c r="DS86" s="47">
        <f>DS$4-Parametrlar!$J$4</f>
        <v>105</v>
      </c>
      <c r="DT86" s="47">
        <f>DT$4-Parametrlar!$J$4</f>
        <v>106</v>
      </c>
      <c r="DU86" s="47">
        <f>DU$4-Parametrlar!$J$4</f>
        <v>107</v>
      </c>
      <c r="DV86" s="47">
        <f>DV$4-Parametrlar!$J$4</f>
        <v>108</v>
      </c>
      <c r="DW86" s="47">
        <f>DW$4-Parametrlar!$J$4</f>
        <v>109</v>
      </c>
      <c r="DX86" s="47">
        <f>DX$4-Parametrlar!$J$4</f>
        <v>110</v>
      </c>
      <c r="DY86" s="47">
        <f>DY$4-Parametrlar!$J$4</f>
        <v>111</v>
      </c>
      <c r="DZ86" s="47">
        <f>DZ$4-Parametrlar!$J$4</f>
        <v>112</v>
      </c>
      <c r="EA86" s="47">
        <f>EA$4-Parametrlar!$J$4</f>
        <v>113</v>
      </c>
      <c r="EB86" s="47">
        <f>EB$4-Parametrlar!$J$4</f>
        <v>114</v>
      </c>
      <c r="EC86" s="47">
        <f>EC$4-Parametrlar!$J$4</f>
        <v>115</v>
      </c>
      <c r="ED86" s="47">
        <f>ED$4-Parametrlar!$J$4</f>
        <v>116</v>
      </c>
      <c r="EE86" s="47">
        <f>EE$4-Parametrlar!$J$4</f>
        <v>117</v>
      </c>
      <c r="EF86" s="47">
        <f>EF$4-Parametrlar!$J$4</f>
        <v>118</v>
      </c>
      <c r="EG86" s="47">
        <f>EG$4-Parametrlar!$J$4</f>
        <v>119</v>
      </c>
      <c r="EH86" s="47">
        <f>EH$4-Parametrlar!$J$4</f>
        <v>120</v>
      </c>
      <c r="EI86" s="47">
        <f>EI$4-Parametrlar!$J$4</f>
        <v>121</v>
      </c>
      <c r="EJ86" s="47">
        <f>EJ$4-Parametrlar!$J$4</f>
        <v>122</v>
      </c>
      <c r="EK86" s="47">
        <f>EK$4-Parametrlar!$J$4</f>
        <v>123</v>
      </c>
      <c r="EL86" s="47">
        <f>EL$4-Parametrlar!$J$4</f>
        <v>124</v>
      </c>
      <c r="EM86" s="47">
        <f>EM$4-Parametrlar!$J$4</f>
        <v>125</v>
      </c>
      <c r="EN86" s="47">
        <f>EN$4-Parametrlar!$J$4</f>
        <v>126</v>
      </c>
      <c r="EO86" s="47">
        <f>EO$4-Parametrlar!$J$4</f>
        <v>127</v>
      </c>
      <c r="EP86" s="47">
        <f>EP$4-Parametrlar!$J$4</f>
        <v>128</v>
      </c>
      <c r="EQ86" s="47">
        <f>EQ$4-Parametrlar!$J$4</f>
        <v>129</v>
      </c>
      <c r="ER86" s="47">
        <f>ER$4-Parametrlar!$J$4</f>
        <v>130</v>
      </c>
      <c r="ES86" s="47">
        <f>ES$4-Parametrlar!$J$4</f>
        <v>131</v>
      </c>
      <c r="ET86" s="47">
        <f>ET$4-Parametrlar!$J$4</f>
        <v>132</v>
      </c>
      <c r="EU86" s="47">
        <f>EU$4-Parametrlar!$J$4</f>
        <v>133</v>
      </c>
      <c r="EV86" s="47">
        <f>EV$4-Parametrlar!$J$4</f>
        <v>134</v>
      </c>
      <c r="EW86" s="47">
        <f>EW$4-Parametrlar!$J$4</f>
        <v>135</v>
      </c>
      <c r="EX86" s="47">
        <f>EX$4-Parametrlar!$J$4</f>
        <v>136</v>
      </c>
      <c r="EY86" s="47">
        <f>EY$4-Parametrlar!$J$4</f>
        <v>137</v>
      </c>
      <c r="EZ86" s="47">
        <f>EZ$4-Parametrlar!$J$4</f>
        <v>138</v>
      </c>
      <c r="FA86" s="47">
        <f>FA$4-Parametrlar!$J$4</f>
        <v>139</v>
      </c>
      <c r="FB86" s="47">
        <f>FB$4-Parametrlar!$J$4</f>
        <v>140</v>
      </c>
      <c r="FC86" s="47">
        <f>FC$4-Parametrlar!$J$4</f>
        <v>141</v>
      </c>
      <c r="FD86" s="47">
        <f>FD$4-Parametrlar!$J$4</f>
        <v>142</v>
      </c>
      <c r="FE86" s="47">
        <f>FE$4-Parametrlar!$J$4</f>
        <v>143</v>
      </c>
      <c r="FF86" s="47">
        <f>FF$4-Parametrlar!$J$4</f>
        <v>144</v>
      </c>
      <c r="FG86" s="47">
        <f>FG$4-Parametrlar!$J$4</f>
        <v>145</v>
      </c>
      <c r="FH86" s="47">
        <f>FH$4-Parametrlar!$J$4</f>
        <v>146</v>
      </c>
      <c r="FI86" s="47">
        <f>FI$4-Parametrlar!$J$4</f>
        <v>147</v>
      </c>
      <c r="FJ86" s="47">
        <f>FJ$4-Parametrlar!$J$4</f>
        <v>148</v>
      </c>
      <c r="FK86" s="47">
        <f>FK$4-Parametrlar!$J$4</f>
        <v>149</v>
      </c>
      <c r="FL86" s="47">
        <f>FL$4-Parametrlar!$J$4</f>
        <v>150</v>
      </c>
      <c r="FM86" s="47">
        <f>FM$4-Parametrlar!$J$4</f>
        <v>151</v>
      </c>
      <c r="FN86" s="47">
        <f>FN$4-Parametrlar!$J$4</f>
        <v>152</v>
      </c>
      <c r="FO86" s="47">
        <f>FO$4-Parametrlar!$J$4</f>
        <v>153</v>
      </c>
      <c r="FP86" s="47">
        <f>FP$4-Parametrlar!$J$4</f>
        <v>154</v>
      </c>
    </row>
    <row r="87" spans="1:172" x14ac:dyDescent="0.2">
      <c r="A87" s="42" t="s">
        <v>235</v>
      </c>
      <c r="D87" s="47">
        <f>IF(AND(D86&gt;=1,D$4&lt;=Parametrlar!$J$8,Parametrlar!$J$12&gt;0),1,0)</f>
        <v>0</v>
      </c>
      <c r="E87" s="47">
        <f>IF(AND(E86&gt;=1,E$4&lt;=Parametrlar!$J$8,Parametrlar!$J$12&gt;0),1,0)</f>
        <v>0</v>
      </c>
      <c r="F87" s="47">
        <f>IF(AND(F86&gt;=1,F$4&lt;=Parametrlar!$J$8,Parametrlar!$J$12&gt;0),1,0)</f>
        <v>0</v>
      </c>
      <c r="G87" s="47">
        <f>IF(AND(G86&gt;=1,G$4&lt;=Parametrlar!$J$8,Parametrlar!$J$12&gt;0),1,0)</f>
        <v>0</v>
      </c>
      <c r="H87" s="47">
        <f>IF(AND(H86&gt;=1,H$4&lt;=Parametrlar!$J$8,Parametrlar!$J$12&gt;0),1,0)</f>
        <v>0</v>
      </c>
      <c r="I87" s="47">
        <f>IF(AND(I86&gt;=1,I$4&lt;=Parametrlar!$J$8,Parametrlar!$J$12&gt;0),1,0)</f>
        <v>0</v>
      </c>
      <c r="J87" s="47">
        <f>IF(AND(J86&gt;=1,J$4&lt;=Parametrlar!$J$8,Parametrlar!$J$12&gt;0),1,0)</f>
        <v>0</v>
      </c>
      <c r="K87" s="47">
        <f>IF(AND(K86&gt;=1,K$4&lt;=Parametrlar!$J$8,Parametrlar!$J$12&gt;0),1,0)</f>
        <v>0</v>
      </c>
      <c r="L87" s="47">
        <f>IF(AND(L86&gt;=1,L$4&lt;=Parametrlar!$J$8,Parametrlar!$J$12&gt;0),1,0)</f>
        <v>0</v>
      </c>
      <c r="M87" s="47">
        <f>IF(AND(M86&gt;=1,M$4&lt;=Parametrlar!$J$8,Parametrlar!$J$12&gt;0),1,0)</f>
        <v>0</v>
      </c>
      <c r="N87" s="47">
        <f>IF(AND(N86&gt;=1,N$4&lt;=Parametrlar!$J$8,Parametrlar!$J$12&gt;0),1,0)</f>
        <v>0</v>
      </c>
      <c r="O87" s="47">
        <f>IF(AND(O86&gt;=1,O$4&lt;=Parametrlar!$J$8,Parametrlar!$J$12&gt;0),1,0)</f>
        <v>0</v>
      </c>
      <c r="P87" s="47">
        <f>IF(AND(P86&gt;=1,P$4&lt;=Parametrlar!$J$8,Parametrlar!$J$12&gt;0),1,0)</f>
        <v>0</v>
      </c>
      <c r="Q87" s="47">
        <f>IF(AND(Q86&gt;=1,Q$4&lt;=Parametrlar!$J$8,Parametrlar!$J$12&gt;0),1,0)</f>
        <v>0</v>
      </c>
      <c r="R87" s="47">
        <f>IF(AND(R86&gt;=1,R$4&lt;=Parametrlar!$J$8,Parametrlar!$J$12&gt;0),1,0)</f>
        <v>0</v>
      </c>
      <c r="S87" s="47">
        <f>IF(AND(S86&gt;=1,S$4&lt;=Parametrlar!$J$8,Parametrlar!$J$12&gt;0),1,0)</f>
        <v>1</v>
      </c>
      <c r="T87" s="47">
        <f>IF(AND(T86&gt;=1,T$4&lt;=Parametrlar!$J$8,Parametrlar!$J$12&gt;0),1,0)</f>
        <v>1</v>
      </c>
      <c r="U87" s="47">
        <f>IF(AND(U86&gt;=1,U$4&lt;=Parametrlar!$J$8,Parametrlar!$J$12&gt;0),1,0)</f>
        <v>1</v>
      </c>
      <c r="V87" s="47">
        <f>IF(AND(V86&gt;=1,V$4&lt;=Parametrlar!$J$8,Parametrlar!$J$12&gt;0),1,0)</f>
        <v>1</v>
      </c>
      <c r="W87" s="47">
        <f>IF(AND(W86&gt;=1,W$4&lt;=Parametrlar!$J$8,Parametrlar!$J$12&gt;0),1,0)</f>
        <v>1</v>
      </c>
      <c r="X87" s="47">
        <f>IF(AND(X86&gt;=1,X$4&lt;=Parametrlar!$J$8,Parametrlar!$J$12&gt;0),1,0)</f>
        <v>1</v>
      </c>
      <c r="Y87" s="47">
        <f>IF(AND(Y86&gt;=1,Y$4&lt;=Parametrlar!$J$8,Parametrlar!$J$12&gt;0),1,0)</f>
        <v>1</v>
      </c>
      <c r="Z87" s="47">
        <f>IF(AND(Z86&gt;=1,Z$4&lt;=Parametrlar!$J$8,Parametrlar!$J$12&gt;0),1,0)</f>
        <v>1</v>
      </c>
      <c r="AA87" s="47">
        <f>IF(AND(AA86&gt;=1,AA$4&lt;=Parametrlar!$J$8,Parametrlar!$J$12&gt;0),1,0)</f>
        <v>1</v>
      </c>
      <c r="AB87" s="47">
        <f>IF(AND(AB86&gt;=1,AB$4&lt;=Parametrlar!$J$8,Parametrlar!$J$12&gt;0),1,0)</f>
        <v>1</v>
      </c>
      <c r="AC87" s="47">
        <f>IF(AND(AC86&gt;=1,AC$4&lt;=Parametrlar!$J$8,Parametrlar!$J$12&gt;0),1,0)</f>
        <v>1</v>
      </c>
      <c r="AD87" s="47">
        <f>IF(AND(AD86&gt;=1,AD$4&lt;=Parametrlar!$J$8,Parametrlar!$J$12&gt;0),1,0)</f>
        <v>1</v>
      </c>
      <c r="AE87" s="47">
        <f>IF(AND(AE86&gt;=1,AE$4&lt;=Parametrlar!$J$8,Parametrlar!$J$12&gt;0),1,0)</f>
        <v>1</v>
      </c>
      <c r="AF87" s="47">
        <f>IF(AND(AF86&gt;=1,AF$4&lt;=Parametrlar!$J$8,Parametrlar!$J$12&gt;0),1,0)</f>
        <v>1</v>
      </c>
      <c r="AG87" s="47">
        <f>IF(AND(AG86&gt;=1,AG$4&lt;=Parametrlar!$J$8,Parametrlar!$J$12&gt;0),1,0)</f>
        <v>1</v>
      </c>
      <c r="AH87" s="47">
        <f>IF(AND(AH86&gt;=1,AH$4&lt;=Parametrlar!$J$8,Parametrlar!$J$12&gt;0),1,0)</f>
        <v>1</v>
      </c>
      <c r="AI87" s="47">
        <f>IF(AND(AI86&gt;=1,AI$4&lt;=Parametrlar!$J$8,Parametrlar!$J$12&gt;0),1,0)</f>
        <v>1</v>
      </c>
      <c r="AJ87" s="47">
        <f>IF(AND(AJ86&gt;=1,AJ$4&lt;=Parametrlar!$J$8,Parametrlar!$J$12&gt;0),1,0)</f>
        <v>1</v>
      </c>
      <c r="AK87" s="47">
        <f>IF(AND(AK86&gt;=1,AK$4&lt;=Parametrlar!$J$8,Parametrlar!$J$12&gt;0),1,0)</f>
        <v>1</v>
      </c>
      <c r="AL87" s="47">
        <f>IF(AND(AL86&gt;=1,AL$4&lt;=Parametrlar!$J$8,Parametrlar!$J$12&gt;0),1,0)</f>
        <v>1</v>
      </c>
      <c r="AM87" s="47">
        <f>IF(AND(AM86&gt;=1,AM$4&lt;=Parametrlar!$J$8,Parametrlar!$J$12&gt;0),1,0)</f>
        <v>1</v>
      </c>
      <c r="AN87" s="47">
        <f>IF(AND(AN86&gt;=1,AN$4&lt;=Parametrlar!$J$8,Parametrlar!$J$12&gt;0),1,0)</f>
        <v>1</v>
      </c>
      <c r="AO87" s="47">
        <f>IF(AND(AO86&gt;=1,AO$4&lt;=Parametrlar!$J$8,Parametrlar!$J$12&gt;0),1,0)</f>
        <v>1</v>
      </c>
      <c r="AP87" s="47">
        <f>IF(AND(AP86&gt;=1,AP$4&lt;=Parametrlar!$J$8,Parametrlar!$J$12&gt;0),1,0)</f>
        <v>1</v>
      </c>
      <c r="AQ87" s="47">
        <f>IF(AND(AQ86&gt;=1,AQ$4&lt;=Parametrlar!$J$8,Parametrlar!$J$12&gt;0),1,0)</f>
        <v>1</v>
      </c>
      <c r="AR87" s="47">
        <f>IF(AND(AR86&gt;=1,AR$4&lt;=Parametrlar!$J$8,Parametrlar!$J$12&gt;0),1,0)</f>
        <v>1</v>
      </c>
      <c r="AS87" s="47">
        <f>IF(AND(AS86&gt;=1,AS$4&lt;=Parametrlar!$J$8,Parametrlar!$J$12&gt;0),1,0)</f>
        <v>1</v>
      </c>
      <c r="AT87" s="47">
        <f>IF(AND(AT86&gt;=1,AT$4&lt;=Parametrlar!$J$8,Parametrlar!$J$12&gt;0),1,0)</f>
        <v>1</v>
      </c>
      <c r="AU87" s="47">
        <f>IF(AND(AU86&gt;=1,AU$4&lt;=Parametrlar!$J$8,Parametrlar!$J$12&gt;0),1,0)</f>
        <v>1</v>
      </c>
      <c r="AV87" s="47">
        <f>IF(AND(AV86&gt;=1,AV$4&lt;=Parametrlar!$J$8,Parametrlar!$J$12&gt;0),1,0)</f>
        <v>1</v>
      </c>
      <c r="AW87" s="47">
        <f>IF(AND(AW86&gt;=1,AW$4&lt;=Parametrlar!$J$8,Parametrlar!$J$12&gt;0),1,0)</f>
        <v>1</v>
      </c>
      <c r="AX87" s="47">
        <f>IF(AND(AX86&gt;=1,AX$4&lt;=Parametrlar!$J$8,Parametrlar!$J$12&gt;0),1,0)</f>
        <v>1</v>
      </c>
      <c r="AY87" s="47">
        <f>IF(AND(AY86&gt;=1,AY$4&lt;=Parametrlar!$J$8,Parametrlar!$J$12&gt;0),1,0)</f>
        <v>1</v>
      </c>
      <c r="AZ87" s="47">
        <f>IF(AND(AZ86&gt;=1,AZ$4&lt;=Parametrlar!$J$8,Parametrlar!$J$12&gt;0),1,0)</f>
        <v>1</v>
      </c>
      <c r="BA87" s="47">
        <f>IF(AND(BA86&gt;=1,BA$4&lt;=Parametrlar!$J$8,Parametrlar!$J$12&gt;0),1,0)</f>
        <v>1</v>
      </c>
      <c r="BB87" s="47">
        <f>IF(AND(BB86&gt;=1,BB$4&lt;=Parametrlar!$J$8,Parametrlar!$J$12&gt;0),1,0)</f>
        <v>1</v>
      </c>
      <c r="BC87" s="47">
        <f>IF(AND(BC86&gt;=1,BC$4&lt;=Parametrlar!$J$8,Parametrlar!$J$12&gt;0),1,0)</f>
        <v>1</v>
      </c>
      <c r="BD87" s="47">
        <f>IF(AND(BD86&gt;=1,BD$4&lt;=Parametrlar!$J$8,Parametrlar!$J$12&gt;0),1,0)</f>
        <v>1</v>
      </c>
      <c r="BE87" s="47">
        <f>IF(AND(BE86&gt;=1,BE$4&lt;=Parametrlar!$J$8,Parametrlar!$J$12&gt;0),1,0)</f>
        <v>1</v>
      </c>
      <c r="BF87" s="47">
        <f>IF(AND(BF86&gt;=1,BF$4&lt;=Parametrlar!$J$8,Parametrlar!$J$12&gt;0),1,0)</f>
        <v>1</v>
      </c>
      <c r="BG87" s="47">
        <f>IF(AND(BG86&gt;=1,BG$4&lt;=Parametrlar!$J$8,Parametrlar!$J$12&gt;0),1,0)</f>
        <v>1</v>
      </c>
      <c r="BH87" s="47">
        <f>IF(AND(BH86&gt;=1,BH$4&lt;=Parametrlar!$J$8,Parametrlar!$J$12&gt;0),1,0)</f>
        <v>1</v>
      </c>
      <c r="BI87" s="47">
        <f>IF(AND(BI86&gt;=1,BI$4&lt;=Parametrlar!$J$8,Parametrlar!$J$12&gt;0),1,0)</f>
        <v>1</v>
      </c>
      <c r="BJ87" s="47">
        <f>IF(AND(BJ86&gt;=1,BJ$4&lt;=Parametrlar!$J$8,Parametrlar!$J$12&gt;0),1,0)</f>
        <v>1</v>
      </c>
      <c r="BK87" s="47">
        <f>IF(AND(BK86&gt;=1,BK$4&lt;=Parametrlar!$J$8,Parametrlar!$J$12&gt;0),1,0)</f>
        <v>1</v>
      </c>
      <c r="BL87" s="47">
        <f>IF(AND(BL86&gt;=1,BL$4&lt;=Parametrlar!$J$8,Parametrlar!$J$12&gt;0),1,0)</f>
        <v>1</v>
      </c>
      <c r="BM87" s="47">
        <f>IF(AND(BM86&gt;=1,BM$4&lt;=Parametrlar!$J$8,Parametrlar!$J$12&gt;0),1,0)</f>
        <v>1</v>
      </c>
      <c r="BN87" s="47">
        <f>IF(AND(BN86&gt;=1,BN$4&lt;=Parametrlar!$J$8,Parametrlar!$J$12&gt;0),1,0)</f>
        <v>1</v>
      </c>
      <c r="BO87" s="47">
        <f>IF(AND(BO86&gt;=1,BO$4&lt;=Parametrlar!$J$8,Parametrlar!$J$12&gt;0),1,0)</f>
        <v>1</v>
      </c>
      <c r="BP87" s="47">
        <f>IF(AND(BP86&gt;=1,BP$4&lt;=Parametrlar!$J$8,Parametrlar!$J$12&gt;0),1,0)</f>
        <v>1</v>
      </c>
      <c r="BQ87" s="47">
        <f>IF(AND(BQ86&gt;=1,BQ$4&lt;=Parametrlar!$J$8,Parametrlar!$J$12&gt;0),1,0)</f>
        <v>1</v>
      </c>
      <c r="BR87" s="47">
        <f>IF(AND(BR86&gt;=1,BR$4&lt;=Parametrlar!$J$8,Parametrlar!$J$12&gt;0),1,0)</f>
        <v>1</v>
      </c>
      <c r="BS87" s="47">
        <f>IF(AND(BS86&gt;=1,BS$4&lt;=Parametrlar!$J$8,Parametrlar!$J$12&gt;0),1,0)</f>
        <v>1</v>
      </c>
      <c r="BT87" s="47">
        <f>IF(AND(BT86&gt;=1,BT$4&lt;=Parametrlar!$J$8,Parametrlar!$J$12&gt;0),1,0)</f>
        <v>1</v>
      </c>
      <c r="BU87" s="47">
        <f>IF(AND(BU86&gt;=1,BU$4&lt;=Parametrlar!$J$8,Parametrlar!$J$12&gt;0),1,0)</f>
        <v>1</v>
      </c>
      <c r="BV87" s="47">
        <f>IF(AND(BV86&gt;=1,BV$4&lt;=Parametrlar!$J$8,Parametrlar!$J$12&gt;0),1,0)</f>
        <v>1</v>
      </c>
      <c r="BW87" s="47">
        <f>IF(AND(BW86&gt;=1,BW$4&lt;=Parametrlar!$J$8,Parametrlar!$J$12&gt;0),1,0)</f>
        <v>1</v>
      </c>
      <c r="BX87" s="47">
        <f>IF(AND(BX86&gt;=1,BX$4&lt;=Parametrlar!$J$8,Parametrlar!$J$12&gt;0),1,0)</f>
        <v>1</v>
      </c>
      <c r="BY87" s="47">
        <f>IF(AND(BY86&gt;=1,BY$4&lt;=Parametrlar!$J$8,Parametrlar!$J$12&gt;0),1,0)</f>
        <v>1</v>
      </c>
      <c r="BZ87" s="47">
        <f>IF(AND(BZ86&gt;=1,BZ$4&lt;=Parametrlar!$J$8,Parametrlar!$J$12&gt;0),1,0)</f>
        <v>1</v>
      </c>
      <c r="CA87" s="47">
        <f>IF(AND(CA86&gt;=1,CA$4&lt;=Parametrlar!$J$8,Parametrlar!$J$12&gt;0),1,0)</f>
        <v>1</v>
      </c>
      <c r="CB87" s="47">
        <f>IF(AND(CB86&gt;=1,CB$4&lt;=Parametrlar!$J$8,Parametrlar!$J$12&gt;0),1,0)</f>
        <v>1</v>
      </c>
      <c r="CC87" s="47">
        <f>IF(AND(CC86&gt;=1,CC$4&lt;=Parametrlar!$J$8,Parametrlar!$J$12&gt;0),1,0)</f>
        <v>1</v>
      </c>
      <c r="CD87" s="47">
        <f>IF(AND(CD86&gt;=1,CD$4&lt;=Parametrlar!$J$8,Parametrlar!$J$12&gt;0),1,0)</f>
        <v>1</v>
      </c>
      <c r="CE87" s="47">
        <f>IF(AND(CE86&gt;=1,CE$4&lt;=Parametrlar!$J$8,Parametrlar!$J$12&gt;0),1,0)</f>
        <v>1</v>
      </c>
      <c r="CF87" s="47">
        <f>IF(AND(CF86&gt;=1,CF$4&lt;=Parametrlar!$J$8,Parametrlar!$J$12&gt;0),1,0)</f>
        <v>1</v>
      </c>
      <c r="CG87" s="47">
        <f>IF(AND(CG86&gt;=1,CG$4&lt;=Parametrlar!$J$8,Parametrlar!$J$12&gt;0),1,0)</f>
        <v>1</v>
      </c>
      <c r="CH87" s="47">
        <f>IF(AND(CH86&gt;=1,CH$4&lt;=Parametrlar!$J$8,Parametrlar!$J$12&gt;0),1,0)</f>
        <v>1</v>
      </c>
      <c r="CI87" s="47">
        <f>IF(AND(CI86&gt;=1,CI$4&lt;=Parametrlar!$J$8,Parametrlar!$J$12&gt;0),1,0)</f>
        <v>1</v>
      </c>
      <c r="CJ87" s="47">
        <f>IF(AND(CJ86&gt;=1,CJ$4&lt;=Parametrlar!$J$8,Parametrlar!$J$12&gt;0),1,0)</f>
        <v>1</v>
      </c>
      <c r="CK87" s="47">
        <f>IF(AND(CK86&gt;=1,CK$4&lt;=Parametrlar!$J$8,Parametrlar!$J$12&gt;0),1,0)</f>
        <v>1</v>
      </c>
      <c r="CL87" s="47">
        <f>IF(AND(CL86&gt;=1,CL$4&lt;=Parametrlar!$J$8,Parametrlar!$J$12&gt;0),1,0)</f>
        <v>1</v>
      </c>
      <c r="CM87" s="47">
        <f>IF(AND(CM86&gt;=1,CM$4&lt;=Parametrlar!$J$8,Parametrlar!$J$12&gt;0),1,0)</f>
        <v>1</v>
      </c>
      <c r="CN87" s="47">
        <f>IF(AND(CN86&gt;=1,CN$4&lt;=Parametrlar!$J$8,Parametrlar!$J$12&gt;0),1,0)</f>
        <v>1</v>
      </c>
      <c r="CO87" s="47">
        <f>IF(AND(CO86&gt;=1,CO$4&lt;=Parametrlar!$J$8,Parametrlar!$J$12&gt;0),1,0)</f>
        <v>1</v>
      </c>
      <c r="CP87" s="47">
        <f>IF(AND(CP86&gt;=1,CP$4&lt;=Parametrlar!$J$8,Parametrlar!$J$12&gt;0),1,0)</f>
        <v>1</v>
      </c>
      <c r="CQ87" s="47">
        <f>IF(AND(CQ86&gt;=1,CQ$4&lt;=Parametrlar!$J$8,Parametrlar!$J$12&gt;0),1,0)</f>
        <v>1</v>
      </c>
      <c r="CR87" s="47">
        <f>IF(AND(CR86&gt;=1,CR$4&lt;=Parametrlar!$J$8,Parametrlar!$J$12&gt;0),1,0)</f>
        <v>1</v>
      </c>
      <c r="CS87" s="47">
        <f>IF(AND(CS86&gt;=1,CS$4&lt;=Parametrlar!$J$8,Parametrlar!$J$12&gt;0),1,0)</f>
        <v>1</v>
      </c>
      <c r="CT87" s="47">
        <f>IF(AND(CT86&gt;=1,CT$4&lt;=Parametrlar!$J$8,Parametrlar!$J$12&gt;0),1,0)</f>
        <v>1</v>
      </c>
      <c r="CU87" s="47">
        <f>IF(AND(CU86&gt;=1,CU$4&lt;=Parametrlar!$J$8,Parametrlar!$J$12&gt;0),1,0)</f>
        <v>1</v>
      </c>
      <c r="CV87" s="47">
        <f>IF(AND(CV86&gt;=1,CV$4&lt;=Parametrlar!$J$8,Parametrlar!$J$12&gt;0),1,0)</f>
        <v>1</v>
      </c>
      <c r="CW87" s="47">
        <f>IF(AND(CW86&gt;=1,CW$4&lt;=Parametrlar!$J$8,Parametrlar!$J$12&gt;0),1,0)</f>
        <v>1</v>
      </c>
      <c r="CX87" s="47">
        <f>IF(AND(CX86&gt;=1,CX$4&lt;=Parametrlar!$J$8,Parametrlar!$J$12&gt;0),1,0)</f>
        <v>1</v>
      </c>
      <c r="CY87" s="47">
        <f>IF(AND(CY86&gt;=1,CY$4&lt;=Parametrlar!$J$8,Parametrlar!$J$12&gt;0),1,0)</f>
        <v>1</v>
      </c>
      <c r="CZ87" s="47">
        <f>IF(AND(CZ86&gt;=1,CZ$4&lt;=Parametrlar!$J$8,Parametrlar!$J$12&gt;0),1,0)</f>
        <v>1</v>
      </c>
      <c r="DA87" s="47">
        <f>IF(AND(DA86&gt;=1,DA$4&lt;=Parametrlar!$J$8,Parametrlar!$J$12&gt;0),1,0)</f>
        <v>1</v>
      </c>
      <c r="DB87" s="47">
        <f>IF(AND(DB86&gt;=1,DB$4&lt;=Parametrlar!$J$8,Parametrlar!$J$12&gt;0),1,0)</f>
        <v>1</v>
      </c>
      <c r="DC87" s="47">
        <f>IF(AND(DC86&gt;=1,DC$4&lt;=Parametrlar!$J$8,Parametrlar!$J$12&gt;0),1,0)</f>
        <v>1</v>
      </c>
      <c r="DD87" s="47">
        <f>IF(AND(DD86&gt;=1,DD$4&lt;=Parametrlar!$J$8,Parametrlar!$J$12&gt;0),1,0)</f>
        <v>1</v>
      </c>
      <c r="DE87" s="47">
        <f>IF(AND(DE86&gt;=1,DE$4&lt;=Parametrlar!$J$8,Parametrlar!$J$12&gt;0),1,0)</f>
        <v>1</v>
      </c>
      <c r="DF87" s="47">
        <f>IF(AND(DF86&gt;=1,DF$4&lt;=Parametrlar!$J$8,Parametrlar!$J$12&gt;0),1,0)</f>
        <v>1</v>
      </c>
      <c r="DG87" s="47">
        <f>IF(AND(DG86&gt;=1,DG$4&lt;=Parametrlar!$J$8,Parametrlar!$J$12&gt;0),1,0)</f>
        <v>1</v>
      </c>
      <c r="DH87" s="47">
        <f>IF(AND(DH86&gt;=1,DH$4&lt;=Parametrlar!$J$8,Parametrlar!$J$12&gt;0),1,0)</f>
        <v>1</v>
      </c>
      <c r="DI87" s="47">
        <f>IF(AND(DI86&gt;=1,DI$4&lt;=Parametrlar!$J$8,Parametrlar!$J$12&gt;0),1,0)</f>
        <v>1</v>
      </c>
      <c r="DJ87" s="47">
        <f>IF(AND(DJ86&gt;=1,DJ$4&lt;=Parametrlar!$J$8,Parametrlar!$J$12&gt;0),1,0)</f>
        <v>1</v>
      </c>
      <c r="DK87" s="47">
        <f>IF(AND(DK86&gt;=1,DK$4&lt;=Parametrlar!$J$8,Parametrlar!$J$12&gt;0),1,0)</f>
        <v>1</v>
      </c>
      <c r="DL87" s="47">
        <f>IF(AND(DL86&gt;=1,DL$4&lt;=Parametrlar!$J$8,Parametrlar!$J$12&gt;0),1,0)</f>
        <v>1</v>
      </c>
      <c r="DM87" s="47">
        <f>IF(AND(DM86&gt;=1,DM$4&lt;=Parametrlar!$J$8,Parametrlar!$J$12&gt;0),1,0)</f>
        <v>1</v>
      </c>
      <c r="DN87" s="47">
        <f>IF(AND(DN86&gt;=1,DN$4&lt;=Parametrlar!$J$8,Parametrlar!$J$12&gt;0),1,0)</f>
        <v>1</v>
      </c>
      <c r="DO87" s="47">
        <f>IF(AND(DO86&gt;=1,DO$4&lt;=Parametrlar!$J$8,Parametrlar!$J$12&gt;0),1,0)</f>
        <v>1</v>
      </c>
      <c r="DP87" s="47">
        <f>IF(AND(DP86&gt;=1,DP$4&lt;=Parametrlar!$J$8,Parametrlar!$J$12&gt;0),1,0)</f>
        <v>1</v>
      </c>
      <c r="DQ87" s="47">
        <f>IF(AND(DQ86&gt;=1,DQ$4&lt;=Parametrlar!$J$8,Parametrlar!$J$12&gt;0),1,0)</f>
        <v>1</v>
      </c>
      <c r="DR87" s="47">
        <f>IF(AND(DR86&gt;=1,DR$4&lt;=Parametrlar!$J$8,Parametrlar!$J$12&gt;0),1,0)</f>
        <v>1</v>
      </c>
      <c r="DS87" s="47">
        <f>IF(AND(DS86&gt;=1,DS$4&lt;=Parametrlar!$J$8,Parametrlar!$J$12&gt;0),1,0)</f>
        <v>1</v>
      </c>
      <c r="DT87" s="47">
        <f>IF(AND(DT86&gt;=1,DT$4&lt;=Parametrlar!$J$8,Parametrlar!$J$12&gt;0),1,0)</f>
        <v>1</v>
      </c>
      <c r="DU87" s="47">
        <f>IF(AND(DU86&gt;=1,DU$4&lt;=Parametrlar!$J$8,Parametrlar!$J$12&gt;0),1,0)</f>
        <v>1</v>
      </c>
      <c r="DV87" s="47">
        <f>IF(AND(DV86&gt;=1,DV$4&lt;=Parametrlar!$J$8,Parametrlar!$J$12&gt;0),1,0)</f>
        <v>1</v>
      </c>
      <c r="DW87" s="47">
        <f>IF(AND(DW86&gt;=1,DW$4&lt;=Parametrlar!$J$8,Parametrlar!$J$12&gt;0),1,0)</f>
        <v>1</v>
      </c>
      <c r="DX87" s="47">
        <f>IF(AND(DX86&gt;=1,DX$4&lt;=Parametrlar!$J$8,Parametrlar!$J$12&gt;0),1,0)</f>
        <v>1</v>
      </c>
      <c r="DY87" s="47">
        <f>IF(AND(DY86&gt;=1,DY$4&lt;=Parametrlar!$J$8,Parametrlar!$J$12&gt;0),1,0)</f>
        <v>1</v>
      </c>
      <c r="DZ87" s="47">
        <f>IF(AND(DZ86&gt;=1,DZ$4&lt;=Parametrlar!$J$8,Parametrlar!$J$12&gt;0),1,0)</f>
        <v>1</v>
      </c>
      <c r="EA87" s="47">
        <f>IF(AND(EA86&gt;=1,EA$4&lt;=Parametrlar!$J$8,Parametrlar!$J$12&gt;0),1,0)</f>
        <v>1</v>
      </c>
      <c r="EB87" s="47">
        <f>IF(AND(EB86&gt;=1,EB$4&lt;=Parametrlar!$J$8,Parametrlar!$J$12&gt;0),1,0)</f>
        <v>1</v>
      </c>
      <c r="EC87" s="47">
        <f>IF(AND(EC86&gt;=1,EC$4&lt;=Parametrlar!$J$8,Parametrlar!$J$12&gt;0),1,0)</f>
        <v>1</v>
      </c>
      <c r="ED87" s="47">
        <f>IF(AND(ED86&gt;=1,ED$4&lt;=Parametrlar!$J$8,Parametrlar!$J$12&gt;0),1,0)</f>
        <v>1</v>
      </c>
      <c r="EE87" s="47">
        <f>IF(AND(EE86&gt;=1,EE$4&lt;=Parametrlar!$J$8,Parametrlar!$J$12&gt;0),1,0)</f>
        <v>1</v>
      </c>
      <c r="EF87" s="47">
        <f>IF(AND(EF86&gt;=1,EF$4&lt;=Parametrlar!$J$8,Parametrlar!$J$12&gt;0),1,0)</f>
        <v>1</v>
      </c>
      <c r="EG87" s="47">
        <f>IF(AND(EG86&gt;=1,EG$4&lt;=Parametrlar!$J$8,Parametrlar!$J$12&gt;0),1,0)</f>
        <v>1</v>
      </c>
      <c r="EH87" s="47">
        <f>IF(AND(EH86&gt;=1,EH$4&lt;=Parametrlar!$J$8,Parametrlar!$J$12&gt;0),1,0)</f>
        <v>1</v>
      </c>
      <c r="EI87" s="47">
        <f>IF(AND(EI86&gt;=1,EI$4&lt;=Parametrlar!$J$8,Parametrlar!$J$12&gt;0),1,0)</f>
        <v>0</v>
      </c>
      <c r="EJ87" s="47">
        <f>IF(AND(EJ86&gt;=1,EJ$4&lt;=Parametrlar!$J$8,Parametrlar!$J$12&gt;0),1,0)</f>
        <v>0</v>
      </c>
      <c r="EK87" s="47">
        <f>IF(AND(EK86&gt;=1,EK$4&lt;=Parametrlar!$J$8,Parametrlar!$J$12&gt;0),1,0)</f>
        <v>0</v>
      </c>
      <c r="EL87" s="47">
        <f>IF(AND(EL86&gt;=1,EL$4&lt;=Parametrlar!$J$8,Parametrlar!$J$12&gt;0),1,0)</f>
        <v>0</v>
      </c>
      <c r="EM87" s="47">
        <f>IF(AND(EM86&gt;=1,EM$4&lt;=Parametrlar!$J$8,Parametrlar!$J$12&gt;0),1,0)</f>
        <v>0</v>
      </c>
      <c r="EN87" s="47">
        <f>IF(AND(EN86&gt;=1,EN$4&lt;=Parametrlar!$J$8,Parametrlar!$J$12&gt;0),1,0)</f>
        <v>0</v>
      </c>
      <c r="EO87" s="47">
        <f>IF(AND(EO86&gt;=1,EO$4&lt;=Parametrlar!$J$8,Parametrlar!$J$12&gt;0),1,0)</f>
        <v>0</v>
      </c>
      <c r="EP87" s="47">
        <f>IF(AND(EP86&gt;=1,EP$4&lt;=Parametrlar!$J$8,Parametrlar!$J$12&gt;0),1,0)</f>
        <v>0</v>
      </c>
      <c r="EQ87" s="47">
        <f>IF(AND(EQ86&gt;=1,EQ$4&lt;=Parametrlar!$J$8,Parametrlar!$J$12&gt;0),1,0)</f>
        <v>0</v>
      </c>
      <c r="ER87" s="47">
        <f>IF(AND(ER86&gt;=1,ER$4&lt;=Parametrlar!$J$8,Parametrlar!$J$12&gt;0),1,0)</f>
        <v>0</v>
      </c>
      <c r="ES87" s="47">
        <f>IF(AND(ES86&gt;=1,ES$4&lt;=Parametrlar!$J$8,Parametrlar!$J$12&gt;0),1,0)</f>
        <v>0</v>
      </c>
      <c r="ET87" s="47">
        <f>IF(AND(ET86&gt;=1,ET$4&lt;=Parametrlar!$J$8,Parametrlar!$J$12&gt;0),1,0)</f>
        <v>0</v>
      </c>
      <c r="EU87" s="47">
        <f>IF(AND(EU86&gt;=1,EU$4&lt;=Parametrlar!$J$8,Parametrlar!$J$12&gt;0),1,0)</f>
        <v>0</v>
      </c>
      <c r="EV87" s="47">
        <f>IF(AND(EV86&gt;=1,EV$4&lt;=Parametrlar!$J$8,Parametrlar!$J$12&gt;0),1,0)</f>
        <v>0</v>
      </c>
      <c r="EW87" s="47">
        <f>IF(AND(EW86&gt;=1,EW$4&lt;=Parametrlar!$J$8,Parametrlar!$J$12&gt;0),1,0)</f>
        <v>0</v>
      </c>
      <c r="EX87" s="47">
        <f>IF(AND(EX86&gt;=1,EX$4&lt;=Parametrlar!$J$8,Parametrlar!$J$12&gt;0),1,0)</f>
        <v>0</v>
      </c>
      <c r="EY87" s="47">
        <f>IF(AND(EY86&gt;=1,EY$4&lt;=Parametrlar!$J$8,Parametrlar!$J$12&gt;0),1,0)</f>
        <v>0</v>
      </c>
      <c r="EZ87" s="47">
        <f>IF(AND(EZ86&gt;=1,EZ$4&lt;=Parametrlar!$J$8,Parametrlar!$J$12&gt;0),1,0)</f>
        <v>0</v>
      </c>
      <c r="FA87" s="47">
        <f>IF(AND(FA86&gt;=1,FA$4&lt;=Parametrlar!$J$8,Parametrlar!$J$12&gt;0),1,0)</f>
        <v>0</v>
      </c>
      <c r="FB87" s="47">
        <f>IF(AND(FB86&gt;=1,FB$4&lt;=Parametrlar!$J$8,Parametrlar!$J$12&gt;0),1,0)</f>
        <v>0</v>
      </c>
      <c r="FC87" s="47">
        <f>IF(AND(FC86&gt;=1,FC$4&lt;=Parametrlar!$J$8,Parametrlar!$J$12&gt;0),1,0)</f>
        <v>0</v>
      </c>
      <c r="FD87" s="47">
        <f>IF(AND(FD86&gt;=1,FD$4&lt;=Parametrlar!$J$8,Parametrlar!$J$12&gt;0),1,0)</f>
        <v>0</v>
      </c>
      <c r="FE87" s="47">
        <f>IF(AND(FE86&gt;=1,FE$4&lt;=Parametrlar!$J$8,Parametrlar!$J$12&gt;0),1,0)</f>
        <v>0</v>
      </c>
      <c r="FF87" s="47">
        <f>IF(AND(FF86&gt;=1,FF$4&lt;=Parametrlar!$J$8,Parametrlar!$J$12&gt;0),1,0)</f>
        <v>0</v>
      </c>
      <c r="FG87" s="47">
        <f>IF(AND(FG86&gt;=1,FG$4&lt;=Parametrlar!$J$8,Parametrlar!$J$12&gt;0),1,0)</f>
        <v>0</v>
      </c>
      <c r="FH87" s="47">
        <f>IF(AND(FH86&gt;=1,FH$4&lt;=Parametrlar!$J$8,Parametrlar!$J$12&gt;0),1,0)</f>
        <v>0</v>
      </c>
      <c r="FI87" s="47">
        <f>IF(AND(FI86&gt;=1,FI$4&lt;=Parametrlar!$J$8,Parametrlar!$J$12&gt;0),1,0)</f>
        <v>0</v>
      </c>
      <c r="FJ87" s="47">
        <f>IF(AND(FJ86&gt;=1,FJ$4&lt;=Parametrlar!$J$8,Parametrlar!$J$12&gt;0),1,0)</f>
        <v>0</v>
      </c>
      <c r="FK87" s="47">
        <f>IF(AND(FK86&gt;=1,FK$4&lt;=Parametrlar!$J$8,Parametrlar!$J$12&gt;0),1,0)</f>
        <v>0</v>
      </c>
      <c r="FL87" s="47">
        <f>IF(AND(FL86&gt;=1,FL$4&lt;=Parametrlar!$J$8,Parametrlar!$J$12&gt;0),1,0)</f>
        <v>0</v>
      </c>
      <c r="FM87" s="47">
        <f>IF(AND(FM86&gt;=1,FM$4&lt;=Parametrlar!$J$8,Parametrlar!$J$12&gt;0),1,0)</f>
        <v>0</v>
      </c>
      <c r="FN87" s="47">
        <f>IF(AND(FN86&gt;=1,FN$4&lt;=Parametrlar!$J$8,Parametrlar!$J$12&gt;0),1,0)</f>
        <v>0</v>
      </c>
      <c r="FO87" s="47">
        <f>IF(AND(FO86&gt;=1,FO$4&lt;=Parametrlar!$J$8,Parametrlar!$J$12&gt;0),1,0)</f>
        <v>0</v>
      </c>
      <c r="FP87" s="47">
        <f>IF(AND(FP86&gt;=1,FP$4&lt;=Parametrlar!$J$8,Parametrlar!$J$12&gt;0),1,0)</f>
        <v>0</v>
      </c>
    </row>
    <row r="88" spans="1:172" x14ac:dyDescent="0.2">
      <c r="A88" s="42" t="s">
        <v>236</v>
      </c>
      <c r="D88" s="44">
        <f>IF(D87=1,MIN(Kirish!$D$50,Kirish!$B$19+(Kirish!$D$50-Kirish!$B$19)*IF(Kirish!$D$51&gt;0,MIN(1,(D86-1)/Kirish!$D$51),1)),0)</f>
        <v>0</v>
      </c>
      <c r="E88" s="44">
        <f>IF(E87=1,MIN(Kirish!$D$50,Kirish!$B$19+(Kirish!$D$50-Kirish!$B$19)*IF(Kirish!$D$51&gt;0,MIN(1,(E86-1)/Kirish!$D$51),1)),0)</f>
        <v>0</v>
      </c>
      <c r="F88" s="44">
        <f>IF(F87=1,MIN(Kirish!$D$50,Kirish!$B$19+(Kirish!$D$50-Kirish!$B$19)*IF(Kirish!$D$51&gt;0,MIN(1,(F86-1)/Kirish!$D$51),1)),0)</f>
        <v>0</v>
      </c>
      <c r="G88" s="44">
        <f>IF(G87=1,MIN(Kirish!$D$50,Kirish!$B$19+(Kirish!$D$50-Kirish!$B$19)*IF(Kirish!$D$51&gt;0,MIN(1,(G86-1)/Kirish!$D$51),1)),0)</f>
        <v>0</v>
      </c>
      <c r="H88" s="44">
        <f>IF(H87=1,MIN(Kirish!$D$50,Kirish!$B$19+(Kirish!$D$50-Kirish!$B$19)*IF(Kirish!$D$51&gt;0,MIN(1,(H86-1)/Kirish!$D$51),1)),0)</f>
        <v>0</v>
      </c>
      <c r="I88" s="44">
        <f>IF(I87=1,MIN(Kirish!$D$50,Kirish!$B$19+(Kirish!$D$50-Kirish!$B$19)*IF(Kirish!$D$51&gt;0,MIN(1,(I86-1)/Kirish!$D$51),1)),0)</f>
        <v>0</v>
      </c>
      <c r="J88" s="44">
        <f>IF(J87=1,MIN(Kirish!$D$50,Kirish!$B$19+(Kirish!$D$50-Kirish!$B$19)*IF(Kirish!$D$51&gt;0,MIN(1,(J86-1)/Kirish!$D$51),1)),0)</f>
        <v>0</v>
      </c>
      <c r="K88" s="44">
        <f>IF(K87=1,MIN(Kirish!$D$50,Kirish!$B$19+(Kirish!$D$50-Kirish!$B$19)*IF(Kirish!$D$51&gt;0,MIN(1,(K86-1)/Kirish!$D$51),1)),0)</f>
        <v>0</v>
      </c>
      <c r="L88" s="44">
        <f>IF(L87=1,MIN(Kirish!$D$50,Kirish!$B$19+(Kirish!$D$50-Kirish!$B$19)*IF(Kirish!$D$51&gt;0,MIN(1,(L86-1)/Kirish!$D$51),1)),0)</f>
        <v>0</v>
      </c>
      <c r="M88" s="44">
        <f>IF(M87=1,MIN(Kirish!$D$50,Kirish!$B$19+(Kirish!$D$50-Kirish!$B$19)*IF(Kirish!$D$51&gt;0,MIN(1,(M86-1)/Kirish!$D$51),1)),0)</f>
        <v>0</v>
      </c>
      <c r="N88" s="44">
        <f>IF(N87=1,MIN(Kirish!$D$50,Kirish!$B$19+(Kirish!$D$50-Kirish!$B$19)*IF(Kirish!$D$51&gt;0,MIN(1,(N86-1)/Kirish!$D$51),1)),0)</f>
        <v>0</v>
      </c>
      <c r="O88" s="44">
        <f>IF(O87=1,MIN(Kirish!$D$50,Kirish!$B$19+(Kirish!$D$50-Kirish!$B$19)*IF(Kirish!$D$51&gt;0,MIN(1,(O86-1)/Kirish!$D$51),1)),0)</f>
        <v>0</v>
      </c>
      <c r="P88" s="44">
        <f>IF(P87=1,MIN(Kirish!$D$50,Kirish!$B$19+(Kirish!$D$50-Kirish!$B$19)*IF(Kirish!$D$51&gt;0,MIN(1,(P86-1)/Kirish!$D$51),1)),0)</f>
        <v>0</v>
      </c>
      <c r="Q88" s="44">
        <f>IF(Q87=1,MIN(Kirish!$D$50,Kirish!$B$19+(Kirish!$D$50-Kirish!$B$19)*IF(Kirish!$D$51&gt;0,MIN(1,(Q86-1)/Kirish!$D$51),1)),0)</f>
        <v>0</v>
      </c>
      <c r="R88" s="44">
        <f>IF(R87=1,MIN(Kirish!$D$50,Kirish!$B$19+(Kirish!$D$50-Kirish!$B$19)*IF(Kirish!$D$51&gt;0,MIN(1,(R86-1)/Kirish!$D$51),1)),0)</f>
        <v>0</v>
      </c>
      <c r="S88" s="44">
        <f>IF(S87=1,MIN(Kirish!$D$50,Kirish!$B$19+(Kirish!$D$50-Kirish!$B$19)*IF(Kirish!$D$51&gt;0,MIN(1,(S86-1)/Kirish!$D$51),1)),0)</f>
        <v>0.2</v>
      </c>
      <c r="T88" s="44">
        <f>IF(T87=1,MIN(Kirish!$D$50,Kirish!$B$19+(Kirish!$D$50-Kirish!$B$19)*IF(Kirish!$D$51&gt;0,MIN(1,(T86-1)/Kirish!$D$51),1)),0)</f>
        <v>0.28222222222222221</v>
      </c>
      <c r="U88" s="44">
        <f>IF(U87=1,MIN(Kirish!$D$50,Kirish!$B$19+(Kirish!$D$50-Kirish!$B$19)*IF(Kirish!$D$51&gt;0,MIN(1,(U86-1)/Kirish!$D$51),1)),0)</f>
        <v>0.36444444444444446</v>
      </c>
      <c r="V88" s="44">
        <f>IF(V87=1,MIN(Kirish!$D$50,Kirish!$B$19+(Kirish!$D$50-Kirish!$B$19)*IF(Kirish!$D$51&gt;0,MIN(1,(V86-1)/Kirish!$D$51),1)),0)</f>
        <v>0.44666666666666666</v>
      </c>
      <c r="W88" s="44">
        <f>IF(W87=1,MIN(Kirish!$D$50,Kirish!$B$19+(Kirish!$D$50-Kirish!$B$19)*IF(Kirish!$D$51&gt;0,MIN(1,(W86-1)/Kirish!$D$51),1)),0)</f>
        <v>0.52888888888888885</v>
      </c>
      <c r="X88" s="44">
        <f>IF(X87=1,MIN(Kirish!$D$50,Kirish!$B$19+(Kirish!$D$50-Kirish!$B$19)*IF(Kirish!$D$51&gt;0,MIN(1,(X86-1)/Kirish!$D$51),1)),0)</f>
        <v>0.61111111111111116</v>
      </c>
      <c r="Y88" s="44">
        <f>IF(Y87=1,MIN(Kirish!$D$50,Kirish!$B$19+(Kirish!$D$50-Kirish!$B$19)*IF(Kirish!$D$51&gt;0,MIN(1,(Y86-1)/Kirish!$D$51),1)),0)</f>
        <v>0.69333333333333336</v>
      </c>
      <c r="Z88" s="44">
        <f>IF(Z87=1,MIN(Kirish!$D$50,Kirish!$B$19+(Kirish!$D$50-Kirish!$B$19)*IF(Kirish!$D$51&gt;0,MIN(1,(Z86-1)/Kirish!$D$51),1)),0)</f>
        <v>0.77555555555555555</v>
      </c>
      <c r="AA88" s="44">
        <f>IF(AA87=1,MIN(Kirish!$D$50,Kirish!$B$19+(Kirish!$D$50-Kirish!$B$19)*IF(Kirish!$D$51&gt;0,MIN(1,(AA86-1)/Kirish!$D$51),1)),0)</f>
        <v>0.85777777777777775</v>
      </c>
      <c r="AB88" s="44">
        <f>IF(AB87=1,MIN(Kirish!$D$50,Kirish!$B$19+(Kirish!$D$50-Kirish!$B$19)*IF(Kirish!$D$51&gt;0,MIN(1,(AB86-1)/Kirish!$D$51),1)),0)</f>
        <v>0.94</v>
      </c>
      <c r="AC88" s="44">
        <f>IF(AC87=1,MIN(Kirish!$D$50,Kirish!$B$19+(Kirish!$D$50-Kirish!$B$19)*IF(Kirish!$D$51&gt;0,MIN(1,(AC86-1)/Kirish!$D$51),1)),0)</f>
        <v>0.94</v>
      </c>
      <c r="AD88" s="44">
        <f>IF(AD87=1,MIN(Kirish!$D$50,Kirish!$B$19+(Kirish!$D$50-Kirish!$B$19)*IF(Kirish!$D$51&gt;0,MIN(1,(AD86-1)/Kirish!$D$51),1)),0)</f>
        <v>0.94</v>
      </c>
      <c r="AE88" s="44">
        <f>IF(AE87=1,MIN(Kirish!$D$50,Kirish!$B$19+(Kirish!$D$50-Kirish!$B$19)*IF(Kirish!$D$51&gt;0,MIN(1,(AE86-1)/Kirish!$D$51),1)),0)</f>
        <v>0.94</v>
      </c>
      <c r="AF88" s="44">
        <f>IF(AF87=1,MIN(Kirish!$D$50,Kirish!$B$19+(Kirish!$D$50-Kirish!$B$19)*IF(Kirish!$D$51&gt;0,MIN(1,(AF86-1)/Kirish!$D$51),1)),0)</f>
        <v>0.94</v>
      </c>
      <c r="AG88" s="44">
        <f>IF(AG87=1,MIN(Kirish!$D$50,Kirish!$B$19+(Kirish!$D$50-Kirish!$B$19)*IF(Kirish!$D$51&gt;0,MIN(1,(AG86-1)/Kirish!$D$51),1)),0)</f>
        <v>0.94</v>
      </c>
      <c r="AH88" s="44">
        <f>IF(AH87=1,MIN(Kirish!$D$50,Kirish!$B$19+(Kirish!$D$50-Kirish!$B$19)*IF(Kirish!$D$51&gt;0,MIN(1,(AH86-1)/Kirish!$D$51),1)),0)</f>
        <v>0.94</v>
      </c>
      <c r="AI88" s="44">
        <f>IF(AI87=1,MIN(Kirish!$D$50,Kirish!$B$19+(Kirish!$D$50-Kirish!$B$19)*IF(Kirish!$D$51&gt;0,MIN(1,(AI86-1)/Kirish!$D$51),1)),0)</f>
        <v>0.94</v>
      </c>
      <c r="AJ88" s="44">
        <f>IF(AJ87=1,MIN(Kirish!$D$50,Kirish!$B$19+(Kirish!$D$50-Kirish!$B$19)*IF(Kirish!$D$51&gt;0,MIN(1,(AJ86-1)/Kirish!$D$51),1)),0)</f>
        <v>0.94</v>
      </c>
      <c r="AK88" s="44">
        <f>IF(AK87=1,MIN(Kirish!$D$50,Kirish!$B$19+(Kirish!$D$50-Kirish!$B$19)*IF(Kirish!$D$51&gt;0,MIN(1,(AK86-1)/Kirish!$D$51),1)),0)</f>
        <v>0.94</v>
      </c>
      <c r="AL88" s="44">
        <f>IF(AL87=1,MIN(Kirish!$D$50,Kirish!$B$19+(Kirish!$D$50-Kirish!$B$19)*IF(Kirish!$D$51&gt;0,MIN(1,(AL86-1)/Kirish!$D$51),1)),0)</f>
        <v>0.94</v>
      </c>
      <c r="AM88" s="44">
        <f>IF(AM87=1,MIN(Kirish!$D$50,Kirish!$B$19+(Kirish!$D$50-Kirish!$B$19)*IF(Kirish!$D$51&gt;0,MIN(1,(AM86-1)/Kirish!$D$51),1)),0)</f>
        <v>0.94</v>
      </c>
      <c r="AN88" s="44">
        <f>IF(AN87=1,MIN(Kirish!$D$50,Kirish!$B$19+(Kirish!$D$50-Kirish!$B$19)*IF(Kirish!$D$51&gt;0,MIN(1,(AN86-1)/Kirish!$D$51),1)),0)</f>
        <v>0.94</v>
      </c>
      <c r="AO88" s="44">
        <f>IF(AO87=1,MIN(Kirish!$D$50,Kirish!$B$19+(Kirish!$D$50-Kirish!$B$19)*IF(Kirish!$D$51&gt;0,MIN(1,(AO86-1)/Kirish!$D$51),1)),0)</f>
        <v>0.94</v>
      </c>
      <c r="AP88" s="44">
        <f>IF(AP87=1,MIN(Kirish!$D$50,Kirish!$B$19+(Kirish!$D$50-Kirish!$B$19)*IF(Kirish!$D$51&gt;0,MIN(1,(AP86-1)/Kirish!$D$51),1)),0)</f>
        <v>0.94</v>
      </c>
      <c r="AQ88" s="44">
        <f>IF(AQ87=1,MIN(Kirish!$D$50,Kirish!$B$19+(Kirish!$D$50-Kirish!$B$19)*IF(Kirish!$D$51&gt;0,MIN(1,(AQ86-1)/Kirish!$D$51),1)),0)</f>
        <v>0.94</v>
      </c>
      <c r="AR88" s="44">
        <f>IF(AR87=1,MIN(Kirish!$D$50,Kirish!$B$19+(Kirish!$D$50-Kirish!$B$19)*IF(Kirish!$D$51&gt;0,MIN(1,(AR86-1)/Kirish!$D$51),1)),0)</f>
        <v>0.94</v>
      </c>
      <c r="AS88" s="44">
        <f>IF(AS87=1,MIN(Kirish!$D$50,Kirish!$B$19+(Kirish!$D$50-Kirish!$B$19)*IF(Kirish!$D$51&gt;0,MIN(1,(AS86-1)/Kirish!$D$51),1)),0)</f>
        <v>0.94</v>
      </c>
      <c r="AT88" s="44">
        <f>IF(AT87=1,MIN(Kirish!$D$50,Kirish!$B$19+(Kirish!$D$50-Kirish!$B$19)*IF(Kirish!$D$51&gt;0,MIN(1,(AT86-1)/Kirish!$D$51),1)),0)</f>
        <v>0.94</v>
      </c>
      <c r="AU88" s="44">
        <f>IF(AU87=1,MIN(Kirish!$D$50,Kirish!$B$19+(Kirish!$D$50-Kirish!$B$19)*IF(Kirish!$D$51&gt;0,MIN(1,(AU86-1)/Kirish!$D$51),1)),0)</f>
        <v>0.94</v>
      </c>
      <c r="AV88" s="44">
        <f>IF(AV87=1,MIN(Kirish!$D$50,Kirish!$B$19+(Kirish!$D$50-Kirish!$B$19)*IF(Kirish!$D$51&gt;0,MIN(1,(AV86-1)/Kirish!$D$51),1)),0)</f>
        <v>0.94</v>
      </c>
      <c r="AW88" s="44">
        <f>IF(AW87=1,MIN(Kirish!$D$50,Kirish!$B$19+(Kirish!$D$50-Kirish!$B$19)*IF(Kirish!$D$51&gt;0,MIN(1,(AW86-1)/Kirish!$D$51),1)),0)</f>
        <v>0.94</v>
      </c>
      <c r="AX88" s="44">
        <f>IF(AX87=1,MIN(Kirish!$D$50,Kirish!$B$19+(Kirish!$D$50-Kirish!$B$19)*IF(Kirish!$D$51&gt;0,MIN(1,(AX86-1)/Kirish!$D$51),1)),0)</f>
        <v>0.94</v>
      </c>
      <c r="AY88" s="44">
        <f>IF(AY87=1,MIN(Kirish!$D$50,Kirish!$B$19+(Kirish!$D$50-Kirish!$B$19)*IF(Kirish!$D$51&gt;0,MIN(1,(AY86-1)/Kirish!$D$51),1)),0)</f>
        <v>0.94</v>
      </c>
      <c r="AZ88" s="44">
        <f>IF(AZ87=1,MIN(Kirish!$D$50,Kirish!$B$19+(Kirish!$D$50-Kirish!$B$19)*IF(Kirish!$D$51&gt;0,MIN(1,(AZ86-1)/Kirish!$D$51),1)),0)</f>
        <v>0.94</v>
      </c>
      <c r="BA88" s="44">
        <f>IF(BA87=1,MIN(Kirish!$D$50,Kirish!$B$19+(Kirish!$D$50-Kirish!$B$19)*IF(Kirish!$D$51&gt;0,MIN(1,(BA86-1)/Kirish!$D$51),1)),0)</f>
        <v>0.94</v>
      </c>
      <c r="BB88" s="44">
        <f>IF(BB87=1,MIN(Kirish!$D$50,Kirish!$B$19+(Kirish!$D$50-Kirish!$B$19)*IF(Kirish!$D$51&gt;0,MIN(1,(BB86-1)/Kirish!$D$51),1)),0)</f>
        <v>0.94</v>
      </c>
      <c r="BC88" s="44">
        <f>IF(BC87=1,MIN(Kirish!$D$50,Kirish!$B$19+(Kirish!$D$50-Kirish!$B$19)*IF(Kirish!$D$51&gt;0,MIN(1,(BC86-1)/Kirish!$D$51),1)),0)</f>
        <v>0.94</v>
      </c>
      <c r="BD88" s="44">
        <f>IF(BD87=1,MIN(Kirish!$D$50,Kirish!$B$19+(Kirish!$D$50-Kirish!$B$19)*IF(Kirish!$D$51&gt;0,MIN(1,(BD86-1)/Kirish!$D$51),1)),0)</f>
        <v>0.94</v>
      </c>
      <c r="BE88" s="44">
        <f>IF(BE87=1,MIN(Kirish!$D$50,Kirish!$B$19+(Kirish!$D$50-Kirish!$B$19)*IF(Kirish!$D$51&gt;0,MIN(1,(BE86-1)/Kirish!$D$51),1)),0)</f>
        <v>0.94</v>
      </c>
      <c r="BF88" s="44">
        <f>IF(BF87=1,MIN(Kirish!$D$50,Kirish!$B$19+(Kirish!$D$50-Kirish!$B$19)*IF(Kirish!$D$51&gt;0,MIN(1,(BF86-1)/Kirish!$D$51),1)),0)</f>
        <v>0.94</v>
      </c>
      <c r="BG88" s="44">
        <f>IF(BG87=1,MIN(Kirish!$D$50,Kirish!$B$19+(Kirish!$D$50-Kirish!$B$19)*IF(Kirish!$D$51&gt;0,MIN(1,(BG86-1)/Kirish!$D$51),1)),0)</f>
        <v>0.94</v>
      </c>
      <c r="BH88" s="44">
        <f>IF(BH87=1,MIN(Kirish!$D$50,Kirish!$B$19+(Kirish!$D$50-Kirish!$B$19)*IF(Kirish!$D$51&gt;0,MIN(1,(BH86-1)/Kirish!$D$51),1)),0)</f>
        <v>0.94</v>
      </c>
      <c r="BI88" s="44">
        <f>IF(BI87=1,MIN(Kirish!$D$50,Kirish!$B$19+(Kirish!$D$50-Kirish!$B$19)*IF(Kirish!$D$51&gt;0,MIN(1,(BI86-1)/Kirish!$D$51),1)),0)</f>
        <v>0.94</v>
      </c>
      <c r="BJ88" s="44">
        <f>IF(BJ87=1,MIN(Kirish!$D$50,Kirish!$B$19+(Kirish!$D$50-Kirish!$B$19)*IF(Kirish!$D$51&gt;0,MIN(1,(BJ86-1)/Kirish!$D$51),1)),0)</f>
        <v>0.94</v>
      </c>
      <c r="BK88" s="44">
        <f>IF(BK87=1,MIN(Kirish!$D$50,Kirish!$B$19+(Kirish!$D$50-Kirish!$B$19)*IF(Kirish!$D$51&gt;0,MIN(1,(BK86-1)/Kirish!$D$51),1)),0)</f>
        <v>0.94</v>
      </c>
      <c r="BL88" s="44">
        <f>IF(BL87=1,MIN(Kirish!$D$50,Kirish!$B$19+(Kirish!$D$50-Kirish!$B$19)*IF(Kirish!$D$51&gt;0,MIN(1,(BL86-1)/Kirish!$D$51),1)),0)</f>
        <v>0.94</v>
      </c>
      <c r="BM88" s="44">
        <f>IF(BM87=1,MIN(Kirish!$D$50,Kirish!$B$19+(Kirish!$D$50-Kirish!$B$19)*IF(Kirish!$D$51&gt;0,MIN(1,(BM86-1)/Kirish!$D$51),1)),0)</f>
        <v>0.94</v>
      </c>
      <c r="BN88" s="44">
        <f>IF(BN87=1,MIN(Kirish!$D$50,Kirish!$B$19+(Kirish!$D$50-Kirish!$B$19)*IF(Kirish!$D$51&gt;0,MIN(1,(BN86-1)/Kirish!$D$51),1)),0)</f>
        <v>0.94</v>
      </c>
      <c r="BO88" s="44">
        <f>IF(BO87=1,MIN(Kirish!$D$50,Kirish!$B$19+(Kirish!$D$50-Kirish!$B$19)*IF(Kirish!$D$51&gt;0,MIN(1,(BO86-1)/Kirish!$D$51),1)),0)</f>
        <v>0.94</v>
      </c>
      <c r="BP88" s="44">
        <f>IF(BP87=1,MIN(Kirish!$D$50,Kirish!$B$19+(Kirish!$D$50-Kirish!$B$19)*IF(Kirish!$D$51&gt;0,MIN(1,(BP86-1)/Kirish!$D$51),1)),0)</f>
        <v>0.94</v>
      </c>
      <c r="BQ88" s="44">
        <f>IF(BQ87=1,MIN(Kirish!$D$50,Kirish!$B$19+(Kirish!$D$50-Kirish!$B$19)*IF(Kirish!$D$51&gt;0,MIN(1,(BQ86-1)/Kirish!$D$51),1)),0)</f>
        <v>0.94</v>
      </c>
      <c r="BR88" s="44">
        <f>IF(BR87=1,MIN(Kirish!$D$50,Kirish!$B$19+(Kirish!$D$50-Kirish!$B$19)*IF(Kirish!$D$51&gt;0,MIN(1,(BR86-1)/Kirish!$D$51),1)),0)</f>
        <v>0.94</v>
      </c>
      <c r="BS88" s="44">
        <f>IF(BS87=1,MIN(Kirish!$D$50,Kirish!$B$19+(Kirish!$D$50-Kirish!$B$19)*IF(Kirish!$D$51&gt;0,MIN(1,(BS86-1)/Kirish!$D$51),1)),0)</f>
        <v>0.94</v>
      </c>
      <c r="BT88" s="44">
        <f>IF(BT87=1,MIN(Kirish!$D$50,Kirish!$B$19+(Kirish!$D$50-Kirish!$B$19)*IF(Kirish!$D$51&gt;0,MIN(1,(BT86-1)/Kirish!$D$51),1)),0)</f>
        <v>0.94</v>
      </c>
      <c r="BU88" s="44">
        <f>IF(BU87=1,MIN(Kirish!$D$50,Kirish!$B$19+(Kirish!$D$50-Kirish!$B$19)*IF(Kirish!$D$51&gt;0,MIN(1,(BU86-1)/Kirish!$D$51),1)),0)</f>
        <v>0.94</v>
      </c>
      <c r="BV88" s="44">
        <f>IF(BV87=1,MIN(Kirish!$D$50,Kirish!$B$19+(Kirish!$D$50-Kirish!$B$19)*IF(Kirish!$D$51&gt;0,MIN(1,(BV86-1)/Kirish!$D$51),1)),0)</f>
        <v>0.94</v>
      </c>
      <c r="BW88" s="44">
        <f>IF(BW87=1,MIN(Kirish!$D$50,Kirish!$B$19+(Kirish!$D$50-Kirish!$B$19)*IF(Kirish!$D$51&gt;0,MIN(1,(BW86-1)/Kirish!$D$51),1)),0)</f>
        <v>0.94</v>
      </c>
      <c r="BX88" s="44">
        <f>IF(BX87=1,MIN(Kirish!$D$50,Kirish!$B$19+(Kirish!$D$50-Kirish!$B$19)*IF(Kirish!$D$51&gt;0,MIN(1,(BX86-1)/Kirish!$D$51),1)),0)</f>
        <v>0.94</v>
      </c>
      <c r="BY88" s="44">
        <f>IF(BY87=1,MIN(Kirish!$D$50,Kirish!$B$19+(Kirish!$D$50-Kirish!$B$19)*IF(Kirish!$D$51&gt;0,MIN(1,(BY86-1)/Kirish!$D$51),1)),0)</f>
        <v>0.94</v>
      </c>
      <c r="BZ88" s="44">
        <f>IF(BZ87=1,MIN(Kirish!$D$50,Kirish!$B$19+(Kirish!$D$50-Kirish!$B$19)*IF(Kirish!$D$51&gt;0,MIN(1,(BZ86-1)/Kirish!$D$51),1)),0)</f>
        <v>0.94</v>
      </c>
      <c r="CA88" s="44">
        <f>IF(CA87=1,MIN(Kirish!$D$50,Kirish!$B$19+(Kirish!$D$50-Kirish!$B$19)*IF(Kirish!$D$51&gt;0,MIN(1,(CA86-1)/Kirish!$D$51),1)),0)</f>
        <v>0.94</v>
      </c>
      <c r="CB88" s="44">
        <f>IF(CB87=1,MIN(Kirish!$D$50,Kirish!$B$19+(Kirish!$D$50-Kirish!$B$19)*IF(Kirish!$D$51&gt;0,MIN(1,(CB86-1)/Kirish!$D$51),1)),0)</f>
        <v>0.94</v>
      </c>
      <c r="CC88" s="44">
        <f>IF(CC87=1,MIN(Kirish!$D$50,Kirish!$B$19+(Kirish!$D$50-Kirish!$B$19)*IF(Kirish!$D$51&gt;0,MIN(1,(CC86-1)/Kirish!$D$51),1)),0)</f>
        <v>0.94</v>
      </c>
      <c r="CD88" s="44">
        <f>IF(CD87=1,MIN(Kirish!$D$50,Kirish!$B$19+(Kirish!$D$50-Kirish!$B$19)*IF(Kirish!$D$51&gt;0,MIN(1,(CD86-1)/Kirish!$D$51),1)),0)</f>
        <v>0.94</v>
      </c>
      <c r="CE88" s="44">
        <f>IF(CE87=1,MIN(Kirish!$D$50,Kirish!$B$19+(Kirish!$D$50-Kirish!$B$19)*IF(Kirish!$D$51&gt;0,MIN(1,(CE86-1)/Kirish!$D$51),1)),0)</f>
        <v>0.94</v>
      </c>
      <c r="CF88" s="44">
        <f>IF(CF87=1,MIN(Kirish!$D$50,Kirish!$B$19+(Kirish!$D$50-Kirish!$B$19)*IF(Kirish!$D$51&gt;0,MIN(1,(CF86-1)/Kirish!$D$51),1)),0)</f>
        <v>0.94</v>
      </c>
      <c r="CG88" s="44">
        <f>IF(CG87=1,MIN(Kirish!$D$50,Kirish!$B$19+(Kirish!$D$50-Kirish!$B$19)*IF(Kirish!$D$51&gt;0,MIN(1,(CG86-1)/Kirish!$D$51),1)),0)</f>
        <v>0.94</v>
      </c>
      <c r="CH88" s="44">
        <f>IF(CH87=1,MIN(Kirish!$D$50,Kirish!$B$19+(Kirish!$D$50-Kirish!$B$19)*IF(Kirish!$D$51&gt;0,MIN(1,(CH86-1)/Kirish!$D$51),1)),0)</f>
        <v>0.94</v>
      </c>
      <c r="CI88" s="44">
        <f>IF(CI87=1,MIN(Kirish!$D$50,Kirish!$B$19+(Kirish!$D$50-Kirish!$B$19)*IF(Kirish!$D$51&gt;0,MIN(1,(CI86-1)/Kirish!$D$51),1)),0)</f>
        <v>0.94</v>
      </c>
      <c r="CJ88" s="44">
        <f>IF(CJ87=1,MIN(Kirish!$D$50,Kirish!$B$19+(Kirish!$D$50-Kirish!$B$19)*IF(Kirish!$D$51&gt;0,MIN(1,(CJ86-1)/Kirish!$D$51),1)),0)</f>
        <v>0.94</v>
      </c>
      <c r="CK88" s="44">
        <f>IF(CK87=1,MIN(Kirish!$D$50,Kirish!$B$19+(Kirish!$D$50-Kirish!$B$19)*IF(Kirish!$D$51&gt;0,MIN(1,(CK86-1)/Kirish!$D$51),1)),0)</f>
        <v>0.94</v>
      </c>
      <c r="CL88" s="44">
        <f>IF(CL87=1,MIN(Kirish!$D$50,Kirish!$B$19+(Kirish!$D$50-Kirish!$B$19)*IF(Kirish!$D$51&gt;0,MIN(1,(CL86-1)/Kirish!$D$51),1)),0)</f>
        <v>0.94</v>
      </c>
      <c r="CM88" s="44">
        <f>IF(CM87=1,MIN(Kirish!$D$50,Kirish!$B$19+(Kirish!$D$50-Kirish!$B$19)*IF(Kirish!$D$51&gt;0,MIN(1,(CM86-1)/Kirish!$D$51),1)),0)</f>
        <v>0.94</v>
      </c>
      <c r="CN88" s="44">
        <f>IF(CN87=1,MIN(Kirish!$D$50,Kirish!$B$19+(Kirish!$D$50-Kirish!$B$19)*IF(Kirish!$D$51&gt;0,MIN(1,(CN86-1)/Kirish!$D$51),1)),0)</f>
        <v>0.94</v>
      </c>
      <c r="CO88" s="44">
        <f>IF(CO87=1,MIN(Kirish!$D$50,Kirish!$B$19+(Kirish!$D$50-Kirish!$B$19)*IF(Kirish!$D$51&gt;0,MIN(1,(CO86-1)/Kirish!$D$51),1)),0)</f>
        <v>0.94</v>
      </c>
      <c r="CP88" s="44">
        <f>IF(CP87=1,MIN(Kirish!$D$50,Kirish!$B$19+(Kirish!$D$50-Kirish!$B$19)*IF(Kirish!$D$51&gt;0,MIN(1,(CP86-1)/Kirish!$D$51),1)),0)</f>
        <v>0.94</v>
      </c>
      <c r="CQ88" s="44">
        <f>IF(CQ87=1,MIN(Kirish!$D$50,Kirish!$B$19+(Kirish!$D$50-Kirish!$B$19)*IF(Kirish!$D$51&gt;0,MIN(1,(CQ86-1)/Kirish!$D$51),1)),0)</f>
        <v>0.94</v>
      </c>
      <c r="CR88" s="44">
        <f>IF(CR87=1,MIN(Kirish!$D$50,Kirish!$B$19+(Kirish!$D$50-Kirish!$B$19)*IF(Kirish!$D$51&gt;0,MIN(1,(CR86-1)/Kirish!$D$51),1)),0)</f>
        <v>0.94</v>
      </c>
      <c r="CS88" s="44">
        <f>IF(CS87=1,MIN(Kirish!$D$50,Kirish!$B$19+(Kirish!$D$50-Kirish!$B$19)*IF(Kirish!$D$51&gt;0,MIN(1,(CS86-1)/Kirish!$D$51),1)),0)</f>
        <v>0.94</v>
      </c>
      <c r="CT88" s="44">
        <f>IF(CT87=1,MIN(Kirish!$D$50,Kirish!$B$19+(Kirish!$D$50-Kirish!$B$19)*IF(Kirish!$D$51&gt;0,MIN(1,(CT86-1)/Kirish!$D$51),1)),0)</f>
        <v>0.94</v>
      </c>
      <c r="CU88" s="44">
        <f>IF(CU87=1,MIN(Kirish!$D$50,Kirish!$B$19+(Kirish!$D$50-Kirish!$B$19)*IF(Kirish!$D$51&gt;0,MIN(1,(CU86-1)/Kirish!$D$51),1)),0)</f>
        <v>0.94</v>
      </c>
      <c r="CV88" s="44">
        <f>IF(CV87=1,MIN(Kirish!$D$50,Kirish!$B$19+(Kirish!$D$50-Kirish!$B$19)*IF(Kirish!$D$51&gt;0,MIN(1,(CV86-1)/Kirish!$D$51),1)),0)</f>
        <v>0.94</v>
      </c>
      <c r="CW88" s="44">
        <f>IF(CW87=1,MIN(Kirish!$D$50,Kirish!$B$19+(Kirish!$D$50-Kirish!$B$19)*IF(Kirish!$D$51&gt;0,MIN(1,(CW86-1)/Kirish!$D$51),1)),0)</f>
        <v>0.94</v>
      </c>
      <c r="CX88" s="44">
        <f>IF(CX87=1,MIN(Kirish!$D$50,Kirish!$B$19+(Kirish!$D$50-Kirish!$B$19)*IF(Kirish!$D$51&gt;0,MIN(1,(CX86-1)/Kirish!$D$51),1)),0)</f>
        <v>0.94</v>
      </c>
      <c r="CY88" s="44">
        <f>IF(CY87=1,MIN(Kirish!$D$50,Kirish!$B$19+(Kirish!$D$50-Kirish!$B$19)*IF(Kirish!$D$51&gt;0,MIN(1,(CY86-1)/Kirish!$D$51),1)),0)</f>
        <v>0.94</v>
      </c>
      <c r="CZ88" s="44">
        <f>IF(CZ87=1,MIN(Kirish!$D$50,Kirish!$B$19+(Kirish!$D$50-Kirish!$B$19)*IF(Kirish!$D$51&gt;0,MIN(1,(CZ86-1)/Kirish!$D$51),1)),0)</f>
        <v>0.94</v>
      </c>
      <c r="DA88" s="44">
        <f>IF(DA87=1,MIN(Kirish!$D$50,Kirish!$B$19+(Kirish!$D$50-Kirish!$B$19)*IF(Kirish!$D$51&gt;0,MIN(1,(DA86-1)/Kirish!$D$51),1)),0)</f>
        <v>0.94</v>
      </c>
      <c r="DB88" s="44">
        <f>IF(DB87=1,MIN(Kirish!$D$50,Kirish!$B$19+(Kirish!$D$50-Kirish!$B$19)*IF(Kirish!$D$51&gt;0,MIN(1,(DB86-1)/Kirish!$D$51),1)),0)</f>
        <v>0.94</v>
      </c>
      <c r="DC88" s="44">
        <f>IF(DC87=1,MIN(Kirish!$D$50,Kirish!$B$19+(Kirish!$D$50-Kirish!$B$19)*IF(Kirish!$D$51&gt;0,MIN(1,(DC86-1)/Kirish!$D$51),1)),0)</f>
        <v>0.94</v>
      </c>
      <c r="DD88" s="44">
        <f>IF(DD87=1,MIN(Kirish!$D$50,Kirish!$B$19+(Kirish!$D$50-Kirish!$B$19)*IF(Kirish!$D$51&gt;0,MIN(1,(DD86-1)/Kirish!$D$51),1)),0)</f>
        <v>0.94</v>
      </c>
      <c r="DE88" s="44">
        <f>IF(DE87=1,MIN(Kirish!$D$50,Kirish!$B$19+(Kirish!$D$50-Kirish!$B$19)*IF(Kirish!$D$51&gt;0,MIN(1,(DE86-1)/Kirish!$D$51),1)),0)</f>
        <v>0.94</v>
      </c>
      <c r="DF88" s="44">
        <f>IF(DF87=1,MIN(Kirish!$D$50,Kirish!$B$19+(Kirish!$D$50-Kirish!$B$19)*IF(Kirish!$D$51&gt;0,MIN(1,(DF86-1)/Kirish!$D$51),1)),0)</f>
        <v>0.94</v>
      </c>
      <c r="DG88" s="44">
        <f>IF(DG87=1,MIN(Kirish!$D$50,Kirish!$B$19+(Kirish!$D$50-Kirish!$B$19)*IF(Kirish!$D$51&gt;0,MIN(1,(DG86-1)/Kirish!$D$51),1)),0)</f>
        <v>0.94</v>
      </c>
      <c r="DH88" s="44">
        <f>IF(DH87=1,MIN(Kirish!$D$50,Kirish!$B$19+(Kirish!$D$50-Kirish!$B$19)*IF(Kirish!$D$51&gt;0,MIN(1,(DH86-1)/Kirish!$D$51),1)),0)</f>
        <v>0.94</v>
      </c>
      <c r="DI88" s="44">
        <f>IF(DI87=1,MIN(Kirish!$D$50,Kirish!$B$19+(Kirish!$D$50-Kirish!$B$19)*IF(Kirish!$D$51&gt;0,MIN(1,(DI86-1)/Kirish!$D$51),1)),0)</f>
        <v>0.94</v>
      </c>
      <c r="DJ88" s="44">
        <f>IF(DJ87=1,MIN(Kirish!$D$50,Kirish!$B$19+(Kirish!$D$50-Kirish!$B$19)*IF(Kirish!$D$51&gt;0,MIN(1,(DJ86-1)/Kirish!$D$51),1)),0)</f>
        <v>0.94</v>
      </c>
      <c r="DK88" s="44">
        <f>IF(DK87=1,MIN(Kirish!$D$50,Kirish!$B$19+(Kirish!$D$50-Kirish!$B$19)*IF(Kirish!$D$51&gt;0,MIN(1,(DK86-1)/Kirish!$D$51),1)),0)</f>
        <v>0.94</v>
      </c>
      <c r="DL88" s="44">
        <f>IF(DL87=1,MIN(Kirish!$D$50,Kirish!$B$19+(Kirish!$D$50-Kirish!$B$19)*IF(Kirish!$D$51&gt;0,MIN(1,(DL86-1)/Kirish!$D$51),1)),0)</f>
        <v>0.94</v>
      </c>
      <c r="DM88" s="44">
        <f>IF(DM87=1,MIN(Kirish!$D$50,Kirish!$B$19+(Kirish!$D$50-Kirish!$B$19)*IF(Kirish!$D$51&gt;0,MIN(1,(DM86-1)/Kirish!$D$51),1)),0)</f>
        <v>0.94</v>
      </c>
      <c r="DN88" s="44">
        <f>IF(DN87=1,MIN(Kirish!$D$50,Kirish!$B$19+(Kirish!$D$50-Kirish!$B$19)*IF(Kirish!$D$51&gt;0,MIN(1,(DN86-1)/Kirish!$D$51),1)),0)</f>
        <v>0.94</v>
      </c>
      <c r="DO88" s="44">
        <f>IF(DO87=1,MIN(Kirish!$D$50,Kirish!$B$19+(Kirish!$D$50-Kirish!$B$19)*IF(Kirish!$D$51&gt;0,MIN(1,(DO86-1)/Kirish!$D$51),1)),0)</f>
        <v>0.94</v>
      </c>
      <c r="DP88" s="44">
        <f>IF(DP87=1,MIN(Kirish!$D$50,Kirish!$B$19+(Kirish!$D$50-Kirish!$B$19)*IF(Kirish!$D$51&gt;0,MIN(1,(DP86-1)/Kirish!$D$51),1)),0)</f>
        <v>0.94</v>
      </c>
      <c r="DQ88" s="44">
        <f>IF(DQ87=1,MIN(Kirish!$D$50,Kirish!$B$19+(Kirish!$D$50-Kirish!$B$19)*IF(Kirish!$D$51&gt;0,MIN(1,(DQ86-1)/Kirish!$D$51),1)),0)</f>
        <v>0.94</v>
      </c>
      <c r="DR88" s="44">
        <f>IF(DR87=1,MIN(Kirish!$D$50,Kirish!$B$19+(Kirish!$D$50-Kirish!$B$19)*IF(Kirish!$D$51&gt;0,MIN(1,(DR86-1)/Kirish!$D$51),1)),0)</f>
        <v>0.94</v>
      </c>
      <c r="DS88" s="44">
        <f>IF(DS87=1,MIN(Kirish!$D$50,Kirish!$B$19+(Kirish!$D$50-Kirish!$B$19)*IF(Kirish!$D$51&gt;0,MIN(1,(DS86-1)/Kirish!$D$51),1)),0)</f>
        <v>0.94</v>
      </c>
      <c r="DT88" s="44">
        <f>IF(DT87=1,MIN(Kirish!$D$50,Kirish!$B$19+(Kirish!$D$50-Kirish!$B$19)*IF(Kirish!$D$51&gt;0,MIN(1,(DT86-1)/Kirish!$D$51),1)),0)</f>
        <v>0.94</v>
      </c>
      <c r="DU88" s="44">
        <f>IF(DU87=1,MIN(Kirish!$D$50,Kirish!$B$19+(Kirish!$D$50-Kirish!$B$19)*IF(Kirish!$D$51&gt;0,MIN(1,(DU86-1)/Kirish!$D$51),1)),0)</f>
        <v>0.94</v>
      </c>
      <c r="DV88" s="44">
        <f>IF(DV87=1,MIN(Kirish!$D$50,Kirish!$B$19+(Kirish!$D$50-Kirish!$B$19)*IF(Kirish!$D$51&gt;0,MIN(1,(DV86-1)/Kirish!$D$51),1)),0)</f>
        <v>0.94</v>
      </c>
      <c r="DW88" s="44">
        <f>IF(DW87=1,MIN(Kirish!$D$50,Kirish!$B$19+(Kirish!$D$50-Kirish!$B$19)*IF(Kirish!$D$51&gt;0,MIN(1,(DW86-1)/Kirish!$D$51),1)),0)</f>
        <v>0.94</v>
      </c>
      <c r="DX88" s="44">
        <f>IF(DX87=1,MIN(Kirish!$D$50,Kirish!$B$19+(Kirish!$D$50-Kirish!$B$19)*IF(Kirish!$D$51&gt;0,MIN(1,(DX86-1)/Kirish!$D$51),1)),0)</f>
        <v>0.94</v>
      </c>
      <c r="DY88" s="44">
        <f>IF(DY87=1,MIN(Kirish!$D$50,Kirish!$B$19+(Kirish!$D$50-Kirish!$B$19)*IF(Kirish!$D$51&gt;0,MIN(1,(DY86-1)/Kirish!$D$51),1)),0)</f>
        <v>0.94</v>
      </c>
      <c r="DZ88" s="44">
        <f>IF(DZ87=1,MIN(Kirish!$D$50,Kirish!$B$19+(Kirish!$D$50-Kirish!$B$19)*IF(Kirish!$D$51&gt;0,MIN(1,(DZ86-1)/Kirish!$D$51),1)),0)</f>
        <v>0.94</v>
      </c>
      <c r="EA88" s="44">
        <f>IF(EA87=1,MIN(Kirish!$D$50,Kirish!$B$19+(Kirish!$D$50-Kirish!$B$19)*IF(Kirish!$D$51&gt;0,MIN(1,(EA86-1)/Kirish!$D$51),1)),0)</f>
        <v>0.94</v>
      </c>
      <c r="EB88" s="44">
        <f>IF(EB87=1,MIN(Kirish!$D$50,Kirish!$B$19+(Kirish!$D$50-Kirish!$B$19)*IF(Kirish!$D$51&gt;0,MIN(1,(EB86-1)/Kirish!$D$51),1)),0)</f>
        <v>0.94</v>
      </c>
      <c r="EC88" s="44">
        <f>IF(EC87=1,MIN(Kirish!$D$50,Kirish!$B$19+(Kirish!$D$50-Kirish!$B$19)*IF(Kirish!$D$51&gt;0,MIN(1,(EC86-1)/Kirish!$D$51),1)),0)</f>
        <v>0.94</v>
      </c>
      <c r="ED88" s="44">
        <f>IF(ED87=1,MIN(Kirish!$D$50,Kirish!$B$19+(Kirish!$D$50-Kirish!$B$19)*IF(Kirish!$D$51&gt;0,MIN(1,(ED86-1)/Kirish!$D$51),1)),0)</f>
        <v>0.94</v>
      </c>
      <c r="EE88" s="44">
        <f>IF(EE87=1,MIN(Kirish!$D$50,Kirish!$B$19+(Kirish!$D$50-Kirish!$B$19)*IF(Kirish!$D$51&gt;0,MIN(1,(EE86-1)/Kirish!$D$51),1)),0)</f>
        <v>0.94</v>
      </c>
      <c r="EF88" s="44">
        <f>IF(EF87=1,MIN(Kirish!$D$50,Kirish!$B$19+(Kirish!$D$50-Kirish!$B$19)*IF(Kirish!$D$51&gt;0,MIN(1,(EF86-1)/Kirish!$D$51),1)),0)</f>
        <v>0.94</v>
      </c>
      <c r="EG88" s="44">
        <f>IF(EG87=1,MIN(Kirish!$D$50,Kirish!$B$19+(Kirish!$D$50-Kirish!$B$19)*IF(Kirish!$D$51&gt;0,MIN(1,(EG86-1)/Kirish!$D$51),1)),0)</f>
        <v>0.94</v>
      </c>
      <c r="EH88" s="44">
        <f>IF(EH87=1,MIN(Kirish!$D$50,Kirish!$B$19+(Kirish!$D$50-Kirish!$B$19)*IF(Kirish!$D$51&gt;0,MIN(1,(EH86-1)/Kirish!$D$51),1)),0)</f>
        <v>0.94</v>
      </c>
      <c r="EI88" s="44">
        <f>IF(EI87=1,MIN(Kirish!$D$50,Kirish!$B$19+(Kirish!$D$50-Kirish!$B$19)*IF(Kirish!$D$51&gt;0,MIN(1,(EI86-1)/Kirish!$D$51),1)),0)</f>
        <v>0</v>
      </c>
      <c r="EJ88" s="44">
        <f>IF(EJ87=1,MIN(Kirish!$D$50,Kirish!$B$19+(Kirish!$D$50-Kirish!$B$19)*IF(Kirish!$D$51&gt;0,MIN(1,(EJ86-1)/Kirish!$D$51),1)),0)</f>
        <v>0</v>
      </c>
      <c r="EK88" s="44">
        <f>IF(EK87=1,MIN(Kirish!$D$50,Kirish!$B$19+(Kirish!$D$50-Kirish!$B$19)*IF(Kirish!$D$51&gt;0,MIN(1,(EK86-1)/Kirish!$D$51),1)),0)</f>
        <v>0</v>
      </c>
      <c r="EL88" s="44">
        <f>IF(EL87=1,MIN(Kirish!$D$50,Kirish!$B$19+(Kirish!$D$50-Kirish!$B$19)*IF(Kirish!$D$51&gt;0,MIN(1,(EL86-1)/Kirish!$D$51),1)),0)</f>
        <v>0</v>
      </c>
      <c r="EM88" s="44">
        <f>IF(EM87=1,MIN(Kirish!$D$50,Kirish!$B$19+(Kirish!$D$50-Kirish!$B$19)*IF(Kirish!$D$51&gt;0,MIN(1,(EM86-1)/Kirish!$D$51),1)),0)</f>
        <v>0</v>
      </c>
      <c r="EN88" s="44">
        <f>IF(EN87=1,MIN(Kirish!$D$50,Kirish!$B$19+(Kirish!$D$50-Kirish!$B$19)*IF(Kirish!$D$51&gt;0,MIN(1,(EN86-1)/Kirish!$D$51),1)),0)</f>
        <v>0</v>
      </c>
      <c r="EO88" s="44">
        <f>IF(EO87=1,MIN(Kirish!$D$50,Kirish!$B$19+(Kirish!$D$50-Kirish!$B$19)*IF(Kirish!$D$51&gt;0,MIN(1,(EO86-1)/Kirish!$D$51),1)),0)</f>
        <v>0</v>
      </c>
      <c r="EP88" s="44">
        <f>IF(EP87=1,MIN(Kirish!$D$50,Kirish!$B$19+(Kirish!$D$50-Kirish!$B$19)*IF(Kirish!$D$51&gt;0,MIN(1,(EP86-1)/Kirish!$D$51),1)),0)</f>
        <v>0</v>
      </c>
      <c r="EQ88" s="44">
        <f>IF(EQ87=1,MIN(Kirish!$D$50,Kirish!$B$19+(Kirish!$D$50-Kirish!$B$19)*IF(Kirish!$D$51&gt;0,MIN(1,(EQ86-1)/Kirish!$D$51),1)),0)</f>
        <v>0</v>
      </c>
      <c r="ER88" s="44">
        <f>IF(ER87=1,MIN(Kirish!$D$50,Kirish!$B$19+(Kirish!$D$50-Kirish!$B$19)*IF(Kirish!$D$51&gt;0,MIN(1,(ER86-1)/Kirish!$D$51),1)),0)</f>
        <v>0</v>
      </c>
      <c r="ES88" s="44">
        <f>IF(ES87=1,MIN(Kirish!$D$50,Kirish!$B$19+(Kirish!$D$50-Kirish!$B$19)*IF(Kirish!$D$51&gt;0,MIN(1,(ES86-1)/Kirish!$D$51),1)),0)</f>
        <v>0</v>
      </c>
      <c r="ET88" s="44">
        <f>IF(ET87=1,MIN(Kirish!$D$50,Kirish!$B$19+(Kirish!$D$50-Kirish!$B$19)*IF(Kirish!$D$51&gt;0,MIN(1,(ET86-1)/Kirish!$D$51),1)),0)</f>
        <v>0</v>
      </c>
      <c r="EU88" s="44">
        <f>IF(EU87=1,MIN(Kirish!$D$50,Kirish!$B$19+(Kirish!$D$50-Kirish!$B$19)*IF(Kirish!$D$51&gt;0,MIN(1,(EU86-1)/Kirish!$D$51),1)),0)</f>
        <v>0</v>
      </c>
      <c r="EV88" s="44">
        <f>IF(EV87=1,MIN(Kirish!$D$50,Kirish!$B$19+(Kirish!$D$50-Kirish!$B$19)*IF(Kirish!$D$51&gt;0,MIN(1,(EV86-1)/Kirish!$D$51),1)),0)</f>
        <v>0</v>
      </c>
      <c r="EW88" s="44">
        <f>IF(EW87=1,MIN(Kirish!$D$50,Kirish!$B$19+(Kirish!$D$50-Kirish!$B$19)*IF(Kirish!$D$51&gt;0,MIN(1,(EW86-1)/Kirish!$D$51),1)),0)</f>
        <v>0</v>
      </c>
      <c r="EX88" s="44">
        <f>IF(EX87=1,MIN(Kirish!$D$50,Kirish!$B$19+(Kirish!$D$50-Kirish!$B$19)*IF(Kirish!$D$51&gt;0,MIN(1,(EX86-1)/Kirish!$D$51),1)),0)</f>
        <v>0</v>
      </c>
      <c r="EY88" s="44">
        <f>IF(EY87=1,MIN(Kirish!$D$50,Kirish!$B$19+(Kirish!$D$50-Kirish!$B$19)*IF(Kirish!$D$51&gt;0,MIN(1,(EY86-1)/Kirish!$D$51),1)),0)</f>
        <v>0</v>
      </c>
      <c r="EZ88" s="44">
        <f>IF(EZ87=1,MIN(Kirish!$D$50,Kirish!$B$19+(Kirish!$D$50-Kirish!$B$19)*IF(Kirish!$D$51&gt;0,MIN(1,(EZ86-1)/Kirish!$D$51),1)),0)</f>
        <v>0</v>
      </c>
      <c r="FA88" s="44">
        <f>IF(FA87=1,MIN(Kirish!$D$50,Kirish!$B$19+(Kirish!$D$50-Kirish!$B$19)*IF(Kirish!$D$51&gt;0,MIN(1,(FA86-1)/Kirish!$D$51),1)),0)</f>
        <v>0</v>
      </c>
      <c r="FB88" s="44">
        <f>IF(FB87=1,MIN(Kirish!$D$50,Kirish!$B$19+(Kirish!$D$50-Kirish!$B$19)*IF(Kirish!$D$51&gt;0,MIN(1,(FB86-1)/Kirish!$D$51),1)),0)</f>
        <v>0</v>
      </c>
      <c r="FC88" s="44">
        <f>IF(FC87=1,MIN(Kirish!$D$50,Kirish!$B$19+(Kirish!$D$50-Kirish!$B$19)*IF(Kirish!$D$51&gt;0,MIN(1,(FC86-1)/Kirish!$D$51),1)),0)</f>
        <v>0</v>
      </c>
      <c r="FD88" s="44">
        <f>IF(FD87=1,MIN(Kirish!$D$50,Kirish!$B$19+(Kirish!$D$50-Kirish!$B$19)*IF(Kirish!$D$51&gt;0,MIN(1,(FD86-1)/Kirish!$D$51),1)),0)</f>
        <v>0</v>
      </c>
      <c r="FE88" s="44">
        <f>IF(FE87=1,MIN(Kirish!$D$50,Kirish!$B$19+(Kirish!$D$50-Kirish!$B$19)*IF(Kirish!$D$51&gt;0,MIN(1,(FE86-1)/Kirish!$D$51),1)),0)</f>
        <v>0</v>
      </c>
      <c r="FF88" s="44">
        <f>IF(FF87=1,MIN(Kirish!$D$50,Kirish!$B$19+(Kirish!$D$50-Kirish!$B$19)*IF(Kirish!$D$51&gt;0,MIN(1,(FF86-1)/Kirish!$D$51),1)),0)</f>
        <v>0</v>
      </c>
      <c r="FG88" s="44">
        <f>IF(FG87=1,MIN(Kirish!$D$50,Kirish!$B$19+(Kirish!$D$50-Kirish!$B$19)*IF(Kirish!$D$51&gt;0,MIN(1,(FG86-1)/Kirish!$D$51),1)),0)</f>
        <v>0</v>
      </c>
      <c r="FH88" s="44">
        <f>IF(FH87=1,MIN(Kirish!$D$50,Kirish!$B$19+(Kirish!$D$50-Kirish!$B$19)*IF(Kirish!$D$51&gt;0,MIN(1,(FH86-1)/Kirish!$D$51),1)),0)</f>
        <v>0</v>
      </c>
      <c r="FI88" s="44">
        <f>IF(FI87=1,MIN(Kirish!$D$50,Kirish!$B$19+(Kirish!$D$50-Kirish!$B$19)*IF(Kirish!$D$51&gt;0,MIN(1,(FI86-1)/Kirish!$D$51),1)),0)</f>
        <v>0</v>
      </c>
      <c r="FJ88" s="44">
        <f>IF(FJ87=1,MIN(Kirish!$D$50,Kirish!$B$19+(Kirish!$D$50-Kirish!$B$19)*IF(Kirish!$D$51&gt;0,MIN(1,(FJ86-1)/Kirish!$D$51),1)),0)</f>
        <v>0</v>
      </c>
      <c r="FK88" s="44">
        <f>IF(FK87=1,MIN(Kirish!$D$50,Kirish!$B$19+(Kirish!$D$50-Kirish!$B$19)*IF(Kirish!$D$51&gt;0,MIN(1,(FK86-1)/Kirish!$D$51),1)),0)</f>
        <v>0</v>
      </c>
      <c r="FL88" s="44">
        <f>IF(FL87=1,MIN(Kirish!$D$50,Kirish!$B$19+(Kirish!$D$50-Kirish!$B$19)*IF(Kirish!$D$51&gt;0,MIN(1,(FL86-1)/Kirish!$D$51),1)),0)</f>
        <v>0</v>
      </c>
      <c r="FM88" s="44">
        <f>IF(FM87=1,MIN(Kirish!$D$50,Kirish!$B$19+(Kirish!$D$50-Kirish!$B$19)*IF(Kirish!$D$51&gt;0,MIN(1,(FM86-1)/Kirish!$D$51),1)),0)</f>
        <v>0</v>
      </c>
      <c r="FN88" s="44">
        <f>IF(FN87=1,MIN(Kirish!$D$50,Kirish!$B$19+(Kirish!$D$50-Kirish!$B$19)*IF(Kirish!$D$51&gt;0,MIN(1,(FN86-1)/Kirish!$D$51),1)),0)</f>
        <v>0</v>
      </c>
      <c r="FO88" s="44">
        <f>IF(FO87=1,MIN(Kirish!$D$50,Kirish!$B$19+(Kirish!$D$50-Kirish!$B$19)*IF(Kirish!$D$51&gt;0,MIN(1,(FO86-1)/Kirish!$D$51),1)),0)</f>
        <v>0</v>
      </c>
      <c r="FP88" s="44">
        <f>IF(FP87=1,MIN(Kirish!$D$50,Kirish!$B$19+(Kirish!$D$50-Kirish!$B$19)*IF(Kirish!$D$51&gt;0,MIN(1,(FP86-1)/Kirish!$D$51),1)),0)</f>
        <v>0</v>
      </c>
    </row>
    <row r="89" spans="1:172" x14ac:dyDescent="0.2">
      <c r="A89" s="42" t="s">
        <v>237</v>
      </c>
      <c r="D89" s="43">
        <f>IF(D87=1,(1+Kirish!$D$53)^INT((D86-1)/12),1)</f>
        <v>1</v>
      </c>
      <c r="E89" s="43">
        <f>IF(E87=1,(1+Kirish!$D$53)^INT((E86-1)/12),1)</f>
        <v>1</v>
      </c>
      <c r="F89" s="43">
        <f>IF(F87=1,(1+Kirish!$D$53)^INT((F86-1)/12),1)</f>
        <v>1</v>
      </c>
      <c r="G89" s="43">
        <f>IF(G87=1,(1+Kirish!$D$53)^INT((G86-1)/12),1)</f>
        <v>1</v>
      </c>
      <c r="H89" s="43">
        <f>IF(H87=1,(1+Kirish!$D$53)^INT((H86-1)/12),1)</f>
        <v>1</v>
      </c>
      <c r="I89" s="43">
        <f>IF(I87=1,(1+Kirish!$D$53)^INT((I86-1)/12),1)</f>
        <v>1</v>
      </c>
      <c r="J89" s="43">
        <f>IF(J87=1,(1+Kirish!$D$53)^INT((J86-1)/12),1)</f>
        <v>1</v>
      </c>
      <c r="K89" s="43">
        <f>IF(K87=1,(1+Kirish!$D$53)^INT((K86-1)/12),1)</f>
        <v>1</v>
      </c>
      <c r="L89" s="43">
        <f>IF(L87=1,(1+Kirish!$D$53)^INT((L86-1)/12),1)</f>
        <v>1</v>
      </c>
      <c r="M89" s="43">
        <f>IF(M87=1,(1+Kirish!$D$53)^INT((M86-1)/12),1)</f>
        <v>1</v>
      </c>
      <c r="N89" s="43">
        <f>IF(N87=1,(1+Kirish!$D$53)^INT((N86-1)/12),1)</f>
        <v>1</v>
      </c>
      <c r="O89" s="43">
        <f>IF(O87=1,(1+Kirish!$D$53)^INT((O86-1)/12),1)</f>
        <v>1</v>
      </c>
      <c r="P89" s="43">
        <f>IF(P87=1,(1+Kirish!$D$53)^INT((P86-1)/12),1)</f>
        <v>1</v>
      </c>
      <c r="Q89" s="43">
        <f>IF(Q87=1,(1+Kirish!$D$53)^INT((Q86-1)/12),1)</f>
        <v>1</v>
      </c>
      <c r="R89" s="43">
        <f>IF(R87=1,(1+Kirish!$D$53)^INT((R86-1)/12),1)</f>
        <v>1</v>
      </c>
      <c r="S89" s="43">
        <f>IF(S87=1,(1+Kirish!$D$53)^INT((S86-1)/12),1)</f>
        <v>1</v>
      </c>
      <c r="T89" s="43">
        <f>IF(T87=1,(1+Kirish!$D$53)^INT((T86-1)/12),1)</f>
        <v>1</v>
      </c>
      <c r="U89" s="43">
        <f>IF(U87=1,(1+Kirish!$D$53)^INT((U86-1)/12),1)</f>
        <v>1</v>
      </c>
      <c r="V89" s="43">
        <f>IF(V87=1,(1+Kirish!$D$53)^INT((V86-1)/12),1)</f>
        <v>1</v>
      </c>
      <c r="W89" s="43">
        <f>IF(W87=1,(1+Kirish!$D$53)^INT((W86-1)/12),1)</f>
        <v>1</v>
      </c>
      <c r="X89" s="43">
        <f>IF(X87=1,(1+Kirish!$D$53)^INT((X86-1)/12),1)</f>
        <v>1</v>
      </c>
      <c r="Y89" s="43">
        <f>IF(Y87=1,(1+Kirish!$D$53)^INT((Y86-1)/12),1)</f>
        <v>1</v>
      </c>
      <c r="Z89" s="43">
        <f>IF(Z87=1,(1+Kirish!$D$53)^INT((Z86-1)/12),1)</f>
        <v>1</v>
      </c>
      <c r="AA89" s="43">
        <f>IF(AA87=1,(1+Kirish!$D$53)^INT((AA86-1)/12),1)</f>
        <v>1</v>
      </c>
      <c r="AB89" s="43">
        <f>IF(AB87=1,(1+Kirish!$D$53)^INT((AB86-1)/12),1)</f>
        <v>1</v>
      </c>
      <c r="AC89" s="43">
        <f>IF(AC87=1,(1+Kirish!$D$53)^INT((AC86-1)/12),1)</f>
        <v>1</v>
      </c>
      <c r="AD89" s="43">
        <f>IF(AD87=1,(1+Kirish!$D$53)^INT((AD86-1)/12),1)</f>
        <v>1</v>
      </c>
      <c r="AE89" s="43">
        <f>IF(AE87=1,(1+Kirish!$D$53)^INT((AE86-1)/12),1)</f>
        <v>1.04</v>
      </c>
      <c r="AF89" s="43">
        <f>IF(AF87=1,(1+Kirish!$D$53)^INT((AF86-1)/12),1)</f>
        <v>1.04</v>
      </c>
      <c r="AG89" s="43">
        <f>IF(AG87=1,(1+Kirish!$D$53)^INT((AG86-1)/12),1)</f>
        <v>1.04</v>
      </c>
      <c r="AH89" s="43">
        <f>IF(AH87=1,(1+Kirish!$D$53)^INT((AH86-1)/12),1)</f>
        <v>1.04</v>
      </c>
      <c r="AI89" s="43">
        <f>IF(AI87=1,(1+Kirish!$D$53)^INT((AI86-1)/12),1)</f>
        <v>1.04</v>
      </c>
      <c r="AJ89" s="43">
        <f>IF(AJ87=1,(1+Kirish!$D$53)^INT((AJ86-1)/12),1)</f>
        <v>1.04</v>
      </c>
      <c r="AK89" s="43">
        <f>IF(AK87=1,(1+Kirish!$D$53)^INT((AK86-1)/12),1)</f>
        <v>1.04</v>
      </c>
      <c r="AL89" s="43">
        <f>IF(AL87=1,(1+Kirish!$D$53)^INT((AL86-1)/12),1)</f>
        <v>1.04</v>
      </c>
      <c r="AM89" s="43">
        <f>IF(AM87=1,(1+Kirish!$D$53)^INT((AM86-1)/12),1)</f>
        <v>1.04</v>
      </c>
      <c r="AN89" s="43">
        <f>IF(AN87=1,(1+Kirish!$D$53)^INT((AN86-1)/12),1)</f>
        <v>1.04</v>
      </c>
      <c r="AO89" s="43">
        <f>IF(AO87=1,(1+Kirish!$D$53)^INT((AO86-1)/12),1)</f>
        <v>1.04</v>
      </c>
      <c r="AP89" s="43">
        <f>IF(AP87=1,(1+Kirish!$D$53)^INT((AP86-1)/12),1)</f>
        <v>1.04</v>
      </c>
      <c r="AQ89" s="43">
        <f>IF(AQ87=1,(1+Kirish!$D$53)^INT((AQ86-1)/12),1)</f>
        <v>1.0816000000000001</v>
      </c>
      <c r="AR89" s="43">
        <f>IF(AR87=1,(1+Kirish!$D$53)^INT((AR86-1)/12),1)</f>
        <v>1.0816000000000001</v>
      </c>
      <c r="AS89" s="43">
        <f>IF(AS87=1,(1+Kirish!$D$53)^INT((AS86-1)/12),1)</f>
        <v>1.0816000000000001</v>
      </c>
      <c r="AT89" s="43">
        <f>IF(AT87=1,(1+Kirish!$D$53)^INT((AT86-1)/12),1)</f>
        <v>1.0816000000000001</v>
      </c>
      <c r="AU89" s="43">
        <f>IF(AU87=1,(1+Kirish!$D$53)^INT((AU86-1)/12),1)</f>
        <v>1.0816000000000001</v>
      </c>
      <c r="AV89" s="43">
        <f>IF(AV87=1,(1+Kirish!$D$53)^INT((AV86-1)/12),1)</f>
        <v>1.0816000000000001</v>
      </c>
      <c r="AW89" s="43">
        <f>IF(AW87=1,(1+Kirish!$D$53)^INT((AW86-1)/12),1)</f>
        <v>1.0816000000000001</v>
      </c>
      <c r="AX89" s="43">
        <f>IF(AX87=1,(1+Kirish!$D$53)^INT((AX86-1)/12),1)</f>
        <v>1.0816000000000001</v>
      </c>
      <c r="AY89" s="43">
        <f>IF(AY87=1,(1+Kirish!$D$53)^INT((AY86-1)/12),1)</f>
        <v>1.0816000000000001</v>
      </c>
      <c r="AZ89" s="43">
        <f>IF(AZ87=1,(1+Kirish!$D$53)^INT((AZ86-1)/12),1)</f>
        <v>1.0816000000000001</v>
      </c>
      <c r="BA89" s="43">
        <f>IF(BA87=1,(1+Kirish!$D$53)^INT((BA86-1)/12),1)</f>
        <v>1.0816000000000001</v>
      </c>
      <c r="BB89" s="43">
        <f>IF(BB87=1,(1+Kirish!$D$53)^INT((BB86-1)/12),1)</f>
        <v>1.0816000000000001</v>
      </c>
      <c r="BC89" s="43">
        <f>IF(BC87=1,(1+Kirish!$D$53)^INT((BC86-1)/12),1)</f>
        <v>1.1248640000000001</v>
      </c>
      <c r="BD89" s="43">
        <f>IF(BD87=1,(1+Kirish!$D$53)^INT((BD86-1)/12),1)</f>
        <v>1.1248640000000001</v>
      </c>
      <c r="BE89" s="43">
        <f>IF(BE87=1,(1+Kirish!$D$53)^INT((BE86-1)/12),1)</f>
        <v>1.1248640000000001</v>
      </c>
      <c r="BF89" s="43">
        <f>IF(BF87=1,(1+Kirish!$D$53)^INT((BF86-1)/12),1)</f>
        <v>1.1248640000000001</v>
      </c>
      <c r="BG89" s="43">
        <f>IF(BG87=1,(1+Kirish!$D$53)^INT((BG86-1)/12),1)</f>
        <v>1.1248640000000001</v>
      </c>
      <c r="BH89" s="43">
        <f>IF(BH87=1,(1+Kirish!$D$53)^INT((BH86-1)/12),1)</f>
        <v>1.1248640000000001</v>
      </c>
      <c r="BI89" s="43">
        <f>IF(BI87=1,(1+Kirish!$D$53)^INT((BI86-1)/12),1)</f>
        <v>1.1248640000000001</v>
      </c>
      <c r="BJ89" s="43">
        <f>IF(BJ87=1,(1+Kirish!$D$53)^INT((BJ86-1)/12),1)</f>
        <v>1.1248640000000001</v>
      </c>
      <c r="BK89" s="43">
        <f>IF(BK87=1,(1+Kirish!$D$53)^INT((BK86-1)/12),1)</f>
        <v>1.1248640000000001</v>
      </c>
      <c r="BL89" s="43">
        <f>IF(BL87=1,(1+Kirish!$D$53)^INT((BL86-1)/12),1)</f>
        <v>1.1248640000000001</v>
      </c>
      <c r="BM89" s="43">
        <f>IF(BM87=1,(1+Kirish!$D$53)^INT((BM86-1)/12),1)</f>
        <v>1.1248640000000001</v>
      </c>
      <c r="BN89" s="43">
        <f>IF(BN87=1,(1+Kirish!$D$53)^INT((BN86-1)/12),1)</f>
        <v>1.1248640000000001</v>
      </c>
      <c r="BO89" s="43">
        <f>IF(BO87=1,(1+Kirish!$D$53)^INT((BO86-1)/12),1)</f>
        <v>1.1698585600000002</v>
      </c>
      <c r="BP89" s="43">
        <f>IF(BP87=1,(1+Kirish!$D$53)^INT((BP86-1)/12),1)</f>
        <v>1.1698585600000002</v>
      </c>
      <c r="BQ89" s="43">
        <f>IF(BQ87=1,(1+Kirish!$D$53)^INT((BQ86-1)/12),1)</f>
        <v>1.1698585600000002</v>
      </c>
      <c r="BR89" s="43">
        <f>IF(BR87=1,(1+Kirish!$D$53)^INT((BR86-1)/12),1)</f>
        <v>1.1698585600000002</v>
      </c>
      <c r="BS89" s="43">
        <f>IF(BS87=1,(1+Kirish!$D$53)^INT((BS86-1)/12),1)</f>
        <v>1.1698585600000002</v>
      </c>
      <c r="BT89" s="43">
        <f>IF(BT87=1,(1+Kirish!$D$53)^INT((BT86-1)/12),1)</f>
        <v>1.1698585600000002</v>
      </c>
      <c r="BU89" s="43">
        <f>IF(BU87=1,(1+Kirish!$D$53)^INT((BU86-1)/12),1)</f>
        <v>1.1698585600000002</v>
      </c>
      <c r="BV89" s="43">
        <f>IF(BV87=1,(1+Kirish!$D$53)^INT((BV86-1)/12),1)</f>
        <v>1.1698585600000002</v>
      </c>
      <c r="BW89" s="43">
        <f>IF(BW87=1,(1+Kirish!$D$53)^INT((BW86-1)/12),1)</f>
        <v>1.1698585600000002</v>
      </c>
      <c r="BX89" s="43">
        <f>IF(BX87=1,(1+Kirish!$D$53)^INT((BX86-1)/12),1)</f>
        <v>1.1698585600000002</v>
      </c>
      <c r="BY89" s="43">
        <f>IF(BY87=1,(1+Kirish!$D$53)^INT((BY86-1)/12),1)</f>
        <v>1.1698585600000002</v>
      </c>
      <c r="BZ89" s="43">
        <f>IF(BZ87=1,(1+Kirish!$D$53)^INT((BZ86-1)/12),1)</f>
        <v>1.1698585600000002</v>
      </c>
      <c r="CA89" s="43">
        <f>IF(CA87=1,(1+Kirish!$D$53)^INT((CA86-1)/12),1)</f>
        <v>1.2166529024000003</v>
      </c>
      <c r="CB89" s="43">
        <f>IF(CB87=1,(1+Kirish!$D$53)^INT((CB86-1)/12),1)</f>
        <v>1.2166529024000003</v>
      </c>
      <c r="CC89" s="43">
        <f>IF(CC87=1,(1+Kirish!$D$53)^INT((CC86-1)/12),1)</f>
        <v>1.2166529024000003</v>
      </c>
      <c r="CD89" s="43">
        <f>IF(CD87=1,(1+Kirish!$D$53)^INT((CD86-1)/12),1)</f>
        <v>1.2166529024000003</v>
      </c>
      <c r="CE89" s="43">
        <f>IF(CE87=1,(1+Kirish!$D$53)^INT((CE86-1)/12),1)</f>
        <v>1.2166529024000003</v>
      </c>
      <c r="CF89" s="43">
        <f>IF(CF87=1,(1+Kirish!$D$53)^INT((CF86-1)/12),1)</f>
        <v>1.2166529024000003</v>
      </c>
      <c r="CG89" s="43">
        <f>IF(CG87=1,(1+Kirish!$D$53)^INT((CG86-1)/12),1)</f>
        <v>1.2166529024000003</v>
      </c>
      <c r="CH89" s="43">
        <f>IF(CH87=1,(1+Kirish!$D$53)^INT((CH86-1)/12),1)</f>
        <v>1.2166529024000003</v>
      </c>
      <c r="CI89" s="43">
        <f>IF(CI87=1,(1+Kirish!$D$53)^INT((CI86-1)/12),1)</f>
        <v>1.2166529024000003</v>
      </c>
      <c r="CJ89" s="43">
        <f>IF(CJ87=1,(1+Kirish!$D$53)^INT((CJ86-1)/12),1)</f>
        <v>1.2166529024000003</v>
      </c>
      <c r="CK89" s="43">
        <f>IF(CK87=1,(1+Kirish!$D$53)^INT((CK86-1)/12),1)</f>
        <v>1.2166529024000003</v>
      </c>
      <c r="CL89" s="43">
        <f>IF(CL87=1,(1+Kirish!$D$53)^INT((CL86-1)/12),1)</f>
        <v>1.2166529024000003</v>
      </c>
      <c r="CM89" s="43">
        <f>IF(CM87=1,(1+Kirish!$D$53)^INT((CM86-1)/12),1)</f>
        <v>1.2653190184960004</v>
      </c>
      <c r="CN89" s="43">
        <f>IF(CN87=1,(1+Kirish!$D$53)^INT((CN86-1)/12),1)</f>
        <v>1.2653190184960004</v>
      </c>
      <c r="CO89" s="43">
        <f>IF(CO87=1,(1+Kirish!$D$53)^INT((CO86-1)/12),1)</f>
        <v>1.2653190184960004</v>
      </c>
      <c r="CP89" s="43">
        <f>IF(CP87=1,(1+Kirish!$D$53)^INT((CP86-1)/12),1)</f>
        <v>1.2653190184960004</v>
      </c>
      <c r="CQ89" s="43">
        <f>IF(CQ87=1,(1+Kirish!$D$53)^INT((CQ86-1)/12),1)</f>
        <v>1.2653190184960004</v>
      </c>
      <c r="CR89" s="43">
        <f>IF(CR87=1,(1+Kirish!$D$53)^INT((CR86-1)/12),1)</f>
        <v>1.2653190184960004</v>
      </c>
      <c r="CS89" s="43">
        <f>IF(CS87=1,(1+Kirish!$D$53)^INT((CS86-1)/12),1)</f>
        <v>1.2653190184960004</v>
      </c>
      <c r="CT89" s="43">
        <f>IF(CT87=1,(1+Kirish!$D$53)^INT((CT86-1)/12),1)</f>
        <v>1.2653190184960004</v>
      </c>
      <c r="CU89" s="43">
        <f>IF(CU87=1,(1+Kirish!$D$53)^INT((CU86-1)/12),1)</f>
        <v>1.2653190184960004</v>
      </c>
      <c r="CV89" s="43">
        <f>IF(CV87=1,(1+Kirish!$D$53)^INT((CV86-1)/12),1)</f>
        <v>1.2653190184960004</v>
      </c>
      <c r="CW89" s="43">
        <f>IF(CW87=1,(1+Kirish!$D$53)^INT((CW86-1)/12),1)</f>
        <v>1.2653190184960004</v>
      </c>
      <c r="CX89" s="43">
        <f>IF(CX87=1,(1+Kirish!$D$53)^INT((CX86-1)/12),1)</f>
        <v>1.2653190184960004</v>
      </c>
      <c r="CY89" s="43">
        <f>IF(CY87=1,(1+Kirish!$D$53)^INT((CY86-1)/12),1)</f>
        <v>1.3159317792358403</v>
      </c>
      <c r="CZ89" s="43">
        <f>IF(CZ87=1,(1+Kirish!$D$53)^INT((CZ86-1)/12),1)</f>
        <v>1.3159317792358403</v>
      </c>
      <c r="DA89" s="43">
        <f>IF(DA87=1,(1+Kirish!$D$53)^INT((DA86-1)/12),1)</f>
        <v>1.3159317792358403</v>
      </c>
      <c r="DB89" s="43">
        <f>IF(DB87=1,(1+Kirish!$D$53)^INT((DB86-1)/12),1)</f>
        <v>1.3159317792358403</v>
      </c>
      <c r="DC89" s="43">
        <f>IF(DC87=1,(1+Kirish!$D$53)^INT((DC86-1)/12),1)</f>
        <v>1.3159317792358403</v>
      </c>
      <c r="DD89" s="43">
        <f>IF(DD87=1,(1+Kirish!$D$53)^INT((DD86-1)/12),1)</f>
        <v>1.3159317792358403</v>
      </c>
      <c r="DE89" s="43">
        <f>IF(DE87=1,(1+Kirish!$D$53)^INT((DE86-1)/12),1)</f>
        <v>1.3159317792358403</v>
      </c>
      <c r="DF89" s="43">
        <f>IF(DF87=1,(1+Kirish!$D$53)^INT((DF86-1)/12),1)</f>
        <v>1.3159317792358403</v>
      </c>
      <c r="DG89" s="43">
        <f>IF(DG87=1,(1+Kirish!$D$53)^INT((DG86-1)/12),1)</f>
        <v>1.3159317792358403</v>
      </c>
      <c r="DH89" s="43">
        <f>IF(DH87=1,(1+Kirish!$D$53)^INT((DH86-1)/12),1)</f>
        <v>1.3159317792358403</v>
      </c>
      <c r="DI89" s="43">
        <f>IF(DI87=1,(1+Kirish!$D$53)^INT((DI86-1)/12),1)</f>
        <v>1.3159317792358403</v>
      </c>
      <c r="DJ89" s="43">
        <f>IF(DJ87=1,(1+Kirish!$D$53)^INT((DJ86-1)/12),1)</f>
        <v>1.3159317792358403</v>
      </c>
      <c r="DK89" s="43">
        <f>IF(DK87=1,(1+Kirish!$D$53)^INT((DK86-1)/12),1)</f>
        <v>1.3685690504052741</v>
      </c>
      <c r="DL89" s="43">
        <f>IF(DL87=1,(1+Kirish!$D$53)^INT((DL86-1)/12),1)</f>
        <v>1.3685690504052741</v>
      </c>
      <c r="DM89" s="43">
        <f>IF(DM87=1,(1+Kirish!$D$53)^INT((DM86-1)/12),1)</f>
        <v>1.3685690504052741</v>
      </c>
      <c r="DN89" s="43">
        <f>IF(DN87=1,(1+Kirish!$D$53)^INT((DN86-1)/12),1)</f>
        <v>1.3685690504052741</v>
      </c>
      <c r="DO89" s="43">
        <f>IF(DO87=1,(1+Kirish!$D$53)^INT((DO86-1)/12),1)</f>
        <v>1.3685690504052741</v>
      </c>
      <c r="DP89" s="43">
        <f>IF(DP87=1,(1+Kirish!$D$53)^INT((DP86-1)/12),1)</f>
        <v>1.3685690504052741</v>
      </c>
      <c r="DQ89" s="43">
        <f>IF(DQ87=1,(1+Kirish!$D$53)^INT((DQ86-1)/12),1)</f>
        <v>1.3685690504052741</v>
      </c>
      <c r="DR89" s="43">
        <f>IF(DR87=1,(1+Kirish!$D$53)^INT((DR86-1)/12),1)</f>
        <v>1.3685690504052741</v>
      </c>
      <c r="DS89" s="43">
        <f>IF(DS87=1,(1+Kirish!$D$53)^INT((DS86-1)/12),1)</f>
        <v>1.3685690504052741</v>
      </c>
      <c r="DT89" s="43">
        <f>IF(DT87=1,(1+Kirish!$D$53)^INT((DT86-1)/12),1)</f>
        <v>1.3685690504052741</v>
      </c>
      <c r="DU89" s="43">
        <f>IF(DU87=1,(1+Kirish!$D$53)^INT((DU86-1)/12),1)</f>
        <v>1.3685690504052741</v>
      </c>
      <c r="DV89" s="43">
        <f>IF(DV87=1,(1+Kirish!$D$53)^INT((DV86-1)/12),1)</f>
        <v>1.3685690504052741</v>
      </c>
      <c r="DW89" s="43">
        <f>IF(DW87=1,(1+Kirish!$D$53)^INT((DW86-1)/12),1)</f>
        <v>1.4233118124214852</v>
      </c>
      <c r="DX89" s="43">
        <f>IF(DX87=1,(1+Kirish!$D$53)^INT((DX86-1)/12),1)</f>
        <v>1.4233118124214852</v>
      </c>
      <c r="DY89" s="43">
        <f>IF(DY87=1,(1+Kirish!$D$53)^INT((DY86-1)/12),1)</f>
        <v>1.4233118124214852</v>
      </c>
      <c r="DZ89" s="43">
        <f>IF(DZ87=1,(1+Kirish!$D$53)^INT((DZ86-1)/12),1)</f>
        <v>1.4233118124214852</v>
      </c>
      <c r="EA89" s="43">
        <f>IF(EA87=1,(1+Kirish!$D$53)^INT((EA86-1)/12),1)</f>
        <v>1.4233118124214852</v>
      </c>
      <c r="EB89" s="43">
        <f>IF(EB87=1,(1+Kirish!$D$53)^INT((EB86-1)/12),1)</f>
        <v>1.4233118124214852</v>
      </c>
      <c r="EC89" s="43">
        <f>IF(EC87=1,(1+Kirish!$D$53)^INT((EC86-1)/12),1)</f>
        <v>1.4233118124214852</v>
      </c>
      <c r="ED89" s="43">
        <f>IF(ED87=1,(1+Kirish!$D$53)^INT((ED86-1)/12),1)</f>
        <v>1.4233118124214852</v>
      </c>
      <c r="EE89" s="43">
        <f>IF(EE87=1,(1+Kirish!$D$53)^INT((EE86-1)/12),1)</f>
        <v>1.4233118124214852</v>
      </c>
      <c r="EF89" s="43">
        <f>IF(EF87=1,(1+Kirish!$D$53)^INT((EF86-1)/12),1)</f>
        <v>1.4233118124214852</v>
      </c>
      <c r="EG89" s="43">
        <f>IF(EG87=1,(1+Kirish!$D$53)^INT((EG86-1)/12),1)</f>
        <v>1.4233118124214852</v>
      </c>
      <c r="EH89" s="43">
        <f>IF(EH87=1,(1+Kirish!$D$53)^INT((EH86-1)/12),1)</f>
        <v>1.4233118124214852</v>
      </c>
      <c r="EI89" s="43">
        <f>IF(EI87=1,(1+Kirish!$D$53)^INT((EI86-1)/12),1)</f>
        <v>1</v>
      </c>
      <c r="EJ89" s="43">
        <f>IF(EJ87=1,(1+Kirish!$D$53)^INT((EJ86-1)/12),1)</f>
        <v>1</v>
      </c>
      <c r="EK89" s="43">
        <f>IF(EK87=1,(1+Kirish!$D$53)^INT((EK86-1)/12),1)</f>
        <v>1</v>
      </c>
      <c r="EL89" s="43">
        <f>IF(EL87=1,(1+Kirish!$D$53)^INT((EL86-1)/12),1)</f>
        <v>1</v>
      </c>
      <c r="EM89" s="43">
        <f>IF(EM87=1,(1+Kirish!$D$53)^INT((EM86-1)/12),1)</f>
        <v>1</v>
      </c>
      <c r="EN89" s="43">
        <f>IF(EN87=1,(1+Kirish!$D$53)^INT((EN86-1)/12),1)</f>
        <v>1</v>
      </c>
      <c r="EO89" s="43">
        <f>IF(EO87=1,(1+Kirish!$D$53)^INT((EO86-1)/12),1)</f>
        <v>1</v>
      </c>
      <c r="EP89" s="43">
        <f>IF(EP87=1,(1+Kirish!$D$53)^INT((EP86-1)/12),1)</f>
        <v>1</v>
      </c>
      <c r="EQ89" s="43">
        <f>IF(EQ87=1,(1+Kirish!$D$53)^INT((EQ86-1)/12),1)</f>
        <v>1</v>
      </c>
      <c r="ER89" s="43">
        <f>IF(ER87=1,(1+Kirish!$D$53)^INT((ER86-1)/12),1)</f>
        <v>1</v>
      </c>
      <c r="ES89" s="43">
        <f>IF(ES87=1,(1+Kirish!$D$53)^INT((ES86-1)/12),1)</f>
        <v>1</v>
      </c>
      <c r="ET89" s="43">
        <f>IF(ET87=1,(1+Kirish!$D$53)^INT((ET86-1)/12),1)</f>
        <v>1</v>
      </c>
      <c r="EU89" s="43">
        <f>IF(EU87=1,(1+Kirish!$D$53)^INT((EU86-1)/12),1)</f>
        <v>1</v>
      </c>
      <c r="EV89" s="43">
        <f>IF(EV87=1,(1+Kirish!$D$53)^INT((EV86-1)/12),1)</f>
        <v>1</v>
      </c>
      <c r="EW89" s="43">
        <f>IF(EW87=1,(1+Kirish!$D$53)^INT((EW86-1)/12),1)</f>
        <v>1</v>
      </c>
      <c r="EX89" s="43">
        <f>IF(EX87=1,(1+Kirish!$D$53)^INT((EX86-1)/12),1)</f>
        <v>1</v>
      </c>
      <c r="EY89" s="43">
        <f>IF(EY87=1,(1+Kirish!$D$53)^INT((EY86-1)/12),1)</f>
        <v>1</v>
      </c>
      <c r="EZ89" s="43">
        <f>IF(EZ87=1,(1+Kirish!$D$53)^INT((EZ86-1)/12),1)</f>
        <v>1</v>
      </c>
      <c r="FA89" s="43">
        <f>IF(FA87=1,(1+Kirish!$D$53)^INT((FA86-1)/12),1)</f>
        <v>1</v>
      </c>
      <c r="FB89" s="43">
        <f>IF(FB87=1,(1+Kirish!$D$53)^INT((FB86-1)/12),1)</f>
        <v>1</v>
      </c>
      <c r="FC89" s="43">
        <f>IF(FC87=1,(1+Kirish!$D$53)^INT((FC86-1)/12),1)</f>
        <v>1</v>
      </c>
      <c r="FD89" s="43">
        <f>IF(FD87=1,(1+Kirish!$D$53)^INT((FD86-1)/12),1)</f>
        <v>1</v>
      </c>
      <c r="FE89" s="43">
        <f>IF(FE87=1,(1+Kirish!$D$53)^INT((FE86-1)/12),1)</f>
        <v>1</v>
      </c>
      <c r="FF89" s="43">
        <f>IF(FF87=1,(1+Kirish!$D$53)^INT((FF86-1)/12),1)</f>
        <v>1</v>
      </c>
      <c r="FG89" s="43">
        <f>IF(FG87=1,(1+Kirish!$D$53)^INT((FG86-1)/12),1)</f>
        <v>1</v>
      </c>
      <c r="FH89" s="43">
        <f>IF(FH87=1,(1+Kirish!$D$53)^INT((FH86-1)/12),1)</f>
        <v>1</v>
      </c>
      <c r="FI89" s="43">
        <f>IF(FI87=1,(1+Kirish!$D$53)^INT((FI86-1)/12),1)</f>
        <v>1</v>
      </c>
      <c r="FJ89" s="43">
        <f>IF(FJ87=1,(1+Kirish!$D$53)^INT((FJ86-1)/12),1)</f>
        <v>1</v>
      </c>
      <c r="FK89" s="43">
        <f>IF(FK87=1,(1+Kirish!$D$53)^INT((FK86-1)/12),1)</f>
        <v>1</v>
      </c>
      <c r="FL89" s="43">
        <f>IF(FL87=1,(1+Kirish!$D$53)^INT((FL86-1)/12),1)</f>
        <v>1</v>
      </c>
      <c r="FM89" s="43">
        <f>IF(FM87=1,(1+Kirish!$D$53)^INT((FM86-1)/12),1)</f>
        <v>1</v>
      </c>
      <c r="FN89" s="43">
        <f>IF(FN87=1,(1+Kirish!$D$53)^INT((FN86-1)/12),1)</f>
        <v>1</v>
      </c>
      <c r="FO89" s="43">
        <f>IF(FO87=1,(1+Kirish!$D$53)^INT((FO86-1)/12),1)</f>
        <v>1</v>
      </c>
      <c r="FP89" s="43">
        <f>IF(FP87=1,(1+Kirish!$D$53)^INT((FP86-1)/12),1)</f>
        <v>1</v>
      </c>
    </row>
    <row r="90" spans="1:172" x14ac:dyDescent="0.2">
      <c r="A90" s="42" t="s">
        <v>238</v>
      </c>
      <c r="C90" s="45">
        <f t="shared" ref="C90:C99" si="101">SUM(D90:FP90)</f>
        <v>1336442.2638353794</v>
      </c>
      <c r="D90" s="46">
        <f>Parametrlar!$J$16*D88*D89</f>
        <v>0</v>
      </c>
      <c r="E90" s="46">
        <f>Parametrlar!$J$16*E88*E89</f>
        <v>0</v>
      </c>
      <c r="F90" s="46">
        <f>Parametrlar!$J$16*F88*F89</f>
        <v>0</v>
      </c>
      <c r="G90" s="46">
        <f>Parametrlar!$J$16*G88*G89</f>
        <v>0</v>
      </c>
      <c r="H90" s="46">
        <f>Parametrlar!$J$16*H88*H89</f>
        <v>0</v>
      </c>
      <c r="I90" s="46">
        <f>Parametrlar!$J$16*I88*I89</f>
        <v>0</v>
      </c>
      <c r="J90" s="46">
        <f>Parametrlar!$J$16*J88*J89</f>
        <v>0</v>
      </c>
      <c r="K90" s="46">
        <f>Parametrlar!$J$16*K88*K89</f>
        <v>0</v>
      </c>
      <c r="L90" s="46">
        <f>Parametrlar!$J$16*L88*L89</f>
        <v>0</v>
      </c>
      <c r="M90" s="46">
        <f>Parametrlar!$J$16*M88*M89</f>
        <v>0</v>
      </c>
      <c r="N90" s="46">
        <f>Parametrlar!$J$16*N88*N89</f>
        <v>0</v>
      </c>
      <c r="O90" s="46">
        <f>Parametrlar!$J$16*O88*O89</f>
        <v>0</v>
      </c>
      <c r="P90" s="46">
        <f>Parametrlar!$J$16*P88*P89</f>
        <v>0</v>
      </c>
      <c r="Q90" s="46">
        <f>Parametrlar!$J$16*Q88*Q89</f>
        <v>0</v>
      </c>
      <c r="R90" s="46">
        <f>Parametrlar!$J$16*R88*R89</f>
        <v>0</v>
      </c>
      <c r="S90" s="46">
        <f>Parametrlar!$J$16*S88*S89</f>
        <v>2029.0800000000004</v>
      </c>
      <c r="T90" s="46">
        <f>Parametrlar!$J$16*T88*T89</f>
        <v>2863.2573333333335</v>
      </c>
      <c r="U90" s="46">
        <f>Parametrlar!$J$16*U88*U89</f>
        <v>3697.4346666666675</v>
      </c>
      <c r="V90" s="46">
        <f>Parametrlar!$J$16*V88*V89</f>
        <v>4531.612000000001</v>
      </c>
      <c r="W90" s="46">
        <f>Parametrlar!$J$16*W88*W89</f>
        <v>5365.7893333333341</v>
      </c>
      <c r="X90" s="46">
        <f>Parametrlar!$J$16*X88*X89</f>
        <v>6199.9666666666681</v>
      </c>
      <c r="Y90" s="46">
        <f>Parametrlar!$J$16*Y88*Y89</f>
        <v>7034.1440000000011</v>
      </c>
      <c r="Z90" s="46">
        <f>Parametrlar!$J$16*Z88*Z89</f>
        <v>7868.3213333333342</v>
      </c>
      <c r="AA90" s="46">
        <f>Parametrlar!$J$16*AA88*AA89</f>
        <v>8702.4986666666682</v>
      </c>
      <c r="AB90" s="46">
        <f>Parametrlar!$J$16*AB88*AB89</f>
        <v>9536.6760000000013</v>
      </c>
      <c r="AC90" s="46">
        <f>Parametrlar!$J$16*AC88*AC89</f>
        <v>9536.6760000000013</v>
      </c>
      <c r="AD90" s="46">
        <f>Parametrlar!$J$16*AD88*AD89</f>
        <v>9536.6760000000013</v>
      </c>
      <c r="AE90" s="46">
        <f>Parametrlar!$J$16*AE88*AE89</f>
        <v>9918.1430400000008</v>
      </c>
      <c r="AF90" s="46">
        <f>Parametrlar!$J$16*AF88*AF89</f>
        <v>9918.1430400000008</v>
      </c>
      <c r="AG90" s="46">
        <f>Parametrlar!$J$16*AG88*AG89</f>
        <v>9918.1430400000008</v>
      </c>
      <c r="AH90" s="46">
        <f>Parametrlar!$J$16*AH88*AH89</f>
        <v>9918.1430400000008</v>
      </c>
      <c r="AI90" s="46">
        <f>Parametrlar!$J$16*AI88*AI89</f>
        <v>9918.1430400000008</v>
      </c>
      <c r="AJ90" s="46">
        <f>Parametrlar!$J$16*AJ88*AJ89</f>
        <v>9918.1430400000008</v>
      </c>
      <c r="AK90" s="46">
        <f>Parametrlar!$J$16*AK88*AK89</f>
        <v>9918.1430400000008</v>
      </c>
      <c r="AL90" s="46">
        <f>Parametrlar!$J$16*AL88*AL89</f>
        <v>9918.1430400000008</v>
      </c>
      <c r="AM90" s="46">
        <f>Parametrlar!$J$16*AM88*AM89</f>
        <v>9918.1430400000008</v>
      </c>
      <c r="AN90" s="46">
        <f>Parametrlar!$J$16*AN88*AN89</f>
        <v>9918.1430400000008</v>
      </c>
      <c r="AO90" s="46">
        <f>Parametrlar!$J$16*AO88*AO89</f>
        <v>9918.1430400000008</v>
      </c>
      <c r="AP90" s="46">
        <f>Parametrlar!$J$16*AP88*AP89</f>
        <v>9918.1430400000008</v>
      </c>
      <c r="AQ90" s="46">
        <f>Parametrlar!$J$16*AQ88*AQ89</f>
        <v>10314.868761600002</v>
      </c>
      <c r="AR90" s="46">
        <f>Parametrlar!$J$16*AR88*AR89</f>
        <v>10314.868761600002</v>
      </c>
      <c r="AS90" s="46">
        <f>Parametrlar!$J$16*AS88*AS89</f>
        <v>10314.868761600002</v>
      </c>
      <c r="AT90" s="46">
        <f>Parametrlar!$J$16*AT88*AT89</f>
        <v>10314.868761600002</v>
      </c>
      <c r="AU90" s="46">
        <f>Parametrlar!$J$16*AU88*AU89</f>
        <v>10314.868761600002</v>
      </c>
      <c r="AV90" s="46">
        <f>Parametrlar!$J$16*AV88*AV89</f>
        <v>10314.868761600002</v>
      </c>
      <c r="AW90" s="46">
        <f>Parametrlar!$J$16*AW88*AW89</f>
        <v>10314.868761600002</v>
      </c>
      <c r="AX90" s="46">
        <f>Parametrlar!$J$16*AX88*AX89</f>
        <v>10314.868761600002</v>
      </c>
      <c r="AY90" s="46">
        <f>Parametrlar!$J$16*AY88*AY89</f>
        <v>10314.868761600002</v>
      </c>
      <c r="AZ90" s="46">
        <f>Parametrlar!$J$16*AZ88*AZ89</f>
        <v>10314.868761600002</v>
      </c>
      <c r="BA90" s="46">
        <f>Parametrlar!$J$16*BA88*BA89</f>
        <v>10314.868761600002</v>
      </c>
      <c r="BB90" s="46">
        <f>Parametrlar!$J$16*BB88*BB89</f>
        <v>10314.868761600002</v>
      </c>
      <c r="BC90" s="46">
        <f>Parametrlar!$J$16*BC88*BC89</f>
        <v>10727.463512064001</v>
      </c>
      <c r="BD90" s="46">
        <f>Parametrlar!$J$16*BD88*BD89</f>
        <v>10727.463512064001</v>
      </c>
      <c r="BE90" s="46">
        <f>Parametrlar!$J$16*BE88*BE89</f>
        <v>10727.463512064001</v>
      </c>
      <c r="BF90" s="46">
        <f>Parametrlar!$J$16*BF88*BF89</f>
        <v>10727.463512064001</v>
      </c>
      <c r="BG90" s="46">
        <f>Parametrlar!$J$16*BG88*BG89</f>
        <v>10727.463512064001</v>
      </c>
      <c r="BH90" s="46">
        <f>Parametrlar!$J$16*BH88*BH89</f>
        <v>10727.463512064001</v>
      </c>
      <c r="BI90" s="46">
        <f>Parametrlar!$J$16*BI88*BI89</f>
        <v>10727.463512064001</v>
      </c>
      <c r="BJ90" s="46">
        <f>Parametrlar!$J$16*BJ88*BJ89</f>
        <v>10727.463512064001</v>
      </c>
      <c r="BK90" s="46">
        <f>Parametrlar!$J$16*BK88*BK89</f>
        <v>10727.463512064001</v>
      </c>
      <c r="BL90" s="46">
        <f>Parametrlar!$J$16*BL88*BL89</f>
        <v>10727.463512064001</v>
      </c>
      <c r="BM90" s="46">
        <f>Parametrlar!$J$16*BM88*BM89</f>
        <v>10727.463512064001</v>
      </c>
      <c r="BN90" s="46">
        <f>Parametrlar!$J$16*BN88*BN89</f>
        <v>10727.463512064001</v>
      </c>
      <c r="BO90" s="46">
        <f>Parametrlar!$J$16*BO88*BO89</f>
        <v>11156.562052546564</v>
      </c>
      <c r="BP90" s="46">
        <f>Parametrlar!$J$16*BP88*BP89</f>
        <v>11156.562052546564</v>
      </c>
      <c r="BQ90" s="46">
        <f>Parametrlar!$J$16*BQ88*BQ89</f>
        <v>11156.562052546564</v>
      </c>
      <c r="BR90" s="46">
        <f>Parametrlar!$J$16*BR88*BR89</f>
        <v>11156.562052546564</v>
      </c>
      <c r="BS90" s="46">
        <f>Parametrlar!$J$16*BS88*BS89</f>
        <v>11156.562052546564</v>
      </c>
      <c r="BT90" s="46">
        <f>Parametrlar!$J$16*BT88*BT89</f>
        <v>11156.562052546564</v>
      </c>
      <c r="BU90" s="46">
        <f>Parametrlar!$J$16*BU88*BU89</f>
        <v>11156.562052546564</v>
      </c>
      <c r="BV90" s="46">
        <f>Parametrlar!$J$16*BV88*BV89</f>
        <v>11156.562052546564</v>
      </c>
      <c r="BW90" s="46">
        <f>Parametrlar!$J$16*BW88*BW89</f>
        <v>11156.562052546564</v>
      </c>
      <c r="BX90" s="46">
        <f>Parametrlar!$J$16*BX88*BX89</f>
        <v>11156.562052546564</v>
      </c>
      <c r="BY90" s="46">
        <f>Parametrlar!$J$16*BY88*BY89</f>
        <v>11156.562052546564</v>
      </c>
      <c r="BZ90" s="46">
        <f>Parametrlar!$J$16*BZ88*BZ89</f>
        <v>11156.562052546564</v>
      </c>
      <c r="CA90" s="46">
        <f>Parametrlar!$J$16*CA88*CA89</f>
        <v>11602.824534648427</v>
      </c>
      <c r="CB90" s="46">
        <f>Parametrlar!$J$16*CB88*CB89</f>
        <v>11602.824534648427</v>
      </c>
      <c r="CC90" s="46">
        <f>Parametrlar!$J$16*CC88*CC89</f>
        <v>11602.824534648427</v>
      </c>
      <c r="CD90" s="46">
        <f>Parametrlar!$J$16*CD88*CD89</f>
        <v>11602.824534648427</v>
      </c>
      <c r="CE90" s="46">
        <f>Parametrlar!$J$16*CE88*CE89</f>
        <v>11602.824534648427</v>
      </c>
      <c r="CF90" s="46">
        <f>Parametrlar!$J$16*CF88*CF89</f>
        <v>11602.824534648427</v>
      </c>
      <c r="CG90" s="46">
        <f>Parametrlar!$J$16*CG88*CG89</f>
        <v>11602.824534648427</v>
      </c>
      <c r="CH90" s="46">
        <f>Parametrlar!$J$16*CH88*CH89</f>
        <v>11602.824534648427</v>
      </c>
      <c r="CI90" s="46">
        <f>Parametrlar!$J$16*CI88*CI89</f>
        <v>11602.824534648427</v>
      </c>
      <c r="CJ90" s="46">
        <f>Parametrlar!$J$16*CJ88*CJ89</f>
        <v>11602.824534648427</v>
      </c>
      <c r="CK90" s="46">
        <f>Parametrlar!$J$16*CK88*CK89</f>
        <v>11602.824534648427</v>
      </c>
      <c r="CL90" s="46">
        <f>Parametrlar!$J$16*CL88*CL89</f>
        <v>11602.824534648427</v>
      </c>
      <c r="CM90" s="46">
        <f>Parametrlar!$J$16*CM88*CM89</f>
        <v>12066.937516034364</v>
      </c>
      <c r="CN90" s="46">
        <f>Parametrlar!$J$16*CN88*CN89</f>
        <v>12066.937516034364</v>
      </c>
      <c r="CO90" s="46">
        <f>Parametrlar!$J$16*CO88*CO89</f>
        <v>12066.937516034364</v>
      </c>
      <c r="CP90" s="46">
        <f>Parametrlar!$J$16*CP88*CP89</f>
        <v>12066.937516034364</v>
      </c>
      <c r="CQ90" s="46">
        <f>Parametrlar!$J$16*CQ88*CQ89</f>
        <v>12066.937516034364</v>
      </c>
      <c r="CR90" s="46">
        <f>Parametrlar!$J$16*CR88*CR89</f>
        <v>12066.937516034364</v>
      </c>
      <c r="CS90" s="46">
        <f>Parametrlar!$J$16*CS88*CS89</f>
        <v>12066.937516034364</v>
      </c>
      <c r="CT90" s="46">
        <f>Parametrlar!$J$16*CT88*CT89</f>
        <v>12066.937516034364</v>
      </c>
      <c r="CU90" s="46">
        <f>Parametrlar!$J$16*CU88*CU89</f>
        <v>12066.937516034364</v>
      </c>
      <c r="CV90" s="46">
        <f>Parametrlar!$J$16*CV88*CV89</f>
        <v>12066.937516034364</v>
      </c>
      <c r="CW90" s="46">
        <f>Parametrlar!$J$16*CW88*CW89</f>
        <v>12066.937516034364</v>
      </c>
      <c r="CX90" s="46">
        <f>Parametrlar!$J$16*CX88*CX89</f>
        <v>12066.937516034364</v>
      </c>
      <c r="CY90" s="46">
        <f>Parametrlar!$J$16*CY88*CY89</f>
        <v>12549.615016675738</v>
      </c>
      <c r="CZ90" s="46">
        <f>Parametrlar!$J$16*CZ88*CZ89</f>
        <v>12549.615016675738</v>
      </c>
      <c r="DA90" s="46">
        <f>Parametrlar!$J$16*DA88*DA89</f>
        <v>12549.615016675738</v>
      </c>
      <c r="DB90" s="46">
        <f>Parametrlar!$J$16*DB88*DB89</f>
        <v>12549.615016675738</v>
      </c>
      <c r="DC90" s="46">
        <f>Parametrlar!$J$16*DC88*DC89</f>
        <v>12549.615016675738</v>
      </c>
      <c r="DD90" s="46">
        <f>Parametrlar!$J$16*DD88*DD89</f>
        <v>12549.615016675738</v>
      </c>
      <c r="DE90" s="46">
        <f>Parametrlar!$J$16*DE88*DE89</f>
        <v>12549.615016675738</v>
      </c>
      <c r="DF90" s="46">
        <f>Parametrlar!$J$16*DF88*DF89</f>
        <v>12549.615016675738</v>
      </c>
      <c r="DG90" s="46">
        <f>Parametrlar!$J$16*DG88*DG89</f>
        <v>12549.615016675738</v>
      </c>
      <c r="DH90" s="46">
        <f>Parametrlar!$J$16*DH88*DH89</f>
        <v>12549.615016675738</v>
      </c>
      <c r="DI90" s="46">
        <f>Parametrlar!$J$16*DI88*DI89</f>
        <v>12549.615016675738</v>
      </c>
      <c r="DJ90" s="46">
        <f>Parametrlar!$J$16*DJ88*DJ89</f>
        <v>12549.615016675738</v>
      </c>
      <c r="DK90" s="46">
        <f>Parametrlar!$J$16*DK88*DK89</f>
        <v>13051.59961734277</v>
      </c>
      <c r="DL90" s="46">
        <f>Parametrlar!$J$16*DL88*DL89</f>
        <v>13051.59961734277</v>
      </c>
      <c r="DM90" s="46">
        <f>Parametrlar!$J$16*DM88*DM89</f>
        <v>13051.59961734277</v>
      </c>
      <c r="DN90" s="46">
        <f>Parametrlar!$J$16*DN88*DN89</f>
        <v>13051.59961734277</v>
      </c>
      <c r="DO90" s="46">
        <f>Parametrlar!$J$16*DO88*DO89</f>
        <v>13051.59961734277</v>
      </c>
      <c r="DP90" s="46">
        <f>Parametrlar!$J$16*DP88*DP89</f>
        <v>13051.59961734277</v>
      </c>
      <c r="DQ90" s="46">
        <f>Parametrlar!$J$16*DQ88*DQ89</f>
        <v>13051.59961734277</v>
      </c>
      <c r="DR90" s="46">
        <f>Parametrlar!$J$16*DR88*DR89</f>
        <v>13051.59961734277</v>
      </c>
      <c r="DS90" s="46">
        <f>Parametrlar!$J$16*DS88*DS89</f>
        <v>13051.59961734277</v>
      </c>
      <c r="DT90" s="46">
        <f>Parametrlar!$J$16*DT88*DT89</f>
        <v>13051.59961734277</v>
      </c>
      <c r="DU90" s="46">
        <f>Parametrlar!$J$16*DU88*DU89</f>
        <v>13051.59961734277</v>
      </c>
      <c r="DV90" s="46">
        <f>Parametrlar!$J$16*DV88*DV89</f>
        <v>13051.59961734277</v>
      </c>
      <c r="DW90" s="46">
        <f>Parametrlar!$J$16*DW88*DW89</f>
        <v>13573.663602036482</v>
      </c>
      <c r="DX90" s="46">
        <f>Parametrlar!$J$16*DX88*DX89</f>
        <v>13573.663602036482</v>
      </c>
      <c r="DY90" s="46">
        <f>Parametrlar!$J$16*DY88*DY89</f>
        <v>13573.663602036482</v>
      </c>
      <c r="DZ90" s="46">
        <f>Parametrlar!$J$16*DZ88*DZ89</f>
        <v>13573.663602036482</v>
      </c>
      <c r="EA90" s="46">
        <f>Parametrlar!$J$16*EA88*EA89</f>
        <v>13573.663602036482</v>
      </c>
      <c r="EB90" s="46">
        <f>Parametrlar!$J$16*EB88*EB89</f>
        <v>13573.663602036482</v>
      </c>
      <c r="EC90" s="46">
        <f>Parametrlar!$J$16*EC88*EC89</f>
        <v>13573.663602036482</v>
      </c>
      <c r="ED90" s="46">
        <f>Parametrlar!$J$16*ED88*ED89</f>
        <v>13573.663602036482</v>
      </c>
      <c r="EE90" s="46">
        <f>Parametrlar!$J$16*EE88*EE89</f>
        <v>13573.663602036482</v>
      </c>
      <c r="EF90" s="46">
        <f>Parametrlar!$J$16*EF88*EF89</f>
        <v>13573.663602036482</v>
      </c>
      <c r="EG90" s="46">
        <f>Parametrlar!$J$16*EG88*EG89</f>
        <v>13573.663602036482</v>
      </c>
      <c r="EH90" s="46">
        <f>Parametrlar!$J$16*EH88*EH89</f>
        <v>13573.663602036482</v>
      </c>
      <c r="EI90" s="46">
        <f>Parametrlar!$J$16*EI88*EI89</f>
        <v>0</v>
      </c>
      <c r="EJ90" s="46">
        <f>Parametrlar!$J$16*EJ88*EJ89</f>
        <v>0</v>
      </c>
      <c r="EK90" s="46">
        <f>Parametrlar!$J$16*EK88*EK89</f>
        <v>0</v>
      </c>
      <c r="EL90" s="46">
        <f>Parametrlar!$J$16*EL88*EL89</f>
        <v>0</v>
      </c>
      <c r="EM90" s="46">
        <f>Parametrlar!$J$16*EM88*EM89</f>
        <v>0</v>
      </c>
      <c r="EN90" s="46">
        <f>Parametrlar!$J$16*EN88*EN89</f>
        <v>0</v>
      </c>
      <c r="EO90" s="46">
        <f>Parametrlar!$J$16*EO88*EO89</f>
        <v>0</v>
      </c>
      <c r="EP90" s="46">
        <f>Parametrlar!$J$16*EP88*EP89</f>
        <v>0</v>
      </c>
      <c r="EQ90" s="46">
        <f>Parametrlar!$J$16*EQ88*EQ89</f>
        <v>0</v>
      </c>
      <c r="ER90" s="46">
        <f>Parametrlar!$J$16*ER88*ER89</f>
        <v>0</v>
      </c>
      <c r="ES90" s="46">
        <f>Parametrlar!$J$16*ES88*ES89</f>
        <v>0</v>
      </c>
      <c r="ET90" s="46">
        <f>Parametrlar!$J$16*ET88*ET89</f>
        <v>0</v>
      </c>
      <c r="EU90" s="46">
        <f>Parametrlar!$J$16*EU88*EU89</f>
        <v>0</v>
      </c>
      <c r="EV90" s="46">
        <f>Parametrlar!$J$16*EV88*EV89</f>
        <v>0</v>
      </c>
      <c r="EW90" s="46">
        <f>Parametrlar!$J$16*EW88*EW89</f>
        <v>0</v>
      </c>
      <c r="EX90" s="46">
        <f>Parametrlar!$J$16*EX88*EX89</f>
        <v>0</v>
      </c>
      <c r="EY90" s="46">
        <f>Parametrlar!$J$16*EY88*EY89</f>
        <v>0</v>
      </c>
      <c r="EZ90" s="46">
        <f>Parametrlar!$J$16*EZ88*EZ89</f>
        <v>0</v>
      </c>
      <c r="FA90" s="46">
        <f>Parametrlar!$J$16*FA88*FA89</f>
        <v>0</v>
      </c>
      <c r="FB90" s="46">
        <f>Parametrlar!$J$16*FB88*FB89</f>
        <v>0</v>
      </c>
      <c r="FC90" s="46">
        <f>Parametrlar!$J$16*FC88*FC89</f>
        <v>0</v>
      </c>
      <c r="FD90" s="46">
        <f>Parametrlar!$J$16*FD88*FD89</f>
        <v>0</v>
      </c>
      <c r="FE90" s="46">
        <f>Parametrlar!$J$16*FE88*FE89</f>
        <v>0</v>
      </c>
      <c r="FF90" s="46">
        <f>Parametrlar!$J$16*FF88*FF89</f>
        <v>0</v>
      </c>
      <c r="FG90" s="46">
        <f>Parametrlar!$J$16*FG88*FG89</f>
        <v>0</v>
      </c>
      <c r="FH90" s="46">
        <f>Parametrlar!$J$16*FH88*FH89</f>
        <v>0</v>
      </c>
      <c r="FI90" s="46">
        <f>Parametrlar!$J$16*FI88*FI89</f>
        <v>0</v>
      </c>
      <c r="FJ90" s="46">
        <f>Parametrlar!$J$16*FJ88*FJ89</f>
        <v>0</v>
      </c>
      <c r="FK90" s="46">
        <f>Parametrlar!$J$16*FK88*FK89</f>
        <v>0</v>
      </c>
      <c r="FL90" s="46">
        <f>Parametrlar!$J$16*FL88*FL89</f>
        <v>0</v>
      </c>
      <c r="FM90" s="46">
        <f>Parametrlar!$J$16*FM88*FM89</f>
        <v>0</v>
      </c>
      <c r="FN90" s="46">
        <f>Parametrlar!$J$16*FN88*FN89</f>
        <v>0</v>
      </c>
      <c r="FO90" s="46">
        <f>Parametrlar!$J$16*FO88*FO89</f>
        <v>0</v>
      </c>
      <c r="FP90" s="46">
        <f>Parametrlar!$J$16*FP88*FP89</f>
        <v>0</v>
      </c>
    </row>
    <row r="91" spans="1:172" x14ac:dyDescent="0.2">
      <c r="A91" s="42" t="s">
        <v>239</v>
      </c>
      <c r="C91" s="45">
        <f t="shared" si="101"/>
        <v>45573.845598409709</v>
      </c>
      <c r="D91" s="46">
        <f>Kirish!$B$21*Parametrlar!$J$14*D88*D89</f>
        <v>0</v>
      </c>
      <c r="E91" s="46">
        <f>Kirish!$B$21*Parametrlar!$J$14*E88*E89</f>
        <v>0</v>
      </c>
      <c r="F91" s="46">
        <f>Kirish!$B$21*Parametrlar!$J$14*F88*F89</f>
        <v>0</v>
      </c>
      <c r="G91" s="46">
        <f>Kirish!$B$21*Parametrlar!$J$14*G88*G89</f>
        <v>0</v>
      </c>
      <c r="H91" s="46">
        <f>Kirish!$B$21*Parametrlar!$J$14*H88*H89</f>
        <v>0</v>
      </c>
      <c r="I91" s="46">
        <f>Kirish!$B$21*Parametrlar!$J$14*I88*I89</f>
        <v>0</v>
      </c>
      <c r="J91" s="46">
        <f>Kirish!$B$21*Parametrlar!$J$14*J88*J89</f>
        <v>0</v>
      </c>
      <c r="K91" s="46">
        <f>Kirish!$B$21*Parametrlar!$J$14*K88*K89</f>
        <v>0</v>
      </c>
      <c r="L91" s="46">
        <f>Kirish!$B$21*Parametrlar!$J$14*L88*L89</f>
        <v>0</v>
      </c>
      <c r="M91" s="46">
        <f>Kirish!$B$21*Parametrlar!$J$14*M88*M89</f>
        <v>0</v>
      </c>
      <c r="N91" s="46">
        <f>Kirish!$B$21*Parametrlar!$J$14*N88*N89</f>
        <v>0</v>
      </c>
      <c r="O91" s="46">
        <f>Kirish!$B$21*Parametrlar!$J$14*O88*O89</f>
        <v>0</v>
      </c>
      <c r="P91" s="46">
        <f>Kirish!$B$21*Parametrlar!$J$14*P88*P89</f>
        <v>0</v>
      </c>
      <c r="Q91" s="46">
        <f>Kirish!$B$21*Parametrlar!$J$14*Q88*Q89</f>
        <v>0</v>
      </c>
      <c r="R91" s="46">
        <f>Kirish!$B$21*Parametrlar!$J$14*R88*R89</f>
        <v>0</v>
      </c>
      <c r="S91" s="46">
        <f>Kirish!$B$21*Parametrlar!$J$14*S88*S89</f>
        <v>69.193395875881833</v>
      </c>
      <c r="T91" s="46">
        <f>Kirish!$B$21*Parametrlar!$J$14*T88*T89</f>
        <v>97.639569735966589</v>
      </c>
      <c r="U91" s="46">
        <f>Kirish!$B$21*Parametrlar!$J$14*U88*U89</f>
        <v>126.08574359605134</v>
      </c>
      <c r="V91" s="46">
        <f>Kirish!$B$21*Parametrlar!$J$14*V88*V89</f>
        <v>154.53191745613609</v>
      </c>
      <c r="W91" s="46">
        <f>Kirish!$B$21*Parametrlar!$J$14*W88*W89</f>
        <v>182.97809131622083</v>
      </c>
      <c r="X91" s="46">
        <f>Kirish!$B$21*Parametrlar!$J$14*X88*X89</f>
        <v>211.42426517630562</v>
      </c>
      <c r="Y91" s="46">
        <f>Kirish!$B$21*Parametrlar!$J$14*Y88*Y89</f>
        <v>239.87043903639037</v>
      </c>
      <c r="Z91" s="46">
        <f>Kirish!$B$21*Parametrlar!$J$14*Z88*Z89</f>
        <v>268.31661289647514</v>
      </c>
      <c r="AA91" s="46">
        <f>Kirish!$B$21*Parametrlar!$J$14*AA88*AA89</f>
        <v>296.76278675655988</v>
      </c>
      <c r="AB91" s="46">
        <f>Kirish!$B$21*Parametrlar!$J$14*AB88*AB89</f>
        <v>325.20896061664462</v>
      </c>
      <c r="AC91" s="46">
        <f>Kirish!$B$21*Parametrlar!$J$14*AC88*AC89</f>
        <v>325.20896061664462</v>
      </c>
      <c r="AD91" s="46">
        <f>Kirish!$B$21*Parametrlar!$J$14*AD88*AD89</f>
        <v>325.20896061664462</v>
      </c>
      <c r="AE91" s="46">
        <f>Kirish!$B$21*Parametrlar!$J$14*AE88*AE89</f>
        <v>338.21731904131042</v>
      </c>
      <c r="AF91" s="46">
        <f>Kirish!$B$21*Parametrlar!$J$14*AF88*AF89</f>
        <v>338.21731904131042</v>
      </c>
      <c r="AG91" s="46">
        <f>Kirish!$B$21*Parametrlar!$J$14*AG88*AG89</f>
        <v>338.21731904131042</v>
      </c>
      <c r="AH91" s="46">
        <f>Kirish!$B$21*Parametrlar!$J$14*AH88*AH89</f>
        <v>338.21731904131042</v>
      </c>
      <c r="AI91" s="46">
        <f>Kirish!$B$21*Parametrlar!$J$14*AI88*AI89</f>
        <v>338.21731904131042</v>
      </c>
      <c r="AJ91" s="46">
        <f>Kirish!$B$21*Parametrlar!$J$14*AJ88*AJ89</f>
        <v>338.21731904131042</v>
      </c>
      <c r="AK91" s="46">
        <f>Kirish!$B$21*Parametrlar!$J$14*AK88*AK89</f>
        <v>338.21731904131042</v>
      </c>
      <c r="AL91" s="46">
        <f>Kirish!$B$21*Parametrlar!$J$14*AL88*AL89</f>
        <v>338.21731904131042</v>
      </c>
      <c r="AM91" s="46">
        <f>Kirish!$B$21*Parametrlar!$J$14*AM88*AM89</f>
        <v>338.21731904131042</v>
      </c>
      <c r="AN91" s="46">
        <f>Kirish!$B$21*Parametrlar!$J$14*AN88*AN89</f>
        <v>338.21731904131042</v>
      </c>
      <c r="AO91" s="46">
        <f>Kirish!$B$21*Parametrlar!$J$14*AO88*AO89</f>
        <v>338.21731904131042</v>
      </c>
      <c r="AP91" s="46">
        <f>Kirish!$B$21*Parametrlar!$J$14*AP88*AP89</f>
        <v>338.21731904131042</v>
      </c>
      <c r="AQ91" s="46">
        <f>Kirish!$B$21*Parametrlar!$J$14*AQ88*AQ89</f>
        <v>351.74601180296287</v>
      </c>
      <c r="AR91" s="46">
        <f>Kirish!$B$21*Parametrlar!$J$14*AR88*AR89</f>
        <v>351.74601180296287</v>
      </c>
      <c r="AS91" s="46">
        <f>Kirish!$B$21*Parametrlar!$J$14*AS88*AS89</f>
        <v>351.74601180296287</v>
      </c>
      <c r="AT91" s="46">
        <f>Kirish!$B$21*Parametrlar!$J$14*AT88*AT89</f>
        <v>351.74601180296287</v>
      </c>
      <c r="AU91" s="46">
        <f>Kirish!$B$21*Parametrlar!$J$14*AU88*AU89</f>
        <v>351.74601180296287</v>
      </c>
      <c r="AV91" s="46">
        <f>Kirish!$B$21*Parametrlar!$J$14*AV88*AV89</f>
        <v>351.74601180296287</v>
      </c>
      <c r="AW91" s="46">
        <f>Kirish!$B$21*Parametrlar!$J$14*AW88*AW89</f>
        <v>351.74601180296287</v>
      </c>
      <c r="AX91" s="46">
        <f>Kirish!$B$21*Parametrlar!$J$14*AX88*AX89</f>
        <v>351.74601180296287</v>
      </c>
      <c r="AY91" s="46">
        <f>Kirish!$B$21*Parametrlar!$J$14*AY88*AY89</f>
        <v>351.74601180296287</v>
      </c>
      <c r="AZ91" s="46">
        <f>Kirish!$B$21*Parametrlar!$J$14*AZ88*AZ89</f>
        <v>351.74601180296287</v>
      </c>
      <c r="BA91" s="46">
        <f>Kirish!$B$21*Parametrlar!$J$14*BA88*BA89</f>
        <v>351.74601180296287</v>
      </c>
      <c r="BB91" s="46">
        <f>Kirish!$B$21*Parametrlar!$J$14*BB88*BB89</f>
        <v>351.74601180296287</v>
      </c>
      <c r="BC91" s="46">
        <f>Kirish!$B$21*Parametrlar!$J$14*BC88*BC89</f>
        <v>365.81585227508134</v>
      </c>
      <c r="BD91" s="46">
        <f>Kirish!$B$21*Parametrlar!$J$14*BD88*BD89</f>
        <v>365.81585227508134</v>
      </c>
      <c r="BE91" s="46">
        <f>Kirish!$B$21*Parametrlar!$J$14*BE88*BE89</f>
        <v>365.81585227508134</v>
      </c>
      <c r="BF91" s="46">
        <f>Kirish!$B$21*Parametrlar!$J$14*BF88*BF89</f>
        <v>365.81585227508134</v>
      </c>
      <c r="BG91" s="46">
        <f>Kirish!$B$21*Parametrlar!$J$14*BG88*BG89</f>
        <v>365.81585227508134</v>
      </c>
      <c r="BH91" s="46">
        <f>Kirish!$B$21*Parametrlar!$J$14*BH88*BH89</f>
        <v>365.81585227508134</v>
      </c>
      <c r="BI91" s="46">
        <f>Kirish!$B$21*Parametrlar!$J$14*BI88*BI89</f>
        <v>365.81585227508134</v>
      </c>
      <c r="BJ91" s="46">
        <f>Kirish!$B$21*Parametrlar!$J$14*BJ88*BJ89</f>
        <v>365.81585227508134</v>
      </c>
      <c r="BK91" s="46">
        <f>Kirish!$B$21*Parametrlar!$J$14*BK88*BK89</f>
        <v>365.81585227508134</v>
      </c>
      <c r="BL91" s="46">
        <f>Kirish!$B$21*Parametrlar!$J$14*BL88*BL89</f>
        <v>365.81585227508134</v>
      </c>
      <c r="BM91" s="46">
        <f>Kirish!$B$21*Parametrlar!$J$14*BM88*BM89</f>
        <v>365.81585227508134</v>
      </c>
      <c r="BN91" s="46">
        <f>Kirish!$B$21*Parametrlar!$J$14*BN88*BN89</f>
        <v>365.81585227508134</v>
      </c>
      <c r="BO91" s="46">
        <f>Kirish!$B$21*Parametrlar!$J$14*BO88*BO89</f>
        <v>380.44848636608464</v>
      </c>
      <c r="BP91" s="46">
        <f>Kirish!$B$21*Parametrlar!$J$14*BP88*BP89</f>
        <v>380.44848636608464</v>
      </c>
      <c r="BQ91" s="46">
        <f>Kirish!$B$21*Parametrlar!$J$14*BQ88*BQ89</f>
        <v>380.44848636608464</v>
      </c>
      <c r="BR91" s="46">
        <f>Kirish!$B$21*Parametrlar!$J$14*BR88*BR89</f>
        <v>380.44848636608464</v>
      </c>
      <c r="BS91" s="46">
        <f>Kirish!$B$21*Parametrlar!$J$14*BS88*BS89</f>
        <v>380.44848636608464</v>
      </c>
      <c r="BT91" s="46">
        <f>Kirish!$B$21*Parametrlar!$J$14*BT88*BT89</f>
        <v>380.44848636608464</v>
      </c>
      <c r="BU91" s="46">
        <f>Kirish!$B$21*Parametrlar!$J$14*BU88*BU89</f>
        <v>380.44848636608464</v>
      </c>
      <c r="BV91" s="46">
        <f>Kirish!$B$21*Parametrlar!$J$14*BV88*BV89</f>
        <v>380.44848636608464</v>
      </c>
      <c r="BW91" s="46">
        <f>Kirish!$B$21*Parametrlar!$J$14*BW88*BW89</f>
        <v>380.44848636608464</v>
      </c>
      <c r="BX91" s="46">
        <f>Kirish!$B$21*Parametrlar!$J$14*BX88*BX89</f>
        <v>380.44848636608464</v>
      </c>
      <c r="BY91" s="46">
        <f>Kirish!$B$21*Parametrlar!$J$14*BY88*BY89</f>
        <v>380.44848636608464</v>
      </c>
      <c r="BZ91" s="46">
        <f>Kirish!$B$21*Parametrlar!$J$14*BZ88*BZ89</f>
        <v>380.44848636608464</v>
      </c>
      <c r="CA91" s="46">
        <f>Kirish!$B$21*Parametrlar!$J$14*CA88*CA89</f>
        <v>395.66642582072808</v>
      </c>
      <c r="CB91" s="46">
        <f>Kirish!$B$21*Parametrlar!$J$14*CB88*CB89</f>
        <v>395.66642582072808</v>
      </c>
      <c r="CC91" s="46">
        <f>Kirish!$B$21*Parametrlar!$J$14*CC88*CC89</f>
        <v>395.66642582072808</v>
      </c>
      <c r="CD91" s="46">
        <f>Kirish!$B$21*Parametrlar!$J$14*CD88*CD89</f>
        <v>395.66642582072808</v>
      </c>
      <c r="CE91" s="46">
        <f>Kirish!$B$21*Parametrlar!$J$14*CE88*CE89</f>
        <v>395.66642582072808</v>
      </c>
      <c r="CF91" s="46">
        <f>Kirish!$B$21*Parametrlar!$J$14*CF88*CF89</f>
        <v>395.66642582072808</v>
      </c>
      <c r="CG91" s="46">
        <f>Kirish!$B$21*Parametrlar!$J$14*CG88*CG89</f>
        <v>395.66642582072808</v>
      </c>
      <c r="CH91" s="46">
        <f>Kirish!$B$21*Parametrlar!$J$14*CH88*CH89</f>
        <v>395.66642582072808</v>
      </c>
      <c r="CI91" s="46">
        <f>Kirish!$B$21*Parametrlar!$J$14*CI88*CI89</f>
        <v>395.66642582072808</v>
      </c>
      <c r="CJ91" s="46">
        <f>Kirish!$B$21*Parametrlar!$J$14*CJ88*CJ89</f>
        <v>395.66642582072808</v>
      </c>
      <c r="CK91" s="46">
        <f>Kirish!$B$21*Parametrlar!$J$14*CK88*CK89</f>
        <v>395.66642582072808</v>
      </c>
      <c r="CL91" s="46">
        <f>Kirish!$B$21*Parametrlar!$J$14*CL88*CL89</f>
        <v>395.66642582072808</v>
      </c>
      <c r="CM91" s="46">
        <f>Kirish!$B$21*Parametrlar!$J$14*CM88*CM89</f>
        <v>411.49308285355721</v>
      </c>
      <c r="CN91" s="46">
        <f>Kirish!$B$21*Parametrlar!$J$14*CN88*CN89</f>
        <v>411.49308285355721</v>
      </c>
      <c r="CO91" s="46">
        <f>Kirish!$B$21*Parametrlar!$J$14*CO88*CO89</f>
        <v>411.49308285355721</v>
      </c>
      <c r="CP91" s="46">
        <f>Kirish!$B$21*Parametrlar!$J$14*CP88*CP89</f>
        <v>411.49308285355721</v>
      </c>
      <c r="CQ91" s="46">
        <f>Kirish!$B$21*Parametrlar!$J$14*CQ88*CQ89</f>
        <v>411.49308285355721</v>
      </c>
      <c r="CR91" s="46">
        <f>Kirish!$B$21*Parametrlar!$J$14*CR88*CR89</f>
        <v>411.49308285355721</v>
      </c>
      <c r="CS91" s="46">
        <f>Kirish!$B$21*Parametrlar!$J$14*CS88*CS89</f>
        <v>411.49308285355721</v>
      </c>
      <c r="CT91" s="46">
        <f>Kirish!$B$21*Parametrlar!$J$14*CT88*CT89</f>
        <v>411.49308285355721</v>
      </c>
      <c r="CU91" s="46">
        <f>Kirish!$B$21*Parametrlar!$J$14*CU88*CU89</f>
        <v>411.49308285355721</v>
      </c>
      <c r="CV91" s="46">
        <f>Kirish!$B$21*Parametrlar!$J$14*CV88*CV89</f>
        <v>411.49308285355721</v>
      </c>
      <c r="CW91" s="46">
        <f>Kirish!$B$21*Parametrlar!$J$14*CW88*CW89</f>
        <v>411.49308285355721</v>
      </c>
      <c r="CX91" s="46">
        <f>Kirish!$B$21*Parametrlar!$J$14*CX88*CX89</f>
        <v>411.49308285355721</v>
      </c>
      <c r="CY91" s="46">
        <f>Kirish!$B$21*Parametrlar!$J$14*CY88*CY89</f>
        <v>427.95280616769946</v>
      </c>
      <c r="CZ91" s="46">
        <f>Kirish!$B$21*Parametrlar!$J$14*CZ88*CZ89</f>
        <v>427.95280616769946</v>
      </c>
      <c r="DA91" s="46">
        <f>Kirish!$B$21*Parametrlar!$J$14*DA88*DA89</f>
        <v>427.95280616769946</v>
      </c>
      <c r="DB91" s="46">
        <f>Kirish!$B$21*Parametrlar!$J$14*DB88*DB89</f>
        <v>427.95280616769946</v>
      </c>
      <c r="DC91" s="46">
        <f>Kirish!$B$21*Parametrlar!$J$14*DC88*DC89</f>
        <v>427.95280616769946</v>
      </c>
      <c r="DD91" s="46">
        <f>Kirish!$B$21*Parametrlar!$J$14*DD88*DD89</f>
        <v>427.95280616769946</v>
      </c>
      <c r="DE91" s="46">
        <f>Kirish!$B$21*Parametrlar!$J$14*DE88*DE89</f>
        <v>427.95280616769946</v>
      </c>
      <c r="DF91" s="46">
        <f>Kirish!$B$21*Parametrlar!$J$14*DF88*DF89</f>
        <v>427.95280616769946</v>
      </c>
      <c r="DG91" s="46">
        <f>Kirish!$B$21*Parametrlar!$J$14*DG88*DG89</f>
        <v>427.95280616769946</v>
      </c>
      <c r="DH91" s="46">
        <f>Kirish!$B$21*Parametrlar!$J$14*DH88*DH89</f>
        <v>427.95280616769946</v>
      </c>
      <c r="DI91" s="46">
        <f>Kirish!$B$21*Parametrlar!$J$14*DI88*DI89</f>
        <v>427.95280616769946</v>
      </c>
      <c r="DJ91" s="46">
        <f>Kirish!$B$21*Parametrlar!$J$14*DJ88*DJ89</f>
        <v>427.95280616769946</v>
      </c>
      <c r="DK91" s="46">
        <f>Kirish!$B$21*Parametrlar!$J$14*DK88*DK89</f>
        <v>445.07091841440752</v>
      </c>
      <c r="DL91" s="46">
        <f>Kirish!$B$21*Parametrlar!$J$14*DL88*DL89</f>
        <v>445.07091841440752</v>
      </c>
      <c r="DM91" s="46">
        <f>Kirish!$B$21*Parametrlar!$J$14*DM88*DM89</f>
        <v>445.07091841440752</v>
      </c>
      <c r="DN91" s="46">
        <f>Kirish!$B$21*Parametrlar!$J$14*DN88*DN89</f>
        <v>445.07091841440752</v>
      </c>
      <c r="DO91" s="46">
        <f>Kirish!$B$21*Parametrlar!$J$14*DO88*DO89</f>
        <v>445.07091841440752</v>
      </c>
      <c r="DP91" s="46">
        <f>Kirish!$B$21*Parametrlar!$J$14*DP88*DP89</f>
        <v>445.07091841440752</v>
      </c>
      <c r="DQ91" s="46">
        <f>Kirish!$B$21*Parametrlar!$J$14*DQ88*DQ89</f>
        <v>445.07091841440752</v>
      </c>
      <c r="DR91" s="46">
        <f>Kirish!$B$21*Parametrlar!$J$14*DR88*DR89</f>
        <v>445.07091841440752</v>
      </c>
      <c r="DS91" s="46">
        <f>Kirish!$B$21*Parametrlar!$J$14*DS88*DS89</f>
        <v>445.07091841440752</v>
      </c>
      <c r="DT91" s="46">
        <f>Kirish!$B$21*Parametrlar!$J$14*DT88*DT89</f>
        <v>445.07091841440752</v>
      </c>
      <c r="DU91" s="46">
        <f>Kirish!$B$21*Parametrlar!$J$14*DU88*DU89</f>
        <v>445.07091841440752</v>
      </c>
      <c r="DV91" s="46">
        <f>Kirish!$B$21*Parametrlar!$J$14*DV88*DV89</f>
        <v>445.07091841440752</v>
      </c>
      <c r="DW91" s="46">
        <f>Kirish!$B$21*Parametrlar!$J$14*DW88*DW89</f>
        <v>462.87375515098387</v>
      </c>
      <c r="DX91" s="46">
        <f>Kirish!$B$21*Parametrlar!$J$14*DX88*DX89</f>
        <v>462.87375515098387</v>
      </c>
      <c r="DY91" s="46">
        <f>Kirish!$B$21*Parametrlar!$J$14*DY88*DY89</f>
        <v>462.87375515098387</v>
      </c>
      <c r="DZ91" s="46">
        <f>Kirish!$B$21*Parametrlar!$J$14*DZ88*DZ89</f>
        <v>462.87375515098387</v>
      </c>
      <c r="EA91" s="46">
        <f>Kirish!$B$21*Parametrlar!$J$14*EA88*EA89</f>
        <v>462.87375515098387</v>
      </c>
      <c r="EB91" s="46">
        <f>Kirish!$B$21*Parametrlar!$J$14*EB88*EB89</f>
        <v>462.87375515098387</v>
      </c>
      <c r="EC91" s="46">
        <f>Kirish!$B$21*Parametrlar!$J$14*EC88*EC89</f>
        <v>462.87375515098387</v>
      </c>
      <c r="ED91" s="46">
        <f>Kirish!$B$21*Parametrlar!$J$14*ED88*ED89</f>
        <v>462.87375515098387</v>
      </c>
      <c r="EE91" s="46">
        <f>Kirish!$B$21*Parametrlar!$J$14*EE88*EE89</f>
        <v>462.87375515098387</v>
      </c>
      <c r="EF91" s="46">
        <f>Kirish!$B$21*Parametrlar!$J$14*EF88*EF89</f>
        <v>462.87375515098387</v>
      </c>
      <c r="EG91" s="46">
        <f>Kirish!$B$21*Parametrlar!$J$14*EG88*EG89</f>
        <v>462.87375515098387</v>
      </c>
      <c r="EH91" s="46">
        <f>Kirish!$B$21*Parametrlar!$J$14*EH88*EH89</f>
        <v>462.87375515098387</v>
      </c>
      <c r="EI91" s="46">
        <f>Kirish!$B$21*Parametrlar!$J$14*EI88*EI89</f>
        <v>0</v>
      </c>
      <c r="EJ91" s="46">
        <f>Kirish!$B$21*Parametrlar!$J$14*EJ88*EJ89</f>
        <v>0</v>
      </c>
      <c r="EK91" s="46">
        <f>Kirish!$B$21*Parametrlar!$J$14*EK88*EK89</f>
        <v>0</v>
      </c>
      <c r="EL91" s="46">
        <f>Kirish!$B$21*Parametrlar!$J$14*EL88*EL89</f>
        <v>0</v>
      </c>
      <c r="EM91" s="46">
        <f>Kirish!$B$21*Parametrlar!$J$14*EM88*EM89</f>
        <v>0</v>
      </c>
      <c r="EN91" s="46">
        <f>Kirish!$B$21*Parametrlar!$J$14*EN88*EN89</f>
        <v>0</v>
      </c>
      <c r="EO91" s="46">
        <f>Kirish!$B$21*Parametrlar!$J$14*EO88*EO89</f>
        <v>0</v>
      </c>
      <c r="EP91" s="46">
        <f>Kirish!$B$21*Parametrlar!$J$14*EP88*EP89</f>
        <v>0</v>
      </c>
      <c r="EQ91" s="46">
        <f>Kirish!$B$21*Parametrlar!$J$14*EQ88*EQ89</f>
        <v>0</v>
      </c>
      <c r="ER91" s="46">
        <f>Kirish!$B$21*Parametrlar!$J$14*ER88*ER89</f>
        <v>0</v>
      </c>
      <c r="ES91" s="46">
        <f>Kirish!$B$21*Parametrlar!$J$14*ES88*ES89</f>
        <v>0</v>
      </c>
      <c r="ET91" s="46">
        <f>Kirish!$B$21*Parametrlar!$J$14*ET88*ET89</f>
        <v>0</v>
      </c>
      <c r="EU91" s="46">
        <f>Kirish!$B$21*Parametrlar!$J$14*EU88*EU89</f>
        <v>0</v>
      </c>
      <c r="EV91" s="46">
        <f>Kirish!$B$21*Parametrlar!$J$14*EV88*EV89</f>
        <v>0</v>
      </c>
      <c r="EW91" s="46">
        <f>Kirish!$B$21*Parametrlar!$J$14*EW88*EW89</f>
        <v>0</v>
      </c>
      <c r="EX91" s="46">
        <f>Kirish!$B$21*Parametrlar!$J$14*EX88*EX89</f>
        <v>0</v>
      </c>
      <c r="EY91" s="46">
        <f>Kirish!$B$21*Parametrlar!$J$14*EY88*EY89</f>
        <v>0</v>
      </c>
      <c r="EZ91" s="46">
        <f>Kirish!$B$21*Parametrlar!$J$14*EZ88*EZ89</f>
        <v>0</v>
      </c>
      <c r="FA91" s="46">
        <f>Kirish!$B$21*Parametrlar!$J$14*FA88*FA89</f>
        <v>0</v>
      </c>
      <c r="FB91" s="46">
        <f>Kirish!$B$21*Parametrlar!$J$14*FB88*FB89</f>
        <v>0</v>
      </c>
      <c r="FC91" s="46">
        <f>Kirish!$B$21*Parametrlar!$J$14*FC88*FC89</f>
        <v>0</v>
      </c>
      <c r="FD91" s="46">
        <f>Kirish!$B$21*Parametrlar!$J$14*FD88*FD89</f>
        <v>0</v>
      </c>
      <c r="FE91" s="46">
        <f>Kirish!$B$21*Parametrlar!$J$14*FE88*FE89</f>
        <v>0</v>
      </c>
      <c r="FF91" s="46">
        <f>Kirish!$B$21*Parametrlar!$J$14*FF88*FF89</f>
        <v>0</v>
      </c>
      <c r="FG91" s="46">
        <f>Kirish!$B$21*Parametrlar!$J$14*FG88*FG89</f>
        <v>0</v>
      </c>
      <c r="FH91" s="46">
        <f>Kirish!$B$21*Parametrlar!$J$14*FH88*FH89</f>
        <v>0</v>
      </c>
      <c r="FI91" s="46">
        <f>Kirish!$B$21*Parametrlar!$J$14*FI88*FI89</f>
        <v>0</v>
      </c>
      <c r="FJ91" s="46">
        <f>Kirish!$B$21*Parametrlar!$J$14*FJ88*FJ89</f>
        <v>0</v>
      </c>
      <c r="FK91" s="46">
        <f>Kirish!$B$21*Parametrlar!$J$14*FK88*FK89</f>
        <v>0</v>
      </c>
      <c r="FL91" s="46">
        <f>Kirish!$B$21*Parametrlar!$J$14*FL88*FL89</f>
        <v>0</v>
      </c>
      <c r="FM91" s="46">
        <f>Kirish!$B$21*Parametrlar!$J$14*FM88*FM89</f>
        <v>0</v>
      </c>
      <c r="FN91" s="46">
        <f>Kirish!$B$21*Parametrlar!$J$14*FN88*FN89</f>
        <v>0</v>
      </c>
      <c r="FO91" s="46">
        <f>Kirish!$B$21*Parametrlar!$J$14*FO88*FO89</f>
        <v>0</v>
      </c>
      <c r="FP91" s="46">
        <f>Kirish!$B$21*Parametrlar!$J$14*FP88*FP89</f>
        <v>0</v>
      </c>
    </row>
    <row r="92" spans="1:172" x14ac:dyDescent="0.2">
      <c r="A92" s="42" t="s">
        <v>240</v>
      </c>
      <c r="C92" s="45">
        <f t="shared" si="101"/>
        <v>1382016.109433789</v>
      </c>
      <c r="D92" s="46">
        <f t="shared" ref="D92:AI92" si="102">D90+D91</f>
        <v>0</v>
      </c>
      <c r="E92" s="46">
        <f t="shared" si="102"/>
        <v>0</v>
      </c>
      <c r="F92" s="46">
        <f t="shared" si="102"/>
        <v>0</v>
      </c>
      <c r="G92" s="46">
        <f t="shared" si="102"/>
        <v>0</v>
      </c>
      <c r="H92" s="46">
        <f t="shared" si="102"/>
        <v>0</v>
      </c>
      <c r="I92" s="46">
        <f t="shared" si="102"/>
        <v>0</v>
      </c>
      <c r="J92" s="46">
        <f t="shared" si="102"/>
        <v>0</v>
      </c>
      <c r="K92" s="46">
        <f t="shared" si="102"/>
        <v>0</v>
      </c>
      <c r="L92" s="46">
        <f t="shared" si="102"/>
        <v>0</v>
      </c>
      <c r="M92" s="46">
        <f t="shared" si="102"/>
        <v>0</v>
      </c>
      <c r="N92" s="46">
        <f t="shared" si="102"/>
        <v>0</v>
      </c>
      <c r="O92" s="46">
        <f t="shared" si="102"/>
        <v>0</v>
      </c>
      <c r="P92" s="46">
        <f t="shared" si="102"/>
        <v>0</v>
      </c>
      <c r="Q92" s="46">
        <f t="shared" si="102"/>
        <v>0</v>
      </c>
      <c r="R92" s="46">
        <f t="shared" si="102"/>
        <v>0</v>
      </c>
      <c r="S92" s="46">
        <f t="shared" si="102"/>
        <v>2098.2733958758822</v>
      </c>
      <c r="T92" s="46">
        <f t="shared" si="102"/>
        <v>2960.8969030693002</v>
      </c>
      <c r="U92" s="46">
        <f t="shared" si="102"/>
        <v>3823.520410262719</v>
      </c>
      <c r="V92" s="46">
        <f t="shared" si="102"/>
        <v>4686.1439174561374</v>
      </c>
      <c r="W92" s="46">
        <f t="shared" si="102"/>
        <v>5548.7674246495553</v>
      </c>
      <c r="X92" s="46">
        <f t="shared" si="102"/>
        <v>6411.3909318429733</v>
      </c>
      <c r="Y92" s="46">
        <f t="shared" si="102"/>
        <v>7274.0144390363912</v>
      </c>
      <c r="Z92" s="46">
        <f t="shared" si="102"/>
        <v>8136.6379462298091</v>
      </c>
      <c r="AA92" s="46">
        <f t="shared" si="102"/>
        <v>8999.2614534232289</v>
      </c>
      <c r="AB92" s="46">
        <f t="shared" si="102"/>
        <v>9861.8849606166459</v>
      </c>
      <c r="AC92" s="46">
        <f t="shared" si="102"/>
        <v>9861.8849606166459</v>
      </c>
      <c r="AD92" s="46">
        <f t="shared" si="102"/>
        <v>9861.8849606166459</v>
      </c>
      <c r="AE92" s="46">
        <f t="shared" si="102"/>
        <v>10256.360359041311</v>
      </c>
      <c r="AF92" s="46">
        <f t="shared" si="102"/>
        <v>10256.360359041311</v>
      </c>
      <c r="AG92" s="46">
        <f t="shared" si="102"/>
        <v>10256.360359041311</v>
      </c>
      <c r="AH92" s="46">
        <f t="shared" si="102"/>
        <v>10256.360359041311</v>
      </c>
      <c r="AI92" s="46">
        <f t="shared" si="102"/>
        <v>10256.360359041311</v>
      </c>
      <c r="AJ92" s="46">
        <f t="shared" ref="AJ92:BO92" si="103">AJ90+AJ91</f>
        <v>10256.360359041311</v>
      </c>
      <c r="AK92" s="46">
        <f t="shared" si="103"/>
        <v>10256.360359041311</v>
      </c>
      <c r="AL92" s="46">
        <f t="shared" si="103"/>
        <v>10256.360359041311</v>
      </c>
      <c r="AM92" s="46">
        <f t="shared" si="103"/>
        <v>10256.360359041311</v>
      </c>
      <c r="AN92" s="46">
        <f t="shared" si="103"/>
        <v>10256.360359041311</v>
      </c>
      <c r="AO92" s="46">
        <f t="shared" si="103"/>
        <v>10256.360359041311</v>
      </c>
      <c r="AP92" s="46">
        <f t="shared" si="103"/>
        <v>10256.360359041311</v>
      </c>
      <c r="AQ92" s="46">
        <f t="shared" si="103"/>
        <v>10666.614773402966</v>
      </c>
      <c r="AR92" s="46">
        <f t="shared" si="103"/>
        <v>10666.614773402966</v>
      </c>
      <c r="AS92" s="46">
        <f t="shared" si="103"/>
        <v>10666.614773402966</v>
      </c>
      <c r="AT92" s="46">
        <f t="shared" si="103"/>
        <v>10666.614773402966</v>
      </c>
      <c r="AU92" s="46">
        <f t="shared" si="103"/>
        <v>10666.614773402966</v>
      </c>
      <c r="AV92" s="46">
        <f t="shared" si="103"/>
        <v>10666.614773402966</v>
      </c>
      <c r="AW92" s="46">
        <f t="shared" si="103"/>
        <v>10666.614773402966</v>
      </c>
      <c r="AX92" s="46">
        <f t="shared" si="103"/>
        <v>10666.614773402966</v>
      </c>
      <c r="AY92" s="46">
        <f t="shared" si="103"/>
        <v>10666.614773402966</v>
      </c>
      <c r="AZ92" s="46">
        <f t="shared" si="103"/>
        <v>10666.614773402966</v>
      </c>
      <c r="BA92" s="46">
        <f t="shared" si="103"/>
        <v>10666.614773402966</v>
      </c>
      <c r="BB92" s="46">
        <f t="shared" si="103"/>
        <v>10666.614773402966</v>
      </c>
      <c r="BC92" s="46">
        <f t="shared" si="103"/>
        <v>11093.279364339083</v>
      </c>
      <c r="BD92" s="46">
        <f t="shared" si="103"/>
        <v>11093.279364339083</v>
      </c>
      <c r="BE92" s="46">
        <f t="shared" si="103"/>
        <v>11093.279364339083</v>
      </c>
      <c r="BF92" s="46">
        <f t="shared" si="103"/>
        <v>11093.279364339083</v>
      </c>
      <c r="BG92" s="46">
        <f t="shared" si="103"/>
        <v>11093.279364339083</v>
      </c>
      <c r="BH92" s="46">
        <f t="shared" si="103"/>
        <v>11093.279364339083</v>
      </c>
      <c r="BI92" s="46">
        <f t="shared" si="103"/>
        <v>11093.279364339083</v>
      </c>
      <c r="BJ92" s="46">
        <f t="shared" si="103"/>
        <v>11093.279364339083</v>
      </c>
      <c r="BK92" s="46">
        <f t="shared" si="103"/>
        <v>11093.279364339083</v>
      </c>
      <c r="BL92" s="46">
        <f t="shared" si="103"/>
        <v>11093.279364339083</v>
      </c>
      <c r="BM92" s="46">
        <f t="shared" si="103"/>
        <v>11093.279364339083</v>
      </c>
      <c r="BN92" s="46">
        <f t="shared" si="103"/>
        <v>11093.279364339083</v>
      </c>
      <c r="BO92" s="46">
        <f t="shared" si="103"/>
        <v>11537.010538912649</v>
      </c>
      <c r="BP92" s="46">
        <f t="shared" ref="BP92:CU92" si="104">BP90+BP91</f>
        <v>11537.010538912649</v>
      </c>
      <c r="BQ92" s="46">
        <f t="shared" si="104"/>
        <v>11537.010538912649</v>
      </c>
      <c r="BR92" s="46">
        <f t="shared" si="104"/>
        <v>11537.010538912649</v>
      </c>
      <c r="BS92" s="46">
        <f t="shared" si="104"/>
        <v>11537.010538912649</v>
      </c>
      <c r="BT92" s="46">
        <f t="shared" si="104"/>
        <v>11537.010538912649</v>
      </c>
      <c r="BU92" s="46">
        <f t="shared" si="104"/>
        <v>11537.010538912649</v>
      </c>
      <c r="BV92" s="46">
        <f t="shared" si="104"/>
        <v>11537.010538912649</v>
      </c>
      <c r="BW92" s="46">
        <f t="shared" si="104"/>
        <v>11537.010538912649</v>
      </c>
      <c r="BX92" s="46">
        <f t="shared" si="104"/>
        <v>11537.010538912649</v>
      </c>
      <c r="BY92" s="46">
        <f t="shared" si="104"/>
        <v>11537.010538912649</v>
      </c>
      <c r="BZ92" s="46">
        <f t="shared" si="104"/>
        <v>11537.010538912649</v>
      </c>
      <c r="CA92" s="46">
        <f t="shared" si="104"/>
        <v>11998.490960469155</v>
      </c>
      <c r="CB92" s="46">
        <f t="shared" si="104"/>
        <v>11998.490960469155</v>
      </c>
      <c r="CC92" s="46">
        <f t="shared" si="104"/>
        <v>11998.490960469155</v>
      </c>
      <c r="CD92" s="46">
        <f t="shared" si="104"/>
        <v>11998.490960469155</v>
      </c>
      <c r="CE92" s="46">
        <f t="shared" si="104"/>
        <v>11998.490960469155</v>
      </c>
      <c r="CF92" s="46">
        <f t="shared" si="104"/>
        <v>11998.490960469155</v>
      </c>
      <c r="CG92" s="46">
        <f t="shared" si="104"/>
        <v>11998.490960469155</v>
      </c>
      <c r="CH92" s="46">
        <f t="shared" si="104"/>
        <v>11998.490960469155</v>
      </c>
      <c r="CI92" s="46">
        <f t="shared" si="104"/>
        <v>11998.490960469155</v>
      </c>
      <c r="CJ92" s="46">
        <f t="shared" si="104"/>
        <v>11998.490960469155</v>
      </c>
      <c r="CK92" s="46">
        <f t="shared" si="104"/>
        <v>11998.490960469155</v>
      </c>
      <c r="CL92" s="46">
        <f t="shared" si="104"/>
        <v>11998.490960469155</v>
      </c>
      <c r="CM92" s="46">
        <f t="shared" si="104"/>
        <v>12478.430598887922</v>
      </c>
      <c r="CN92" s="46">
        <f t="shared" si="104"/>
        <v>12478.430598887922</v>
      </c>
      <c r="CO92" s="46">
        <f t="shared" si="104"/>
        <v>12478.430598887922</v>
      </c>
      <c r="CP92" s="46">
        <f t="shared" si="104"/>
        <v>12478.430598887922</v>
      </c>
      <c r="CQ92" s="46">
        <f t="shared" si="104"/>
        <v>12478.430598887922</v>
      </c>
      <c r="CR92" s="46">
        <f t="shared" si="104"/>
        <v>12478.430598887922</v>
      </c>
      <c r="CS92" s="46">
        <f t="shared" si="104"/>
        <v>12478.430598887922</v>
      </c>
      <c r="CT92" s="46">
        <f t="shared" si="104"/>
        <v>12478.430598887922</v>
      </c>
      <c r="CU92" s="46">
        <f t="shared" si="104"/>
        <v>12478.430598887922</v>
      </c>
      <c r="CV92" s="46">
        <f t="shared" ref="CV92:EA92" si="105">CV90+CV91</f>
        <v>12478.430598887922</v>
      </c>
      <c r="CW92" s="46">
        <f t="shared" si="105"/>
        <v>12478.430598887922</v>
      </c>
      <c r="CX92" s="46">
        <f t="shared" si="105"/>
        <v>12478.430598887922</v>
      </c>
      <c r="CY92" s="46">
        <f t="shared" si="105"/>
        <v>12977.567822843437</v>
      </c>
      <c r="CZ92" s="46">
        <f t="shared" si="105"/>
        <v>12977.567822843437</v>
      </c>
      <c r="DA92" s="46">
        <f t="shared" si="105"/>
        <v>12977.567822843437</v>
      </c>
      <c r="DB92" s="46">
        <f t="shared" si="105"/>
        <v>12977.567822843437</v>
      </c>
      <c r="DC92" s="46">
        <f t="shared" si="105"/>
        <v>12977.567822843437</v>
      </c>
      <c r="DD92" s="46">
        <f t="shared" si="105"/>
        <v>12977.567822843437</v>
      </c>
      <c r="DE92" s="46">
        <f t="shared" si="105"/>
        <v>12977.567822843437</v>
      </c>
      <c r="DF92" s="46">
        <f t="shared" si="105"/>
        <v>12977.567822843437</v>
      </c>
      <c r="DG92" s="46">
        <f t="shared" si="105"/>
        <v>12977.567822843437</v>
      </c>
      <c r="DH92" s="46">
        <f t="shared" si="105"/>
        <v>12977.567822843437</v>
      </c>
      <c r="DI92" s="46">
        <f t="shared" si="105"/>
        <v>12977.567822843437</v>
      </c>
      <c r="DJ92" s="46">
        <f t="shared" si="105"/>
        <v>12977.567822843437</v>
      </c>
      <c r="DK92" s="46">
        <f t="shared" si="105"/>
        <v>13496.670535757177</v>
      </c>
      <c r="DL92" s="46">
        <f t="shared" si="105"/>
        <v>13496.670535757177</v>
      </c>
      <c r="DM92" s="46">
        <f t="shared" si="105"/>
        <v>13496.670535757177</v>
      </c>
      <c r="DN92" s="46">
        <f t="shared" si="105"/>
        <v>13496.670535757177</v>
      </c>
      <c r="DO92" s="46">
        <f t="shared" si="105"/>
        <v>13496.670535757177</v>
      </c>
      <c r="DP92" s="46">
        <f t="shared" si="105"/>
        <v>13496.670535757177</v>
      </c>
      <c r="DQ92" s="46">
        <f t="shared" si="105"/>
        <v>13496.670535757177</v>
      </c>
      <c r="DR92" s="46">
        <f t="shared" si="105"/>
        <v>13496.670535757177</v>
      </c>
      <c r="DS92" s="46">
        <f t="shared" si="105"/>
        <v>13496.670535757177</v>
      </c>
      <c r="DT92" s="46">
        <f t="shared" si="105"/>
        <v>13496.670535757177</v>
      </c>
      <c r="DU92" s="46">
        <f t="shared" si="105"/>
        <v>13496.670535757177</v>
      </c>
      <c r="DV92" s="46">
        <f t="shared" si="105"/>
        <v>13496.670535757177</v>
      </c>
      <c r="DW92" s="46">
        <f t="shared" si="105"/>
        <v>14036.537357187466</v>
      </c>
      <c r="DX92" s="46">
        <f t="shared" si="105"/>
        <v>14036.537357187466</v>
      </c>
      <c r="DY92" s="46">
        <f t="shared" si="105"/>
        <v>14036.537357187466</v>
      </c>
      <c r="DZ92" s="46">
        <f t="shared" si="105"/>
        <v>14036.537357187466</v>
      </c>
      <c r="EA92" s="46">
        <f t="shared" si="105"/>
        <v>14036.537357187466</v>
      </c>
      <c r="EB92" s="46">
        <f t="shared" ref="EB92:FG92" si="106">EB90+EB91</f>
        <v>14036.537357187466</v>
      </c>
      <c r="EC92" s="46">
        <f t="shared" si="106"/>
        <v>14036.537357187466</v>
      </c>
      <c r="ED92" s="46">
        <f t="shared" si="106"/>
        <v>14036.537357187466</v>
      </c>
      <c r="EE92" s="46">
        <f t="shared" si="106"/>
        <v>14036.537357187466</v>
      </c>
      <c r="EF92" s="46">
        <f t="shared" si="106"/>
        <v>14036.537357187466</v>
      </c>
      <c r="EG92" s="46">
        <f t="shared" si="106"/>
        <v>14036.537357187466</v>
      </c>
      <c r="EH92" s="46">
        <f t="shared" si="106"/>
        <v>14036.537357187466</v>
      </c>
      <c r="EI92" s="46">
        <f t="shared" si="106"/>
        <v>0</v>
      </c>
      <c r="EJ92" s="46">
        <f t="shared" si="106"/>
        <v>0</v>
      </c>
      <c r="EK92" s="46">
        <f t="shared" si="106"/>
        <v>0</v>
      </c>
      <c r="EL92" s="46">
        <f t="shared" si="106"/>
        <v>0</v>
      </c>
      <c r="EM92" s="46">
        <f t="shared" si="106"/>
        <v>0</v>
      </c>
      <c r="EN92" s="46">
        <f t="shared" si="106"/>
        <v>0</v>
      </c>
      <c r="EO92" s="46">
        <f t="shared" si="106"/>
        <v>0</v>
      </c>
      <c r="EP92" s="46">
        <f t="shared" si="106"/>
        <v>0</v>
      </c>
      <c r="EQ92" s="46">
        <f t="shared" si="106"/>
        <v>0</v>
      </c>
      <c r="ER92" s="46">
        <f t="shared" si="106"/>
        <v>0</v>
      </c>
      <c r="ES92" s="46">
        <f t="shared" si="106"/>
        <v>0</v>
      </c>
      <c r="ET92" s="46">
        <f t="shared" si="106"/>
        <v>0</v>
      </c>
      <c r="EU92" s="46">
        <f t="shared" si="106"/>
        <v>0</v>
      </c>
      <c r="EV92" s="46">
        <f t="shared" si="106"/>
        <v>0</v>
      </c>
      <c r="EW92" s="46">
        <f t="shared" si="106"/>
        <v>0</v>
      </c>
      <c r="EX92" s="46">
        <f t="shared" si="106"/>
        <v>0</v>
      </c>
      <c r="EY92" s="46">
        <f t="shared" si="106"/>
        <v>0</v>
      </c>
      <c r="EZ92" s="46">
        <f t="shared" si="106"/>
        <v>0</v>
      </c>
      <c r="FA92" s="46">
        <f t="shared" si="106"/>
        <v>0</v>
      </c>
      <c r="FB92" s="46">
        <f t="shared" si="106"/>
        <v>0</v>
      </c>
      <c r="FC92" s="46">
        <f t="shared" si="106"/>
        <v>0</v>
      </c>
      <c r="FD92" s="46">
        <f t="shared" si="106"/>
        <v>0</v>
      </c>
      <c r="FE92" s="46">
        <f t="shared" si="106"/>
        <v>0</v>
      </c>
      <c r="FF92" s="46">
        <f t="shared" si="106"/>
        <v>0</v>
      </c>
      <c r="FG92" s="46">
        <f t="shared" si="106"/>
        <v>0</v>
      </c>
      <c r="FH92" s="46">
        <f t="shared" ref="FH92:GM92" si="107">FH90+FH91</f>
        <v>0</v>
      </c>
      <c r="FI92" s="46">
        <f t="shared" si="107"/>
        <v>0</v>
      </c>
      <c r="FJ92" s="46">
        <f t="shared" si="107"/>
        <v>0</v>
      </c>
      <c r="FK92" s="46">
        <f t="shared" si="107"/>
        <v>0</v>
      </c>
      <c r="FL92" s="46">
        <f t="shared" si="107"/>
        <v>0</v>
      </c>
      <c r="FM92" s="46">
        <f t="shared" si="107"/>
        <v>0</v>
      </c>
      <c r="FN92" s="46">
        <f t="shared" si="107"/>
        <v>0</v>
      </c>
      <c r="FO92" s="46">
        <f t="shared" si="107"/>
        <v>0</v>
      </c>
      <c r="FP92" s="46">
        <f t="shared" si="107"/>
        <v>0</v>
      </c>
    </row>
    <row r="93" spans="1:172" x14ac:dyDescent="0.2">
      <c r="A93" s="42" t="s">
        <v>241</v>
      </c>
      <c r="C93" s="45">
        <f t="shared" si="101"/>
        <v>16689.183000000001</v>
      </c>
      <c r="D93" s="46">
        <f>MAX(0,D88-0)*Parametrlar!$J$16*D89*(Kirish!$D$52+12*Kirish!$B$20)</f>
        <v>0</v>
      </c>
      <c r="E93" s="46">
        <f>MAX(0,E88-D88)*Parametrlar!$J$16*E89*(Kirish!$D$52+12*Kirish!$B$20)</f>
        <v>0</v>
      </c>
      <c r="F93" s="46">
        <f>MAX(0,F88-E88)*Parametrlar!$J$16*F89*(Kirish!$D$52+12*Kirish!$B$20)</f>
        <v>0</v>
      </c>
      <c r="G93" s="46">
        <f>MAX(0,G88-F88)*Parametrlar!$J$16*G89*(Kirish!$D$52+12*Kirish!$B$20)</f>
        <v>0</v>
      </c>
      <c r="H93" s="46">
        <f>MAX(0,H88-G88)*Parametrlar!$J$16*H89*(Kirish!$D$52+12*Kirish!$B$20)</f>
        <v>0</v>
      </c>
      <c r="I93" s="46">
        <f>MAX(0,I88-H88)*Parametrlar!$J$16*I89*(Kirish!$D$52+12*Kirish!$B$20)</f>
        <v>0</v>
      </c>
      <c r="J93" s="46">
        <f>MAX(0,J88-I88)*Parametrlar!$J$16*J89*(Kirish!$D$52+12*Kirish!$B$20)</f>
        <v>0</v>
      </c>
      <c r="K93" s="46">
        <f>MAX(0,K88-J88)*Parametrlar!$J$16*K89*(Kirish!$D$52+12*Kirish!$B$20)</f>
        <v>0</v>
      </c>
      <c r="L93" s="46">
        <f>MAX(0,L88-K88)*Parametrlar!$J$16*L89*(Kirish!$D$52+12*Kirish!$B$20)</f>
        <v>0</v>
      </c>
      <c r="M93" s="46">
        <f>MAX(0,M88-L88)*Parametrlar!$J$16*M89*(Kirish!$D$52+12*Kirish!$B$20)</f>
        <v>0</v>
      </c>
      <c r="N93" s="46">
        <f>MAX(0,N88-M88)*Parametrlar!$J$16*N89*(Kirish!$D$52+12*Kirish!$B$20)</f>
        <v>0</v>
      </c>
      <c r="O93" s="46">
        <f>MAX(0,O88-N88)*Parametrlar!$J$16*O89*(Kirish!$D$52+12*Kirish!$B$20)</f>
        <v>0</v>
      </c>
      <c r="P93" s="46">
        <f>MAX(0,P88-O88)*Parametrlar!$J$16*P89*(Kirish!$D$52+12*Kirish!$B$20)</f>
        <v>0</v>
      </c>
      <c r="Q93" s="46">
        <f>MAX(0,Q88-P88)*Parametrlar!$J$16*Q89*(Kirish!$D$52+12*Kirish!$B$20)</f>
        <v>0</v>
      </c>
      <c r="R93" s="46">
        <f>MAX(0,R88-Q88)*Parametrlar!$J$16*R89*(Kirish!$D$52+12*Kirish!$B$20)</f>
        <v>0</v>
      </c>
      <c r="S93" s="46">
        <f>MAX(0,S88-R88)*Parametrlar!$J$16*S89*(Kirish!$D$52+12*Kirish!$B$20)</f>
        <v>3550.8900000000008</v>
      </c>
      <c r="T93" s="46">
        <f>MAX(0,T88-S88)*Parametrlar!$J$16*T89*(Kirish!$D$52+12*Kirish!$B$20)</f>
        <v>1459.8103333333331</v>
      </c>
      <c r="U93" s="46">
        <f>MAX(0,U88-T88)*Parametrlar!$J$16*U89*(Kirish!$D$52+12*Kirish!$B$20)</f>
        <v>1459.810333333334</v>
      </c>
      <c r="V93" s="46">
        <f>MAX(0,V88-U88)*Parametrlar!$J$16*V89*(Kirish!$D$52+12*Kirish!$B$20)</f>
        <v>1459.8103333333331</v>
      </c>
      <c r="W93" s="46">
        <f>MAX(0,W88-V88)*Parametrlar!$J$16*W89*(Kirish!$D$52+12*Kirish!$B$20)</f>
        <v>1459.8103333333331</v>
      </c>
      <c r="X93" s="46">
        <f>MAX(0,X88-W88)*Parametrlar!$J$16*X89*(Kirish!$D$52+12*Kirish!$B$20)</f>
        <v>1459.8103333333352</v>
      </c>
      <c r="Y93" s="46">
        <f>MAX(0,Y88-X88)*Parametrlar!$J$16*Y89*(Kirish!$D$52+12*Kirish!$B$20)</f>
        <v>1459.8103333333331</v>
      </c>
      <c r="Z93" s="46">
        <f>MAX(0,Z88-Y88)*Parametrlar!$J$16*Z89*(Kirish!$D$52+12*Kirish!$B$20)</f>
        <v>1459.8103333333331</v>
      </c>
      <c r="AA93" s="46">
        <f>MAX(0,AA88-Z88)*Parametrlar!$J$16*AA89*(Kirish!$D$52+12*Kirish!$B$20)</f>
        <v>1459.8103333333331</v>
      </c>
      <c r="AB93" s="46">
        <f>MAX(0,AB88-AA88)*Parametrlar!$J$16*AB89*(Kirish!$D$52+12*Kirish!$B$20)</f>
        <v>1459.8103333333331</v>
      </c>
      <c r="AC93" s="46">
        <f>MAX(0,AC88-AB88)*Parametrlar!$J$16*AC89*(Kirish!$D$52+12*Kirish!$B$20)</f>
        <v>0</v>
      </c>
      <c r="AD93" s="46">
        <f>MAX(0,AD88-AC88)*Parametrlar!$J$16*AD89*(Kirish!$D$52+12*Kirish!$B$20)</f>
        <v>0</v>
      </c>
      <c r="AE93" s="46">
        <f>MAX(0,AE88-AD88)*Parametrlar!$J$16*AE89*(Kirish!$D$52+12*Kirish!$B$20)</f>
        <v>0</v>
      </c>
      <c r="AF93" s="46">
        <f>MAX(0,AF88-AE88)*Parametrlar!$J$16*AF89*(Kirish!$D$52+12*Kirish!$B$20)</f>
        <v>0</v>
      </c>
      <c r="AG93" s="46">
        <f>MAX(0,AG88-AF88)*Parametrlar!$J$16*AG89*(Kirish!$D$52+12*Kirish!$B$20)</f>
        <v>0</v>
      </c>
      <c r="AH93" s="46">
        <f>MAX(0,AH88-AG88)*Parametrlar!$J$16*AH89*(Kirish!$D$52+12*Kirish!$B$20)</f>
        <v>0</v>
      </c>
      <c r="AI93" s="46">
        <f>MAX(0,AI88-AH88)*Parametrlar!$J$16*AI89*(Kirish!$D$52+12*Kirish!$B$20)</f>
        <v>0</v>
      </c>
      <c r="AJ93" s="46">
        <f>MAX(0,AJ88-AI88)*Parametrlar!$J$16*AJ89*(Kirish!$D$52+12*Kirish!$B$20)</f>
        <v>0</v>
      </c>
      <c r="AK93" s="46">
        <f>MAX(0,AK88-AJ88)*Parametrlar!$J$16*AK89*(Kirish!$D$52+12*Kirish!$B$20)</f>
        <v>0</v>
      </c>
      <c r="AL93" s="46">
        <f>MAX(0,AL88-AK88)*Parametrlar!$J$16*AL89*(Kirish!$D$52+12*Kirish!$B$20)</f>
        <v>0</v>
      </c>
      <c r="AM93" s="46">
        <f>MAX(0,AM88-AL88)*Parametrlar!$J$16*AM89*(Kirish!$D$52+12*Kirish!$B$20)</f>
        <v>0</v>
      </c>
      <c r="AN93" s="46">
        <f>MAX(0,AN88-AM88)*Parametrlar!$J$16*AN89*(Kirish!$D$52+12*Kirish!$B$20)</f>
        <v>0</v>
      </c>
      <c r="AO93" s="46">
        <f>MAX(0,AO88-AN88)*Parametrlar!$J$16*AO89*(Kirish!$D$52+12*Kirish!$B$20)</f>
        <v>0</v>
      </c>
      <c r="AP93" s="46">
        <f>MAX(0,AP88-AO88)*Parametrlar!$J$16*AP89*(Kirish!$D$52+12*Kirish!$B$20)</f>
        <v>0</v>
      </c>
      <c r="AQ93" s="46">
        <f>MAX(0,AQ88-AP88)*Parametrlar!$J$16*AQ89*(Kirish!$D$52+12*Kirish!$B$20)</f>
        <v>0</v>
      </c>
      <c r="AR93" s="46">
        <f>MAX(0,AR88-AQ88)*Parametrlar!$J$16*AR89*(Kirish!$D$52+12*Kirish!$B$20)</f>
        <v>0</v>
      </c>
      <c r="AS93" s="46">
        <f>MAX(0,AS88-AR88)*Parametrlar!$J$16*AS89*(Kirish!$D$52+12*Kirish!$B$20)</f>
        <v>0</v>
      </c>
      <c r="AT93" s="46">
        <f>MAX(0,AT88-AS88)*Parametrlar!$J$16*AT89*(Kirish!$D$52+12*Kirish!$B$20)</f>
        <v>0</v>
      </c>
      <c r="AU93" s="46">
        <f>MAX(0,AU88-AT88)*Parametrlar!$J$16*AU89*(Kirish!$D$52+12*Kirish!$B$20)</f>
        <v>0</v>
      </c>
      <c r="AV93" s="46">
        <f>MAX(0,AV88-AU88)*Parametrlar!$J$16*AV89*(Kirish!$D$52+12*Kirish!$B$20)</f>
        <v>0</v>
      </c>
      <c r="AW93" s="46">
        <f>MAX(0,AW88-AV88)*Parametrlar!$J$16*AW89*(Kirish!$D$52+12*Kirish!$B$20)</f>
        <v>0</v>
      </c>
      <c r="AX93" s="46">
        <f>MAX(0,AX88-AW88)*Parametrlar!$J$16*AX89*(Kirish!$D$52+12*Kirish!$B$20)</f>
        <v>0</v>
      </c>
      <c r="AY93" s="46">
        <f>MAX(0,AY88-AX88)*Parametrlar!$J$16*AY89*(Kirish!$D$52+12*Kirish!$B$20)</f>
        <v>0</v>
      </c>
      <c r="AZ93" s="46">
        <f>MAX(0,AZ88-AY88)*Parametrlar!$J$16*AZ89*(Kirish!$D$52+12*Kirish!$B$20)</f>
        <v>0</v>
      </c>
      <c r="BA93" s="46">
        <f>MAX(0,BA88-AZ88)*Parametrlar!$J$16*BA89*(Kirish!$D$52+12*Kirish!$B$20)</f>
        <v>0</v>
      </c>
      <c r="BB93" s="46">
        <f>MAX(0,BB88-BA88)*Parametrlar!$J$16*BB89*(Kirish!$D$52+12*Kirish!$B$20)</f>
        <v>0</v>
      </c>
      <c r="BC93" s="46">
        <f>MAX(0,BC88-BB88)*Parametrlar!$J$16*BC89*(Kirish!$D$52+12*Kirish!$B$20)</f>
        <v>0</v>
      </c>
      <c r="BD93" s="46">
        <f>MAX(0,BD88-BC88)*Parametrlar!$J$16*BD89*(Kirish!$D$52+12*Kirish!$B$20)</f>
        <v>0</v>
      </c>
      <c r="BE93" s="46">
        <f>MAX(0,BE88-BD88)*Parametrlar!$J$16*BE89*(Kirish!$D$52+12*Kirish!$B$20)</f>
        <v>0</v>
      </c>
      <c r="BF93" s="46">
        <f>MAX(0,BF88-BE88)*Parametrlar!$J$16*BF89*(Kirish!$D$52+12*Kirish!$B$20)</f>
        <v>0</v>
      </c>
      <c r="BG93" s="46">
        <f>MAX(0,BG88-BF88)*Parametrlar!$J$16*BG89*(Kirish!$D$52+12*Kirish!$B$20)</f>
        <v>0</v>
      </c>
      <c r="BH93" s="46">
        <f>MAX(0,BH88-BG88)*Parametrlar!$J$16*BH89*(Kirish!$D$52+12*Kirish!$B$20)</f>
        <v>0</v>
      </c>
      <c r="BI93" s="46">
        <f>MAX(0,BI88-BH88)*Parametrlar!$J$16*BI89*(Kirish!$D$52+12*Kirish!$B$20)</f>
        <v>0</v>
      </c>
      <c r="BJ93" s="46">
        <f>MAX(0,BJ88-BI88)*Parametrlar!$J$16*BJ89*(Kirish!$D$52+12*Kirish!$B$20)</f>
        <v>0</v>
      </c>
      <c r="BK93" s="46">
        <f>MAX(0,BK88-BJ88)*Parametrlar!$J$16*BK89*(Kirish!$D$52+12*Kirish!$B$20)</f>
        <v>0</v>
      </c>
      <c r="BL93" s="46">
        <f>MAX(0,BL88-BK88)*Parametrlar!$J$16*BL89*(Kirish!$D$52+12*Kirish!$B$20)</f>
        <v>0</v>
      </c>
      <c r="BM93" s="46">
        <f>MAX(0,BM88-BL88)*Parametrlar!$J$16*BM89*(Kirish!$D$52+12*Kirish!$B$20)</f>
        <v>0</v>
      </c>
      <c r="BN93" s="46">
        <f>MAX(0,BN88-BM88)*Parametrlar!$J$16*BN89*(Kirish!$D$52+12*Kirish!$B$20)</f>
        <v>0</v>
      </c>
      <c r="BO93" s="46">
        <f>MAX(0,BO88-BN88)*Parametrlar!$J$16*BO89*(Kirish!$D$52+12*Kirish!$B$20)</f>
        <v>0</v>
      </c>
      <c r="BP93" s="46">
        <f>MAX(0,BP88-BO88)*Parametrlar!$J$16*BP89*(Kirish!$D$52+12*Kirish!$B$20)</f>
        <v>0</v>
      </c>
      <c r="BQ93" s="46">
        <f>MAX(0,BQ88-BP88)*Parametrlar!$J$16*BQ89*(Kirish!$D$52+12*Kirish!$B$20)</f>
        <v>0</v>
      </c>
      <c r="BR93" s="46">
        <f>MAX(0,BR88-BQ88)*Parametrlar!$J$16*BR89*(Kirish!$D$52+12*Kirish!$B$20)</f>
        <v>0</v>
      </c>
      <c r="BS93" s="46">
        <f>MAX(0,BS88-BR88)*Parametrlar!$J$16*BS89*(Kirish!$D$52+12*Kirish!$B$20)</f>
        <v>0</v>
      </c>
      <c r="BT93" s="46">
        <f>MAX(0,BT88-BS88)*Parametrlar!$J$16*BT89*(Kirish!$D$52+12*Kirish!$B$20)</f>
        <v>0</v>
      </c>
      <c r="BU93" s="46">
        <f>MAX(0,BU88-BT88)*Parametrlar!$J$16*BU89*(Kirish!$D$52+12*Kirish!$B$20)</f>
        <v>0</v>
      </c>
      <c r="BV93" s="46">
        <f>MAX(0,BV88-BU88)*Parametrlar!$J$16*BV89*(Kirish!$D$52+12*Kirish!$B$20)</f>
        <v>0</v>
      </c>
      <c r="BW93" s="46">
        <f>MAX(0,BW88-BV88)*Parametrlar!$J$16*BW89*(Kirish!$D$52+12*Kirish!$B$20)</f>
        <v>0</v>
      </c>
      <c r="BX93" s="46">
        <f>MAX(0,BX88-BW88)*Parametrlar!$J$16*BX89*(Kirish!$D$52+12*Kirish!$B$20)</f>
        <v>0</v>
      </c>
      <c r="BY93" s="46">
        <f>MAX(0,BY88-BX88)*Parametrlar!$J$16*BY89*(Kirish!$D$52+12*Kirish!$B$20)</f>
        <v>0</v>
      </c>
      <c r="BZ93" s="46">
        <f>MAX(0,BZ88-BY88)*Parametrlar!$J$16*BZ89*(Kirish!$D$52+12*Kirish!$B$20)</f>
        <v>0</v>
      </c>
      <c r="CA93" s="46">
        <f>MAX(0,CA88-BZ88)*Parametrlar!$J$16*CA89*(Kirish!$D$52+12*Kirish!$B$20)</f>
        <v>0</v>
      </c>
      <c r="CB93" s="46">
        <f>MAX(0,CB88-CA88)*Parametrlar!$J$16*CB89*(Kirish!$D$52+12*Kirish!$B$20)</f>
        <v>0</v>
      </c>
      <c r="CC93" s="46">
        <f>MAX(0,CC88-CB88)*Parametrlar!$J$16*CC89*(Kirish!$D$52+12*Kirish!$B$20)</f>
        <v>0</v>
      </c>
      <c r="CD93" s="46">
        <f>MAX(0,CD88-CC88)*Parametrlar!$J$16*CD89*(Kirish!$D$52+12*Kirish!$B$20)</f>
        <v>0</v>
      </c>
      <c r="CE93" s="46">
        <f>MAX(0,CE88-CD88)*Parametrlar!$J$16*CE89*(Kirish!$D$52+12*Kirish!$B$20)</f>
        <v>0</v>
      </c>
      <c r="CF93" s="46">
        <f>MAX(0,CF88-CE88)*Parametrlar!$J$16*CF89*(Kirish!$D$52+12*Kirish!$B$20)</f>
        <v>0</v>
      </c>
      <c r="CG93" s="46">
        <f>MAX(0,CG88-CF88)*Parametrlar!$J$16*CG89*(Kirish!$D$52+12*Kirish!$B$20)</f>
        <v>0</v>
      </c>
      <c r="CH93" s="46">
        <f>MAX(0,CH88-CG88)*Parametrlar!$J$16*CH89*(Kirish!$D$52+12*Kirish!$B$20)</f>
        <v>0</v>
      </c>
      <c r="CI93" s="46">
        <f>MAX(0,CI88-CH88)*Parametrlar!$J$16*CI89*(Kirish!$D$52+12*Kirish!$B$20)</f>
        <v>0</v>
      </c>
      <c r="CJ93" s="46">
        <f>MAX(0,CJ88-CI88)*Parametrlar!$J$16*CJ89*(Kirish!$D$52+12*Kirish!$B$20)</f>
        <v>0</v>
      </c>
      <c r="CK93" s="46">
        <f>MAX(0,CK88-CJ88)*Parametrlar!$J$16*CK89*(Kirish!$D$52+12*Kirish!$B$20)</f>
        <v>0</v>
      </c>
      <c r="CL93" s="46">
        <f>MAX(0,CL88-CK88)*Parametrlar!$J$16*CL89*(Kirish!$D$52+12*Kirish!$B$20)</f>
        <v>0</v>
      </c>
      <c r="CM93" s="46">
        <f>MAX(0,CM88-CL88)*Parametrlar!$J$16*CM89*(Kirish!$D$52+12*Kirish!$B$20)</f>
        <v>0</v>
      </c>
      <c r="CN93" s="46">
        <f>MAX(0,CN88-CM88)*Parametrlar!$J$16*CN89*(Kirish!$D$52+12*Kirish!$B$20)</f>
        <v>0</v>
      </c>
      <c r="CO93" s="46">
        <f>MAX(0,CO88-CN88)*Parametrlar!$J$16*CO89*(Kirish!$D$52+12*Kirish!$B$20)</f>
        <v>0</v>
      </c>
      <c r="CP93" s="46">
        <f>MAX(0,CP88-CO88)*Parametrlar!$J$16*CP89*(Kirish!$D$52+12*Kirish!$B$20)</f>
        <v>0</v>
      </c>
      <c r="CQ93" s="46">
        <f>MAX(0,CQ88-CP88)*Parametrlar!$J$16*CQ89*(Kirish!$D$52+12*Kirish!$B$20)</f>
        <v>0</v>
      </c>
      <c r="CR93" s="46">
        <f>MAX(0,CR88-CQ88)*Parametrlar!$J$16*CR89*(Kirish!$D$52+12*Kirish!$B$20)</f>
        <v>0</v>
      </c>
      <c r="CS93" s="46">
        <f>MAX(0,CS88-CR88)*Parametrlar!$J$16*CS89*(Kirish!$D$52+12*Kirish!$B$20)</f>
        <v>0</v>
      </c>
      <c r="CT93" s="46">
        <f>MAX(0,CT88-CS88)*Parametrlar!$J$16*CT89*(Kirish!$D$52+12*Kirish!$B$20)</f>
        <v>0</v>
      </c>
      <c r="CU93" s="46">
        <f>MAX(0,CU88-CT88)*Parametrlar!$J$16*CU89*(Kirish!$D$52+12*Kirish!$B$20)</f>
        <v>0</v>
      </c>
      <c r="CV93" s="46">
        <f>MAX(0,CV88-CU88)*Parametrlar!$J$16*CV89*(Kirish!$D$52+12*Kirish!$B$20)</f>
        <v>0</v>
      </c>
      <c r="CW93" s="46">
        <f>MAX(0,CW88-CV88)*Parametrlar!$J$16*CW89*(Kirish!$D$52+12*Kirish!$B$20)</f>
        <v>0</v>
      </c>
      <c r="CX93" s="46">
        <f>MAX(0,CX88-CW88)*Parametrlar!$J$16*CX89*(Kirish!$D$52+12*Kirish!$B$20)</f>
        <v>0</v>
      </c>
      <c r="CY93" s="46">
        <f>MAX(0,CY88-CX88)*Parametrlar!$J$16*CY89*(Kirish!$D$52+12*Kirish!$B$20)</f>
        <v>0</v>
      </c>
      <c r="CZ93" s="46">
        <f>MAX(0,CZ88-CY88)*Parametrlar!$J$16*CZ89*(Kirish!$D$52+12*Kirish!$B$20)</f>
        <v>0</v>
      </c>
      <c r="DA93" s="46">
        <f>MAX(0,DA88-CZ88)*Parametrlar!$J$16*DA89*(Kirish!$D$52+12*Kirish!$B$20)</f>
        <v>0</v>
      </c>
      <c r="DB93" s="46">
        <f>MAX(0,DB88-DA88)*Parametrlar!$J$16*DB89*(Kirish!$D$52+12*Kirish!$B$20)</f>
        <v>0</v>
      </c>
      <c r="DC93" s="46">
        <f>MAX(0,DC88-DB88)*Parametrlar!$J$16*DC89*(Kirish!$D$52+12*Kirish!$B$20)</f>
        <v>0</v>
      </c>
      <c r="DD93" s="46">
        <f>MAX(0,DD88-DC88)*Parametrlar!$J$16*DD89*(Kirish!$D$52+12*Kirish!$B$20)</f>
        <v>0</v>
      </c>
      <c r="DE93" s="46">
        <f>MAX(0,DE88-DD88)*Parametrlar!$J$16*DE89*(Kirish!$D$52+12*Kirish!$B$20)</f>
        <v>0</v>
      </c>
      <c r="DF93" s="46">
        <f>MAX(0,DF88-DE88)*Parametrlar!$J$16*DF89*(Kirish!$D$52+12*Kirish!$B$20)</f>
        <v>0</v>
      </c>
      <c r="DG93" s="46">
        <f>MAX(0,DG88-DF88)*Parametrlar!$J$16*DG89*(Kirish!$D$52+12*Kirish!$B$20)</f>
        <v>0</v>
      </c>
      <c r="DH93" s="46">
        <f>MAX(0,DH88-DG88)*Parametrlar!$J$16*DH89*(Kirish!$D$52+12*Kirish!$B$20)</f>
        <v>0</v>
      </c>
      <c r="DI93" s="46">
        <f>MAX(0,DI88-DH88)*Parametrlar!$J$16*DI89*(Kirish!$D$52+12*Kirish!$B$20)</f>
        <v>0</v>
      </c>
      <c r="DJ93" s="46">
        <f>MAX(0,DJ88-DI88)*Parametrlar!$J$16*DJ89*(Kirish!$D$52+12*Kirish!$B$20)</f>
        <v>0</v>
      </c>
      <c r="DK93" s="46">
        <f>MAX(0,DK88-DJ88)*Parametrlar!$J$16*DK89*(Kirish!$D$52+12*Kirish!$B$20)</f>
        <v>0</v>
      </c>
      <c r="DL93" s="46">
        <f>MAX(0,DL88-DK88)*Parametrlar!$J$16*DL89*(Kirish!$D$52+12*Kirish!$B$20)</f>
        <v>0</v>
      </c>
      <c r="DM93" s="46">
        <f>MAX(0,DM88-DL88)*Parametrlar!$J$16*DM89*(Kirish!$D$52+12*Kirish!$B$20)</f>
        <v>0</v>
      </c>
      <c r="DN93" s="46">
        <f>MAX(0,DN88-DM88)*Parametrlar!$J$16*DN89*(Kirish!$D$52+12*Kirish!$B$20)</f>
        <v>0</v>
      </c>
      <c r="DO93" s="46">
        <f>MAX(0,DO88-DN88)*Parametrlar!$J$16*DO89*(Kirish!$D$52+12*Kirish!$B$20)</f>
        <v>0</v>
      </c>
      <c r="DP93" s="46">
        <f>MAX(0,DP88-DO88)*Parametrlar!$J$16*DP89*(Kirish!$D$52+12*Kirish!$B$20)</f>
        <v>0</v>
      </c>
      <c r="DQ93" s="46">
        <f>MAX(0,DQ88-DP88)*Parametrlar!$J$16*DQ89*(Kirish!$D$52+12*Kirish!$B$20)</f>
        <v>0</v>
      </c>
      <c r="DR93" s="46">
        <f>MAX(0,DR88-DQ88)*Parametrlar!$J$16*DR89*(Kirish!$D$52+12*Kirish!$B$20)</f>
        <v>0</v>
      </c>
      <c r="DS93" s="46">
        <f>MAX(0,DS88-DR88)*Parametrlar!$J$16*DS89*(Kirish!$D$52+12*Kirish!$B$20)</f>
        <v>0</v>
      </c>
      <c r="DT93" s="46">
        <f>MAX(0,DT88-DS88)*Parametrlar!$J$16*DT89*(Kirish!$D$52+12*Kirish!$B$20)</f>
        <v>0</v>
      </c>
      <c r="DU93" s="46">
        <f>MAX(0,DU88-DT88)*Parametrlar!$J$16*DU89*(Kirish!$D$52+12*Kirish!$B$20)</f>
        <v>0</v>
      </c>
      <c r="DV93" s="46">
        <f>MAX(0,DV88-DU88)*Parametrlar!$J$16*DV89*(Kirish!$D$52+12*Kirish!$B$20)</f>
        <v>0</v>
      </c>
      <c r="DW93" s="46">
        <f>MAX(0,DW88-DV88)*Parametrlar!$J$16*DW89*(Kirish!$D$52+12*Kirish!$B$20)</f>
        <v>0</v>
      </c>
      <c r="DX93" s="46">
        <f>MAX(0,DX88-DW88)*Parametrlar!$J$16*DX89*(Kirish!$D$52+12*Kirish!$B$20)</f>
        <v>0</v>
      </c>
      <c r="DY93" s="46">
        <f>MAX(0,DY88-DX88)*Parametrlar!$J$16*DY89*(Kirish!$D$52+12*Kirish!$B$20)</f>
        <v>0</v>
      </c>
      <c r="DZ93" s="46">
        <f>MAX(0,DZ88-DY88)*Parametrlar!$J$16*DZ89*(Kirish!$D$52+12*Kirish!$B$20)</f>
        <v>0</v>
      </c>
      <c r="EA93" s="46">
        <f>MAX(0,EA88-DZ88)*Parametrlar!$J$16*EA89*(Kirish!$D$52+12*Kirish!$B$20)</f>
        <v>0</v>
      </c>
      <c r="EB93" s="46">
        <f>MAX(0,EB88-EA88)*Parametrlar!$J$16*EB89*(Kirish!$D$52+12*Kirish!$B$20)</f>
        <v>0</v>
      </c>
      <c r="EC93" s="46">
        <f>MAX(0,EC88-EB88)*Parametrlar!$J$16*EC89*(Kirish!$D$52+12*Kirish!$B$20)</f>
        <v>0</v>
      </c>
      <c r="ED93" s="46">
        <f>MAX(0,ED88-EC88)*Parametrlar!$J$16*ED89*(Kirish!$D$52+12*Kirish!$B$20)</f>
        <v>0</v>
      </c>
      <c r="EE93" s="46">
        <f>MAX(0,EE88-ED88)*Parametrlar!$J$16*EE89*(Kirish!$D$52+12*Kirish!$B$20)</f>
        <v>0</v>
      </c>
      <c r="EF93" s="46">
        <f>MAX(0,EF88-EE88)*Parametrlar!$J$16*EF89*(Kirish!$D$52+12*Kirish!$B$20)</f>
        <v>0</v>
      </c>
      <c r="EG93" s="46">
        <f>MAX(0,EG88-EF88)*Parametrlar!$J$16*EG89*(Kirish!$D$52+12*Kirish!$B$20)</f>
        <v>0</v>
      </c>
      <c r="EH93" s="46">
        <f>MAX(0,EH88-EG88)*Parametrlar!$J$16*EH89*(Kirish!$D$52+12*Kirish!$B$20)</f>
        <v>0</v>
      </c>
      <c r="EI93" s="46">
        <f>MAX(0,EI88-EH88)*Parametrlar!$J$16*EI89*(Kirish!$D$52+12*Kirish!$B$20)</f>
        <v>0</v>
      </c>
      <c r="EJ93" s="46">
        <f>MAX(0,EJ88-EI88)*Parametrlar!$J$16*EJ89*(Kirish!$D$52+12*Kirish!$B$20)</f>
        <v>0</v>
      </c>
      <c r="EK93" s="46">
        <f>MAX(0,EK88-EJ88)*Parametrlar!$J$16*EK89*(Kirish!$D$52+12*Kirish!$B$20)</f>
        <v>0</v>
      </c>
      <c r="EL93" s="46">
        <f>MAX(0,EL88-EK88)*Parametrlar!$J$16*EL89*(Kirish!$D$52+12*Kirish!$B$20)</f>
        <v>0</v>
      </c>
      <c r="EM93" s="46">
        <f>MAX(0,EM88-EL88)*Parametrlar!$J$16*EM89*(Kirish!$D$52+12*Kirish!$B$20)</f>
        <v>0</v>
      </c>
      <c r="EN93" s="46">
        <f>MAX(0,EN88-EM88)*Parametrlar!$J$16*EN89*(Kirish!$D$52+12*Kirish!$B$20)</f>
        <v>0</v>
      </c>
      <c r="EO93" s="46">
        <f>MAX(0,EO88-EN88)*Parametrlar!$J$16*EO89*(Kirish!$D$52+12*Kirish!$B$20)</f>
        <v>0</v>
      </c>
      <c r="EP93" s="46">
        <f>MAX(0,EP88-EO88)*Parametrlar!$J$16*EP89*(Kirish!$D$52+12*Kirish!$B$20)</f>
        <v>0</v>
      </c>
      <c r="EQ93" s="46">
        <f>MAX(0,EQ88-EP88)*Parametrlar!$J$16*EQ89*(Kirish!$D$52+12*Kirish!$B$20)</f>
        <v>0</v>
      </c>
      <c r="ER93" s="46">
        <f>MAX(0,ER88-EQ88)*Parametrlar!$J$16*ER89*(Kirish!$D$52+12*Kirish!$B$20)</f>
        <v>0</v>
      </c>
      <c r="ES93" s="46">
        <f>MAX(0,ES88-ER88)*Parametrlar!$J$16*ES89*(Kirish!$D$52+12*Kirish!$B$20)</f>
        <v>0</v>
      </c>
      <c r="ET93" s="46">
        <f>MAX(0,ET88-ES88)*Parametrlar!$J$16*ET89*(Kirish!$D$52+12*Kirish!$B$20)</f>
        <v>0</v>
      </c>
      <c r="EU93" s="46">
        <f>MAX(0,EU88-ET88)*Parametrlar!$J$16*EU89*(Kirish!$D$52+12*Kirish!$B$20)</f>
        <v>0</v>
      </c>
      <c r="EV93" s="46">
        <f>MAX(0,EV88-EU88)*Parametrlar!$J$16*EV89*(Kirish!$D$52+12*Kirish!$B$20)</f>
        <v>0</v>
      </c>
      <c r="EW93" s="46">
        <f>MAX(0,EW88-EV88)*Parametrlar!$J$16*EW89*(Kirish!$D$52+12*Kirish!$B$20)</f>
        <v>0</v>
      </c>
      <c r="EX93" s="46">
        <f>MAX(0,EX88-EW88)*Parametrlar!$J$16*EX89*(Kirish!$D$52+12*Kirish!$B$20)</f>
        <v>0</v>
      </c>
      <c r="EY93" s="46">
        <f>MAX(0,EY88-EX88)*Parametrlar!$J$16*EY89*(Kirish!$D$52+12*Kirish!$B$20)</f>
        <v>0</v>
      </c>
      <c r="EZ93" s="46">
        <f>MAX(0,EZ88-EY88)*Parametrlar!$J$16*EZ89*(Kirish!$D$52+12*Kirish!$B$20)</f>
        <v>0</v>
      </c>
      <c r="FA93" s="46">
        <f>MAX(0,FA88-EZ88)*Parametrlar!$J$16*FA89*(Kirish!$D$52+12*Kirish!$B$20)</f>
        <v>0</v>
      </c>
      <c r="FB93" s="46">
        <f>MAX(0,FB88-FA88)*Parametrlar!$J$16*FB89*(Kirish!$D$52+12*Kirish!$B$20)</f>
        <v>0</v>
      </c>
      <c r="FC93" s="46">
        <f>MAX(0,FC88-FB88)*Parametrlar!$J$16*FC89*(Kirish!$D$52+12*Kirish!$B$20)</f>
        <v>0</v>
      </c>
      <c r="FD93" s="46">
        <f>MAX(0,FD88-FC88)*Parametrlar!$J$16*FD89*(Kirish!$D$52+12*Kirish!$B$20)</f>
        <v>0</v>
      </c>
      <c r="FE93" s="46">
        <f>MAX(0,FE88-FD88)*Parametrlar!$J$16*FE89*(Kirish!$D$52+12*Kirish!$B$20)</f>
        <v>0</v>
      </c>
      <c r="FF93" s="46">
        <f>MAX(0,FF88-FE88)*Parametrlar!$J$16*FF89*(Kirish!$D$52+12*Kirish!$B$20)</f>
        <v>0</v>
      </c>
      <c r="FG93" s="46">
        <f>MAX(0,FG88-FF88)*Parametrlar!$J$16*FG89*(Kirish!$D$52+12*Kirish!$B$20)</f>
        <v>0</v>
      </c>
      <c r="FH93" s="46">
        <f>MAX(0,FH88-FG88)*Parametrlar!$J$16*FH89*(Kirish!$D$52+12*Kirish!$B$20)</f>
        <v>0</v>
      </c>
      <c r="FI93" s="46">
        <f>MAX(0,FI88-FH88)*Parametrlar!$J$16*FI89*(Kirish!$D$52+12*Kirish!$B$20)</f>
        <v>0</v>
      </c>
      <c r="FJ93" s="46">
        <f>MAX(0,FJ88-FI88)*Parametrlar!$J$16*FJ89*(Kirish!$D$52+12*Kirish!$B$20)</f>
        <v>0</v>
      </c>
      <c r="FK93" s="46">
        <f>MAX(0,FK88-FJ88)*Parametrlar!$J$16*FK89*(Kirish!$D$52+12*Kirish!$B$20)</f>
        <v>0</v>
      </c>
      <c r="FL93" s="46">
        <f>MAX(0,FL88-FK88)*Parametrlar!$J$16*FL89*(Kirish!$D$52+12*Kirish!$B$20)</f>
        <v>0</v>
      </c>
      <c r="FM93" s="46">
        <f>MAX(0,FM88-FL88)*Parametrlar!$J$16*FM89*(Kirish!$D$52+12*Kirish!$B$20)</f>
        <v>0</v>
      </c>
      <c r="FN93" s="46">
        <f>MAX(0,FN88-FM88)*Parametrlar!$J$16*FN89*(Kirish!$D$52+12*Kirish!$B$20)</f>
        <v>0</v>
      </c>
      <c r="FO93" s="46">
        <f>MAX(0,FO88-FN88)*Parametrlar!$J$16*FO89*(Kirish!$D$52+12*Kirish!$B$20)</f>
        <v>0</v>
      </c>
      <c r="FP93" s="46">
        <f>MAX(0,FP88-FO88)*Parametrlar!$J$16*FP89*(Kirish!$D$52+12*Kirish!$B$20)</f>
        <v>0</v>
      </c>
    </row>
    <row r="94" spans="1:172" x14ac:dyDescent="0.2">
      <c r="A94" s="42" t="s">
        <v>242</v>
      </c>
      <c r="C94" s="45">
        <f t="shared" si="101"/>
        <v>353348.6884906562</v>
      </c>
      <c r="D94" s="46">
        <f>IF(D87=1,Kirish!$D$55*Parametrlar!$J$12*D89+Parametrlar!$J$23*(Kirish!$B$24+Kirish!$B$25)/12+Kirish!$B$26/12*Parametrlar!$J$14,0)</f>
        <v>0</v>
      </c>
      <c r="E94" s="46">
        <f>IF(E87=1,Kirish!$D$55*Parametrlar!$J$12*E89+Parametrlar!$J$23*(Kirish!$B$24+Kirish!$B$25)/12+Kirish!$B$26/12*Parametrlar!$J$14,0)</f>
        <v>0</v>
      </c>
      <c r="F94" s="46">
        <f>IF(F87=1,Kirish!$D$55*Parametrlar!$J$12*F89+Parametrlar!$J$23*(Kirish!$B$24+Kirish!$B$25)/12+Kirish!$B$26/12*Parametrlar!$J$14,0)</f>
        <v>0</v>
      </c>
      <c r="G94" s="46">
        <f>IF(G87=1,Kirish!$D$55*Parametrlar!$J$12*G89+Parametrlar!$J$23*(Kirish!$B$24+Kirish!$B$25)/12+Kirish!$B$26/12*Parametrlar!$J$14,0)</f>
        <v>0</v>
      </c>
      <c r="H94" s="46">
        <f>IF(H87=1,Kirish!$D$55*Parametrlar!$J$12*H89+Parametrlar!$J$23*(Kirish!$B$24+Kirish!$B$25)/12+Kirish!$B$26/12*Parametrlar!$J$14,0)</f>
        <v>0</v>
      </c>
      <c r="I94" s="46">
        <f>IF(I87=1,Kirish!$D$55*Parametrlar!$J$12*I89+Parametrlar!$J$23*(Kirish!$B$24+Kirish!$B$25)/12+Kirish!$B$26/12*Parametrlar!$J$14,0)</f>
        <v>0</v>
      </c>
      <c r="J94" s="46">
        <f>IF(J87=1,Kirish!$D$55*Parametrlar!$J$12*J89+Parametrlar!$J$23*(Kirish!$B$24+Kirish!$B$25)/12+Kirish!$B$26/12*Parametrlar!$J$14,0)</f>
        <v>0</v>
      </c>
      <c r="K94" s="46">
        <f>IF(K87=1,Kirish!$D$55*Parametrlar!$J$12*K89+Parametrlar!$J$23*(Kirish!$B$24+Kirish!$B$25)/12+Kirish!$B$26/12*Parametrlar!$J$14,0)</f>
        <v>0</v>
      </c>
      <c r="L94" s="46">
        <f>IF(L87=1,Kirish!$D$55*Parametrlar!$J$12*L89+Parametrlar!$J$23*(Kirish!$B$24+Kirish!$B$25)/12+Kirish!$B$26/12*Parametrlar!$J$14,0)</f>
        <v>0</v>
      </c>
      <c r="M94" s="46">
        <f>IF(M87=1,Kirish!$D$55*Parametrlar!$J$12*M89+Parametrlar!$J$23*(Kirish!$B$24+Kirish!$B$25)/12+Kirish!$B$26/12*Parametrlar!$J$14,0)</f>
        <v>0</v>
      </c>
      <c r="N94" s="46">
        <f>IF(N87=1,Kirish!$D$55*Parametrlar!$J$12*N89+Parametrlar!$J$23*(Kirish!$B$24+Kirish!$B$25)/12+Kirish!$B$26/12*Parametrlar!$J$14,0)</f>
        <v>0</v>
      </c>
      <c r="O94" s="46">
        <f>IF(O87=1,Kirish!$D$55*Parametrlar!$J$12*O89+Parametrlar!$J$23*(Kirish!$B$24+Kirish!$B$25)/12+Kirish!$B$26/12*Parametrlar!$J$14,0)</f>
        <v>0</v>
      </c>
      <c r="P94" s="46">
        <f>IF(P87=1,Kirish!$D$55*Parametrlar!$J$12*P89+Parametrlar!$J$23*(Kirish!$B$24+Kirish!$B$25)/12+Kirish!$B$26/12*Parametrlar!$J$14,0)</f>
        <v>0</v>
      </c>
      <c r="Q94" s="46">
        <f>IF(Q87=1,Kirish!$D$55*Parametrlar!$J$12*Q89+Parametrlar!$J$23*(Kirish!$B$24+Kirish!$B$25)/12+Kirish!$B$26/12*Parametrlar!$J$14,0)</f>
        <v>0</v>
      </c>
      <c r="R94" s="46">
        <f>IF(R87=1,Kirish!$D$55*Parametrlar!$J$12*R89+Parametrlar!$J$23*(Kirish!$B$24+Kirish!$B$25)/12+Kirish!$B$26/12*Parametrlar!$J$14,0)</f>
        <v>0</v>
      </c>
      <c r="S94" s="46">
        <f>IF(S87=1,Kirish!$D$55*Parametrlar!$J$12*S89+Parametrlar!$J$23*(Kirish!$B$24+Kirish!$B$25)/12+Kirish!$B$26/12*Parametrlar!$J$14,0)</f>
        <v>2669.7357282434764</v>
      </c>
      <c r="T94" s="46">
        <f>IF(T87=1,Kirish!$D$55*Parametrlar!$J$12*T89+Parametrlar!$J$23*(Kirish!$B$24+Kirish!$B$25)/12+Kirish!$B$26/12*Parametrlar!$J$14,0)</f>
        <v>2669.7357282434764</v>
      </c>
      <c r="U94" s="46">
        <f>IF(U87=1,Kirish!$D$55*Parametrlar!$J$12*U89+Parametrlar!$J$23*(Kirish!$B$24+Kirish!$B$25)/12+Kirish!$B$26/12*Parametrlar!$J$14,0)</f>
        <v>2669.7357282434764</v>
      </c>
      <c r="V94" s="46">
        <f>IF(V87=1,Kirish!$D$55*Parametrlar!$J$12*V89+Parametrlar!$J$23*(Kirish!$B$24+Kirish!$B$25)/12+Kirish!$B$26/12*Parametrlar!$J$14,0)</f>
        <v>2669.7357282434764</v>
      </c>
      <c r="W94" s="46">
        <f>IF(W87=1,Kirish!$D$55*Parametrlar!$J$12*W89+Parametrlar!$J$23*(Kirish!$B$24+Kirish!$B$25)/12+Kirish!$B$26/12*Parametrlar!$J$14,0)</f>
        <v>2669.7357282434764</v>
      </c>
      <c r="X94" s="46">
        <f>IF(X87=1,Kirish!$D$55*Parametrlar!$J$12*X89+Parametrlar!$J$23*(Kirish!$B$24+Kirish!$B$25)/12+Kirish!$B$26/12*Parametrlar!$J$14,0)</f>
        <v>2669.7357282434764</v>
      </c>
      <c r="Y94" s="46">
        <f>IF(Y87=1,Kirish!$D$55*Parametrlar!$J$12*Y89+Parametrlar!$J$23*(Kirish!$B$24+Kirish!$B$25)/12+Kirish!$B$26/12*Parametrlar!$J$14,0)</f>
        <v>2669.7357282434764</v>
      </c>
      <c r="Z94" s="46">
        <f>IF(Z87=1,Kirish!$D$55*Parametrlar!$J$12*Z89+Parametrlar!$J$23*(Kirish!$B$24+Kirish!$B$25)/12+Kirish!$B$26/12*Parametrlar!$J$14,0)</f>
        <v>2669.7357282434764</v>
      </c>
      <c r="AA94" s="46">
        <f>IF(AA87=1,Kirish!$D$55*Parametrlar!$J$12*AA89+Parametrlar!$J$23*(Kirish!$B$24+Kirish!$B$25)/12+Kirish!$B$26/12*Parametrlar!$J$14,0)</f>
        <v>2669.7357282434764</v>
      </c>
      <c r="AB94" s="46">
        <f>IF(AB87=1,Kirish!$D$55*Parametrlar!$J$12*AB89+Parametrlar!$J$23*(Kirish!$B$24+Kirish!$B$25)/12+Kirish!$B$26/12*Parametrlar!$J$14,0)</f>
        <v>2669.7357282434764</v>
      </c>
      <c r="AC94" s="46">
        <f>IF(AC87=1,Kirish!$D$55*Parametrlar!$J$12*AC89+Parametrlar!$J$23*(Kirish!$B$24+Kirish!$B$25)/12+Kirish!$B$26/12*Parametrlar!$J$14,0)</f>
        <v>2669.7357282434764</v>
      </c>
      <c r="AD94" s="46">
        <f>IF(AD87=1,Kirish!$D$55*Parametrlar!$J$12*AD89+Parametrlar!$J$23*(Kirish!$B$24+Kirish!$B$25)/12+Kirish!$B$26/12*Parametrlar!$J$14,0)</f>
        <v>2669.7357282434764</v>
      </c>
      <c r="AE94" s="46">
        <f>IF(AE87=1,Kirish!$D$55*Parametrlar!$J$12*AE89+Parametrlar!$J$23*(Kirish!$B$24+Kirish!$B$25)/12+Kirish!$B$26/12*Parametrlar!$J$14,0)</f>
        <v>2724.5357282434761</v>
      </c>
      <c r="AF94" s="46">
        <f>IF(AF87=1,Kirish!$D$55*Parametrlar!$J$12*AF89+Parametrlar!$J$23*(Kirish!$B$24+Kirish!$B$25)/12+Kirish!$B$26/12*Parametrlar!$J$14,0)</f>
        <v>2724.5357282434761</v>
      </c>
      <c r="AG94" s="46">
        <f>IF(AG87=1,Kirish!$D$55*Parametrlar!$J$12*AG89+Parametrlar!$J$23*(Kirish!$B$24+Kirish!$B$25)/12+Kirish!$B$26/12*Parametrlar!$J$14,0)</f>
        <v>2724.5357282434761</v>
      </c>
      <c r="AH94" s="46">
        <f>IF(AH87=1,Kirish!$D$55*Parametrlar!$J$12*AH89+Parametrlar!$J$23*(Kirish!$B$24+Kirish!$B$25)/12+Kirish!$B$26/12*Parametrlar!$J$14,0)</f>
        <v>2724.5357282434761</v>
      </c>
      <c r="AI94" s="46">
        <f>IF(AI87=1,Kirish!$D$55*Parametrlar!$J$12*AI89+Parametrlar!$J$23*(Kirish!$B$24+Kirish!$B$25)/12+Kirish!$B$26/12*Parametrlar!$J$14,0)</f>
        <v>2724.5357282434761</v>
      </c>
      <c r="AJ94" s="46">
        <f>IF(AJ87=1,Kirish!$D$55*Parametrlar!$J$12*AJ89+Parametrlar!$J$23*(Kirish!$B$24+Kirish!$B$25)/12+Kirish!$B$26/12*Parametrlar!$J$14,0)</f>
        <v>2724.5357282434761</v>
      </c>
      <c r="AK94" s="46">
        <f>IF(AK87=1,Kirish!$D$55*Parametrlar!$J$12*AK89+Parametrlar!$J$23*(Kirish!$B$24+Kirish!$B$25)/12+Kirish!$B$26/12*Parametrlar!$J$14,0)</f>
        <v>2724.5357282434761</v>
      </c>
      <c r="AL94" s="46">
        <f>IF(AL87=1,Kirish!$D$55*Parametrlar!$J$12*AL89+Parametrlar!$J$23*(Kirish!$B$24+Kirish!$B$25)/12+Kirish!$B$26/12*Parametrlar!$J$14,0)</f>
        <v>2724.5357282434761</v>
      </c>
      <c r="AM94" s="46">
        <f>IF(AM87=1,Kirish!$D$55*Parametrlar!$J$12*AM89+Parametrlar!$J$23*(Kirish!$B$24+Kirish!$B$25)/12+Kirish!$B$26/12*Parametrlar!$J$14,0)</f>
        <v>2724.5357282434761</v>
      </c>
      <c r="AN94" s="46">
        <f>IF(AN87=1,Kirish!$D$55*Parametrlar!$J$12*AN89+Parametrlar!$J$23*(Kirish!$B$24+Kirish!$B$25)/12+Kirish!$B$26/12*Parametrlar!$J$14,0)</f>
        <v>2724.5357282434761</v>
      </c>
      <c r="AO94" s="46">
        <f>IF(AO87=1,Kirish!$D$55*Parametrlar!$J$12*AO89+Parametrlar!$J$23*(Kirish!$B$24+Kirish!$B$25)/12+Kirish!$B$26/12*Parametrlar!$J$14,0)</f>
        <v>2724.5357282434761</v>
      </c>
      <c r="AP94" s="46">
        <f>IF(AP87=1,Kirish!$D$55*Parametrlar!$J$12*AP89+Parametrlar!$J$23*(Kirish!$B$24+Kirish!$B$25)/12+Kirish!$B$26/12*Parametrlar!$J$14,0)</f>
        <v>2724.5357282434761</v>
      </c>
      <c r="AQ94" s="46">
        <f>IF(AQ87=1,Kirish!$D$55*Parametrlar!$J$12*AQ89+Parametrlar!$J$23*(Kirish!$B$24+Kirish!$B$25)/12+Kirish!$B$26/12*Parametrlar!$J$14,0)</f>
        <v>2781.5277282434763</v>
      </c>
      <c r="AR94" s="46">
        <f>IF(AR87=1,Kirish!$D$55*Parametrlar!$J$12*AR89+Parametrlar!$J$23*(Kirish!$B$24+Kirish!$B$25)/12+Kirish!$B$26/12*Parametrlar!$J$14,0)</f>
        <v>2781.5277282434763</v>
      </c>
      <c r="AS94" s="46">
        <f>IF(AS87=1,Kirish!$D$55*Parametrlar!$J$12*AS89+Parametrlar!$J$23*(Kirish!$B$24+Kirish!$B$25)/12+Kirish!$B$26/12*Parametrlar!$J$14,0)</f>
        <v>2781.5277282434763</v>
      </c>
      <c r="AT94" s="46">
        <f>IF(AT87=1,Kirish!$D$55*Parametrlar!$J$12*AT89+Parametrlar!$J$23*(Kirish!$B$24+Kirish!$B$25)/12+Kirish!$B$26/12*Parametrlar!$J$14,0)</f>
        <v>2781.5277282434763</v>
      </c>
      <c r="AU94" s="46">
        <f>IF(AU87=1,Kirish!$D$55*Parametrlar!$J$12*AU89+Parametrlar!$J$23*(Kirish!$B$24+Kirish!$B$25)/12+Kirish!$B$26/12*Parametrlar!$J$14,0)</f>
        <v>2781.5277282434763</v>
      </c>
      <c r="AV94" s="46">
        <f>IF(AV87=1,Kirish!$D$55*Parametrlar!$J$12*AV89+Parametrlar!$J$23*(Kirish!$B$24+Kirish!$B$25)/12+Kirish!$B$26/12*Parametrlar!$J$14,0)</f>
        <v>2781.5277282434763</v>
      </c>
      <c r="AW94" s="46">
        <f>IF(AW87=1,Kirish!$D$55*Parametrlar!$J$12*AW89+Parametrlar!$J$23*(Kirish!$B$24+Kirish!$B$25)/12+Kirish!$B$26/12*Parametrlar!$J$14,0)</f>
        <v>2781.5277282434763</v>
      </c>
      <c r="AX94" s="46">
        <f>IF(AX87=1,Kirish!$D$55*Parametrlar!$J$12*AX89+Parametrlar!$J$23*(Kirish!$B$24+Kirish!$B$25)/12+Kirish!$B$26/12*Parametrlar!$J$14,0)</f>
        <v>2781.5277282434763</v>
      </c>
      <c r="AY94" s="46">
        <f>IF(AY87=1,Kirish!$D$55*Parametrlar!$J$12*AY89+Parametrlar!$J$23*(Kirish!$B$24+Kirish!$B$25)/12+Kirish!$B$26/12*Parametrlar!$J$14,0)</f>
        <v>2781.5277282434763</v>
      </c>
      <c r="AZ94" s="46">
        <f>IF(AZ87=1,Kirish!$D$55*Parametrlar!$J$12*AZ89+Parametrlar!$J$23*(Kirish!$B$24+Kirish!$B$25)/12+Kirish!$B$26/12*Parametrlar!$J$14,0)</f>
        <v>2781.5277282434763</v>
      </c>
      <c r="BA94" s="46">
        <f>IF(BA87=1,Kirish!$D$55*Parametrlar!$J$12*BA89+Parametrlar!$J$23*(Kirish!$B$24+Kirish!$B$25)/12+Kirish!$B$26/12*Parametrlar!$J$14,0)</f>
        <v>2781.5277282434763</v>
      </c>
      <c r="BB94" s="46">
        <f>IF(BB87=1,Kirish!$D$55*Parametrlar!$J$12*BB89+Parametrlar!$J$23*(Kirish!$B$24+Kirish!$B$25)/12+Kirish!$B$26/12*Parametrlar!$J$14,0)</f>
        <v>2781.5277282434763</v>
      </c>
      <c r="BC94" s="46">
        <f>IF(BC87=1,Kirish!$D$55*Parametrlar!$J$12*BC89+Parametrlar!$J$23*(Kirish!$B$24+Kirish!$B$25)/12+Kirish!$B$26/12*Parametrlar!$J$14,0)</f>
        <v>2840.7994082434766</v>
      </c>
      <c r="BD94" s="46">
        <f>IF(BD87=1,Kirish!$D$55*Parametrlar!$J$12*BD89+Parametrlar!$J$23*(Kirish!$B$24+Kirish!$B$25)/12+Kirish!$B$26/12*Parametrlar!$J$14,0)</f>
        <v>2840.7994082434766</v>
      </c>
      <c r="BE94" s="46">
        <f>IF(BE87=1,Kirish!$D$55*Parametrlar!$J$12*BE89+Parametrlar!$J$23*(Kirish!$B$24+Kirish!$B$25)/12+Kirish!$B$26/12*Parametrlar!$J$14,0)</f>
        <v>2840.7994082434766</v>
      </c>
      <c r="BF94" s="46">
        <f>IF(BF87=1,Kirish!$D$55*Parametrlar!$J$12*BF89+Parametrlar!$J$23*(Kirish!$B$24+Kirish!$B$25)/12+Kirish!$B$26/12*Parametrlar!$J$14,0)</f>
        <v>2840.7994082434766</v>
      </c>
      <c r="BG94" s="46">
        <f>IF(BG87=1,Kirish!$D$55*Parametrlar!$J$12*BG89+Parametrlar!$J$23*(Kirish!$B$24+Kirish!$B$25)/12+Kirish!$B$26/12*Parametrlar!$J$14,0)</f>
        <v>2840.7994082434766</v>
      </c>
      <c r="BH94" s="46">
        <f>IF(BH87=1,Kirish!$D$55*Parametrlar!$J$12*BH89+Parametrlar!$J$23*(Kirish!$B$24+Kirish!$B$25)/12+Kirish!$B$26/12*Parametrlar!$J$14,0)</f>
        <v>2840.7994082434766</v>
      </c>
      <c r="BI94" s="46">
        <f>IF(BI87=1,Kirish!$D$55*Parametrlar!$J$12*BI89+Parametrlar!$J$23*(Kirish!$B$24+Kirish!$B$25)/12+Kirish!$B$26/12*Parametrlar!$J$14,0)</f>
        <v>2840.7994082434766</v>
      </c>
      <c r="BJ94" s="46">
        <f>IF(BJ87=1,Kirish!$D$55*Parametrlar!$J$12*BJ89+Parametrlar!$J$23*(Kirish!$B$24+Kirish!$B$25)/12+Kirish!$B$26/12*Parametrlar!$J$14,0)</f>
        <v>2840.7994082434766</v>
      </c>
      <c r="BK94" s="46">
        <f>IF(BK87=1,Kirish!$D$55*Parametrlar!$J$12*BK89+Parametrlar!$J$23*(Kirish!$B$24+Kirish!$B$25)/12+Kirish!$B$26/12*Parametrlar!$J$14,0)</f>
        <v>2840.7994082434766</v>
      </c>
      <c r="BL94" s="46">
        <f>IF(BL87=1,Kirish!$D$55*Parametrlar!$J$12*BL89+Parametrlar!$J$23*(Kirish!$B$24+Kirish!$B$25)/12+Kirish!$B$26/12*Parametrlar!$J$14,0)</f>
        <v>2840.7994082434766</v>
      </c>
      <c r="BM94" s="46">
        <f>IF(BM87=1,Kirish!$D$55*Parametrlar!$J$12*BM89+Parametrlar!$J$23*(Kirish!$B$24+Kirish!$B$25)/12+Kirish!$B$26/12*Parametrlar!$J$14,0)</f>
        <v>2840.7994082434766</v>
      </c>
      <c r="BN94" s="46">
        <f>IF(BN87=1,Kirish!$D$55*Parametrlar!$J$12*BN89+Parametrlar!$J$23*(Kirish!$B$24+Kirish!$B$25)/12+Kirish!$B$26/12*Parametrlar!$J$14,0)</f>
        <v>2840.7994082434766</v>
      </c>
      <c r="BO94" s="46">
        <f>IF(BO87=1,Kirish!$D$55*Parametrlar!$J$12*BO89+Parametrlar!$J$23*(Kirish!$B$24+Kirish!$B$25)/12+Kirish!$B$26/12*Parametrlar!$J$14,0)</f>
        <v>2902.4419554434767</v>
      </c>
      <c r="BP94" s="46">
        <f>IF(BP87=1,Kirish!$D$55*Parametrlar!$J$12*BP89+Parametrlar!$J$23*(Kirish!$B$24+Kirish!$B$25)/12+Kirish!$B$26/12*Parametrlar!$J$14,0)</f>
        <v>2902.4419554434767</v>
      </c>
      <c r="BQ94" s="46">
        <f>IF(BQ87=1,Kirish!$D$55*Parametrlar!$J$12*BQ89+Parametrlar!$J$23*(Kirish!$B$24+Kirish!$B$25)/12+Kirish!$B$26/12*Parametrlar!$J$14,0)</f>
        <v>2902.4419554434767</v>
      </c>
      <c r="BR94" s="46">
        <f>IF(BR87=1,Kirish!$D$55*Parametrlar!$J$12*BR89+Parametrlar!$J$23*(Kirish!$B$24+Kirish!$B$25)/12+Kirish!$B$26/12*Parametrlar!$J$14,0)</f>
        <v>2902.4419554434767</v>
      </c>
      <c r="BS94" s="46">
        <f>IF(BS87=1,Kirish!$D$55*Parametrlar!$J$12*BS89+Parametrlar!$J$23*(Kirish!$B$24+Kirish!$B$25)/12+Kirish!$B$26/12*Parametrlar!$J$14,0)</f>
        <v>2902.4419554434767</v>
      </c>
      <c r="BT94" s="46">
        <f>IF(BT87=1,Kirish!$D$55*Parametrlar!$J$12*BT89+Parametrlar!$J$23*(Kirish!$B$24+Kirish!$B$25)/12+Kirish!$B$26/12*Parametrlar!$J$14,0)</f>
        <v>2902.4419554434767</v>
      </c>
      <c r="BU94" s="46">
        <f>IF(BU87=1,Kirish!$D$55*Parametrlar!$J$12*BU89+Parametrlar!$J$23*(Kirish!$B$24+Kirish!$B$25)/12+Kirish!$B$26/12*Parametrlar!$J$14,0)</f>
        <v>2902.4419554434767</v>
      </c>
      <c r="BV94" s="46">
        <f>IF(BV87=1,Kirish!$D$55*Parametrlar!$J$12*BV89+Parametrlar!$J$23*(Kirish!$B$24+Kirish!$B$25)/12+Kirish!$B$26/12*Parametrlar!$J$14,0)</f>
        <v>2902.4419554434767</v>
      </c>
      <c r="BW94" s="46">
        <f>IF(BW87=1,Kirish!$D$55*Parametrlar!$J$12*BW89+Parametrlar!$J$23*(Kirish!$B$24+Kirish!$B$25)/12+Kirish!$B$26/12*Parametrlar!$J$14,0)</f>
        <v>2902.4419554434767</v>
      </c>
      <c r="BX94" s="46">
        <f>IF(BX87=1,Kirish!$D$55*Parametrlar!$J$12*BX89+Parametrlar!$J$23*(Kirish!$B$24+Kirish!$B$25)/12+Kirish!$B$26/12*Parametrlar!$J$14,0)</f>
        <v>2902.4419554434767</v>
      </c>
      <c r="BY94" s="46">
        <f>IF(BY87=1,Kirish!$D$55*Parametrlar!$J$12*BY89+Parametrlar!$J$23*(Kirish!$B$24+Kirish!$B$25)/12+Kirish!$B$26/12*Parametrlar!$J$14,0)</f>
        <v>2902.4419554434767</v>
      </c>
      <c r="BZ94" s="46">
        <f>IF(BZ87=1,Kirish!$D$55*Parametrlar!$J$12*BZ89+Parametrlar!$J$23*(Kirish!$B$24+Kirish!$B$25)/12+Kirish!$B$26/12*Parametrlar!$J$14,0)</f>
        <v>2902.4419554434767</v>
      </c>
      <c r="CA94" s="46">
        <f>IF(CA87=1,Kirish!$D$55*Parametrlar!$J$12*CA89+Parametrlar!$J$23*(Kirish!$B$24+Kirish!$B$25)/12+Kirish!$B$26/12*Parametrlar!$J$14,0)</f>
        <v>2966.5502045314765</v>
      </c>
      <c r="CB94" s="46">
        <f>IF(CB87=1,Kirish!$D$55*Parametrlar!$J$12*CB89+Parametrlar!$J$23*(Kirish!$B$24+Kirish!$B$25)/12+Kirish!$B$26/12*Parametrlar!$J$14,0)</f>
        <v>2966.5502045314765</v>
      </c>
      <c r="CC94" s="46">
        <f>IF(CC87=1,Kirish!$D$55*Parametrlar!$J$12*CC89+Parametrlar!$J$23*(Kirish!$B$24+Kirish!$B$25)/12+Kirish!$B$26/12*Parametrlar!$J$14,0)</f>
        <v>2966.5502045314765</v>
      </c>
      <c r="CD94" s="46">
        <f>IF(CD87=1,Kirish!$D$55*Parametrlar!$J$12*CD89+Parametrlar!$J$23*(Kirish!$B$24+Kirish!$B$25)/12+Kirish!$B$26/12*Parametrlar!$J$14,0)</f>
        <v>2966.5502045314765</v>
      </c>
      <c r="CE94" s="46">
        <f>IF(CE87=1,Kirish!$D$55*Parametrlar!$J$12*CE89+Parametrlar!$J$23*(Kirish!$B$24+Kirish!$B$25)/12+Kirish!$B$26/12*Parametrlar!$J$14,0)</f>
        <v>2966.5502045314765</v>
      </c>
      <c r="CF94" s="46">
        <f>IF(CF87=1,Kirish!$D$55*Parametrlar!$J$12*CF89+Parametrlar!$J$23*(Kirish!$B$24+Kirish!$B$25)/12+Kirish!$B$26/12*Parametrlar!$J$14,0)</f>
        <v>2966.5502045314765</v>
      </c>
      <c r="CG94" s="46">
        <f>IF(CG87=1,Kirish!$D$55*Parametrlar!$J$12*CG89+Parametrlar!$J$23*(Kirish!$B$24+Kirish!$B$25)/12+Kirish!$B$26/12*Parametrlar!$J$14,0)</f>
        <v>2966.5502045314765</v>
      </c>
      <c r="CH94" s="46">
        <f>IF(CH87=1,Kirish!$D$55*Parametrlar!$J$12*CH89+Parametrlar!$J$23*(Kirish!$B$24+Kirish!$B$25)/12+Kirish!$B$26/12*Parametrlar!$J$14,0)</f>
        <v>2966.5502045314765</v>
      </c>
      <c r="CI94" s="46">
        <f>IF(CI87=1,Kirish!$D$55*Parametrlar!$J$12*CI89+Parametrlar!$J$23*(Kirish!$B$24+Kirish!$B$25)/12+Kirish!$B$26/12*Parametrlar!$J$14,0)</f>
        <v>2966.5502045314765</v>
      </c>
      <c r="CJ94" s="46">
        <f>IF(CJ87=1,Kirish!$D$55*Parametrlar!$J$12*CJ89+Parametrlar!$J$23*(Kirish!$B$24+Kirish!$B$25)/12+Kirish!$B$26/12*Parametrlar!$J$14,0)</f>
        <v>2966.5502045314765</v>
      </c>
      <c r="CK94" s="46">
        <f>IF(CK87=1,Kirish!$D$55*Parametrlar!$J$12*CK89+Parametrlar!$J$23*(Kirish!$B$24+Kirish!$B$25)/12+Kirish!$B$26/12*Parametrlar!$J$14,0)</f>
        <v>2966.5502045314765</v>
      </c>
      <c r="CL94" s="46">
        <f>IF(CL87=1,Kirish!$D$55*Parametrlar!$J$12*CL89+Parametrlar!$J$23*(Kirish!$B$24+Kirish!$B$25)/12+Kirish!$B$26/12*Parametrlar!$J$14,0)</f>
        <v>2966.5502045314765</v>
      </c>
      <c r="CM94" s="46">
        <f>IF(CM87=1,Kirish!$D$55*Parametrlar!$J$12*CM89+Parametrlar!$J$23*(Kirish!$B$24+Kirish!$B$25)/12+Kirish!$B$26/12*Parametrlar!$J$14,0)</f>
        <v>3033.2227835829967</v>
      </c>
      <c r="CN94" s="46">
        <f>IF(CN87=1,Kirish!$D$55*Parametrlar!$J$12*CN89+Parametrlar!$J$23*(Kirish!$B$24+Kirish!$B$25)/12+Kirish!$B$26/12*Parametrlar!$J$14,0)</f>
        <v>3033.2227835829967</v>
      </c>
      <c r="CO94" s="46">
        <f>IF(CO87=1,Kirish!$D$55*Parametrlar!$J$12*CO89+Parametrlar!$J$23*(Kirish!$B$24+Kirish!$B$25)/12+Kirish!$B$26/12*Parametrlar!$J$14,0)</f>
        <v>3033.2227835829967</v>
      </c>
      <c r="CP94" s="46">
        <f>IF(CP87=1,Kirish!$D$55*Parametrlar!$J$12*CP89+Parametrlar!$J$23*(Kirish!$B$24+Kirish!$B$25)/12+Kirish!$B$26/12*Parametrlar!$J$14,0)</f>
        <v>3033.2227835829967</v>
      </c>
      <c r="CQ94" s="46">
        <f>IF(CQ87=1,Kirish!$D$55*Parametrlar!$J$12*CQ89+Parametrlar!$J$23*(Kirish!$B$24+Kirish!$B$25)/12+Kirish!$B$26/12*Parametrlar!$J$14,0)</f>
        <v>3033.2227835829967</v>
      </c>
      <c r="CR94" s="46">
        <f>IF(CR87=1,Kirish!$D$55*Parametrlar!$J$12*CR89+Parametrlar!$J$23*(Kirish!$B$24+Kirish!$B$25)/12+Kirish!$B$26/12*Parametrlar!$J$14,0)</f>
        <v>3033.2227835829967</v>
      </c>
      <c r="CS94" s="46">
        <f>IF(CS87=1,Kirish!$D$55*Parametrlar!$J$12*CS89+Parametrlar!$J$23*(Kirish!$B$24+Kirish!$B$25)/12+Kirish!$B$26/12*Parametrlar!$J$14,0)</f>
        <v>3033.2227835829967</v>
      </c>
      <c r="CT94" s="46">
        <f>IF(CT87=1,Kirish!$D$55*Parametrlar!$J$12*CT89+Parametrlar!$J$23*(Kirish!$B$24+Kirish!$B$25)/12+Kirish!$B$26/12*Parametrlar!$J$14,0)</f>
        <v>3033.2227835829967</v>
      </c>
      <c r="CU94" s="46">
        <f>IF(CU87=1,Kirish!$D$55*Parametrlar!$J$12*CU89+Parametrlar!$J$23*(Kirish!$B$24+Kirish!$B$25)/12+Kirish!$B$26/12*Parametrlar!$J$14,0)</f>
        <v>3033.2227835829967</v>
      </c>
      <c r="CV94" s="46">
        <f>IF(CV87=1,Kirish!$D$55*Parametrlar!$J$12*CV89+Parametrlar!$J$23*(Kirish!$B$24+Kirish!$B$25)/12+Kirish!$B$26/12*Parametrlar!$J$14,0)</f>
        <v>3033.2227835829967</v>
      </c>
      <c r="CW94" s="46">
        <f>IF(CW87=1,Kirish!$D$55*Parametrlar!$J$12*CW89+Parametrlar!$J$23*(Kirish!$B$24+Kirish!$B$25)/12+Kirish!$B$26/12*Parametrlar!$J$14,0)</f>
        <v>3033.2227835829967</v>
      </c>
      <c r="CX94" s="46">
        <f>IF(CX87=1,Kirish!$D$55*Parametrlar!$J$12*CX89+Parametrlar!$J$23*(Kirish!$B$24+Kirish!$B$25)/12+Kirish!$B$26/12*Parametrlar!$J$14,0)</f>
        <v>3033.2227835829967</v>
      </c>
      <c r="CY94" s="46">
        <f>IF(CY87=1,Kirish!$D$55*Parametrlar!$J$12*CY89+Parametrlar!$J$23*(Kirish!$B$24+Kirish!$B$25)/12+Kirish!$B$26/12*Parametrlar!$J$14,0)</f>
        <v>3102.5622657965773</v>
      </c>
      <c r="CZ94" s="46">
        <f>IF(CZ87=1,Kirish!$D$55*Parametrlar!$J$12*CZ89+Parametrlar!$J$23*(Kirish!$B$24+Kirish!$B$25)/12+Kirish!$B$26/12*Parametrlar!$J$14,0)</f>
        <v>3102.5622657965773</v>
      </c>
      <c r="DA94" s="46">
        <f>IF(DA87=1,Kirish!$D$55*Parametrlar!$J$12*DA89+Parametrlar!$J$23*(Kirish!$B$24+Kirish!$B$25)/12+Kirish!$B$26/12*Parametrlar!$J$14,0)</f>
        <v>3102.5622657965773</v>
      </c>
      <c r="DB94" s="46">
        <f>IF(DB87=1,Kirish!$D$55*Parametrlar!$J$12*DB89+Parametrlar!$J$23*(Kirish!$B$24+Kirish!$B$25)/12+Kirish!$B$26/12*Parametrlar!$J$14,0)</f>
        <v>3102.5622657965773</v>
      </c>
      <c r="DC94" s="46">
        <f>IF(DC87=1,Kirish!$D$55*Parametrlar!$J$12*DC89+Parametrlar!$J$23*(Kirish!$B$24+Kirish!$B$25)/12+Kirish!$B$26/12*Parametrlar!$J$14,0)</f>
        <v>3102.5622657965773</v>
      </c>
      <c r="DD94" s="46">
        <f>IF(DD87=1,Kirish!$D$55*Parametrlar!$J$12*DD89+Parametrlar!$J$23*(Kirish!$B$24+Kirish!$B$25)/12+Kirish!$B$26/12*Parametrlar!$J$14,0)</f>
        <v>3102.5622657965773</v>
      </c>
      <c r="DE94" s="46">
        <f>IF(DE87=1,Kirish!$D$55*Parametrlar!$J$12*DE89+Parametrlar!$J$23*(Kirish!$B$24+Kirish!$B$25)/12+Kirish!$B$26/12*Parametrlar!$J$14,0)</f>
        <v>3102.5622657965773</v>
      </c>
      <c r="DF94" s="46">
        <f>IF(DF87=1,Kirish!$D$55*Parametrlar!$J$12*DF89+Parametrlar!$J$23*(Kirish!$B$24+Kirish!$B$25)/12+Kirish!$B$26/12*Parametrlar!$J$14,0)</f>
        <v>3102.5622657965773</v>
      </c>
      <c r="DG94" s="46">
        <f>IF(DG87=1,Kirish!$D$55*Parametrlar!$J$12*DG89+Parametrlar!$J$23*(Kirish!$B$24+Kirish!$B$25)/12+Kirish!$B$26/12*Parametrlar!$J$14,0)</f>
        <v>3102.5622657965773</v>
      </c>
      <c r="DH94" s="46">
        <f>IF(DH87=1,Kirish!$D$55*Parametrlar!$J$12*DH89+Parametrlar!$J$23*(Kirish!$B$24+Kirish!$B$25)/12+Kirish!$B$26/12*Parametrlar!$J$14,0)</f>
        <v>3102.5622657965773</v>
      </c>
      <c r="DI94" s="46">
        <f>IF(DI87=1,Kirish!$D$55*Parametrlar!$J$12*DI89+Parametrlar!$J$23*(Kirish!$B$24+Kirish!$B$25)/12+Kirish!$B$26/12*Parametrlar!$J$14,0)</f>
        <v>3102.5622657965773</v>
      </c>
      <c r="DJ94" s="46">
        <f>IF(DJ87=1,Kirish!$D$55*Parametrlar!$J$12*DJ89+Parametrlar!$J$23*(Kirish!$B$24+Kirish!$B$25)/12+Kirish!$B$26/12*Parametrlar!$J$14,0)</f>
        <v>3102.5622657965773</v>
      </c>
      <c r="DK94" s="46">
        <f>IF(DK87=1,Kirish!$D$55*Parametrlar!$J$12*DK89+Parametrlar!$J$23*(Kirish!$B$24+Kirish!$B$25)/12+Kirish!$B$26/12*Parametrlar!$J$14,0)</f>
        <v>3174.6753272987016</v>
      </c>
      <c r="DL94" s="46">
        <f>IF(DL87=1,Kirish!$D$55*Parametrlar!$J$12*DL89+Parametrlar!$J$23*(Kirish!$B$24+Kirish!$B$25)/12+Kirish!$B$26/12*Parametrlar!$J$14,0)</f>
        <v>3174.6753272987016</v>
      </c>
      <c r="DM94" s="46">
        <f>IF(DM87=1,Kirish!$D$55*Parametrlar!$J$12*DM89+Parametrlar!$J$23*(Kirish!$B$24+Kirish!$B$25)/12+Kirish!$B$26/12*Parametrlar!$J$14,0)</f>
        <v>3174.6753272987016</v>
      </c>
      <c r="DN94" s="46">
        <f>IF(DN87=1,Kirish!$D$55*Parametrlar!$J$12*DN89+Parametrlar!$J$23*(Kirish!$B$24+Kirish!$B$25)/12+Kirish!$B$26/12*Parametrlar!$J$14,0)</f>
        <v>3174.6753272987016</v>
      </c>
      <c r="DO94" s="46">
        <f>IF(DO87=1,Kirish!$D$55*Parametrlar!$J$12*DO89+Parametrlar!$J$23*(Kirish!$B$24+Kirish!$B$25)/12+Kirish!$B$26/12*Parametrlar!$J$14,0)</f>
        <v>3174.6753272987016</v>
      </c>
      <c r="DP94" s="46">
        <f>IF(DP87=1,Kirish!$D$55*Parametrlar!$J$12*DP89+Parametrlar!$J$23*(Kirish!$B$24+Kirish!$B$25)/12+Kirish!$B$26/12*Parametrlar!$J$14,0)</f>
        <v>3174.6753272987016</v>
      </c>
      <c r="DQ94" s="46">
        <f>IF(DQ87=1,Kirish!$D$55*Parametrlar!$J$12*DQ89+Parametrlar!$J$23*(Kirish!$B$24+Kirish!$B$25)/12+Kirish!$B$26/12*Parametrlar!$J$14,0)</f>
        <v>3174.6753272987016</v>
      </c>
      <c r="DR94" s="46">
        <f>IF(DR87=1,Kirish!$D$55*Parametrlar!$J$12*DR89+Parametrlar!$J$23*(Kirish!$B$24+Kirish!$B$25)/12+Kirish!$B$26/12*Parametrlar!$J$14,0)</f>
        <v>3174.6753272987016</v>
      </c>
      <c r="DS94" s="46">
        <f>IF(DS87=1,Kirish!$D$55*Parametrlar!$J$12*DS89+Parametrlar!$J$23*(Kirish!$B$24+Kirish!$B$25)/12+Kirish!$B$26/12*Parametrlar!$J$14,0)</f>
        <v>3174.6753272987016</v>
      </c>
      <c r="DT94" s="46">
        <f>IF(DT87=1,Kirish!$D$55*Parametrlar!$J$12*DT89+Parametrlar!$J$23*(Kirish!$B$24+Kirish!$B$25)/12+Kirish!$B$26/12*Parametrlar!$J$14,0)</f>
        <v>3174.6753272987016</v>
      </c>
      <c r="DU94" s="46">
        <f>IF(DU87=1,Kirish!$D$55*Parametrlar!$J$12*DU89+Parametrlar!$J$23*(Kirish!$B$24+Kirish!$B$25)/12+Kirish!$B$26/12*Parametrlar!$J$14,0)</f>
        <v>3174.6753272987016</v>
      </c>
      <c r="DV94" s="46">
        <f>IF(DV87=1,Kirish!$D$55*Parametrlar!$J$12*DV89+Parametrlar!$J$23*(Kirish!$B$24+Kirish!$B$25)/12+Kirish!$B$26/12*Parametrlar!$J$14,0)</f>
        <v>3174.6753272987016</v>
      </c>
      <c r="DW94" s="46">
        <f>IF(DW87=1,Kirish!$D$55*Parametrlar!$J$12*DW89+Parametrlar!$J$23*(Kirish!$B$24+Kirish!$B$25)/12+Kirish!$B$26/12*Parametrlar!$J$14,0)</f>
        <v>3249.672911260911</v>
      </c>
      <c r="DX94" s="46">
        <f>IF(DX87=1,Kirish!$D$55*Parametrlar!$J$12*DX89+Parametrlar!$J$23*(Kirish!$B$24+Kirish!$B$25)/12+Kirish!$B$26/12*Parametrlar!$J$14,0)</f>
        <v>3249.672911260911</v>
      </c>
      <c r="DY94" s="46">
        <f>IF(DY87=1,Kirish!$D$55*Parametrlar!$J$12*DY89+Parametrlar!$J$23*(Kirish!$B$24+Kirish!$B$25)/12+Kirish!$B$26/12*Parametrlar!$J$14,0)</f>
        <v>3249.672911260911</v>
      </c>
      <c r="DZ94" s="46">
        <f>IF(DZ87=1,Kirish!$D$55*Parametrlar!$J$12*DZ89+Parametrlar!$J$23*(Kirish!$B$24+Kirish!$B$25)/12+Kirish!$B$26/12*Parametrlar!$J$14,0)</f>
        <v>3249.672911260911</v>
      </c>
      <c r="EA94" s="46">
        <f>IF(EA87=1,Kirish!$D$55*Parametrlar!$J$12*EA89+Parametrlar!$J$23*(Kirish!$B$24+Kirish!$B$25)/12+Kirish!$B$26/12*Parametrlar!$J$14,0)</f>
        <v>3249.672911260911</v>
      </c>
      <c r="EB94" s="46">
        <f>IF(EB87=1,Kirish!$D$55*Parametrlar!$J$12*EB89+Parametrlar!$J$23*(Kirish!$B$24+Kirish!$B$25)/12+Kirish!$B$26/12*Parametrlar!$J$14,0)</f>
        <v>3249.672911260911</v>
      </c>
      <c r="EC94" s="46">
        <f>IF(EC87=1,Kirish!$D$55*Parametrlar!$J$12*EC89+Parametrlar!$J$23*(Kirish!$B$24+Kirish!$B$25)/12+Kirish!$B$26/12*Parametrlar!$J$14,0)</f>
        <v>3249.672911260911</v>
      </c>
      <c r="ED94" s="46">
        <f>IF(ED87=1,Kirish!$D$55*Parametrlar!$J$12*ED89+Parametrlar!$J$23*(Kirish!$B$24+Kirish!$B$25)/12+Kirish!$B$26/12*Parametrlar!$J$14,0)</f>
        <v>3249.672911260911</v>
      </c>
      <c r="EE94" s="46">
        <f>IF(EE87=1,Kirish!$D$55*Parametrlar!$J$12*EE89+Parametrlar!$J$23*(Kirish!$B$24+Kirish!$B$25)/12+Kirish!$B$26/12*Parametrlar!$J$14,0)</f>
        <v>3249.672911260911</v>
      </c>
      <c r="EF94" s="46">
        <f>IF(EF87=1,Kirish!$D$55*Parametrlar!$J$12*EF89+Parametrlar!$J$23*(Kirish!$B$24+Kirish!$B$25)/12+Kirish!$B$26/12*Parametrlar!$J$14,0)</f>
        <v>3249.672911260911</v>
      </c>
      <c r="EG94" s="46">
        <f>IF(EG87=1,Kirish!$D$55*Parametrlar!$J$12*EG89+Parametrlar!$J$23*(Kirish!$B$24+Kirish!$B$25)/12+Kirish!$B$26/12*Parametrlar!$J$14,0)</f>
        <v>3249.672911260911</v>
      </c>
      <c r="EH94" s="46">
        <f>IF(EH87=1,Kirish!$D$55*Parametrlar!$J$12*EH89+Parametrlar!$J$23*(Kirish!$B$24+Kirish!$B$25)/12+Kirish!$B$26/12*Parametrlar!$J$14,0)</f>
        <v>3249.672911260911</v>
      </c>
      <c r="EI94" s="46">
        <f>IF(EI87=1,Kirish!$D$55*Parametrlar!$J$12*EI89+Parametrlar!$J$23*(Kirish!$B$24+Kirish!$B$25)/12+Kirish!$B$26/12*Parametrlar!$J$14,0)</f>
        <v>0</v>
      </c>
      <c r="EJ94" s="46">
        <f>IF(EJ87=1,Kirish!$D$55*Parametrlar!$J$12*EJ89+Parametrlar!$J$23*(Kirish!$B$24+Kirish!$B$25)/12+Kirish!$B$26/12*Parametrlar!$J$14,0)</f>
        <v>0</v>
      </c>
      <c r="EK94" s="46">
        <f>IF(EK87=1,Kirish!$D$55*Parametrlar!$J$12*EK89+Parametrlar!$J$23*(Kirish!$B$24+Kirish!$B$25)/12+Kirish!$B$26/12*Parametrlar!$J$14,0)</f>
        <v>0</v>
      </c>
      <c r="EL94" s="46">
        <f>IF(EL87=1,Kirish!$D$55*Parametrlar!$J$12*EL89+Parametrlar!$J$23*(Kirish!$B$24+Kirish!$B$25)/12+Kirish!$B$26/12*Parametrlar!$J$14,0)</f>
        <v>0</v>
      </c>
      <c r="EM94" s="46">
        <f>IF(EM87=1,Kirish!$D$55*Parametrlar!$J$12*EM89+Parametrlar!$J$23*(Kirish!$B$24+Kirish!$B$25)/12+Kirish!$B$26/12*Parametrlar!$J$14,0)</f>
        <v>0</v>
      </c>
      <c r="EN94" s="46">
        <f>IF(EN87=1,Kirish!$D$55*Parametrlar!$J$12*EN89+Parametrlar!$J$23*(Kirish!$B$24+Kirish!$B$25)/12+Kirish!$B$26/12*Parametrlar!$J$14,0)</f>
        <v>0</v>
      </c>
      <c r="EO94" s="46">
        <f>IF(EO87=1,Kirish!$D$55*Parametrlar!$J$12*EO89+Parametrlar!$J$23*(Kirish!$B$24+Kirish!$B$25)/12+Kirish!$B$26/12*Parametrlar!$J$14,0)</f>
        <v>0</v>
      </c>
      <c r="EP94" s="46">
        <f>IF(EP87=1,Kirish!$D$55*Parametrlar!$J$12*EP89+Parametrlar!$J$23*(Kirish!$B$24+Kirish!$B$25)/12+Kirish!$B$26/12*Parametrlar!$J$14,0)</f>
        <v>0</v>
      </c>
      <c r="EQ94" s="46">
        <f>IF(EQ87=1,Kirish!$D$55*Parametrlar!$J$12*EQ89+Parametrlar!$J$23*(Kirish!$B$24+Kirish!$B$25)/12+Kirish!$B$26/12*Parametrlar!$J$14,0)</f>
        <v>0</v>
      </c>
      <c r="ER94" s="46">
        <f>IF(ER87=1,Kirish!$D$55*Parametrlar!$J$12*ER89+Parametrlar!$J$23*(Kirish!$B$24+Kirish!$B$25)/12+Kirish!$B$26/12*Parametrlar!$J$14,0)</f>
        <v>0</v>
      </c>
      <c r="ES94" s="46">
        <f>IF(ES87=1,Kirish!$D$55*Parametrlar!$J$12*ES89+Parametrlar!$J$23*(Kirish!$B$24+Kirish!$B$25)/12+Kirish!$B$26/12*Parametrlar!$J$14,0)</f>
        <v>0</v>
      </c>
      <c r="ET94" s="46">
        <f>IF(ET87=1,Kirish!$D$55*Parametrlar!$J$12*ET89+Parametrlar!$J$23*(Kirish!$B$24+Kirish!$B$25)/12+Kirish!$B$26/12*Parametrlar!$J$14,0)</f>
        <v>0</v>
      </c>
      <c r="EU94" s="46">
        <f>IF(EU87=1,Kirish!$D$55*Parametrlar!$J$12*EU89+Parametrlar!$J$23*(Kirish!$B$24+Kirish!$B$25)/12+Kirish!$B$26/12*Parametrlar!$J$14,0)</f>
        <v>0</v>
      </c>
      <c r="EV94" s="46">
        <f>IF(EV87=1,Kirish!$D$55*Parametrlar!$J$12*EV89+Parametrlar!$J$23*(Kirish!$B$24+Kirish!$B$25)/12+Kirish!$B$26/12*Parametrlar!$J$14,0)</f>
        <v>0</v>
      </c>
      <c r="EW94" s="46">
        <f>IF(EW87=1,Kirish!$D$55*Parametrlar!$J$12*EW89+Parametrlar!$J$23*(Kirish!$B$24+Kirish!$B$25)/12+Kirish!$B$26/12*Parametrlar!$J$14,0)</f>
        <v>0</v>
      </c>
      <c r="EX94" s="46">
        <f>IF(EX87=1,Kirish!$D$55*Parametrlar!$J$12*EX89+Parametrlar!$J$23*(Kirish!$B$24+Kirish!$B$25)/12+Kirish!$B$26/12*Parametrlar!$J$14,0)</f>
        <v>0</v>
      </c>
      <c r="EY94" s="46">
        <f>IF(EY87=1,Kirish!$D$55*Parametrlar!$J$12*EY89+Parametrlar!$J$23*(Kirish!$B$24+Kirish!$B$25)/12+Kirish!$B$26/12*Parametrlar!$J$14,0)</f>
        <v>0</v>
      </c>
      <c r="EZ94" s="46">
        <f>IF(EZ87=1,Kirish!$D$55*Parametrlar!$J$12*EZ89+Parametrlar!$J$23*(Kirish!$B$24+Kirish!$B$25)/12+Kirish!$B$26/12*Parametrlar!$J$14,0)</f>
        <v>0</v>
      </c>
      <c r="FA94" s="46">
        <f>IF(FA87=1,Kirish!$D$55*Parametrlar!$J$12*FA89+Parametrlar!$J$23*(Kirish!$B$24+Kirish!$B$25)/12+Kirish!$B$26/12*Parametrlar!$J$14,0)</f>
        <v>0</v>
      </c>
      <c r="FB94" s="46">
        <f>IF(FB87=1,Kirish!$D$55*Parametrlar!$J$12*FB89+Parametrlar!$J$23*(Kirish!$B$24+Kirish!$B$25)/12+Kirish!$B$26/12*Parametrlar!$J$14,0)</f>
        <v>0</v>
      </c>
      <c r="FC94" s="46">
        <f>IF(FC87=1,Kirish!$D$55*Parametrlar!$J$12*FC89+Parametrlar!$J$23*(Kirish!$B$24+Kirish!$B$25)/12+Kirish!$B$26/12*Parametrlar!$J$14,0)</f>
        <v>0</v>
      </c>
      <c r="FD94" s="46">
        <f>IF(FD87=1,Kirish!$D$55*Parametrlar!$J$12*FD89+Parametrlar!$J$23*(Kirish!$B$24+Kirish!$B$25)/12+Kirish!$B$26/12*Parametrlar!$J$14,0)</f>
        <v>0</v>
      </c>
      <c r="FE94" s="46">
        <f>IF(FE87=1,Kirish!$D$55*Parametrlar!$J$12*FE89+Parametrlar!$J$23*(Kirish!$B$24+Kirish!$B$25)/12+Kirish!$B$26/12*Parametrlar!$J$14,0)</f>
        <v>0</v>
      </c>
      <c r="FF94" s="46">
        <f>IF(FF87=1,Kirish!$D$55*Parametrlar!$J$12*FF89+Parametrlar!$J$23*(Kirish!$B$24+Kirish!$B$25)/12+Kirish!$B$26/12*Parametrlar!$J$14,0)</f>
        <v>0</v>
      </c>
      <c r="FG94" s="46">
        <f>IF(FG87=1,Kirish!$D$55*Parametrlar!$J$12*FG89+Parametrlar!$J$23*(Kirish!$B$24+Kirish!$B$25)/12+Kirish!$B$26/12*Parametrlar!$J$14,0)</f>
        <v>0</v>
      </c>
      <c r="FH94" s="46">
        <f>IF(FH87=1,Kirish!$D$55*Parametrlar!$J$12*FH89+Parametrlar!$J$23*(Kirish!$B$24+Kirish!$B$25)/12+Kirish!$B$26/12*Parametrlar!$J$14,0)</f>
        <v>0</v>
      </c>
      <c r="FI94" s="46">
        <f>IF(FI87=1,Kirish!$D$55*Parametrlar!$J$12*FI89+Parametrlar!$J$23*(Kirish!$B$24+Kirish!$B$25)/12+Kirish!$B$26/12*Parametrlar!$J$14,0)</f>
        <v>0</v>
      </c>
      <c r="FJ94" s="46">
        <f>IF(FJ87=1,Kirish!$D$55*Parametrlar!$J$12*FJ89+Parametrlar!$J$23*(Kirish!$B$24+Kirish!$B$25)/12+Kirish!$B$26/12*Parametrlar!$J$14,0)</f>
        <v>0</v>
      </c>
      <c r="FK94" s="46">
        <f>IF(FK87=1,Kirish!$D$55*Parametrlar!$J$12*FK89+Parametrlar!$J$23*(Kirish!$B$24+Kirish!$B$25)/12+Kirish!$B$26/12*Parametrlar!$J$14,0)</f>
        <v>0</v>
      </c>
      <c r="FL94" s="46">
        <f>IF(FL87=1,Kirish!$D$55*Parametrlar!$J$12*FL89+Parametrlar!$J$23*(Kirish!$B$24+Kirish!$B$25)/12+Kirish!$B$26/12*Parametrlar!$J$14,0)</f>
        <v>0</v>
      </c>
      <c r="FM94" s="46">
        <f>IF(FM87=1,Kirish!$D$55*Parametrlar!$J$12*FM89+Parametrlar!$J$23*(Kirish!$B$24+Kirish!$B$25)/12+Kirish!$B$26/12*Parametrlar!$J$14,0)</f>
        <v>0</v>
      </c>
      <c r="FN94" s="46">
        <f>IF(FN87=1,Kirish!$D$55*Parametrlar!$J$12*FN89+Parametrlar!$J$23*(Kirish!$B$24+Kirish!$B$25)/12+Kirish!$B$26/12*Parametrlar!$J$14,0)</f>
        <v>0</v>
      </c>
      <c r="FO94" s="46">
        <f>IF(FO87=1,Kirish!$D$55*Parametrlar!$J$12*FO89+Parametrlar!$J$23*(Kirish!$B$24+Kirish!$B$25)/12+Kirish!$B$26/12*Parametrlar!$J$14,0)</f>
        <v>0</v>
      </c>
      <c r="FP94" s="46">
        <f>IF(FP87=1,Kirish!$D$55*Parametrlar!$J$12*FP89+Parametrlar!$J$23*(Kirish!$B$24+Kirish!$B$25)/12+Kirish!$B$26/12*Parametrlar!$J$14,0)</f>
        <v>0</v>
      </c>
    </row>
    <row r="95" spans="1:172" x14ac:dyDescent="0.2">
      <c r="A95" s="42" t="s">
        <v>243</v>
      </c>
      <c r="C95" s="45">
        <f t="shared" si="101"/>
        <v>69100.805471689513</v>
      </c>
      <c r="D95" s="46">
        <f>D92*(Kirish!$B$22+Kirish!$B$23)</f>
        <v>0</v>
      </c>
      <c r="E95" s="46">
        <f>E92*(Kirish!$B$22+Kirish!$B$23)</f>
        <v>0</v>
      </c>
      <c r="F95" s="46">
        <f>F92*(Kirish!$B$22+Kirish!$B$23)</f>
        <v>0</v>
      </c>
      <c r="G95" s="46">
        <f>G92*(Kirish!$B$22+Kirish!$B$23)</f>
        <v>0</v>
      </c>
      <c r="H95" s="46">
        <f>H92*(Kirish!$B$22+Kirish!$B$23)</f>
        <v>0</v>
      </c>
      <c r="I95" s="46">
        <f>I92*(Kirish!$B$22+Kirish!$B$23)</f>
        <v>0</v>
      </c>
      <c r="J95" s="46">
        <f>J92*(Kirish!$B$22+Kirish!$B$23)</f>
        <v>0</v>
      </c>
      <c r="K95" s="46">
        <f>K92*(Kirish!$B$22+Kirish!$B$23)</f>
        <v>0</v>
      </c>
      <c r="L95" s="46">
        <f>L92*(Kirish!$B$22+Kirish!$B$23)</f>
        <v>0</v>
      </c>
      <c r="M95" s="46">
        <f>M92*(Kirish!$B$22+Kirish!$B$23)</f>
        <v>0</v>
      </c>
      <c r="N95" s="46">
        <f>N92*(Kirish!$B$22+Kirish!$B$23)</f>
        <v>0</v>
      </c>
      <c r="O95" s="46">
        <f>O92*(Kirish!$B$22+Kirish!$B$23)</f>
        <v>0</v>
      </c>
      <c r="P95" s="46">
        <f>P92*(Kirish!$B$22+Kirish!$B$23)</f>
        <v>0</v>
      </c>
      <c r="Q95" s="46">
        <f>Q92*(Kirish!$B$22+Kirish!$B$23)</f>
        <v>0</v>
      </c>
      <c r="R95" s="46">
        <f>R92*(Kirish!$B$22+Kirish!$B$23)</f>
        <v>0</v>
      </c>
      <c r="S95" s="46">
        <f>S92*(Kirish!$B$22+Kirish!$B$23)</f>
        <v>104.91366979379411</v>
      </c>
      <c r="T95" s="46">
        <f>T92*(Kirish!$B$22+Kirish!$B$23)</f>
        <v>148.04484515346502</v>
      </c>
      <c r="U95" s="46">
        <f>U92*(Kirish!$B$22+Kirish!$B$23)</f>
        <v>191.17602051313597</v>
      </c>
      <c r="V95" s="46">
        <f>V92*(Kirish!$B$22+Kirish!$B$23)</f>
        <v>234.30719587280689</v>
      </c>
      <c r="W95" s="46">
        <f>W92*(Kirish!$B$22+Kirish!$B$23)</f>
        <v>277.43837123247778</v>
      </c>
      <c r="X95" s="46">
        <f>X92*(Kirish!$B$22+Kirish!$B$23)</f>
        <v>320.5695465921487</v>
      </c>
      <c r="Y95" s="46">
        <f>Y92*(Kirish!$B$22+Kirish!$B$23)</f>
        <v>363.70072195181956</v>
      </c>
      <c r="Z95" s="46">
        <f>Z92*(Kirish!$B$22+Kirish!$B$23)</f>
        <v>406.83189731149048</v>
      </c>
      <c r="AA95" s="46">
        <f>AA92*(Kirish!$B$22+Kirish!$B$23)</f>
        <v>449.96307267116146</v>
      </c>
      <c r="AB95" s="46">
        <f>AB92*(Kirish!$B$22+Kirish!$B$23)</f>
        <v>493.09424803083232</v>
      </c>
      <c r="AC95" s="46">
        <f>AC92*(Kirish!$B$22+Kirish!$B$23)</f>
        <v>493.09424803083232</v>
      </c>
      <c r="AD95" s="46">
        <f>AD92*(Kirish!$B$22+Kirish!$B$23)</f>
        <v>493.09424803083232</v>
      </c>
      <c r="AE95" s="46">
        <f>AE92*(Kirish!$B$22+Kirish!$B$23)</f>
        <v>512.81801795206559</v>
      </c>
      <c r="AF95" s="46">
        <f>AF92*(Kirish!$B$22+Kirish!$B$23)</f>
        <v>512.81801795206559</v>
      </c>
      <c r="AG95" s="46">
        <f>AG92*(Kirish!$B$22+Kirish!$B$23)</f>
        <v>512.81801795206559</v>
      </c>
      <c r="AH95" s="46">
        <f>AH92*(Kirish!$B$22+Kirish!$B$23)</f>
        <v>512.81801795206559</v>
      </c>
      <c r="AI95" s="46">
        <f>AI92*(Kirish!$B$22+Kirish!$B$23)</f>
        <v>512.81801795206559</v>
      </c>
      <c r="AJ95" s="46">
        <f>AJ92*(Kirish!$B$22+Kirish!$B$23)</f>
        <v>512.81801795206559</v>
      </c>
      <c r="AK95" s="46">
        <f>AK92*(Kirish!$B$22+Kirish!$B$23)</f>
        <v>512.81801795206559</v>
      </c>
      <c r="AL95" s="46">
        <f>AL92*(Kirish!$B$22+Kirish!$B$23)</f>
        <v>512.81801795206559</v>
      </c>
      <c r="AM95" s="46">
        <f>AM92*(Kirish!$B$22+Kirish!$B$23)</f>
        <v>512.81801795206559</v>
      </c>
      <c r="AN95" s="46">
        <f>AN92*(Kirish!$B$22+Kirish!$B$23)</f>
        <v>512.81801795206559</v>
      </c>
      <c r="AO95" s="46">
        <f>AO92*(Kirish!$B$22+Kirish!$B$23)</f>
        <v>512.81801795206559</v>
      </c>
      <c r="AP95" s="46">
        <f>AP92*(Kirish!$B$22+Kirish!$B$23)</f>
        <v>512.81801795206559</v>
      </c>
      <c r="AQ95" s="46">
        <f>AQ92*(Kirish!$B$22+Kirish!$B$23)</f>
        <v>533.33073867014832</v>
      </c>
      <c r="AR95" s="46">
        <f>AR92*(Kirish!$B$22+Kirish!$B$23)</f>
        <v>533.33073867014832</v>
      </c>
      <c r="AS95" s="46">
        <f>AS92*(Kirish!$B$22+Kirish!$B$23)</f>
        <v>533.33073867014832</v>
      </c>
      <c r="AT95" s="46">
        <f>AT92*(Kirish!$B$22+Kirish!$B$23)</f>
        <v>533.33073867014832</v>
      </c>
      <c r="AU95" s="46">
        <f>AU92*(Kirish!$B$22+Kirish!$B$23)</f>
        <v>533.33073867014832</v>
      </c>
      <c r="AV95" s="46">
        <f>AV92*(Kirish!$B$22+Kirish!$B$23)</f>
        <v>533.33073867014832</v>
      </c>
      <c r="AW95" s="46">
        <f>AW92*(Kirish!$B$22+Kirish!$B$23)</f>
        <v>533.33073867014832</v>
      </c>
      <c r="AX95" s="46">
        <f>AX92*(Kirish!$B$22+Kirish!$B$23)</f>
        <v>533.33073867014832</v>
      </c>
      <c r="AY95" s="46">
        <f>AY92*(Kirish!$B$22+Kirish!$B$23)</f>
        <v>533.33073867014832</v>
      </c>
      <c r="AZ95" s="46">
        <f>AZ92*(Kirish!$B$22+Kirish!$B$23)</f>
        <v>533.33073867014832</v>
      </c>
      <c r="BA95" s="46">
        <f>BA92*(Kirish!$B$22+Kirish!$B$23)</f>
        <v>533.33073867014832</v>
      </c>
      <c r="BB95" s="46">
        <f>BB92*(Kirish!$B$22+Kirish!$B$23)</f>
        <v>533.33073867014832</v>
      </c>
      <c r="BC95" s="46">
        <f>BC92*(Kirish!$B$22+Kirish!$B$23)</f>
        <v>554.66396821695423</v>
      </c>
      <c r="BD95" s="46">
        <f>BD92*(Kirish!$B$22+Kirish!$B$23)</f>
        <v>554.66396821695423</v>
      </c>
      <c r="BE95" s="46">
        <f>BE92*(Kirish!$B$22+Kirish!$B$23)</f>
        <v>554.66396821695423</v>
      </c>
      <c r="BF95" s="46">
        <f>BF92*(Kirish!$B$22+Kirish!$B$23)</f>
        <v>554.66396821695423</v>
      </c>
      <c r="BG95" s="46">
        <f>BG92*(Kirish!$B$22+Kirish!$B$23)</f>
        <v>554.66396821695423</v>
      </c>
      <c r="BH95" s="46">
        <f>BH92*(Kirish!$B$22+Kirish!$B$23)</f>
        <v>554.66396821695423</v>
      </c>
      <c r="BI95" s="46">
        <f>BI92*(Kirish!$B$22+Kirish!$B$23)</f>
        <v>554.66396821695423</v>
      </c>
      <c r="BJ95" s="46">
        <f>BJ92*(Kirish!$B$22+Kirish!$B$23)</f>
        <v>554.66396821695423</v>
      </c>
      <c r="BK95" s="46">
        <f>BK92*(Kirish!$B$22+Kirish!$B$23)</f>
        <v>554.66396821695423</v>
      </c>
      <c r="BL95" s="46">
        <f>BL92*(Kirish!$B$22+Kirish!$B$23)</f>
        <v>554.66396821695423</v>
      </c>
      <c r="BM95" s="46">
        <f>BM92*(Kirish!$B$22+Kirish!$B$23)</f>
        <v>554.66396821695423</v>
      </c>
      <c r="BN95" s="46">
        <f>BN92*(Kirish!$B$22+Kirish!$B$23)</f>
        <v>554.66396821695423</v>
      </c>
      <c r="BO95" s="46">
        <f>BO92*(Kirish!$B$22+Kirish!$B$23)</f>
        <v>576.85052694563251</v>
      </c>
      <c r="BP95" s="46">
        <f>BP92*(Kirish!$B$22+Kirish!$B$23)</f>
        <v>576.85052694563251</v>
      </c>
      <c r="BQ95" s="46">
        <f>BQ92*(Kirish!$B$22+Kirish!$B$23)</f>
        <v>576.85052694563251</v>
      </c>
      <c r="BR95" s="46">
        <f>BR92*(Kirish!$B$22+Kirish!$B$23)</f>
        <v>576.85052694563251</v>
      </c>
      <c r="BS95" s="46">
        <f>BS92*(Kirish!$B$22+Kirish!$B$23)</f>
        <v>576.85052694563251</v>
      </c>
      <c r="BT95" s="46">
        <f>BT92*(Kirish!$B$22+Kirish!$B$23)</f>
        <v>576.85052694563251</v>
      </c>
      <c r="BU95" s="46">
        <f>BU92*(Kirish!$B$22+Kirish!$B$23)</f>
        <v>576.85052694563251</v>
      </c>
      <c r="BV95" s="46">
        <f>BV92*(Kirish!$B$22+Kirish!$B$23)</f>
        <v>576.85052694563251</v>
      </c>
      <c r="BW95" s="46">
        <f>BW92*(Kirish!$B$22+Kirish!$B$23)</f>
        <v>576.85052694563251</v>
      </c>
      <c r="BX95" s="46">
        <f>BX92*(Kirish!$B$22+Kirish!$B$23)</f>
        <v>576.85052694563251</v>
      </c>
      <c r="BY95" s="46">
        <f>BY92*(Kirish!$B$22+Kirish!$B$23)</f>
        <v>576.85052694563251</v>
      </c>
      <c r="BZ95" s="46">
        <f>BZ92*(Kirish!$B$22+Kirish!$B$23)</f>
        <v>576.85052694563251</v>
      </c>
      <c r="CA95" s="46">
        <f>CA92*(Kirish!$B$22+Kirish!$B$23)</f>
        <v>599.92454802345776</v>
      </c>
      <c r="CB95" s="46">
        <f>CB92*(Kirish!$B$22+Kirish!$B$23)</f>
        <v>599.92454802345776</v>
      </c>
      <c r="CC95" s="46">
        <f>CC92*(Kirish!$B$22+Kirish!$B$23)</f>
        <v>599.92454802345776</v>
      </c>
      <c r="CD95" s="46">
        <f>CD92*(Kirish!$B$22+Kirish!$B$23)</f>
        <v>599.92454802345776</v>
      </c>
      <c r="CE95" s="46">
        <f>CE92*(Kirish!$B$22+Kirish!$B$23)</f>
        <v>599.92454802345776</v>
      </c>
      <c r="CF95" s="46">
        <f>CF92*(Kirish!$B$22+Kirish!$B$23)</f>
        <v>599.92454802345776</v>
      </c>
      <c r="CG95" s="46">
        <f>CG92*(Kirish!$B$22+Kirish!$B$23)</f>
        <v>599.92454802345776</v>
      </c>
      <c r="CH95" s="46">
        <f>CH92*(Kirish!$B$22+Kirish!$B$23)</f>
        <v>599.92454802345776</v>
      </c>
      <c r="CI95" s="46">
        <f>CI92*(Kirish!$B$22+Kirish!$B$23)</f>
        <v>599.92454802345776</v>
      </c>
      <c r="CJ95" s="46">
        <f>CJ92*(Kirish!$B$22+Kirish!$B$23)</f>
        <v>599.92454802345776</v>
      </c>
      <c r="CK95" s="46">
        <f>CK92*(Kirish!$B$22+Kirish!$B$23)</f>
        <v>599.92454802345776</v>
      </c>
      <c r="CL95" s="46">
        <f>CL92*(Kirish!$B$22+Kirish!$B$23)</f>
        <v>599.92454802345776</v>
      </c>
      <c r="CM95" s="46">
        <f>CM92*(Kirish!$B$22+Kirish!$B$23)</f>
        <v>623.92152994439618</v>
      </c>
      <c r="CN95" s="46">
        <f>CN92*(Kirish!$B$22+Kirish!$B$23)</f>
        <v>623.92152994439618</v>
      </c>
      <c r="CO95" s="46">
        <f>CO92*(Kirish!$B$22+Kirish!$B$23)</f>
        <v>623.92152994439618</v>
      </c>
      <c r="CP95" s="46">
        <f>CP92*(Kirish!$B$22+Kirish!$B$23)</f>
        <v>623.92152994439618</v>
      </c>
      <c r="CQ95" s="46">
        <f>CQ92*(Kirish!$B$22+Kirish!$B$23)</f>
        <v>623.92152994439618</v>
      </c>
      <c r="CR95" s="46">
        <f>CR92*(Kirish!$B$22+Kirish!$B$23)</f>
        <v>623.92152994439618</v>
      </c>
      <c r="CS95" s="46">
        <f>CS92*(Kirish!$B$22+Kirish!$B$23)</f>
        <v>623.92152994439618</v>
      </c>
      <c r="CT95" s="46">
        <f>CT92*(Kirish!$B$22+Kirish!$B$23)</f>
        <v>623.92152994439618</v>
      </c>
      <c r="CU95" s="46">
        <f>CU92*(Kirish!$B$22+Kirish!$B$23)</f>
        <v>623.92152994439618</v>
      </c>
      <c r="CV95" s="46">
        <f>CV92*(Kirish!$B$22+Kirish!$B$23)</f>
        <v>623.92152994439618</v>
      </c>
      <c r="CW95" s="46">
        <f>CW92*(Kirish!$B$22+Kirish!$B$23)</f>
        <v>623.92152994439618</v>
      </c>
      <c r="CX95" s="46">
        <f>CX92*(Kirish!$B$22+Kirish!$B$23)</f>
        <v>623.92152994439618</v>
      </c>
      <c r="CY95" s="46">
        <f>CY92*(Kirish!$B$22+Kirish!$B$23)</f>
        <v>648.87839114217195</v>
      </c>
      <c r="CZ95" s="46">
        <f>CZ92*(Kirish!$B$22+Kirish!$B$23)</f>
        <v>648.87839114217195</v>
      </c>
      <c r="DA95" s="46">
        <f>DA92*(Kirish!$B$22+Kirish!$B$23)</f>
        <v>648.87839114217195</v>
      </c>
      <c r="DB95" s="46">
        <f>DB92*(Kirish!$B$22+Kirish!$B$23)</f>
        <v>648.87839114217195</v>
      </c>
      <c r="DC95" s="46">
        <f>DC92*(Kirish!$B$22+Kirish!$B$23)</f>
        <v>648.87839114217195</v>
      </c>
      <c r="DD95" s="46">
        <f>DD92*(Kirish!$B$22+Kirish!$B$23)</f>
        <v>648.87839114217195</v>
      </c>
      <c r="DE95" s="46">
        <f>DE92*(Kirish!$B$22+Kirish!$B$23)</f>
        <v>648.87839114217195</v>
      </c>
      <c r="DF95" s="46">
        <f>DF92*(Kirish!$B$22+Kirish!$B$23)</f>
        <v>648.87839114217195</v>
      </c>
      <c r="DG95" s="46">
        <f>DG92*(Kirish!$B$22+Kirish!$B$23)</f>
        <v>648.87839114217195</v>
      </c>
      <c r="DH95" s="46">
        <f>DH92*(Kirish!$B$22+Kirish!$B$23)</f>
        <v>648.87839114217195</v>
      </c>
      <c r="DI95" s="46">
        <f>DI92*(Kirish!$B$22+Kirish!$B$23)</f>
        <v>648.87839114217195</v>
      </c>
      <c r="DJ95" s="46">
        <f>DJ92*(Kirish!$B$22+Kirish!$B$23)</f>
        <v>648.87839114217195</v>
      </c>
      <c r="DK95" s="46">
        <f>DK92*(Kirish!$B$22+Kirish!$B$23)</f>
        <v>674.83352678785889</v>
      </c>
      <c r="DL95" s="46">
        <f>DL92*(Kirish!$B$22+Kirish!$B$23)</f>
        <v>674.83352678785889</v>
      </c>
      <c r="DM95" s="46">
        <f>DM92*(Kirish!$B$22+Kirish!$B$23)</f>
        <v>674.83352678785889</v>
      </c>
      <c r="DN95" s="46">
        <f>DN92*(Kirish!$B$22+Kirish!$B$23)</f>
        <v>674.83352678785889</v>
      </c>
      <c r="DO95" s="46">
        <f>DO92*(Kirish!$B$22+Kirish!$B$23)</f>
        <v>674.83352678785889</v>
      </c>
      <c r="DP95" s="46">
        <f>DP92*(Kirish!$B$22+Kirish!$B$23)</f>
        <v>674.83352678785889</v>
      </c>
      <c r="DQ95" s="46">
        <f>DQ92*(Kirish!$B$22+Kirish!$B$23)</f>
        <v>674.83352678785889</v>
      </c>
      <c r="DR95" s="46">
        <f>DR92*(Kirish!$B$22+Kirish!$B$23)</f>
        <v>674.83352678785889</v>
      </c>
      <c r="DS95" s="46">
        <f>DS92*(Kirish!$B$22+Kirish!$B$23)</f>
        <v>674.83352678785889</v>
      </c>
      <c r="DT95" s="46">
        <f>DT92*(Kirish!$B$22+Kirish!$B$23)</f>
        <v>674.83352678785889</v>
      </c>
      <c r="DU95" s="46">
        <f>DU92*(Kirish!$B$22+Kirish!$B$23)</f>
        <v>674.83352678785889</v>
      </c>
      <c r="DV95" s="46">
        <f>DV92*(Kirish!$B$22+Kirish!$B$23)</f>
        <v>674.83352678785889</v>
      </c>
      <c r="DW95" s="46">
        <f>DW92*(Kirish!$B$22+Kirish!$B$23)</f>
        <v>701.82686785937335</v>
      </c>
      <c r="DX95" s="46">
        <f>DX92*(Kirish!$B$22+Kirish!$B$23)</f>
        <v>701.82686785937335</v>
      </c>
      <c r="DY95" s="46">
        <f>DY92*(Kirish!$B$22+Kirish!$B$23)</f>
        <v>701.82686785937335</v>
      </c>
      <c r="DZ95" s="46">
        <f>DZ92*(Kirish!$B$22+Kirish!$B$23)</f>
        <v>701.82686785937335</v>
      </c>
      <c r="EA95" s="46">
        <f>EA92*(Kirish!$B$22+Kirish!$B$23)</f>
        <v>701.82686785937335</v>
      </c>
      <c r="EB95" s="46">
        <f>EB92*(Kirish!$B$22+Kirish!$B$23)</f>
        <v>701.82686785937335</v>
      </c>
      <c r="EC95" s="46">
        <f>EC92*(Kirish!$B$22+Kirish!$B$23)</f>
        <v>701.82686785937335</v>
      </c>
      <c r="ED95" s="46">
        <f>ED92*(Kirish!$B$22+Kirish!$B$23)</f>
        <v>701.82686785937335</v>
      </c>
      <c r="EE95" s="46">
        <f>EE92*(Kirish!$B$22+Kirish!$B$23)</f>
        <v>701.82686785937335</v>
      </c>
      <c r="EF95" s="46">
        <f>EF92*(Kirish!$B$22+Kirish!$B$23)</f>
        <v>701.82686785937335</v>
      </c>
      <c r="EG95" s="46">
        <f>EG92*(Kirish!$B$22+Kirish!$B$23)</f>
        <v>701.82686785937335</v>
      </c>
      <c r="EH95" s="46">
        <f>EH92*(Kirish!$B$22+Kirish!$B$23)</f>
        <v>701.82686785937335</v>
      </c>
      <c r="EI95" s="46">
        <f>EI92*(Kirish!$B$22+Kirish!$B$23)</f>
        <v>0</v>
      </c>
      <c r="EJ95" s="46">
        <f>EJ92*(Kirish!$B$22+Kirish!$B$23)</f>
        <v>0</v>
      </c>
      <c r="EK95" s="46">
        <f>EK92*(Kirish!$B$22+Kirish!$B$23)</f>
        <v>0</v>
      </c>
      <c r="EL95" s="46">
        <f>EL92*(Kirish!$B$22+Kirish!$B$23)</f>
        <v>0</v>
      </c>
      <c r="EM95" s="46">
        <f>EM92*(Kirish!$B$22+Kirish!$B$23)</f>
        <v>0</v>
      </c>
      <c r="EN95" s="46">
        <f>EN92*(Kirish!$B$22+Kirish!$B$23)</f>
        <v>0</v>
      </c>
      <c r="EO95" s="46">
        <f>EO92*(Kirish!$B$22+Kirish!$B$23)</f>
        <v>0</v>
      </c>
      <c r="EP95" s="46">
        <f>EP92*(Kirish!$B$22+Kirish!$B$23)</f>
        <v>0</v>
      </c>
      <c r="EQ95" s="46">
        <f>EQ92*(Kirish!$B$22+Kirish!$B$23)</f>
        <v>0</v>
      </c>
      <c r="ER95" s="46">
        <f>ER92*(Kirish!$B$22+Kirish!$B$23)</f>
        <v>0</v>
      </c>
      <c r="ES95" s="46">
        <f>ES92*(Kirish!$B$22+Kirish!$B$23)</f>
        <v>0</v>
      </c>
      <c r="ET95" s="46">
        <f>ET92*(Kirish!$B$22+Kirish!$B$23)</f>
        <v>0</v>
      </c>
      <c r="EU95" s="46">
        <f>EU92*(Kirish!$B$22+Kirish!$B$23)</f>
        <v>0</v>
      </c>
      <c r="EV95" s="46">
        <f>EV92*(Kirish!$B$22+Kirish!$B$23)</f>
        <v>0</v>
      </c>
      <c r="EW95" s="46">
        <f>EW92*(Kirish!$B$22+Kirish!$B$23)</f>
        <v>0</v>
      </c>
      <c r="EX95" s="46">
        <f>EX92*(Kirish!$B$22+Kirish!$B$23)</f>
        <v>0</v>
      </c>
      <c r="EY95" s="46">
        <f>EY92*(Kirish!$B$22+Kirish!$B$23)</f>
        <v>0</v>
      </c>
      <c r="EZ95" s="46">
        <f>EZ92*(Kirish!$B$22+Kirish!$B$23)</f>
        <v>0</v>
      </c>
      <c r="FA95" s="46">
        <f>FA92*(Kirish!$B$22+Kirish!$B$23)</f>
        <v>0</v>
      </c>
      <c r="FB95" s="46">
        <f>FB92*(Kirish!$B$22+Kirish!$B$23)</f>
        <v>0</v>
      </c>
      <c r="FC95" s="46">
        <f>FC92*(Kirish!$B$22+Kirish!$B$23)</f>
        <v>0</v>
      </c>
      <c r="FD95" s="46">
        <f>FD92*(Kirish!$B$22+Kirish!$B$23)</f>
        <v>0</v>
      </c>
      <c r="FE95" s="46">
        <f>FE92*(Kirish!$B$22+Kirish!$B$23)</f>
        <v>0</v>
      </c>
      <c r="FF95" s="46">
        <f>FF92*(Kirish!$B$22+Kirish!$B$23)</f>
        <v>0</v>
      </c>
      <c r="FG95" s="46">
        <f>FG92*(Kirish!$B$22+Kirish!$B$23)</f>
        <v>0</v>
      </c>
      <c r="FH95" s="46">
        <f>FH92*(Kirish!$B$22+Kirish!$B$23)</f>
        <v>0</v>
      </c>
      <c r="FI95" s="46">
        <f>FI92*(Kirish!$B$22+Kirish!$B$23)</f>
        <v>0</v>
      </c>
      <c r="FJ95" s="46">
        <f>FJ92*(Kirish!$B$22+Kirish!$B$23)</f>
        <v>0</v>
      </c>
      <c r="FK95" s="46">
        <f>FK92*(Kirish!$B$22+Kirish!$B$23)</f>
        <v>0</v>
      </c>
      <c r="FL95" s="46">
        <f>FL92*(Kirish!$B$22+Kirish!$B$23)</f>
        <v>0</v>
      </c>
      <c r="FM95" s="46">
        <f>FM92*(Kirish!$B$22+Kirish!$B$23)</f>
        <v>0</v>
      </c>
      <c r="FN95" s="46">
        <f>FN92*(Kirish!$B$22+Kirish!$B$23)</f>
        <v>0</v>
      </c>
      <c r="FO95" s="46">
        <f>FO92*(Kirish!$B$22+Kirish!$B$23)</f>
        <v>0</v>
      </c>
      <c r="FP95" s="46">
        <f>FP92*(Kirish!$B$22+Kirish!$B$23)</f>
        <v>0</v>
      </c>
    </row>
    <row r="96" spans="1:172" x14ac:dyDescent="0.2">
      <c r="A96" s="35" t="s">
        <v>244</v>
      </c>
      <c r="C96" s="45">
        <f t="shared" si="101"/>
        <v>942877.43247144402</v>
      </c>
      <c r="D96" s="46">
        <f t="shared" ref="D96:AI96" si="108">D92-D93-D94-D95</f>
        <v>0</v>
      </c>
      <c r="E96" s="46">
        <f t="shared" si="108"/>
        <v>0</v>
      </c>
      <c r="F96" s="46">
        <f t="shared" si="108"/>
        <v>0</v>
      </c>
      <c r="G96" s="46">
        <f t="shared" si="108"/>
        <v>0</v>
      </c>
      <c r="H96" s="46">
        <f t="shared" si="108"/>
        <v>0</v>
      </c>
      <c r="I96" s="46">
        <f t="shared" si="108"/>
        <v>0</v>
      </c>
      <c r="J96" s="46">
        <f t="shared" si="108"/>
        <v>0</v>
      </c>
      <c r="K96" s="46">
        <f t="shared" si="108"/>
        <v>0</v>
      </c>
      <c r="L96" s="46">
        <f t="shared" si="108"/>
        <v>0</v>
      </c>
      <c r="M96" s="46">
        <f t="shared" si="108"/>
        <v>0</v>
      </c>
      <c r="N96" s="46">
        <f t="shared" si="108"/>
        <v>0</v>
      </c>
      <c r="O96" s="46">
        <f t="shared" si="108"/>
        <v>0</v>
      </c>
      <c r="P96" s="46">
        <f t="shared" si="108"/>
        <v>0</v>
      </c>
      <c r="Q96" s="46">
        <f t="shared" si="108"/>
        <v>0</v>
      </c>
      <c r="R96" s="46">
        <f t="shared" si="108"/>
        <v>0</v>
      </c>
      <c r="S96" s="46">
        <f t="shared" si="108"/>
        <v>-4227.2660021613883</v>
      </c>
      <c r="T96" s="46">
        <f t="shared" si="108"/>
        <v>-1316.6940036609744</v>
      </c>
      <c r="U96" s="46">
        <f t="shared" si="108"/>
        <v>-497.20167182722764</v>
      </c>
      <c r="V96" s="46">
        <f t="shared" si="108"/>
        <v>322.29066000652119</v>
      </c>
      <c r="W96" s="46">
        <f t="shared" si="108"/>
        <v>1141.7829918402683</v>
      </c>
      <c r="X96" s="46">
        <f t="shared" si="108"/>
        <v>1961.2753236740125</v>
      </c>
      <c r="Y96" s="46">
        <f t="shared" si="108"/>
        <v>2780.7676555077624</v>
      </c>
      <c r="Z96" s="46">
        <f t="shared" si="108"/>
        <v>3600.2599873415093</v>
      </c>
      <c r="AA96" s="46">
        <f t="shared" si="108"/>
        <v>4419.752319175258</v>
      </c>
      <c r="AB96" s="46">
        <f t="shared" si="108"/>
        <v>5239.244651009004</v>
      </c>
      <c r="AC96" s="46">
        <f t="shared" si="108"/>
        <v>6699.0549843423369</v>
      </c>
      <c r="AD96" s="46">
        <f t="shared" si="108"/>
        <v>6699.0549843423369</v>
      </c>
      <c r="AE96" s="46">
        <f t="shared" si="108"/>
        <v>7019.0066128457693</v>
      </c>
      <c r="AF96" s="46">
        <f t="shared" si="108"/>
        <v>7019.0066128457693</v>
      </c>
      <c r="AG96" s="46">
        <f t="shared" si="108"/>
        <v>7019.0066128457693</v>
      </c>
      <c r="AH96" s="46">
        <f t="shared" si="108"/>
        <v>7019.0066128457693</v>
      </c>
      <c r="AI96" s="46">
        <f t="shared" si="108"/>
        <v>7019.0066128457693</v>
      </c>
      <c r="AJ96" s="46">
        <f t="shared" ref="AJ96:BO96" si="109">AJ92-AJ93-AJ94-AJ95</f>
        <v>7019.0066128457693</v>
      </c>
      <c r="AK96" s="46">
        <f t="shared" si="109"/>
        <v>7019.0066128457693</v>
      </c>
      <c r="AL96" s="46">
        <f t="shared" si="109"/>
        <v>7019.0066128457693</v>
      </c>
      <c r="AM96" s="46">
        <f t="shared" si="109"/>
        <v>7019.0066128457693</v>
      </c>
      <c r="AN96" s="46">
        <f t="shared" si="109"/>
        <v>7019.0066128457693</v>
      </c>
      <c r="AO96" s="46">
        <f t="shared" si="109"/>
        <v>7019.0066128457693</v>
      </c>
      <c r="AP96" s="46">
        <f t="shared" si="109"/>
        <v>7019.0066128457693</v>
      </c>
      <c r="AQ96" s="46">
        <f t="shared" si="109"/>
        <v>7351.7563064893411</v>
      </c>
      <c r="AR96" s="46">
        <f t="shared" si="109"/>
        <v>7351.7563064893411</v>
      </c>
      <c r="AS96" s="46">
        <f t="shared" si="109"/>
        <v>7351.7563064893411</v>
      </c>
      <c r="AT96" s="46">
        <f t="shared" si="109"/>
        <v>7351.7563064893411</v>
      </c>
      <c r="AU96" s="46">
        <f t="shared" si="109"/>
        <v>7351.7563064893411</v>
      </c>
      <c r="AV96" s="46">
        <f t="shared" si="109"/>
        <v>7351.7563064893411</v>
      </c>
      <c r="AW96" s="46">
        <f t="shared" si="109"/>
        <v>7351.7563064893411</v>
      </c>
      <c r="AX96" s="46">
        <f t="shared" si="109"/>
        <v>7351.7563064893411</v>
      </c>
      <c r="AY96" s="46">
        <f t="shared" si="109"/>
        <v>7351.7563064893411</v>
      </c>
      <c r="AZ96" s="46">
        <f t="shared" si="109"/>
        <v>7351.7563064893411</v>
      </c>
      <c r="BA96" s="46">
        <f t="shared" si="109"/>
        <v>7351.7563064893411</v>
      </c>
      <c r="BB96" s="46">
        <f t="shared" si="109"/>
        <v>7351.7563064893411</v>
      </c>
      <c r="BC96" s="46">
        <f t="shared" si="109"/>
        <v>7697.8159878786528</v>
      </c>
      <c r="BD96" s="46">
        <f t="shared" si="109"/>
        <v>7697.8159878786528</v>
      </c>
      <c r="BE96" s="46">
        <f t="shared" si="109"/>
        <v>7697.8159878786528</v>
      </c>
      <c r="BF96" s="46">
        <f t="shared" si="109"/>
        <v>7697.8159878786528</v>
      </c>
      <c r="BG96" s="46">
        <f t="shared" si="109"/>
        <v>7697.8159878786528</v>
      </c>
      <c r="BH96" s="46">
        <f t="shared" si="109"/>
        <v>7697.8159878786528</v>
      </c>
      <c r="BI96" s="46">
        <f t="shared" si="109"/>
        <v>7697.8159878786528</v>
      </c>
      <c r="BJ96" s="46">
        <f t="shared" si="109"/>
        <v>7697.8159878786528</v>
      </c>
      <c r="BK96" s="46">
        <f t="shared" si="109"/>
        <v>7697.8159878786528</v>
      </c>
      <c r="BL96" s="46">
        <f t="shared" si="109"/>
        <v>7697.8159878786528</v>
      </c>
      <c r="BM96" s="46">
        <f t="shared" si="109"/>
        <v>7697.8159878786528</v>
      </c>
      <c r="BN96" s="46">
        <f t="shared" si="109"/>
        <v>7697.8159878786528</v>
      </c>
      <c r="BO96" s="46">
        <f t="shared" si="109"/>
        <v>8057.7180565235394</v>
      </c>
      <c r="BP96" s="46">
        <f t="shared" ref="BP96:CU96" si="110">BP92-BP93-BP94-BP95</f>
        <v>8057.7180565235394</v>
      </c>
      <c r="BQ96" s="46">
        <f t="shared" si="110"/>
        <v>8057.7180565235394</v>
      </c>
      <c r="BR96" s="46">
        <f t="shared" si="110"/>
        <v>8057.7180565235394</v>
      </c>
      <c r="BS96" s="46">
        <f t="shared" si="110"/>
        <v>8057.7180565235394</v>
      </c>
      <c r="BT96" s="46">
        <f t="shared" si="110"/>
        <v>8057.7180565235394</v>
      </c>
      <c r="BU96" s="46">
        <f t="shared" si="110"/>
        <v>8057.7180565235394</v>
      </c>
      <c r="BV96" s="46">
        <f t="shared" si="110"/>
        <v>8057.7180565235394</v>
      </c>
      <c r="BW96" s="46">
        <f t="shared" si="110"/>
        <v>8057.7180565235394</v>
      </c>
      <c r="BX96" s="46">
        <f t="shared" si="110"/>
        <v>8057.7180565235394</v>
      </c>
      <c r="BY96" s="46">
        <f t="shared" si="110"/>
        <v>8057.7180565235394</v>
      </c>
      <c r="BZ96" s="46">
        <f t="shared" si="110"/>
        <v>8057.7180565235394</v>
      </c>
      <c r="CA96" s="46">
        <f t="shared" si="110"/>
        <v>8432.0162079142192</v>
      </c>
      <c r="CB96" s="46">
        <f t="shared" si="110"/>
        <v>8432.0162079142192</v>
      </c>
      <c r="CC96" s="46">
        <f t="shared" si="110"/>
        <v>8432.0162079142192</v>
      </c>
      <c r="CD96" s="46">
        <f t="shared" si="110"/>
        <v>8432.0162079142192</v>
      </c>
      <c r="CE96" s="46">
        <f t="shared" si="110"/>
        <v>8432.0162079142192</v>
      </c>
      <c r="CF96" s="46">
        <f t="shared" si="110"/>
        <v>8432.0162079142192</v>
      </c>
      <c r="CG96" s="46">
        <f t="shared" si="110"/>
        <v>8432.0162079142192</v>
      </c>
      <c r="CH96" s="46">
        <f t="shared" si="110"/>
        <v>8432.0162079142192</v>
      </c>
      <c r="CI96" s="46">
        <f t="shared" si="110"/>
        <v>8432.0162079142192</v>
      </c>
      <c r="CJ96" s="46">
        <f t="shared" si="110"/>
        <v>8432.0162079142192</v>
      </c>
      <c r="CK96" s="46">
        <f t="shared" si="110"/>
        <v>8432.0162079142192</v>
      </c>
      <c r="CL96" s="46">
        <f t="shared" si="110"/>
        <v>8432.0162079142192</v>
      </c>
      <c r="CM96" s="46">
        <f t="shared" si="110"/>
        <v>8821.2862853605293</v>
      </c>
      <c r="CN96" s="46">
        <f t="shared" si="110"/>
        <v>8821.2862853605293</v>
      </c>
      <c r="CO96" s="46">
        <f t="shared" si="110"/>
        <v>8821.2862853605293</v>
      </c>
      <c r="CP96" s="46">
        <f t="shared" si="110"/>
        <v>8821.2862853605293</v>
      </c>
      <c r="CQ96" s="46">
        <f t="shared" si="110"/>
        <v>8821.2862853605293</v>
      </c>
      <c r="CR96" s="46">
        <f t="shared" si="110"/>
        <v>8821.2862853605293</v>
      </c>
      <c r="CS96" s="46">
        <f t="shared" si="110"/>
        <v>8821.2862853605293</v>
      </c>
      <c r="CT96" s="46">
        <f t="shared" si="110"/>
        <v>8821.2862853605293</v>
      </c>
      <c r="CU96" s="46">
        <f t="shared" si="110"/>
        <v>8821.2862853605293</v>
      </c>
      <c r="CV96" s="46">
        <f t="shared" ref="CV96:EA96" si="111">CV92-CV93-CV94-CV95</f>
        <v>8821.2862853605293</v>
      </c>
      <c r="CW96" s="46">
        <f t="shared" si="111"/>
        <v>8821.2862853605293</v>
      </c>
      <c r="CX96" s="46">
        <f t="shared" si="111"/>
        <v>8821.2862853605293</v>
      </c>
      <c r="CY96" s="46">
        <f t="shared" si="111"/>
        <v>9226.127165904687</v>
      </c>
      <c r="CZ96" s="46">
        <f t="shared" si="111"/>
        <v>9226.127165904687</v>
      </c>
      <c r="DA96" s="46">
        <f t="shared" si="111"/>
        <v>9226.127165904687</v>
      </c>
      <c r="DB96" s="46">
        <f t="shared" si="111"/>
        <v>9226.127165904687</v>
      </c>
      <c r="DC96" s="46">
        <f t="shared" si="111"/>
        <v>9226.127165904687</v>
      </c>
      <c r="DD96" s="46">
        <f t="shared" si="111"/>
        <v>9226.127165904687</v>
      </c>
      <c r="DE96" s="46">
        <f t="shared" si="111"/>
        <v>9226.127165904687</v>
      </c>
      <c r="DF96" s="46">
        <f t="shared" si="111"/>
        <v>9226.127165904687</v>
      </c>
      <c r="DG96" s="46">
        <f t="shared" si="111"/>
        <v>9226.127165904687</v>
      </c>
      <c r="DH96" s="46">
        <f t="shared" si="111"/>
        <v>9226.127165904687</v>
      </c>
      <c r="DI96" s="46">
        <f t="shared" si="111"/>
        <v>9226.127165904687</v>
      </c>
      <c r="DJ96" s="46">
        <f t="shared" si="111"/>
        <v>9226.127165904687</v>
      </c>
      <c r="DK96" s="46">
        <f t="shared" si="111"/>
        <v>9647.1616816706173</v>
      </c>
      <c r="DL96" s="46">
        <f t="shared" si="111"/>
        <v>9647.1616816706173</v>
      </c>
      <c r="DM96" s="46">
        <f t="shared" si="111"/>
        <v>9647.1616816706173</v>
      </c>
      <c r="DN96" s="46">
        <f t="shared" si="111"/>
        <v>9647.1616816706173</v>
      </c>
      <c r="DO96" s="46">
        <f t="shared" si="111"/>
        <v>9647.1616816706173</v>
      </c>
      <c r="DP96" s="46">
        <f t="shared" si="111"/>
        <v>9647.1616816706173</v>
      </c>
      <c r="DQ96" s="46">
        <f t="shared" si="111"/>
        <v>9647.1616816706173</v>
      </c>
      <c r="DR96" s="46">
        <f t="shared" si="111"/>
        <v>9647.1616816706173</v>
      </c>
      <c r="DS96" s="46">
        <f t="shared" si="111"/>
        <v>9647.1616816706173</v>
      </c>
      <c r="DT96" s="46">
        <f t="shared" si="111"/>
        <v>9647.1616816706173</v>
      </c>
      <c r="DU96" s="46">
        <f t="shared" si="111"/>
        <v>9647.1616816706173</v>
      </c>
      <c r="DV96" s="46">
        <f t="shared" si="111"/>
        <v>9647.1616816706173</v>
      </c>
      <c r="DW96" s="46">
        <f t="shared" si="111"/>
        <v>10085.037578067182</v>
      </c>
      <c r="DX96" s="46">
        <f t="shared" si="111"/>
        <v>10085.037578067182</v>
      </c>
      <c r="DY96" s="46">
        <f t="shared" si="111"/>
        <v>10085.037578067182</v>
      </c>
      <c r="DZ96" s="46">
        <f t="shared" si="111"/>
        <v>10085.037578067182</v>
      </c>
      <c r="EA96" s="46">
        <f t="shared" si="111"/>
        <v>10085.037578067182</v>
      </c>
      <c r="EB96" s="46">
        <f t="shared" ref="EB96:FG96" si="112">EB92-EB93-EB94-EB95</f>
        <v>10085.037578067182</v>
      </c>
      <c r="EC96" s="46">
        <f t="shared" si="112"/>
        <v>10085.037578067182</v>
      </c>
      <c r="ED96" s="46">
        <f t="shared" si="112"/>
        <v>10085.037578067182</v>
      </c>
      <c r="EE96" s="46">
        <f t="shared" si="112"/>
        <v>10085.037578067182</v>
      </c>
      <c r="EF96" s="46">
        <f t="shared" si="112"/>
        <v>10085.037578067182</v>
      </c>
      <c r="EG96" s="46">
        <f t="shared" si="112"/>
        <v>10085.037578067182</v>
      </c>
      <c r="EH96" s="46">
        <f t="shared" si="112"/>
        <v>10085.037578067182</v>
      </c>
      <c r="EI96" s="46">
        <f t="shared" si="112"/>
        <v>0</v>
      </c>
      <c r="EJ96" s="46">
        <f t="shared" si="112"/>
        <v>0</v>
      </c>
      <c r="EK96" s="46">
        <f t="shared" si="112"/>
        <v>0</v>
      </c>
      <c r="EL96" s="46">
        <f t="shared" si="112"/>
        <v>0</v>
      </c>
      <c r="EM96" s="46">
        <f t="shared" si="112"/>
        <v>0</v>
      </c>
      <c r="EN96" s="46">
        <f t="shared" si="112"/>
        <v>0</v>
      </c>
      <c r="EO96" s="46">
        <f t="shared" si="112"/>
        <v>0</v>
      </c>
      <c r="EP96" s="46">
        <f t="shared" si="112"/>
        <v>0</v>
      </c>
      <c r="EQ96" s="46">
        <f t="shared" si="112"/>
        <v>0</v>
      </c>
      <c r="ER96" s="46">
        <f t="shared" si="112"/>
        <v>0</v>
      </c>
      <c r="ES96" s="46">
        <f t="shared" si="112"/>
        <v>0</v>
      </c>
      <c r="ET96" s="46">
        <f t="shared" si="112"/>
        <v>0</v>
      </c>
      <c r="EU96" s="46">
        <f t="shared" si="112"/>
        <v>0</v>
      </c>
      <c r="EV96" s="46">
        <f t="shared" si="112"/>
        <v>0</v>
      </c>
      <c r="EW96" s="46">
        <f t="shared" si="112"/>
        <v>0</v>
      </c>
      <c r="EX96" s="46">
        <f t="shared" si="112"/>
        <v>0</v>
      </c>
      <c r="EY96" s="46">
        <f t="shared" si="112"/>
        <v>0</v>
      </c>
      <c r="EZ96" s="46">
        <f t="shared" si="112"/>
        <v>0</v>
      </c>
      <c r="FA96" s="46">
        <f t="shared" si="112"/>
        <v>0</v>
      </c>
      <c r="FB96" s="46">
        <f t="shared" si="112"/>
        <v>0</v>
      </c>
      <c r="FC96" s="46">
        <f t="shared" si="112"/>
        <v>0</v>
      </c>
      <c r="FD96" s="46">
        <f t="shared" si="112"/>
        <v>0</v>
      </c>
      <c r="FE96" s="46">
        <f t="shared" si="112"/>
        <v>0</v>
      </c>
      <c r="FF96" s="46">
        <f t="shared" si="112"/>
        <v>0</v>
      </c>
      <c r="FG96" s="46">
        <f t="shared" si="112"/>
        <v>0</v>
      </c>
      <c r="FH96" s="46">
        <f t="shared" ref="FH96:GM96" si="113">FH92-FH93-FH94-FH95</f>
        <v>0</v>
      </c>
      <c r="FI96" s="46">
        <f t="shared" si="113"/>
        <v>0</v>
      </c>
      <c r="FJ96" s="46">
        <f t="shared" si="113"/>
        <v>0</v>
      </c>
      <c r="FK96" s="46">
        <f t="shared" si="113"/>
        <v>0</v>
      </c>
      <c r="FL96" s="46">
        <f t="shared" si="113"/>
        <v>0</v>
      </c>
      <c r="FM96" s="46">
        <f t="shared" si="113"/>
        <v>0</v>
      </c>
      <c r="FN96" s="46">
        <f t="shared" si="113"/>
        <v>0</v>
      </c>
      <c r="FO96" s="46">
        <f t="shared" si="113"/>
        <v>0</v>
      </c>
      <c r="FP96" s="46">
        <f t="shared" si="113"/>
        <v>0</v>
      </c>
    </row>
    <row r="97" spans="1:172" x14ac:dyDescent="0.2">
      <c r="A97" s="42" t="s">
        <v>245</v>
      </c>
      <c r="C97" s="45">
        <f t="shared" si="101"/>
        <v>324963.14199999953</v>
      </c>
      <c r="D97" s="46">
        <f>IF(D87=1,Parametrlar!$J$24*Kirish!$B$27/12,0)</f>
        <v>0</v>
      </c>
      <c r="E97" s="46">
        <f>IF(E87=1,Parametrlar!$J$24*Kirish!$B$27/12,0)</f>
        <v>0</v>
      </c>
      <c r="F97" s="46">
        <f>IF(F87=1,Parametrlar!$J$24*Kirish!$B$27/12,0)</f>
        <v>0</v>
      </c>
      <c r="G97" s="46">
        <f>IF(G87=1,Parametrlar!$J$24*Kirish!$B$27/12,0)</f>
        <v>0</v>
      </c>
      <c r="H97" s="46">
        <f>IF(H87=1,Parametrlar!$J$24*Kirish!$B$27/12,0)</f>
        <v>0</v>
      </c>
      <c r="I97" s="46">
        <f>IF(I87=1,Parametrlar!$J$24*Kirish!$B$27/12,0)</f>
        <v>0</v>
      </c>
      <c r="J97" s="46">
        <f>IF(J87=1,Parametrlar!$J$24*Kirish!$B$27/12,0)</f>
        <v>0</v>
      </c>
      <c r="K97" s="46">
        <f>IF(K87=1,Parametrlar!$J$24*Kirish!$B$27/12,0)</f>
        <v>0</v>
      </c>
      <c r="L97" s="46">
        <f>IF(L87=1,Parametrlar!$J$24*Kirish!$B$27/12,0)</f>
        <v>0</v>
      </c>
      <c r="M97" s="46">
        <f>IF(M87=1,Parametrlar!$J$24*Kirish!$B$27/12,0)</f>
        <v>0</v>
      </c>
      <c r="N97" s="46">
        <f>IF(N87=1,Parametrlar!$J$24*Kirish!$B$27/12,0)</f>
        <v>0</v>
      </c>
      <c r="O97" s="46">
        <f>IF(O87=1,Parametrlar!$J$24*Kirish!$B$27/12,0)</f>
        <v>0</v>
      </c>
      <c r="P97" s="46">
        <f>IF(P87=1,Parametrlar!$J$24*Kirish!$B$27/12,0)</f>
        <v>0</v>
      </c>
      <c r="Q97" s="46">
        <f>IF(Q87=1,Parametrlar!$J$24*Kirish!$B$27/12,0)</f>
        <v>0</v>
      </c>
      <c r="R97" s="46">
        <f>IF(R87=1,Parametrlar!$J$24*Kirish!$B$27/12,0)</f>
        <v>0</v>
      </c>
      <c r="S97" s="46">
        <f>IF(S87=1,Parametrlar!$J$24*Kirish!$B$27/12,0)</f>
        <v>2708.0261833333334</v>
      </c>
      <c r="T97" s="46">
        <f>IF(T87=1,Parametrlar!$J$24*Kirish!$B$27/12,0)</f>
        <v>2708.0261833333334</v>
      </c>
      <c r="U97" s="46">
        <f>IF(U87=1,Parametrlar!$J$24*Kirish!$B$27/12,0)</f>
        <v>2708.0261833333334</v>
      </c>
      <c r="V97" s="46">
        <f>IF(V87=1,Parametrlar!$J$24*Kirish!$B$27/12,0)</f>
        <v>2708.0261833333334</v>
      </c>
      <c r="W97" s="46">
        <f>IF(W87=1,Parametrlar!$J$24*Kirish!$B$27/12,0)</f>
        <v>2708.0261833333334</v>
      </c>
      <c r="X97" s="46">
        <f>IF(X87=1,Parametrlar!$J$24*Kirish!$B$27/12,0)</f>
        <v>2708.0261833333334</v>
      </c>
      <c r="Y97" s="46">
        <f>IF(Y87=1,Parametrlar!$J$24*Kirish!$B$27/12,0)</f>
        <v>2708.0261833333334</v>
      </c>
      <c r="Z97" s="46">
        <f>IF(Z87=1,Parametrlar!$J$24*Kirish!$B$27/12,0)</f>
        <v>2708.0261833333334</v>
      </c>
      <c r="AA97" s="46">
        <f>IF(AA87=1,Parametrlar!$J$24*Kirish!$B$27/12,0)</f>
        <v>2708.0261833333334</v>
      </c>
      <c r="AB97" s="46">
        <f>IF(AB87=1,Parametrlar!$J$24*Kirish!$B$27/12,0)</f>
        <v>2708.0261833333334</v>
      </c>
      <c r="AC97" s="46">
        <f>IF(AC87=1,Parametrlar!$J$24*Kirish!$B$27/12,0)</f>
        <v>2708.0261833333334</v>
      </c>
      <c r="AD97" s="46">
        <f>IF(AD87=1,Parametrlar!$J$24*Kirish!$B$27/12,0)</f>
        <v>2708.0261833333334</v>
      </c>
      <c r="AE97" s="46">
        <f>IF(AE87=1,Parametrlar!$J$24*Kirish!$B$27/12,0)</f>
        <v>2708.0261833333334</v>
      </c>
      <c r="AF97" s="46">
        <f>IF(AF87=1,Parametrlar!$J$24*Kirish!$B$27/12,0)</f>
        <v>2708.0261833333334</v>
      </c>
      <c r="AG97" s="46">
        <f>IF(AG87=1,Parametrlar!$J$24*Kirish!$B$27/12,0)</f>
        <v>2708.0261833333334</v>
      </c>
      <c r="AH97" s="46">
        <f>IF(AH87=1,Parametrlar!$J$24*Kirish!$B$27/12,0)</f>
        <v>2708.0261833333334</v>
      </c>
      <c r="AI97" s="46">
        <f>IF(AI87=1,Parametrlar!$J$24*Kirish!$B$27/12,0)</f>
        <v>2708.0261833333334</v>
      </c>
      <c r="AJ97" s="46">
        <f>IF(AJ87=1,Parametrlar!$J$24*Kirish!$B$27/12,0)</f>
        <v>2708.0261833333334</v>
      </c>
      <c r="AK97" s="46">
        <f>IF(AK87=1,Parametrlar!$J$24*Kirish!$B$27/12,0)</f>
        <v>2708.0261833333334</v>
      </c>
      <c r="AL97" s="46">
        <f>IF(AL87=1,Parametrlar!$J$24*Kirish!$B$27/12,0)</f>
        <v>2708.0261833333334</v>
      </c>
      <c r="AM97" s="46">
        <f>IF(AM87=1,Parametrlar!$J$24*Kirish!$B$27/12,0)</f>
        <v>2708.0261833333334</v>
      </c>
      <c r="AN97" s="46">
        <f>IF(AN87=1,Parametrlar!$J$24*Kirish!$B$27/12,0)</f>
        <v>2708.0261833333334</v>
      </c>
      <c r="AO97" s="46">
        <f>IF(AO87=1,Parametrlar!$J$24*Kirish!$B$27/12,0)</f>
        <v>2708.0261833333334</v>
      </c>
      <c r="AP97" s="46">
        <f>IF(AP87=1,Parametrlar!$J$24*Kirish!$B$27/12,0)</f>
        <v>2708.0261833333334</v>
      </c>
      <c r="AQ97" s="46">
        <f>IF(AQ87=1,Parametrlar!$J$24*Kirish!$B$27/12,0)</f>
        <v>2708.0261833333334</v>
      </c>
      <c r="AR97" s="46">
        <f>IF(AR87=1,Parametrlar!$J$24*Kirish!$B$27/12,0)</f>
        <v>2708.0261833333334</v>
      </c>
      <c r="AS97" s="46">
        <f>IF(AS87=1,Parametrlar!$J$24*Kirish!$B$27/12,0)</f>
        <v>2708.0261833333334</v>
      </c>
      <c r="AT97" s="46">
        <f>IF(AT87=1,Parametrlar!$J$24*Kirish!$B$27/12,0)</f>
        <v>2708.0261833333334</v>
      </c>
      <c r="AU97" s="46">
        <f>IF(AU87=1,Parametrlar!$J$24*Kirish!$B$27/12,0)</f>
        <v>2708.0261833333334</v>
      </c>
      <c r="AV97" s="46">
        <f>IF(AV87=1,Parametrlar!$J$24*Kirish!$B$27/12,0)</f>
        <v>2708.0261833333334</v>
      </c>
      <c r="AW97" s="46">
        <f>IF(AW87=1,Parametrlar!$J$24*Kirish!$B$27/12,0)</f>
        <v>2708.0261833333334</v>
      </c>
      <c r="AX97" s="46">
        <f>IF(AX87=1,Parametrlar!$J$24*Kirish!$B$27/12,0)</f>
        <v>2708.0261833333334</v>
      </c>
      <c r="AY97" s="46">
        <f>IF(AY87=1,Parametrlar!$J$24*Kirish!$B$27/12,0)</f>
        <v>2708.0261833333334</v>
      </c>
      <c r="AZ97" s="46">
        <f>IF(AZ87=1,Parametrlar!$J$24*Kirish!$B$27/12,0)</f>
        <v>2708.0261833333334</v>
      </c>
      <c r="BA97" s="46">
        <f>IF(BA87=1,Parametrlar!$J$24*Kirish!$B$27/12,0)</f>
        <v>2708.0261833333334</v>
      </c>
      <c r="BB97" s="46">
        <f>IF(BB87=1,Parametrlar!$J$24*Kirish!$B$27/12,0)</f>
        <v>2708.0261833333334</v>
      </c>
      <c r="BC97" s="46">
        <f>IF(BC87=1,Parametrlar!$J$24*Kirish!$B$27/12,0)</f>
        <v>2708.0261833333334</v>
      </c>
      <c r="BD97" s="46">
        <f>IF(BD87=1,Parametrlar!$J$24*Kirish!$B$27/12,0)</f>
        <v>2708.0261833333334</v>
      </c>
      <c r="BE97" s="46">
        <f>IF(BE87=1,Parametrlar!$J$24*Kirish!$B$27/12,0)</f>
        <v>2708.0261833333334</v>
      </c>
      <c r="BF97" s="46">
        <f>IF(BF87=1,Parametrlar!$J$24*Kirish!$B$27/12,0)</f>
        <v>2708.0261833333334</v>
      </c>
      <c r="BG97" s="46">
        <f>IF(BG87=1,Parametrlar!$J$24*Kirish!$B$27/12,0)</f>
        <v>2708.0261833333334</v>
      </c>
      <c r="BH97" s="46">
        <f>IF(BH87=1,Parametrlar!$J$24*Kirish!$B$27/12,0)</f>
        <v>2708.0261833333334</v>
      </c>
      <c r="BI97" s="46">
        <f>IF(BI87=1,Parametrlar!$J$24*Kirish!$B$27/12,0)</f>
        <v>2708.0261833333334</v>
      </c>
      <c r="BJ97" s="46">
        <f>IF(BJ87=1,Parametrlar!$J$24*Kirish!$B$27/12,0)</f>
        <v>2708.0261833333334</v>
      </c>
      <c r="BK97" s="46">
        <f>IF(BK87=1,Parametrlar!$J$24*Kirish!$B$27/12,0)</f>
        <v>2708.0261833333334</v>
      </c>
      <c r="BL97" s="46">
        <f>IF(BL87=1,Parametrlar!$J$24*Kirish!$B$27/12,0)</f>
        <v>2708.0261833333334</v>
      </c>
      <c r="BM97" s="46">
        <f>IF(BM87=1,Parametrlar!$J$24*Kirish!$B$27/12,0)</f>
        <v>2708.0261833333334</v>
      </c>
      <c r="BN97" s="46">
        <f>IF(BN87=1,Parametrlar!$J$24*Kirish!$B$27/12,0)</f>
        <v>2708.0261833333334</v>
      </c>
      <c r="BO97" s="46">
        <f>IF(BO87=1,Parametrlar!$J$24*Kirish!$B$27/12,0)</f>
        <v>2708.0261833333334</v>
      </c>
      <c r="BP97" s="46">
        <f>IF(BP87=1,Parametrlar!$J$24*Kirish!$B$27/12,0)</f>
        <v>2708.0261833333334</v>
      </c>
      <c r="BQ97" s="46">
        <f>IF(BQ87=1,Parametrlar!$J$24*Kirish!$B$27/12,0)</f>
        <v>2708.0261833333334</v>
      </c>
      <c r="BR97" s="46">
        <f>IF(BR87=1,Parametrlar!$J$24*Kirish!$B$27/12,0)</f>
        <v>2708.0261833333334</v>
      </c>
      <c r="BS97" s="46">
        <f>IF(BS87=1,Parametrlar!$J$24*Kirish!$B$27/12,0)</f>
        <v>2708.0261833333334</v>
      </c>
      <c r="BT97" s="46">
        <f>IF(BT87=1,Parametrlar!$J$24*Kirish!$B$27/12,0)</f>
        <v>2708.0261833333334</v>
      </c>
      <c r="BU97" s="46">
        <f>IF(BU87=1,Parametrlar!$J$24*Kirish!$B$27/12,0)</f>
        <v>2708.0261833333334</v>
      </c>
      <c r="BV97" s="46">
        <f>IF(BV87=1,Parametrlar!$J$24*Kirish!$B$27/12,0)</f>
        <v>2708.0261833333334</v>
      </c>
      <c r="BW97" s="46">
        <f>IF(BW87=1,Parametrlar!$J$24*Kirish!$B$27/12,0)</f>
        <v>2708.0261833333334</v>
      </c>
      <c r="BX97" s="46">
        <f>IF(BX87=1,Parametrlar!$J$24*Kirish!$B$27/12,0)</f>
        <v>2708.0261833333334</v>
      </c>
      <c r="BY97" s="46">
        <f>IF(BY87=1,Parametrlar!$J$24*Kirish!$B$27/12,0)</f>
        <v>2708.0261833333334</v>
      </c>
      <c r="BZ97" s="46">
        <f>IF(BZ87=1,Parametrlar!$J$24*Kirish!$B$27/12,0)</f>
        <v>2708.0261833333334</v>
      </c>
      <c r="CA97" s="46">
        <f>IF(CA87=1,Parametrlar!$J$24*Kirish!$B$27/12,0)</f>
        <v>2708.0261833333334</v>
      </c>
      <c r="CB97" s="46">
        <f>IF(CB87=1,Parametrlar!$J$24*Kirish!$B$27/12,0)</f>
        <v>2708.0261833333334</v>
      </c>
      <c r="CC97" s="46">
        <f>IF(CC87=1,Parametrlar!$J$24*Kirish!$B$27/12,0)</f>
        <v>2708.0261833333334</v>
      </c>
      <c r="CD97" s="46">
        <f>IF(CD87=1,Parametrlar!$J$24*Kirish!$B$27/12,0)</f>
        <v>2708.0261833333334</v>
      </c>
      <c r="CE97" s="46">
        <f>IF(CE87=1,Parametrlar!$J$24*Kirish!$B$27/12,0)</f>
        <v>2708.0261833333334</v>
      </c>
      <c r="CF97" s="46">
        <f>IF(CF87=1,Parametrlar!$J$24*Kirish!$B$27/12,0)</f>
        <v>2708.0261833333334</v>
      </c>
      <c r="CG97" s="46">
        <f>IF(CG87=1,Parametrlar!$J$24*Kirish!$B$27/12,0)</f>
        <v>2708.0261833333334</v>
      </c>
      <c r="CH97" s="46">
        <f>IF(CH87=1,Parametrlar!$J$24*Kirish!$B$27/12,0)</f>
        <v>2708.0261833333334</v>
      </c>
      <c r="CI97" s="46">
        <f>IF(CI87=1,Parametrlar!$J$24*Kirish!$B$27/12,0)</f>
        <v>2708.0261833333334</v>
      </c>
      <c r="CJ97" s="46">
        <f>IF(CJ87=1,Parametrlar!$J$24*Kirish!$B$27/12,0)</f>
        <v>2708.0261833333334</v>
      </c>
      <c r="CK97" s="46">
        <f>IF(CK87=1,Parametrlar!$J$24*Kirish!$B$27/12,0)</f>
        <v>2708.0261833333334</v>
      </c>
      <c r="CL97" s="46">
        <f>IF(CL87=1,Parametrlar!$J$24*Kirish!$B$27/12,0)</f>
        <v>2708.0261833333334</v>
      </c>
      <c r="CM97" s="46">
        <f>IF(CM87=1,Parametrlar!$J$24*Kirish!$B$27/12,0)</f>
        <v>2708.0261833333334</v>
      </c>
      <c r="CN97" s="46">
        <f>IF(CN87=1,Parametrlar!$J$24*Kirish!$B$27/12,0)</f>
        <v>2708.0261833333334</v>
      </c>
      <c r="CO97" s="46">
        <f>IF(CO87=1,Parametrlar!$J$24*Kirish!$B$27/12,0)</f>
        <v>2708.0261833333334</v>
      </c>
      <c r="CP97" s="46">
        <f>IF(CP87=1,Parametrlar!$J$24*Kirish!$B$27/12,0)</f>
        <v>2708.0261833333334</v>
      </c>
      <c r="CQ97" s="46">
        <f>IF(CQ87=1,Parametrlar!$J$24*Kirish!$B$27/12,0)</f>
        <v>2708.0261833333334</v>
      </c>
      <c r="CR97" s="46">
        <f>IF(CR87=1,Parametrlar!$J$24*Kirish!$B$27/12,0)</f>
        <v>2708.0261833333334</v>
      </c>
      <c r="CS97" s="46">
        <f>IF(CS87=1,Parametrlar!$J$24*Kirish!$B$27/12,0)</f>
        <v>2708.0261833333334</v>
      </c>
      <c r="CT97" s="46">
        <f>IF(CT87=1,Parametrlar!$J$24*Kirish!$B$27/12,0)</f>
        <v>2708.0261833333334</v>
      </c>
      <c r="CU97" s="46">
        <f>IF(CU87=1,Parametrlar!$J$24*Kirish!$B$27/12,0)</f>
        <v>2708.0261833333334</v>
      </c>
      <c r="CV97" s="46">
        <f>IF(CV87=1,Parametrlar!$J$24*Kirish!$B$27/12,0)</f>
        <v>2708.0261833333334</v>
      </c>
      <c r="CW97" s="46">
        <f>IF(CW87=1,Parametrlar!$J$24*Kirish!$B$27/12,0)</f>
        <v>2708.0261833333334</v>
      </c>
      <c r="CX97" s="46">
        <f>IF(CX87=1,Parametrlar!$J$24*Kirish!$B$27/12,0)</f>
        <v>2708.0261833333334</v>
      </c>
      <c r="CY97" s="46">
        <f>IF(CY87=1,Parametrlar!$J$24*Kirish!$B$27/12,0)</f>
        <v>2708.0261833333334</v>
      </c>
      <c r="CZ97" s="46">
        <f>IF(CZ87=1,Parametrlar!$J$24*Kirish!$B$27/12,0)</f>
        <v>2708.0261833333334</v>
      </c>
      <c r="DA97" s="46">
        <f>IF(DA87=1,Parametrlar!$J$24*Kirish!$B$27/12,0)</f>
        <v>2708.0261833333334</v>
      </c>
      <c r="DB97" s="46">
        <f>IF(DB87=1,Parametrlar!$J$24*Kirish!$B$27/12,0)</f>
        <v>2708.0261833333334</v>
      </c>
      <c r="DC97" s="46">
        <f>IF(DC87=1,Parametrlar!$J$24*Kirish!$B$27/12,0)</f>
        <v>2708.0261833333334</v>
      </c>
      <c r="DD97" s="46">
        <f>IF(DD87=1,Parametrlar!$J$24*Kirish!$B$27/12,0)</f>
        <v>2708.0261833333334</v>
      </c>
      <c r="DE97" s="46">
        <f>IF(DE87=1,Parametrlar!$J$24*Kirish!$B$27/12,0)</f>
        <v>2708.0261833333334</v>
      </c>
      <c r="DF97" s="46">
        <f>IF(DF87=1,Parametrlar!$J$24*Kirish!$B$27/12,0)</f>
        <v>2708.0261833333334</v>
      </c>
      <c r="DG97" s="46">
        <f>IF(DG87=1,Parametrlar!$J$24*Kirish!$B$27/12,0)</f>
        <v>2708.0261833333334</v>
      </c>
      <c r="DH97" s="46">
        <f>IF(DH87=1,Parametrlar!$J$24*Kirish!$B$27/12,0)</f>
        <v>2708.0261833333334</v>
      </c>
      <c r="DI97" s="46">
        <f>IF(DI87=1,Parametrlar!$J$24*Kirish!$B$27/12,0)</f>
        <v>2708.0261833333334</v>
      </c>
      <c r="DJ97" s="46">
        <f>IF(DJ87=1,Parametrlar!$J$24*Kirish!$B$27/12,0)</f>
        <v>2708.0261833333334</v>
      </c>
      <c r="DK97" s="46">
        <f>IF(DK87=1,Parametrlar!$J$24*Kirish!$B$27/12,0)</f>
        <v>2708.0261833333334</v>
      </c>
      <c r="DL97" s="46">
        <f>IF(DL87=1,Parametrlar!$J$24*Kirish!$B$27/12,0)</f>
        <v>2708.0261833333334</v>
      </c>
      <c r="DM97" s="46">
        <f>IF(DM87=1,Parametrlar!$J$24*Kirish!$B$27/12,0)</f>
        <v>2708.0261833333334</v>
      </c>
      <c r="DN97" s="46">
        <f>IF(DN87=1,Parametrlar!$J$24*Kirish!$B$27/12,0)</f>
        <v>2708.0261833333334</v>
      </c>
      <c r="DO97" s="46">
        <f>IF(DO87=1,Parametrlar!$J$24*Kirish!$B$27/12,0)</f>
        <v>2708.0261833333334</v>
      </c>
      <c r="DP97" s="46">
        <f>IF(DP87=1,Parametrlar!$J$24*Kirish!$B$27/12,0)</f>
        <v>2708.0261833333334</v>
      </c>
      <c r="DQ97" s="46">
        <f>IF(DQ87=1,Parametrlar!$J$24*Kirish!$B$27/12,0)</f>
        <v>2708.0261833333334</v>
      </c>
      <c r="DR97" s="46">
        <f>IF(DR87=1,Parametrlar!$J$24*Kirish!$B$27/12,0)</f>
        <v>2708.0261833333334</v>
      </c>
      <c r="DS97" s="46">
        <f>IF(DS87=1,Parametrlar!$J$24*Kirish!$B$27/12,0)</f>
        <v>2708.0261833333334</v>
      </c>
      <c r="DT97" s="46">
        <f>IF(DT87=1,Parametrlar!$J$24*Kirish!$B$27/12,0)</f>
        <v>2708.0261833333334</v>
      </c>
      <c r="DU97" s="46">
        <f>IF(DU87=1,Parametrlar!$J$24*Kirish!$B$27/12,0)</f>
        <v>2708.0261833333334</v>
      </c>
      <c r="DV97" s="46">
        <f>IF(DV87=1,Parametrlar!$J$24*Kirish!$B$27/12,0)</f>
        <v>2708.0261833333334</v>
      </c>
      <c r="DW97" s="46">
        <f>IF(DW87=1,Parametrlar!$J$24*Kirish!$B$27/12,0)</f>
        <v>2708.0261833333334</v>
      </c>
      <c r="DX97" s="46">
        <f>IF(DX87=1,Parametrlar!$J$24*Kirish!$B$27/12,0)</f>
        <v>2708.0261833333334</v>
      </c>
      <c r="DY97" s="46">
        <f>IF(DY87=1,Parametrlar!$J$24*Kirish!$B$27/12,0)</f>
        <v>2708.0261833333334</v>
      </c>
      <c r="DZ97" s="46">
        <f>IF(DZ87=1,Parametrlar!$J$24*Kirish!$B$27/12,0)</f>
        <v>2708.0261833333334</v>
      </c>
      <c r="EA97" s="46">
        <f>IF(EA87=1,Parametrlar!$J$24*Kirish!$B$27/12,0)</f>
        <v>2708.0261833333334</v>
      </c>
      <c r="EB97" s="46">
        <f>IF(EB87=1,Parametrlar!$J$24*Kirish!$B$27/12,0)</f>
        <v>2708.0261833333334</v>
      </c>
      <c r="EC97" s="46">
        <f>IF(EC87=1,Parametrlar!$J$24*Kirish!$B$27/12,0)</f>
        <v>2708.0261833333334</v>
      </c>
      <c r="ED97" s="46">
        <f>IF(ED87=1,Parametrlar!$J$24*Kirish!$B$27/12,0)</f>
        <v>2708.0261833333334</v>
      </c>
      <c r="EE97" s="46">
        <f>IF(EE87=1,Parametrlar!$J$24*Kirish!$B$27/12,0)</f>
        <v>2708.0261833333334</v>
      </c>
      <c r="EF97" s="46">
        <f>IF(EF87=1,Parametrlar!$J$24*Kirish!$B$27/12,0)</f>
        <v>2708.0261833333334</v>
      </c>
      <c r="EG97" s="46">
        <f>IF(EG87=1,Parametrlar!$J$24*Kirish!$B$27/12,0)</f>
        <v>2708.0261833333334</v>
      </c>
      <c r="EH97" s="46">
        <f>IF(EH87=1,Parametrlar!$J$24*Kirish!$B$27/12,0)</f>
        <v>2708.0261833333334</v>
      </c>
      <c r="EI97" s="46">
        <f>IF(EI87=1,Parametrlar!$J$24*Kirish!$B$27/12,0)</f>
        <v>0</v>
      </c>
      <c r="EJ97" s="46">
        <f>IF(EJ87=1,Parametrlar!$J$24*Kirish!$B$27/12,0)</f>
        <v>0</v>
      </c>
      <c r="EK97" s="46">
        <f>IF(EK87=1,Parametrlar!$J$24*Kirish!$B$27/12,0)</f>
        <v>0</v>
      </c>
      <c r="EL97" s="46">
        <f>IF(EL87=1,Parametrlar!$J$24*Kirish!$B$27/12,0)</f>
        <v>0</v>
      </c>
      <c r="EM97" s="46">
        <f>IF(EM87=1,Parametrlar!$J$24*Kirish!$B$27/12,0)</f>
        <v>0</v>
      </c>
      <c r="EN97" s="46">
        <f>IF(EN87=1,Parametrlar!$J$24*Kirish!$B$27/12,0)</f>
        <v>0</v>
      </c>
      <c r="EO97" s="46">
        <f>IF(EO87=1,Parametrlar!$J$24*Kirish!$B$27/12,0)</f>
        <v>0</v>
      </c>
      <c r="EP97" s="46">
        <f>IF(EP87=1,Parametrlar!$J$24*Kirish!$B$27/12,0)</f>
        <v>0</v>
      </c>
      <c r="EQ97" s="46">
        <f>IF(EQ87=1,Parametrlar!$J$24*Kirish!$B$27/12,0)</f>
        <v>0</v>
      </c>
      <c r="ER97" s="46">
        <f>IF(ER87=1,Parametrlar!$J$24*Kirish!$B$27/12,0)</f>
        <v>0</v>
      </c>
      <c r="ES97" s="46">
        <f>IF(ES87=1,Parametrlar!$J$24*Kirish!$B$27/12,0)</f>
        <v>0</v>
      </c>
      <c r="ET97" s="46">
        <f>IF(ET87=1,Parametrlar!$J$24*Kirish!$B$27/12,0)</f>
        <v>0</v>
      </c>
      <c r="EU97" s="46">
        <f>IF(EU87=1,Parametrlar!$J$24*Kirish!$B$27/12,0)</f>
        <v>0</v>
      </c>
      <c r="EV97" s="46">
        <f>IF(EV87=1,Parametrlar!$J$24*Kirish!$B$27/12,0)</f>
        <v>0</v>
      </c>
      <c r="EW97" s="46">
        <f>IF(EW87=1,Parametrlar!$J$24*Kirish!$B$27/12,0)</f>
        <v>0</v>
      </c>
      <c r="EX97" s="46">
        <f>IF(EX87=1,Parametrlar!$J$24*Kirish!$B$27/12,0)</f>
        <v>0</v>
      </c>
      <c r="EY97" s="46">
        <f>IF(EY87=1,Parametrlar!$J$24*Kirish!$B$27/12,0)</f>
        <v>0</v>
      </c>
      <c r="EZ97" s="46">
        <f>IF(EZ87=1,Parametrlar!$J$24*Kirish!$B$27/12,0)</f>
        <v>0</v>
      </c>
      <c r="FA97" s="46">
        <f>IF(FA87=1,Parametrlar!$J$24*Kirish!$B$27/12,0)</f>
        <v>0</v>
      </c>
      <c r="FB97" s="46">
        <f>IF(FB87=1,Parametrlar!$J$24*Kirish!$B$27/12,0)</f>
        <v>0</v>
      </c>
      <c r="FC97" s="46">
        <f>IF(FC87=1,Parametrlar!$J$24*Kirish!$B$27/12,0)</f>
        <v>0</v>
      </c>
      <c r="FD97" s="46">
        <f>IF(FD87=1,Parametrlar!$J$24*Kirish!$B$27/12,0)</f>
        <v>0</v>
      </c>
      <c r="FE97" s="46">
        <f>IF(FE87=1,Parametrlar!$J$24*Kirish!$B$27/12,0)</f>
        <v>0</v>
      </c>
      <c r="FF97" s="46">
        <f>IF(FF87=1,Parametrlar!$J$24*Kirish!$B$27/12,0)</f>
        <v>0</v>
      </c>
      <c r="FG97" s="46">
        <f>IF(FG87=1,Parametrlar!$J$24*Kirish!$B$27/12,0)</f>
        <v>0</v>
      </c>
      <c r="FH97" s="46">
        <f>IF(FH87=1,Parametrlar!$J$24*Kirish!$B$27/12,0)</f>
        <v>0</v>
      </c>
      <c r="FI97" s="46">
        <f>IF(FI87=1,Parametrlar!$J$24*Kirish!$B$27/12,0)</f>
        <v>0</v>
      </c>
      <c r="FJ97" s="46">
        <f>IF(FJ87=1,Parametrlar!$J$24*Kirish!$B$27/12,0)</f>
        <v>0</v>
      </c>
      <c r="FK97" s="46">
        <f>IF(FK87=1,Parametrlar!$J$24*Kirish!$B$27/12,0)</f>
        <v>0</v>
      </c>
      <c r="FL97" s="46">
        <f>IF(FL87=1,Parametrlar!$J$24*Kirish!$B$27/12,0)</f>
        <v>0</v>
      </c>
      <c r="FM97" s="46">
        <f>IF(FM87=1,Parametrlar!$J$24*Kirish!$B$27/12,0)</f>
        <v>0</v>
      </c>
      <c r="FN97" s="46">
        <f>IF(FN87=1,Parametrlar!$J$24*Kirish!$B$27/12,0)</f>
        <v>0</v>
      </c>
      <c r="FO97" s="46">
        <f>IF(FO87=1,Parametrlar!$J$24*Kirish!$B$27/12,0)</f>
        <v>0</v>
      </c>
      <c r="FP97" s="46">
        <f>IF(FP87=1,Parametrlar!$J$24*Kirish!$B$27/12,0)</f>
        <v>0</v>
      </c>
    </row>
    <row r="98" spans="1:172" x14ac:dyDescent="0.2">
      <c r="A98" s="42" t="s">
        <v>246</v>
      </c>
      <c r="C98" s="45">
        <f t="shared" si="101"/>
        <v>95516.739041035893</v>
      </c>
      <c r="D98" s="46">
        <f>MAX(0,D96-D97)*Kirish!$B$28</f>
        <v>0</v>
      </c>
      <c r="E98" s="46">
        <f>MAX(0,E96-E97)*Kirish!$B$28</f>
        <v>0</v>
      </c>
      <c r="F98" s="46">
        <f>MAX(0,F96-F97)*Kirish!$B$28</f>
        <v>0</v>
      </c>
      <c r="G98" s="46">
        <f>MAX(0,G96-G97)*Kirish!$B$28</f>
        <v>0</v>
      </c>
      <c r="H98" s="46">
        <f>MAX(0,H96-H97)*Kirish!$B$28</f>
        <v>0</v>
      </c>
      <c r="I98" s="46">
        <f>MAX(0,I96-I97)*Kirish!$B$28</f>
        <v>0</v>
      </c>
      <c r="J98" s="46">
        <f>MAX(0,J96-J97)*Kirish!$B$28</f>
        <v>0</v>
      </c>
      <c r="K98" s="46">
        <f>MAX(0,K96-K97)*Kirish!$B$28</f>
        <v>0</v>
      </c>
      <c r="L98" s="46">
        <f>MAX(0,L96-L97)*Kirish!$B$28</f>
        <v>0</v>
      </c>
      <c r="M98" s="46">
        <f>MAX(0,M96-M97)*Kirish!$B$28</f>
        <v>0</v>
      </c>
      <c r="N98" s="46">
        <f>MAX(0,N96-N97)*Kirish!$B$28</f>
        <v>0</v>
      </c>
      <c r="O98" s="46">
        <f>MAX(0,O96-O97)*Kirish!$B$28</f>
        <v>0</v>
      </c>
      <c r="P98" s="46">
        <f>MAX(0,P96-P97)*Kirish!$B$28</f>
        <v>0</v>
      </c>
      <c r="Q98" s="46">
        <f>MAX(0,Q96-Q97)*Kirish!$B$28</f>
        <v>0</v>
      </c>
      <c r="R98" s="46">
        <f>MAX(0,R96-R97)*Kirish!$B$28</f>
        <v>0</v>
      </c>
      <c r="S98" s="46">
        <f>MAX(0,S96-S97)*Kirish!$B$28</f>
        <v>0</v>
      </c>
      <c r="T98" s="46">
        <f>MAX(0,T96-T97)*Kirish!$B$28</f>
        <v>0</v>
      </c>
      <c r="U98" s="46">
        <f>MAX(0,U96-U97)*Kirish!$B$28</f>
        <v>0</v>
      </c>
      <c r="V98" s="46">
        <f>MAX(0,V96-V97)*Kirish!$B$28</f>
        <v>0</v>
      </c>
      <c r="W98" s="46">
        <f>MAX(0,W96-W97)*Kirish!$B$28</f>
        <v>0</v>
      </c>
      <c r="X98" s="46">
        <f>MAX(0,X96-X97)*Kirish!$B$28</f>
        <v>0</v>
      </c>
      <c r="Y98" s="46">
        <f>MAX(0,Y96-Y97)*Kirish!$B$28</f>
        <v>10.911220826164344</v>
      </c>
      <c r="Z98" s="46">
        <f>MAX(0,Z96-Z97)*Kirish!$B$28</f>
        <v>133.83507060122636</v>
      </c>
      <c r="AA98" s="46">
        <f>MAX(0,AA96-AA97)*Kirish!$B$28</f>
        <v>256.7589203762887</v>
      </c>
      <c r="AB98" s="46">
        <f>MAX(0,AB96-AB97)*Kirish!$B$28</f>
        <v>379.68277015135055</v>
      </c>
      <c r="AC98" s="46">
        <f>MAX(0,AC96-AC97)*Kirish!$B$28</f>
        <v>598.65432015135048</v>
      </c>
      <c r="AD98" s="46">
        <f>MAX(0,AD96-AD97)*Kirish!$B$28</f>
        <v>598.65432015135048</v>
      </c>
      <c r="AE98" s="46">
        <f>MAX(0,AE96-AE97)*Kirish!$B$28</f>
        <v>646.64706442686531</v>
      </c>
      <c r="AF98" s="46">
        <f>MAX(0,AF96-AF97)*Kirish!$B$28</f>
        <v>646.64706442686531</v>
      </c>
      <c r="AG98" s="46">
        <f>MAX(0,AG96-AG97)*Kirish!$B$28</f>
        <v>646.64706442686531</v>
      </c>
      <c r="AH98" s="46">
        <f>MAX(0,AH96-AH97)*Kirish!$B$28</f>
        <v>646.64706442686531</v>
      </c>
      <c r="AI98" s="46">
        <f>MAX(0,AI96-AI97)*Kirish!$B$28</f>
        <v>646.64706442686531</v>
      </c>
      <c r="AJ98" s="46">
        <f>MAX(0,AJ96-AJ97)*Kirish!$B$28</f>
        <v>646.64706442686531</v>
      </c>
      <c r="AK98" s="46">
        <f>MAX(0,AK96-AK97)*Kirish!$B$28</f>
        <v>646.64706442686531</v>
      </c>
      <c r="AL98" s="46">
        <f>MAX(0,AL96-AL97)*Kirish!$B$28</f>
        <v>646.64706442686531</v>
      </c>
      <c r="AM98" s="46">
        <f>MAX(0,AM96-AM97)*Kirish!$B$28</f>
        <v>646.64706442686531</v>
      </c>
      <c r="AN98" s="46">
        <f>MAX(0,AN96-AN97)*Kirish!$B$28</f>
        <v>646.64706442686531</v>
      </c>
      <c r="AO98" s="46">
        <f>MAX(0,AO96-AO97)*Kirish!$B$28</f>
        <v>646.64706442686531</v>
      </c>
      <c r="AP98" s="46">
        <f>MAX(0,AP96-AP97)*Kirish!$B$28</f>
        <v>646.64706442686531</v>
      </c>
      <c r="AQ98" s="46">
        <f>MAX(0,AQ96-AQ97)*Kirish!$B$28</f>
        <v>696.55951847340111</v>
      </c>
      <c r="AR98" s="46">
        <f>MAX(0,AR96-AR97)*Kirish!$B$28</f>
        <v>696.55951847340111</v>
      </c>
      <c r="AS98" s="46">
        <f>MAX(0,AS96-AS97)*Kirish!$B$28</f>
        <v>696.55951847340111</v>
      </c>
      <c r="AT98" s="46">
        <f>MAX(0,AT96-AT97)*Kirish!$B$28</f>
        <v>696.55951847340111</v>
      </c>
      <c r="AU98" s="46">
        <f>MAX(0,AU96-AU97)*Kirish!$B$28</f>
        <v>696.55951847340111</v>
      </c>
      <c r="AV98" s="46">
        <f>MAX(0,AV96-AV97)*Kirish!$B$28</f>
        <v>696.55951847340111</v>
      </c>
      <c r="AW98" s="46">
        <f>MAX(0,AW96-AW97)*Kirish!$B$28</f>
        <v>696.55951847340111</v>
      </c>
      <c r="AX98" s="46">
        <f>MAX(0,AX96-AX97)*Kirish!$B$28</f>
        <v>696.55951847340111</v>
      </c>
      <c r="AY98" s="46">
        <f>MAX(0,AY96-AY97)*Kirish!$B$28</f>
        <v>696.55951847340111</v>
      </c>
      <c r="AZ98" s="46">
        <f>MAX(0,AZ96-AZ97)*Kirish!$B$28</f>
        <v>696.55951847340111</v>
      </c>
      <c r="BA98" s="46">
        <f>MAX(0,BA96-BA97)*Kirish!$B$28</f>
        <v>696.55951847340111</v>
      </c>
      <c r="BB98" s="46">
        <f>MAX(0,BB96-BB97)*Kirish!$B$28</f>
        <v>696.55951847340111</v>
      </c>
      <c r="BC98" s="46">
        <f>MAX(0,BC96-BC97)*Kirish!$B$28</f>
        <v>748.46847068179784</v>
      </c>
      <c r="BD98" s="46">
        <f>MAX(0,BD96-BD97)*Kirish!$B$28</f>
        <v>748.46847068179784</v>
      </c>
      <c r="BE98" s="46">
        <f>MAX(0,BE96-BE97)*Kirish!$B$28</f>
        <v>748.46847068179784</v>
      </c>
      <c r="BF98" s="46">
        <f>MAX(0,BF96-BF97)*Kirish!$B$28</f>
        <v>748.46847068179784</v>
      </c>
      <c r="BG98" s="46">
        <f>MAX(0,BG96-BG97)*Kirish!$B$28</f>
        <v>748.46847068179784</v>
      </c>
      <c r="BH98" s="46">
        <f>MAX(0,BH96-BH97)*Kirish!$B$28</f>
        <v>748.46847068179784</v>
      </c>
      <c r="BI98" s="46">
        <f>MAX(0,BI96-BI97)*Kirish!$B$28</f>
        <v>748.46847068179784</v>
      </c>
      <c r="BJ98" s="46">
        <f>MAX(0,BJ96-BJ97)*Kirish!$B$28</f>
        <v>748.46847068179784</v>
      </c>
      <c r="BK98" s="46">
        <f>MAX(0,BK96-BK97)*Kirish!$B$28</f>
        <v>748.46847068179784</v>
      </c>
      <c r="BL98" s="46">
        <f>MAX(0,BL96-BL97)*Kirish!$B$28</f>
        <v>748.46847068179784</v>
      </c>
      <c r="BM98" s="46">
        <f>MAX(0,BM96-BM97)*Kirish!$B$28</f>
        <v>748.46847068179784</v>
      </c>
      <c r="BN98" s="46">
        <f>MAX(0,BN96-BN97)*Kirish!$B$28</f>
        <v>748.46847068179784</v>
      </c>
      <c r="BO98" s="46">
        <f>MAX(0,BO96-BO97)*Kirish!$B$28</f>
        <v>802.45378097853086</v>
      </c>
      <c r="BP98" s="46">
        <f>MAX(0,BP96-BP97)*Kirish!$B$28</f>
        <v>802.45378097853086</v>
      </c>
      <c r="BQ98" s="46">
        <f>MAX(0,BQ96-BQ97)*Kirish!$B$28</f>
        <v>802.45378097853086</v>
      </c>
      <c r="BR98" s="46">
        <f>MAX(0,BR96-BR97)*Kirish!$B$28</f>
        <v>802.45378097853086</v>
      </c>
      <c r="BS98" s="46">
        <f>MAX(0,BS96-BS97)*Kirish!$B$28</f>
        <v>802.45378097853086</v>
      </c>
      <c r="BT98" s="46">
        <f>MAX(0,BT96-BT97)*Kirish!$B$28</f>
        <v>802.45378097853086</v>
      </c>
      <c r="BU98" s="46">
        <f>MAX(0,BU96-BU97)*Kirish!$B$28</f>
        <v>802.45378097853086</v>
      </c>
      <c r="BV98" s="46">
        <f>MAX(0,BV96-BV97)*Kirish!$B$28</f>
        <v>802.45378097853086</v>
      </c>
      <c r="BW98" s="46">
        <f>MAX(0,BW96-BW97)*Kirish!$B$28</f>
        <v>802.45378097853086</v>
      </c>
      <c r="BX98" s="46">
        <f>MAX(0,BX96-BX97)*Kirish!$B$28</f>
        <v>802.45378097853086</v>
      </c>
      <c r="BY98" s="46">
        <f>MAX(0,BY96-BY97)*Kirish!$B$28</f>
        <v>802.45378097853086</v>
      </c>
      <c r="BZ98" s="46">
        <f>MAX(0,BZ96-BZ97)*Kirish!$B$28</f>
        <v>802.45378097853086</v>
      </c>
      <c r="CA98" s="46">
        <f>MAX(0,CA96-CA97)*Kirish!$B$28</f>
        <v>858.59850368713285</v>
      </c>
      <c r="CB98" s="46">
        <f>MAX(0,CB96-CB97)*Kirish!$B$28</f>
        <v>858.59850368713285</v>
      </c>
      <c r="CC98" s="46">
        <f>MAX(0,CC96-CC97)*Kirish!$B$28</f>
        <v>858.59850368713285</v>
      </c>
      <c r="CD98" s="46">
        <f>MAX(0,CD96-CD97)*Kirish!$B$28</f>
        <v>858.59850368713285</v>
      </c>
      <c r="CE98" s="46">
        <f>MAX(0,CE96-CE97)*Kirish!$B$28</f>
        <v>858.59850368713285</v>
      </c>
      <c r="CF98" s="46">
        <f>MAX(0,CF96-CF97)*Kirish!$B$28</f>
        <v>858.59850368713285</v>
      </c>
      <c r="CG98" s="46">
        <f>MAX(0,CG96-CG97)*Kirish!$B$28</f>
        <v>858.59850368713285</v>
      </c>
      <c r="CH98" s="46">
        <f>MAX(0,CH96-CH97)*Kirish!$B$28</f>
        <v>858.59850368713285</v>
      </c>
      <c r="CI98" s="46">
        <f>MAX(0,CI96-CI97)*Kirish!$B$28</f>
        <v>858.59850368713285</v>
      </c>
      <c r="CJ98" s="46">
        <f>MAX(0,CJ96-CJ97)*Kirish!$B$28</f>
        <v>858.59850368713285</v>
      </c>
      <c r="CK98" s="46">
        <f>MAX(0,CK96-CK97)*Kirish!$B$28</f>
        <v>858.59850368713285</v>
      </c>
      <c r="CL98" s="46">
        <f>MAX(0,CL96-CL97)*Kirish!$B$28</f>
        <v>858.59850368713285</v>
      </c>
      <c r="CM98" s="46">
        <f>MAX(0,CM96-CM97)*Kirish!$B$28</f>
        <v>916.98901530407932</v>
      </c>
      <c r="CN98" s="46">
        <f>MAX(0,CN96-CN97)*Kirish!$B$28</f>
        <v>916.98901530407932</v>
      </c>
      <c r="CO98" s="46">
        <f>MAX(0,CO96-CO97)*Kirish!$B$28</f>
        <v>916.98901530407932</v>
      </c>
      <c r="CP98" s="46">
        <f>MAX(0,CP96-CP97)*Kirish!$B$28</f>
        <v>916.98901530407932</v>
      </c>
      <c r="CQ98" s="46">
        <f>MAX(0,CQ96-CQ97)*Kirish!$B$28</f>
        <v>916.98901530407932</v>
      </c>
      <c r="CR98" s="46">
        <f>MAX(0,CR96-CR97)*Kirish!$B$28</f>
        <v>916.98901530407932</v>
      </c>
      <c r="CS98" s="46">
        <f>MAX(0,CS96-CS97)*Kirish!$B$28</f>
        <v>916.98901530407932</v>
      </c>
      <c r="CT98" s="46">
        <f>MAX(0,CT96-CT97)*Kirish!$B$28</f>
        <v>916.98901530407932</v>
      </c>
      <c r="CU98" s="46">
        <f>MAX(0,CU96-CU97)*Kirish!$B$28</f>
        <v>916.98901530407932</v>
      </c>
      <c r="CV98" s="46">
        <f>MAX(0,CV96-CV97)*Kirish!$B$28</f>
        <v>916.98901530407932</v>
      </c>
      <c r="CW98" s="46">
        <f>MAX(0,CW96-CW97)*Kirish!$B$28</f>
        <v>916.98901530407932</v>
      </c>
      <c r="CX98" s="46">
        <f>MAX(0,CX96-CX97)*Kirish!$B$28</f>
        <v>916.98901530407932</v>
      </c>
      <c r="CY98" s="46">
        <f>MAX(0,CY96-CY97)*Kirish!$B$28</f>
        <v>977.71514738570295</v>
      </c>
      <c r="CZ98" s="46">
        <f>MAX(0,CZ96-CZ97)*Kirish!$B$28</f>
        <v>977.71514738570295</v>
      </c>
      <c r="DA98" s="46">
        <f>MAX(0,DA96-DA97)*Kirish!$B$28</f>
        <v>977.71514738570295</v>
      </c>
      <c r="DB98" s="46">
        <f>MAX(0,DB96-DB97)*Kirish!$B$28</f>
        <v>977.71514738570295</v>
      </c>
      <c r="DC98" s="46">
        <f>MAX(0,DC96-DC97)*Kirish!$B$28</f>
        <v>977.71514738570295</v>
      </c>
      <c r="DD98" s="46">
        <f>MAX(0,DD96-DD97)*Kirish!$B$28</f>
        <v>977.71514738570295</v>
      </c>
      <c r="DE98" s="46">
        <f>MAX(0,DE96-DE97)*Kirish!$B$28</f>
        <v>977.71514738570295</v>
      </c>
      <c r="DF98" s="46">
        <f>MAX(0,DF96-DF97)*Kirish!$B$28</f>
        <v>977.71514738570295</v>
      </c>
      <c r="DG98" s="46">
        <f>MAX(0,DG96-DG97)*Kirish!$B$28</f>
        <v>977.71514738570295</v>
      </c>
      <c r="DH98" s="46">
        <f>MAX(0,DH96-DH97)*Kirish!$B$28</f>
        <v>977.71514738570295</v>
      </c>
      <c r="DI98" s="46">
        <f>MAX(0,DI96-DI97)*Kirish!$B$28</f>
        <v>977.71514738570295</v>
      </c>
      <c r="DJ98" s="46">
        <f>MAX(0,DJ96-DJ97)*Kirish!$B$28</f>
        <v>977.71514738570295</v>
      </c>
      <c r="DK98" s="46">
        <f>MAX(0,DK96-DK97)*Kirish!$B$28</f>
        <v>1040.8703247505925</v>
      </c>
      <c r="DL98" s="46">
        <f>MAX(0,DL96-DL97)*Kirish!$B$28</f>
        <v>1040.8703247505925</v>
      </c>
      <c r="DM98" s="46">
        <f>MAX(0,DM96-DM97)*Kirish!$B$28</f>
        <v>1040.8703247505925</v>
      </c>
      <c r="DN98" s="46">
        <f>MAX(0,DN96-DN97)*Kirish!$B$28</f>
        <v>1040.8703247505925</v>
      </c>
      <c r="DO98" s="46">
        <f>MAX(0,DO96-DO97)*Kirish!$B$28</f>
        <v>1040.8703247505925</v>
      </c>
      <c r="DP98" s="46">
        <f>MAX(0,DP96-DP97)*Kirish!$B$28</f>
        <v>1040.8703247505925</v>
      </c>
      <c r="DQ98" s="46">
        <f>MAX(0,DQ96-DQ97)*Kirish!$B$28</f>
        <v>1040.8703247505925</v>
      </c>
      <c r="DR98" s="46">
        <f>MAX(0,DR96-DR97)*Kirish!$B$28</f>
        <v>1040.8703247505925</v>
      </c>
      <c r="DS98" s="46">
        <f>MAX(0,DS96-DS97)*Kirish!$B$28</f>
        <v>1040.8703247505925</v>
      </c>
      <c r="DT98" s="46">
        <f>MAX(0,DT96-DT97)*Kirish!$B$28</f>
        <v>1040.8703247505925</v>
      </c>
      <c r="DU98" s="46">
        <f>MAX(0,DU96-DU97)*Kirish!$B$28</f>
        <v>1040.8703247505925</v>
      </c>
      <c r="DV98" s="46">
        <f>MAX(0,DV96-DV97)*Kirish!$B$28</f>
        <v>1040.8703247505925</v>
      </c>
      <c r="DW98" s="46">
        <f>MAX(0,DW96-DW97)*Kirish!$B$28</f>
        <v>1106.5517092100772</v>
      </c>
      <c r="DX98" s="46">
        <f>MAX(0,DX96-DX97)*Kirish!$B$28</f>
        <v>1106.5517092100772</v>
      </c>
      <c r="DY98" s="46">
        <f>MAX(0,DY96-DY97)*Kirish!$B$28</f>
        <v>1106.5517092100772</v>
      </c>
      <c r="DZ98" s="46">
        <f>MAX(0,DZ96-DZ97)*Kirish!$B$28</f>
        <v>1106.5517092100772</v>
      </c>
      <c r="EA98" s="46">
        <f>MAX(0,EA96-EA97)*Kirish!$B$28</f>
        <v>1106.5517092100772</v>
      </c>
      <c r="EB98" s="46">
        <f>MAX(0,EB96-EB97)*Kirish!$B$28</f>
        <v>1106.5517092100772</v>
      </c>
      <c r="EC98" s="46">
        <f>MAX(0,EC96-EC97)*Kirish!$B$28</f>
        <v>1106.5517092100772</v>
      </c>
      <c r="ED98" s="46">
        <f>MAX(0,ED96-ED97)*Kirish!$B$28</f>
        <v>1106.5517092100772</v>
      </c>
      <c r="EE98" s="46">
        <f>MAX(0,EE96-EE97)*Kirish!$B$28</f>
        <v>1106.5517092100772</v>
      </c>
      <c r="EF98" s="46">
        <f>MAX(0,EF96-EF97)*Kirish!$B$28</f>
        <v>1106.5517092100772</v>
      </c>
      <c r="EG98" s="46">
        <f>MAX(0,EG96-EG97)*Kirish!$B$28</f>
        <v>1106.5517092100772</v>
      </c>
      <c r="EH98" s="46">
        <f>MAX(0,EH96-EH97)*Kirish!$B$28</f>
        <v>1106.5517092100772</v>
      </c>
      <c r="EI98" s="46">
        <f>MAX(0,EI96-EI97)*Kirish!$B$28</f>
        <v>0</v>
      </c>
      <c r="EJ98" s="46">
        <f>MAX(0,EJ96-EJ97)*Kirish!$B$28</f>
        <v>0</v>
      </c>
      <c r="EK98" s="46">
        <f>MAX(0,EK96-EK97)*Kirish!$B$28</f>
        <v>0</v>
      </c>
      <c r="EL98" s="46">
        <f>MAX(0,EL96-EL97)*Kirish!$B$28</f>
        <v>0</v>
      </c>
      <c r="EM98" s="46">
        <f>MAX(0,EM96-EM97)*Kirish!$B$28</f>
        <v>0</v>
      </c>
      <c r="EN98" s="46">
        <f>MAX(0,EN96-EN97)*Kirish!$B$28</f>
        <v>0</v>
      </c>
      <c r="EO98" s="46">
        <f>MAX(0,EO96-EO97)*Kirish!$B$28</f>
        <v>0</v>
      </c>
      <c r="EP98" s="46">
        <f>MAX(0,EP96-EP97)*Kirish!$B$28</f>
        <v>0</v>
      </c>
      <c r="EQ98" s="46">
        <f>MAX(0,EQ96-EQ97)*Kirish!$B$28</f>
        <v>0</v>
      </c>
      <c r="ER98" s="46">
        <f>MAX(0,ER96-ER97)*Kirish!$B$28</f>
        <v>0</v>
      </c>
      <c r="ES98" s="46">
        <f>MAX(0,ES96-ES97)*Kirish!$B$28</f>
        <v>0</v>
      </c>
      <c r="ET98" s="46">
        <f>MAX(0,ET96-ET97)*Kirish!$B$28</f>
        <v>0</v>
      </c>
      <c r="EU98" s="46">
        <f>MAX(0,EU96-EU97)*Kirish!$B$28</f>
        <v>0</v>
      </c>
      <c r="EV98" s="46">
        <f>MAX(0,EV96-EV97)*Kirish!$B$28</f>
        <v>0</v>
      </c>
      <c r="EW98" s="46">
        <f>MAX(0,EW96-EW97)*Kirish!$B$28</f>
        <v>0</v>
      </c>
      <c r="EX98" s="46">
        <f>MAX(0,EX96-EX97)*Kirish!$B$28</f>
        <v>0</v>
      </c>
      <c r="EY98" s="46">
        <f>MAX(0,EY96-EY97)*Kirish!$B$28</f>
        <v>0</v>
      </c>
      <c r="EZ98" s="46">
        <f>MAX(0,EZ96-EZ97)*Kirish!$B$28</f>
        <v>0</v>
      </c>
      <c r="FA98" s="46">
        <f>MAX(0,FA96-FA97)*Kirish!$B$28</f>
        <v>0</v>
      </c>
      <c r="FB98" s="46">
        <f>MAX(0,FB96-FB97)*Kirish!$B$28</f>
        <v>0</v>
      </c>
      <c r="FC98" s="46">
        <f>MAX(0,FC96-FC97)*Kirish!$B$28</f>
        <v>0</v>
      </c>
      <c r="FD98" s="46">
        <f>MAX(0,FD96-FD97)*Kirish!$B$28</f>
        <v>0</v>
      </c>
      <c r="FE98" s="46">
        <f>MAX(0,FE96-FE97)*Kirish!$B$28</f>
        <v>0</v>
      </c>
      <c r="FF98" s="46">
        <f>MAX(0,FF96-FF97)*Kirish!$B$28</f>
        <v>0</v>
      </c>
      <c r="FG98" s="46">
        <f>MAX(0,FG96-FG97)*Kirish!$B$28</f>
        <v>0</v>
      </c>
      <c r="FH98" s="46">
        <f>MAX(0,FH96-FH97)*Kirish!$B$28</f>
        <v>0</v>
      </c>
      <c r="FI98" s="46">
        <f>MAX(0,FI96-FI97)*Kirish!$B$28</f>
        <v>0</v>
      </c>
      <c r="FJ98" s="46">
        <f>MAX(0,FJ96-FJ97)*Kirish!$B$28</f>
        <v>0</v>
      </c>
      <c r="FK98" s="46">
        <f>MAX(0,FK96-FK97)*Kirish!$B$28</f>
        <v>0</v>
      </c>
      <c r="FL98" s="46">
        <f>MAX(0,FL96-FL97)*Kirish!$B$28</f>
        <v>0</v>
      </c>
      <c r="FM98" s="46">
        <f>MAX(0,FM96-FM97)*Kirish!$B$28</f>
        <v>0</v>
      </c>
      <c r="FN98" s="46">
        <f>MAX(0,FN96-FN97)*Kirish!$B$28</f>
        <v>0</v>
      </c>
      <c r="FO98" s="46">
        <f>MAX(0,FO96-FO97)*Kirish!$B$28</f>
        <v>0</v>
      </c>
      <c r="FP98" s="46">
        <f>MAX(0,FP96-FP97)*Kirish!$B$28</f>
        <v>0</v>
      </c>
    </row>
    <row r="99" spans="1:172" x14ac:dyDescent="0.2">
      <c r="A99" s="42" t="s">
        <v>247</v>
      </c>
      <c r="C99" s="45">
        <f t="shared" si="101"/>
        <v>847360.69343040872</v>
      </c>
      <c r="D99" s="46">
        <f t="shared" ref="D99:AI99" si="114">D96-D98</f>
        <v>0</v>
      </c>
      <c r="E99" s="46">
        <f t="shared" si="114"/>
        <v>0</v>
      </c>
      <c r="F99" s="46">
        <f t="shared" si="114"/>
        <v>0</v>
      </c>
      <c r="G99" s="46">
        <f t="shared" si="114"/>
        <v>0</v>
      </c>
      <c r="H99" s="46">
        <f t="shared" si="114"/>
        <v>0</v>
      </c>
      <c r="I99" s="46">
        <f t="shared" si="114"/>
        <v>0</v>
      </c>
      <c r="J99" s="46">
        <f t="shared" si="114"/>
        <v>0</v>
      </c>
      <c r="K99" s="46">
        <f t="shared" si="114"/>
        <v>0</v>
      </c>
      <c r="L99" s="46">
        <f t="shared" si="114"/>
        <v>0</v>
      </c>
      <c r="M99" s="46">
        <f t="shared" si="114"/>
        <v>0</v>
      </c>
      <c r="N99" s="46">
        <f t="shared" si="114"/>
        <v>0</v>
      </c>
      <c r="O99" s="46">
        <f t="shared" si="114"/>
        <v>0</v>
      </c>
      <c r="P99" s="46">
        <f t="shared" si="114"/>
        <v>0</v>
      </c>
      <c r="Q99" s="46">
        <f t="shared" si="114"/>
        <v>0</v>
      </c>
      <c r="R99" s="46">
        <f t="shared" si="114"/>
        <v>0</v>
      </c>
      <c r="S99" s="46">
        <f t="shared" si="114"/>
        <v>-4227.2660021613883</v>
      </c>
      <c r="T99" s="46">
        <f t="shared" si="114"/>
        <v>-1316.6940036609744</v>
      </c>
      <c r="U99" s="46">
        <f t="shared" si="114"/>
        <v>-497.20167182722764</v>
      </c>
      <c r="V99" s="46">
        <f t="shared" si="114"/>
        <v>322.29066000652119</v>
      </c>
      <c r="W99" s="46">
        <f t="shared" si="114"/>
        <v>1141.7829918402683</v>
      </c>
      <c r="X99" s="46">
        <f t="shared" si="114"/>
        <v>1961.2753236740125</v>
      </c>
      <c r="Y99" s="46">
        <f t="shared" si="114"/>
        <v>2769.8564346815979</v>
      </c>
      <c r="Z99" s="46">
        <f t="shared" si="114"/>
        <v>3466.4249167402827</v>
      </c>
      <c r="AA99" s="46">
        <f t="shared" si="114"/>
        <v>4162.9933987989689</v>
      </c>
      <c r="AB99" s="46">
        <f t="shared" si="114"/>
        <v>4859.5618808576537</v>
      </c>
      <c r="AC99" s="46">
        <f t="shared" si="114"/>
        <v>6100.4006641909864</v>
      </c>
      <c r="AD99" s="46">
        <f t="shared" si="114"/>
        <v>6100.4006641909864</v>
      </c>
      <c r="AE99" s="46">
        <f t="shared" si="114"/>
        <v>6372.3595484189036</v>
      </c>
      <c r="AF99" s="46">
        <f t="shared" si="114"/>
        <v>6372.3595484189036</v>
      </c>
      <c r="AG99" s="46">
        <f t="shared" si="114"/>
        <v>6372.3595484189036</v>
      </c>
      <c r="AH99" s="46">
        <f t="shared" si="114"/>
        <v>6372.3595484189036</v>
      </c>
      <c r="AI99" s="46">
        <f t="shared" si="114"/>
        <v>6372.3595484189036</v>
      </c>
      <c r="AJ99" s="46">
        <f t="shared" ref="AJ99:BO99" si="115">AJ96-AJ98</f>
        <v>6372.3595484189036</v>
      </c>
      <c r="AK99" s="46">
        <f t="shared" si="115"/>
        <v>6372.3595484189036</v>
      </c>
      <c r="AL99" s="46">
        <f t="shared" si="115"/>
        <v>6372.3595484189036</v>
      </c>
      <c r="AM99" s="46">
        <f t="shared" si="115"/>
        <v>6372.3595484189036</v>
      </c>
      <c r="AN99" s="46">
        <f t="shared" si="115"/>
        <v>6372.3595484189036</v>
      </c>
      <c r="AO99" s="46">
        <f t="shared" si="115"/>
        <v>6372.3595484189036</v>
      </c>
      <c r="AP99" s="46">
        <f t="shared" si="115"/>
        <v>6372.3595484189036</v>
      </c>
      <c r="AQ99" s="46">
        <f t="shared" si="115"/>
        <v>6655.19678801594</v>
      </c>
      <c r="AR99" s="46">
        <f t="shared" si="115"/>
        <v>6655.19678801594</v>
      </c>
      <c r="AS99" s="46">
        <f t="shared" si="115"/>
        <v>6655.19678801594</v>
      </c>
      <c r="AT99" s="46">
        <f t="shared" si="115"/>
        <v>6655.19678801594</v>
      </c>
      <c r="AU99" s="46">
        <f t="shared" si="115"/>
        <v>6655.19678801594</v>
      </c>
      <c r="AV99" s="46">
        <f t="shared" si="115"/>
        <v>6655.19678801594</v>
      </c>
      <c r="AW99" s="46">
        <f t="shared" si="115"/>
        <v>6655.19678801594</v>
      </c>
      <c r="AX99" s="46">
        <f t="shared" si="115"/>
        <v>6655.19678801594</v>
      </c>
      <c r="AY99" s="46">
        <f t="shared" si="115"/>
        <v>6655.19678801594</v>
      </c>
      <c r="AZ99" s="46">
        <f t="shared" si="115"/>
        <v>6655.19678801594</v>
      </c>
      <c r="BA99" s="46">
        <f t="shared" si="115"/>
        <v>6655.19678801594</v>
      </c>
      <c r="BB99" s="46">
        <f t="shared" si="115"/>
        <v>6655.19678801594</v>
      </c>
      <c r="BC99" s="46">
        <f t="shared" si="115"/>
        <v>6949.3475171968548</v>
      </c>
      <c r="BD99" s="46">
        <f t="shared" si="115"/>
        <v>6949.3475171968548</v>
      </c>
      <c r="BE99" s="46">
        <f t="shared" si="115"/>
        <v>6949.3475171968548</v>
      </c>
      <c r="BF99" s="46">
        <f t="shared" si="115"/>
        <v>6949.3475171968548</v>
      </c>
      <c r="BG99" s="46">
        <f t="shared" si="115"/>
        <v>6949.3475171968548</v>
      </c>
      <c r="BH99" s="46">
        <f t="shared" si="115"/>
        <v>6949.3475171968548</v>
      </c>
      <c r="BI99" s="46">
        <f t="shared" si="115"/>
        <v>6949.3475171968548</v>
      </c>
      <c r="BJ99" s="46">
        <f t="shared" si="115"/>
        <v>6949.3475171968548</v>
      </c>
      <c r="BK99" s="46">
        <f t="shared" si="115"/>
        <v>6949.3475171968548</v>
      </c>
      <c r="BL99" s="46">
        <f t="shared" si="115"/>
        <v>6949.3475171968548</v>
      </c>
      <c r="BM99" s="46">
        <f t="shared" si="115"/>
        <v>6949.3475171968548</v>
      </c>
      <c r="BN99" s="46">
        <f t="shared" si="115"/>
        <v>6949.3475171968548</v>
      </c>
      <c r="BO99" s="46">
        <f t="shared" si="115"/>
        <v>7255.2642755450088</v>
      </c>
      <c r="BP99" s="46">
        <f t="shared" ref="BP99:CU99" si="116">BP96-BP98</f>
        <v>7255.2642755450088</v>
      </c>
      <c r="BQ99" s="46">
        <f t="shared" si="116"/>
        <v>7255.2642755450088</v>
      </c>
      <c r="BR99" s="46">
        <f t="shared" si="116"/>
        <v>7255.2642755450088</v>
      </c>
      <c r="BS99" s="46">
        <f t="shared" si="116"/>
        <v>7255.2642755450088</v>
      </c>
      <c r="BT99" s="46">
        <f t="shared" si="116"/>
        <v>7255.2642755450088</v>
      </c>
      <c r="BU99" s="46">
        <f t="shared" si="116"/>
        <v>7255.2642755450088</v>
      </c>
      <c r="BV99" s="46">
        <f t="shared" si="116"/>
        <v>7255.2642755450088</v>
      </c>
      <c r="BW99" s="46">
        <f t="shared" si="116"/>
        <v>7255.2642755450088</v>
      </c>
      <c r="BX99" s="46">
        <f t="shared" si="116"/>
        <v>7255.2642755450088</v>
      </c>
      <c r="BY99" s="46">
        <f t="shared" si="116"/>
        <v>7255.2642755450088</v>
      </c>
      <c r="BZ99" s="46">
        <f t="shared" si="116"/>
        <v>7255.2642755450088</v>
      </c>
      <c r="CA99" s="46">
        <f t="shared" si="116"/>
        <v>7573.4177042270867</v>
      </c>
      <c r="CB99" s="46">
        <f t="shared" si="116"/>
        <v>7573.4177042270867</v>
      </c>
      <c r="CC99" s="46">
        <f t="shared" si="116"/>
        <v>7573.4177042270867</v>
      </c>
      <c r="CD99" s="46">
        <f t="shared" si="116"/>
        <v>7573.4177042270867</v>
      </c>
      <c r="CE99" s="46">
        <f t="shared" si="116"/>
        <v>7573.4177042270867</v>
      </c>
      <c r="CF99" s="46">
        <f t="shared" si="116"/>
        <v>7573.4177042270867</v>
      </c>
      <c r="CG99" s="46">
        <f t="shared" si="116"/>
        <v>7573.4177042270867</v>
      </c>
      <c r="CH99" s="46">
        <f t="shared" si="116"/>
        <v>7573.4177042270867</v>
      </c>
      <c r="CI99" s="46">
        <f t="shared" si="116"/>
        <v>7573.4177042270867</v>
      </c>
      <c r="CJ99" s="46">
        <f t="shared" si="116"/>
        <v>7573.4177042270867</v>
      </c>
      <c r="CK99" s="46">
        <f t="shared" si="116"/>
        <v>7573.4177042270867</v>
      </c>
      <c r="CL99" s="46">
        <f t="shared" si="116"/>
        <v>7573.4177042270867</v>
      </c>
      <c r="CM99" s="46">
        <f t="shared" si="116"/>
        <v>7904.2972700564496</v>
      </c>
      <c r="CN99" s="46">
        <f t="shared" si="116"/>
        <v>7904.2972700564496</v>
      </c>
      <c r="CO99" s="46">
        <f t="shared" si="116"/>
        <v>7904.2972700564496</v>
      </c>
      <c r="CP99" s="46">
        <f t="shared" si="116"/>
        <v>7904.2972700564496</v>
      </c>
      <c r="CQ99" s="46">
        <f t="shared" si="116"/>
        <v>7904.2972700564496</v>
      </c>
      <c r="CR99" s="46">
        <f t="shared" si="116"/>
        <v>7904.2972700564496</v>
      </c>
      <c r="CS99" s="46">
        <f t="shared" si="116"/>
        <v>7904.2972700564496</v>
      </c>
      <c r="CT99" s="46">
        <f t="shared" si="116"/>
        <v>7904.2972700564496</v>
      </c>
      <c r="CU99" s="46">
        <f t="shared" si="116"/>
        <v>7904.2972700564496</v>
      </c>
      <c r="CV99" s="46">
        <f t="shared" ref="CV99:EA99" si="117">CV96-CV98</f>
        <v>7904.2972700564496</v>
      </c>
      <c r="CW99" s="46">
        <f t="shared" si="117"/>
        <v>7904.2972700564496</v>
      </c>
      <c r="CX99" s="46">
        <f t="shared" si="117"/>
        <v>7904.2972700564496</v>
      </c>
      <c r="CY99" s="46">
        <f t="shared" si="117"/>
        <v>8248.412018518984</v>
      </c>
      <c r="CZ99" s="46">
        <f t="shared" si="117"/>
        <v>8248.412018518984</v>
      </c>
      <c r="DA99" s="46">
        <f t="shared" si="117"/>
        <v>8248.412018518984</v>
      </c>
      <c r="DB99" s="46">
        <f t="shared" si="117"/>
        <v>8248.412018518984</v>
      </c>
      <c r="DC99" s="46">
        <f t="shared" si="117"/>
        <v>8248.412018518984</v>
      </c>
      <c r="DD99" s="46">
        <f t="shared" si="117"/>
        <v>8248.412018518984</v>
      </c>
      <c r="DE99" s="46">
        <f t="shared" si="117"/>
        <v>8248.412018518984</v>
      </c>
      <c r="DF99" s="46">
        <f t="shared" si="117"/>
        <v>8248.412018518984</v>
      </c>
      <c r="DG99" s="46">
        <f t="shared" si="117"/>
        <v>8248.412018518984</v>
      </c>
      <c r="DH99" s="46">
        <f t="shared" si="117"/>
        <v>8248.412018518984</v>
      </c>
      <c r="DI99" s="46">
        <f t="shared" si="117"/>
        <v>8248.412018518984</v>
      </c>
      <c r="DJ99" s="46">
        <f t="shared" si="117"/>
        <v>8248.412018518984</v>
      </c>
      <c r="DK99" s="46">
        <f t="shared" si="117"/>
        <v>8606.2913569200246</v>
      </c>
      <c r="DL99" s="46">
        <f t="shared" si="117"/>
        <v>8606.2913569200246</v>
      </c>
      <c r="DM99" s="46">
        <f t="shared" si="117"/>
        <v>8606.2913569200246</v>
      </c>
      <c r="DN99" s="46">
        <f t="shared" si="117"/>
        <v>8606.2913569200246</v>
      </c>
      <c r="DO99" s="46">
        <f t="shared" si="117"/>
        <v>8606.2913569200246</v>
      </c>
      <c r="DP99" s="46">
        <f t="shared" si="117"/>
        <v>8606.2913569200246</v>
      </c>
      <c r="DQ99" s="46">
        <f t="shared" si="117"/>
        <v>8606.2913569200246</v>
      </c>
      <c r="DR99" s="46">
        <f t="shared" si="117"/>
        <v>8606.2913569200246</v>
      </c>
      <c r="DS99" s="46">
        <f t="shared" si="117"/>
        <v>8606.2913569200246</v>
      </c>
      <c r="DT99" s="46">
        <f t="shared" si="117"/>
        <v>8606.2913569200246</v>
      </c>
      <c r="DU99" s="46">
        <f t="shared" si="117"/>
        <v>8606.2913569200246</v>
      </c>
      <c r="DV99" s="46">
        <f t="shared" si="117"/>
        <v>8606.2913569200246</v>
      </c>
      <c r="DW99" s="46">
        <f t="shared" si="117"/>
        <v>8978.4858688571039</v>
      </c>
      <c r="DX99" s="46">
        <f t="shared" si="117"/>
        <v>8978.4858688571039</v>
      </c>
      <c r="DY99" s="46">
        <f t="shared" si="117"/>
        <v>8978.4858688571039</v>
      </c>
      <c r="DZ99" s="46">
        <f t="shared" si="117"/>
        <v>8978.4858688571039</v>
      </c>
      <c r="EA99" s="46">
        <f t="shared" si="117"/>
        <v>8978.4858688571039</v>
      </c>
      <c r="EB99" s="46">
        <f t="shared" ref="EB99:FG99" si="118">EB96-EB98</f>
        <v>8978.4858688571039</v>
      </c>
      <c r="EC99" s="46">
        <f t="shared" si="118"/>
        <v>8978.4858688571039</v>
      </c>
      <c r="ED99" s="46">
        <f t="shared" si="118"/>
        <v>8978.4858688571039</v>
      </c>
      <c r="EE99" s="46">
        <f t="shared" si="118"/>
        <v>8978.4858688571039</v>
      </c>
      <c r="EF99" s="46">
        <f t="shared" si="118"/>
        <v>8978.4858688571039</v>
      </c>
      <c r="EG99" s="46">
        <f t="shared" si="118"/>
        <v>8978.4858688571039</v>
      </c>
      <c r="EH99" s="46">
        <f t="shared" si="118"/>
        <v>8978.4858688571039</v>
      </c>
      <c r="EI99" s="46">
        <f t="shared" si="118"/>
        <v>0</v>
      </c>
      <c r="EJ99" s="46">
        <f t="shared" si="118"/>
        <v>0</v>
      </c>
      <c r="EK99" s="46">
        <f t="shared" si="118"/>
        <v>0</v>
      </c>
      <c r="EL99" s="46">
        <f t="shared" si="118"/>
        <v>0</v>
      </c>
      <c r="EM99" s="46">
        <f t="shared" si="118"/>
        <v>0</v>
      </c>
      <c r="EN99" s="46">
        <f t="shared" si="118"/>
        <v>0</v>
      </c>
      <c r="EO99" s="46">
        <f t="shared" si="118"/>
        <v>0</v>
      </c>
      <c r="EP99" s="46">
        <f t="shared" si="118"/>
        <v>0</v>
      </c>
      <c r="EQ99" s="46">
        <f t="shared" si="118"/>
        <v>0</v>
      </c>
      <c r="ER99" s="46">
        <f t="shared" si="118"/>
        <v>0</v>
      </c>
      <c r="ES99" s="46">
        <f t="shared" si="118"/>
        <v>0</v>
      </c>
      <c r="ET99" s="46">
        <f t="shared" si="118"/>
        <v>0</v>
      </c>
      <c r="EU99" s="46">
        <f t="shared" si="118"/>
        <v>0</v>
      </c>
      <c r="EV99" s="46">
        <f t="shared" si="118"/>
        <v>0</v>
      </c>
      <c r="EW99" s="46">
        <f t="shared" si="118"/>
        <v>0</v>
      </c>
      <c r="EX99" s="46">
        <f t="shared" si="118"/>
        <v>0</v>
      </c>
      <c r="EY99" s="46">
        <f t="shared" si="118"/>
        <v>0</v>
      </c>
      <c r="EZ99" s="46">
        <f t="shared" si="118"/>
        <v>0</v>
      </c>
      <c r="FA99" s="46">
        <f t="shared" si="118"/>
        <v>0</v>
      </c>
      <c r="FB99" s="46">
        <f t="shared" si="118"/>
        <v>0</v>
      </c>
      <c r="FC99" s="46">
        <f t="shared" si="118"/>
        <v>0</v>
      </c>
      <c r="FD99" s="46">
        <f t="shared" si="118"/>
        <v>0</v>
      </c>
      <c r="FE99" s="46">
        <f t="shared" si="118"/>
        <v>0</v>
      </c>
      <c r="FF99" s="46">
        <f t="shared" si="118"/>
        <v>0</v>
      </c>
      <c r="FG99" s="46">
        <f t="shared" si="118"/>
        <v>0</v>
      </c>
      <c r="FH99" s="46">
        <f t="shared" ref="FH99:GM99" si="119">FH96-FH98</f>
        <v>0</v>
      </c>
      <c r="FI99" s="46">
        <f t="shared" si="119"/>
        <v>0</v>
      </c>
      <c r="FJ99" s="46">
        <f t="shared" si="119"/>
        <v>0</v>
      </c>
      <c r="FK99" s="46">
        <f t="shared" si="119"/>
        <v>0</v>
      </c>
      <c r="FL99" s="46">
        <f t="shared" si="119"/>
        <v>0</v>
      </c>
      <c r="FM99" s="46">
        <f t="shared" si="119"/>
        <v>0</v>
      </c>
      <c r="FN99" s="46">
        <f t="shared" si="119"/>
        <v>0</v>
      </c>
      <c r="FO99" s="46">
        <f t="shared" si="119"/>
        <v>0</v>
      </c>
      <c r="FP99" s="46">
        <f t="shared" si="119"/>
        <v>0</v>
      </c>
    </row>
    <row r="100" spans="1:172" x14ac:dyDescent="0.2">
      <c r="A100" s="42" t="s">
        <v>248</v>
      </c>
      <c r="D100" s="46">
        <f>IF(AND(D87=1,D$4=Parametrlar!$J$8),D92*12*(1+Kirish!$D$53)/Kirish!$D$54*(1-Kirish!$B$29),0)</f>
        <v>0</v>
      </c>
      <c r="E100" s="46">
        <f>IF(AND(E87=1,E$4=Parametrlar!$J$8),E92*12*(1+Kirish!$D$53)/Kirish!$D$54*(1-Kirish!$B$29),0)</f>
        <v>0</v>
      </c>
      <c r="F100" s="46">
        <f>IF(AND(F87=1,F$4=Parametrlar!$J$8),F92*12*(1+Kirish!$D$53)/Kirish!$D$54*(1-Kirish!$B$29),0)</f>
        <v>0</v>
      </c>
      <c r="G100" s="46">
        <f>IF(AND(G87=1,G$4=Parametrlar!$J$8),G92*12*(1+Kirish!$D$53)/Kirish!$D$54*(1-Kirish!$B$29),0)</f>
        <v>0</v>
      </c>
      <c r="H100" s="46">
        <f>IF(AND(H87=1,H$4=Parametrlar!$J$8),H92*12*(1+Kirish!$D$53)/Kirish!$D$54*(1-Kirish!$B$29),0)</f>
        <v>0</v>
      </c>
      <c r="I100" s="46">
        <f>IF(AND(I87=1,I$4=Parametrlar!$J$8),I92*12*(1+Kirish!$D$53)/Kirish!$D$54*(1-Kirish!$B$29),0)</f>
        <v>0</v>
      </c>
      <c r="J100" s="46">
        <f>IF(AND(J87=1,J$4=Parametrlar!$J$8),J92*12*(1+Kirish!$D$53)/Kirish!$D$54*(1-Kirish!$B$29),0)</f>
        <v>0</v>
      </c>
      <c r="K100" s="46">
        <f>IF(AND(K87=1,K$4=Parametrlar!$J$8),K92*12*(1+Kirish!$D$53)/Kirish!$D$54*(1-Kirish!$B$29),0)</f>
        <v>0</v>
      </c>
      <c r="L100" s="46">
        <f>IF(AND(L87=1,L$4=Parametrlar!$J$8),L92*12*(1+Kirish!$D$53)/Kirish!$D$54*(1-Kirish!$B$29),0)</f>
        <v>0</v>
      </c>
      <c r="M100" s="46">
        <f>IF(AND(M87=1,M$4=Parametrlar!$J$8),M92*12*(1+Kirish!$D$53)/Kirish!$D$54*(1-Kirish!$B$29),0)</f>
        <v>0</v>
      </c>
      <c r="N100" s="46">
        <f>IF(AND(N87=1,N$4=Parametrlar!$J$8),N92*12*(1+Kirish!$D$53)/Kirish!$D$54*(1-Kirish!$B$29),0)</f>
        <v>0</v>
      </c>
      <c r="O100" s="46">
        <f>IF(AND(O87=1,O$4=Parametrlar!$J$8),O92*12*(1+Kirish!$D$53)/Kirish!$D$54*(1-Kirish!$B$29),0)</f>
        <v>0</v>
      </c>
      <c r="P100" s="46">
        <f>IF(AND(P87=1,P$4=Parametrlar!$J$8),P92*12*(1+Kirish!$D$53)/Kirish!$D$54*(1-Kirish!$B$29),0)</f>
        <v>0</v>
      </c>
      <c r="Q100" s="46">
        <f>IF(AND(Q87=1,Q$4=Parametrlar!$J$8),Q92*12*(1+Kirish!$D$53)/Kirish!$D$54*(1-Kirish!$B$29),0)</f>
        <v>0</v>
      </c>
      <c r="R100" s="46">
        <f>IF(AND(R87=1,R$4=Parametrlar!$J$8),R92*12*(1+Kirish!$D$53)/Kirish!$D$54*(1-Kirish!$B$29),0)</f>
        <v>0</v>
      </c>
      <c r="S100" s="46">
        <f>IF(AND(S87=1,S$4=Parametrlar!$J$8),S92*12*(1+Kirish!$D$53)/Kirish!$D$54*(1-Kirish!$B$29),0)</f>
        <v>0</v>
      </c>
      <c r="T100" s="46">
        <f>IF(AND(T87=1,T$4=Parametrlar!$J$8),T92*12*(1+Kirish!$D$53)/Kirish!$D$54*(1-Kirish!$B$29),0)</f>
        <v>0</v>
      </c>
      <c r="U100" s="46">
        <f>IF(AND(U87=1,U$4=Parametrlar!$J$8),U92*12*(1+Kirish!$D$53)/Kirish!$D$54*(1-Kirish!$B$29),0)</f>
        <v>0</v>
      </c>
      <c r="V100" s="46">
        <f>IF(AND(V87=1,V$4=Parametrlar!$J$8),V92*12*(1+Kirish!$D$53)/Kirish!$D$54*(1-Kirish!$B$29),0)</f>
        <v>0</v>
      </c>
      <c r="W100" s="46">
        <f>IF(AND(W87=1,W$4=Parametrlar!$J$8),W92*12*(1+Kirish!$D$53)/Kirish!$D$54*(1-Kirish!$B$29),0)</f>
        <v>0</v>
      </c>
      <c r="X100" s="46">
        <f>IF(AND(X87=1,X$4=Parametrlar!$J$8),X92*12*(1+Kirish!$D$53)/Kirish!$D$54*(1-Kirish!$B$29),0)</f>
        <v>0</v>
      </c>
      <c r="Y100" s="46">
        <f>IF(AND(Y87=1,Y$4=Parametrlar!$J$8),Y92*12*(1+Kirish!$D$53)/Kirish!$D$54*(1-Kirish!$B$29),0)</f>
        <v>0</v>
      </c>
      <c r="Z100" s="46">
        <f>IF(AND(Z87=1,Z$4=Parametrlar!$J$8),Z92*12*(1+Kirish!$D$53)/Kirish!$D$54*(1-Kirish!$B$29),0)</f>
        <v>0</v>
      </c>
      <c r="AA100" s="46">
        <f>IF(AND(AA87=1,AA$4=Parametrlar!$J$8),AA92*12*(1+Kirish!$D$53)/Kirish!$D$54*(1-Kirish!$B$29),0)</f>
        <v>0</v>
      </c>
      <c r="AB100" s="46">
        <f>IF(AND(AB87=1,AB$4=Parametrlar!$J$8),AB92*12*(1+Kirish!$D$53)/Kirish!$D$54*(1-Kirish!$B$29),0)</f>
        <v>0</v>
      </c>
      <c r="AC100" s="46">
        <f>IF(AND(AC87=1,AC$4=Parametrlar!$J$8),AC92*12*(1+Kirish!$D$53)/Kirish!$D$54*(1-Kirish!$B$29),0)</f>
        <v>0</v>
      </c>
      <c r="AD100" s="46">
        <f>IF(AND(AD87=1,AD$4=Parametrlar!$J$8),AD92*12*(1+Kirish!$D$53)/Kirish!$D$54*(1-Kirish!$B$29),0)</f>
        <v>0</v>
      </c>
      <c r="AE100" s="46">
        <f>IF(AND(AE87=1,AE$4=Parametrlar!$J$8),AE92*12*(1+Kirish!$D$53)/Kirish!$D$54*(1-Kirish!$B$29),0)</f>
        <v>0</v>
      </c>
      <c r="AF100" s="46">
        <f>IF(AND(AF87=1,AF$4=Parametrlar!$J$8),AF92*12*(1+Kirish!$D$53)/Kirish!$D$54*(1-Kirish!$B$29),0)</f>
        <v>0</v>
      </c>
      <c r="AG100" s="46">
        <f>IF(AND(AG87=1,AG$4=Parametrlar!$J$8),AG92*12*(1+Kirish!$D$53)/Kirish!$D$54*(1-Kirish!$B$29),0)</f>
        <v>0</v>
      </c>
      <c r="AH100" s="46">
        <f>IF(AND(AH87=1,AH$4=Parametrlar!$J$8),AH92*12*(1+Kirish!$D$53)/Kirish!$D$54*(1-Kirish!$B$29),0)</f>
        <v>0</v>
      </c>
      <c r="AI100" s="46">
        <f>IF(AND(AI87=1,AI$4=Parametrlar!$J$8),AI92*12*(1+Kirish!$D$53)/Kirish!$D$54*(1-Kirish!$B$29),0)</f>
        <v>0</v>
      </c>
      <c r="AJ100" s="46">
        <f>IF(AND(AJ87=1,AJ$4=Parametrlar!$J$8),AJ92*12*(1+Kirish!$D$53)/Kirish!$D$54*(1-Kirish!$B$29),0)</f>
        <v>0</v>
      </c>
      <c r="AK100" s="46">
        <f>IF(AND(AK87=1,AK$4=Parametrlar!$J$8),AK92*12*(1+Kirish!$D$53)/Kirish!$D$54*(1-Kirish!$B$29),0)</f>
        <v>0</v>
      </c>
      <c r="AL100" s="46">
        <f>IF(AND(AL87=1,AL$4=Parametrlar!$J$8),AL92*12*(1+Kirish!$D$53)/Kirish!$D$54*(1-Kirish!$B$29),0)</f>
        <v>0</v>
      </c>
      <c r="AM100" s="46">
        <f>IF(AND(AM87=1,AM$4=Parametrlar!$J$8),AM92*12*(1+Kirish!$D$53)/Kirish!$D$54*(1-Kirish!$B$29),0)</f>
        <v>0</v>
      </c>
      <c r="AN100" s="46">
        <f>IF(AND(AN87=1,AN$4=Parametrlar!$J$8),AN92*12*(1+Kirish!$D$53)/Kirish!$D$54*(1-Kirish!$B$29),0)</f>
        <v>0</v>
      </c>
      <c r="AO100" s="46">
        <f>IF(AND(AO87=1,AO$4=Parametrlar!$J$8),AO92*12*(1+Kirish!$D$53)/Kirish!$D$54*(1-Kirish!$B$29),0)</f>
        <v>0</v>
      </c>
      <c r="AP100" s="46">
        <f>IF(AND(AP87=1,AP$4=Parametrlar!$J$8),AP92*12*(1+Kirish!$D$53)/Kirish!$D$54*(1-Kirish!$B$29),0)</f>
        <v>0</v>
      </c>
      <c r="AQ100" s="46">
        <f>IF(AND(AQ87=1,AQ$4=Parametrlar!$J$8),AQ92*12*(1+Kirish!$D$53)/Kirish!$D$54*(1-Kirish!$B$29),0)</f>
        <v>0</v>
      </c>
      <c r="AR100" s="46">
        <f>IF(AND(AR87=1,AR$4=Parametrlar!$J$8),AR92*12*(1+Kirish!$D$53)/Kirish!$D$54*(1-Kirish!$B$29),0)</f>
        <v>0</v>
      </c>
      <c r="AS100" s="46">
        <f>IF(AND(AS87=1,AS$4=Parametrlar!$J$8),AS92*12*(1+Kirish!$D$53)/Kirish!$D$54*(1-Kirish!$B$29),0)</f>
        <v>0</v>
      </c>
      <c r="AT100" s="46">
        <f>IF(AND(AT87=1,AT$4=Parametrlar!$J$8),AT92*12*(1+Kirish!$D$53)/Kirish!$D$54*(1-Kirish!$B$29),0)</f>
        <v>0</v>
      </c>
      <c r="AU100" s="46">
        <f>IF(AND(AU87=1,AU$4=Parametrlar!$J$8),AU92*12*(1+Kirish!$D$53)/Kirish!$D$54*(1-Kirish!$B$29),0)</f>
        <v>0</v>
      </c>
      <c r="AV100" s="46">
        <f>IF(AND(AV87=1,AV$4=Parametrlar!$J$8),AV92*12*(1+Kirish!$D$53)/Kirish!$D$54*(1-Kirish!$B$29),0)</f>
        <v>0</v>
      </c>
      <c r="AW100" s="46">
        <f>IF(AND(AW87=1,AW$4=Parametrlar!$J$8),AW92*12*(1+Kirish!$D$53)/Kirish!$D$54*(1-Kirish!$B$29),0)</f>
        <v>0</v>
      </c>
      <c r="AX100" s="46">
        <f>IF(AND(AX87=1,AX$4=Parametrlar!$J$8),AX92*12*(1+Kirish!$D$53)/Kirish!$D$54*(1-Kirish!$B$29),0)</f>
        <v>0</v>
      </c>
      <c r="AY100" s="46">
        <f>IF(AND(AY87=1,AY$4=Parametrlar!$J$8),AY92*12*(1+Kirish!$D$53)/Kirish!$D$54*(1-Kirish!$B$29),0)</f>
        <v>0</v>
      </c>
      <c r="AZ100" s="46">
        <f>IF(AND(AZ87=1,AZ$4=Parametrlar!$J$8),AZ92*12*(1+Kirish!$D$53)/Kirish!$D$54*(1-Kirish!$B$29),0)</f>
        <v>0</v>
      </c>
      <c r="BA100" s="46">
        <f>IF(AND(BA87=1,BA$4=Parametrlar!$J$8),BA92*12*(1+Kirish!$D$53)/Kirish!$D$54*(1-Kirish!$B$29),0)</f>
        <v>0</v>
      </c>
      <c r="BB100" s="46">
        <f>IF(AND(BB87=1,BB$4=Parametrlar!$J$8),BB92*12*(1+Kirish!$D$53)/Kirish!$D$54*(1-Kirish!$B$29),0)</f>
        <v>0</v>
      </c>
      <c r="BC100" s="46">
        <f>IF(AND(BC87=1,BC$4=Parametrlar!$J$8),BC92*12*(1+Kirish!$D$53)/Kirish!$D$54*(1-Kirish!$B$29),0)</f>
        <v>0</v>
      </c>
      <c r="BD100" s="46">
        <f>IF(AND(BD87=1,BD$4=Parametrlar!$J$8),BD92*12*(1+Kirish!$D$53)/Kirish!$D$54*(1-Kirish!$B$29),0)</f>
        <v>0</v>
      </c>
      <c r="BE100" s="46">
        <f>IF(AND(BE87=1,BE$4=Parametrlar!$J$8),BE92*12*(1+Kirish!$D$53)/Kirish!$D$54*(1-Kirish!$B$29),0)</f>
        <v>0</v>
      </c>
      <c r="BF100" s="46">
        <f>IF(AND(BF87=1,BF$4=Parametrlar!$J$8),BF92*12*(1+Kirish!$D$53)/Kirish!$D$54*(1-Kirish!$B$29),0)</f>
        <v>0</v>
      </c>
      <c r="BG100" s="46">
        <f>IF(AND(BG87=1,BG$4=Parametrlar!$J$8),BG92*12*(1+Kirish!$D$53)/Kirish!$D$54*(1-Kirish!$B$29),0)</f>
        <v>0</v>
      </c>
      <c r="BH100" s="46">
        <f>IF(AND(BH87=1,BH$4=Parametrlar!$J$8),BH92*12*(1+Kirish!$D$53)/Kirish!$D$54*(1-Kirish!$B$29),0)</f>
        <v>0</v>
      </c>
      <c r="BI100" s="46">
        <f>IF(AND(BI87=1,BI$4=Parametrlar!$J$8),BI92*12*(1+Kirish!$D$53)/Kirish!$D$54*(1-Kirish!$B$29),0)</f>
        <v>0</v>
      </c>
      <c r="BJ100" s="46">
        <f>IF(AND(BJ87=1,BJ$4=Parametrlar!$J$8),BJ92*12*(1+Kirish!$D$53)/Kirish!$D$54*(1-Kirish!$B$29),0)</f>
        <v>0</v>
      </c>
      <c r="BK100" s="46">
        <f>IF(AND(BK87=1,BK$4=Parametrlar!$J$8),BK92*12*(1+Kirish!$D$53)/Kirish!$D$54*(1-Kirish!$B$29),0)</f>
        <v>0</v>
      </c>
      <c r="BL100" s="46">
        <f>IF(AND(BL87=1,BL$4=Parametrlar!$J$8),BL92*12*(1+Kirish!$D$53)/Kirish!$D$54*(1-Kirish!$B$29),0)</f>
        <v>0</v>
      </c>
      <c r="BM100" s="46">
        <f>IF(AND(BM87=1,BM$4=Parametrlar!$J$8),BM92*12*(1+Kirish!$D$53)/Kirish!$D$54*(1-Kirish!$B$29),0)</f>
        <v>0</v>
      </c>
      <c r="BN100" s="46">
        <f>IF(AND(BN87=1,BN$4=Parametrlar!$J$8),BN92*12*(1+Kirish!$D$53)/Kirish!$D$54*(1-Kirish!$B$29),0)</f>
        <v>0</v>
      </c>
      <c r="BO100" s="46">
        <f>IF(AND(BO87=1,BO$4=Parametrlar!$J$8),BO92*12*(1+Kirish!$D$53)/Kirish!$D$54*(1-Kirish!$B$29),0)</f>
        <v>0</v>
      </c>
      <c r="BP100" s="46">
        <f>IF(AND(BP87=1,BP$4=Parametrlar!$J$8),BP92*12*(1+Kirish!$D$53)/Kirish!$D$54*(1-Kirish!$B$29),0)</f>
        <v>0</v>
      </c>
      <c r="BQ100" s="46">
        <f>IF(AND(BQ87=1,BQ$4=Parametrlar!$J$8),BQ92*12*(1+Kirish!$D$53)/Kirish!$D$54*(1-Kirish!$B$29),0)</f>
        <v>0</v>
      </c>
      <c r="BR100" s="46">
        <f>IF(AND(BR87=1,BR$4=Parametrlar!$J$8),BR92*12*(1+Kirish!$D$53)/Kirish!$D$54*(1-Kirish!$B$29),0)</f>
        <v>0</v>
      </c>
      <c r="BS100" s="46">
        <f>IF(AND(BS87=1,BS$4=Parametrlar!$J$8),BS92*12*(1+Kirish!$D$53)/Kirish!$D$54*(1-Kirish!$B$29),0)</f>
        <v>0</v>
      </c>
      <c r="BT100" s="46">
        <f>IF(AND(BT87=1,BT$4=Parametrlar!$J$8),BT92*12*(1+Kirish!$D$53)/Kirish!$D$54*(1-Kirish!$B$29),0)</f>
        <v>0</v>
      </c>
      <c r="BU100" s="46">
        <f>IF(AND(BU87=1,BU$4=Parametrlar!$J$8),BU92*12*(1+Kirish!$D$53)/Kirish!$D$54*(1-Kirish!$B$29),0)</f>
        <v>0</v>
      </c>
      <c r="BV100" s="46">
        <f>IF(AND(BV87=1,BV$4=Parametrlar!$J$8),BV92*12*(1+Kirish!$D$53)/Kirish!$D$54*(1-Kirish!$B$29),0)</f>
        <v>0</v>
      </c>
      <c r="BW100" s="46">
        <f>IF(AND(BW87=1,BW$4=Parametrlar!$J$8),BW92*12*(1+Kirish!$D$53)/Kirish!$D$54*(1-Kirish!$B$29),0)</f>
        <v>0</v>
      </c>
      <c r="BX100" s="46">
        <f>IF(AND(BX87=1,BX$4=Parametrlar!$J$8),BX92*12*(1+Kirish!$D$53)/Kirish!$D$54*(1-Kirish!$B$29),0)</f>
        <v>0</v>
      </c>
      <c r="BY100" s="46">
        <f>IF(AND(BY87=1,BY$4=Parametrlar!$J$8),BY92*12*(1+Kirish!$D$53)/Kirish!$D$54*(1-Kirish!$B$29),0)</f>
        <v>0</v>
      </c>
      <c r="BZ100" s="46">
        <f>IF(AND(BZ87=1,BZ$4=Parametrlar!$J$8),BZ92*12*(1+Kirish!$D$53)/Kirish!$D$54*(1-Kirish!$B$29),0)</f>
        <v>0</v>
      </c>
      <c r="CA100" s="46">
        <f>IF(AND(CA87=1,CA$4=Parametrlar!$J$8),CA92*12*(1+Kirish!$D$53)/Kirish!$D$54*(1-Kirish!$B$29),0)</f>
        <v>0</v>
      </c>
      <c r="CB100" s="46">
        <f>IF(AND(CB87=1,CB$4=Parametrlar!$J$8),CB92*12*(1+Kirish!$D$53)/Kirish!$D$54*(1-Kirish!$B$29),0)</f>
        <v>0</v>
      </c>
      <c r="CC100" s="46">
        <f>IF(AND(CC87=1,CC$4=Parametrlar!$J$8),CC92*12*(1+Kirish!$D$53)/Kirish!$D$54*(1-Kirish!$B$29),0)</f>
        <v>0</v>
      </c>
      <c r="CD100" s="46">
        <f>IF(AND(CD87=1,CD$4=Parametrlar!$J$8),CD92*12*(1+Kirish!$D$53)/Kirish!$D$54*(1-Kirish!$B$29),0)</f>
        <v>0</v>
      </c>
      <c r="CE100" s="46">
        <f>IF(AND(CE87=1,CE$4=Parametrlar!$J$8),CE92*12*(1+Kirish!$D$53)/Kirish!$D$54*(1-Kirish!$B$29),0)</f>
        <v>0</v>
      </c>
      <c r="CF100" s="46">
        <f>IF(AND(CF87=1,CF$4=Parametrlar!$J$8),CF92*12*(1+Kirish!$D$53)/Kirish!$D$54*(1-Kirish!$B$29),0)</f>
        <v>0</v>
      </c>
      <c r="CG100" s="46">
        <f>IF(AND(CG87=1,CG$4=Parametrlar!$J$8),CG92*12*(1+Kirish!$D$53)/Kirish!$D$54*(1-Kirish!$B$29),0)</f>
        <v>0</v>
      </c>
      <c r="CH100" s="46">
        <f>IF(AND(CH87=1,CH$4=Parametrlar!$J$8),CH92*12*(1+Kirish!$D$53)/Kirish!$D$54*(1-Kirish!$B$29),0)</f>
        <v>0</v>
      </c>
      <c r="CI100" s="46">
        <f>IF(AND(CI87=1,CI$4=Parametrlar!$J$8),CI92*12*(1+Kirish!$D$53)/Kirish!$D$54*(1-Kirish!$B$29),0)</f>
        <v>0</v>
      </c>
      <c r="CJ100" s="46">
        <f>IF(AND(CJ87=1,CJ$4=Parametrlar!$J$8),CJ92*12*(1+Kirish!$D$53)/Kirish!$D$54*(1-Kirish!$B$29),0)</f>
        <v>0</v>
      </c>
      <c r="CK100" s="46">
        <f>IF(AND(CK87=1,CK$4=Parametrlar!$J$8),CK92*12*(1+Kirish!$D$53)/Kirish!$D$54*(1-Kirish!$B$29),0)</f>
        <v>0</v>
      </c>
      <c r="CL100" s="46">
        <f>IF(AND(CL87=1,CL$4=Parametrlar!$J$8),CL92*12*(1+Kirish!$D$53)/Kirish!$D$54*(1-Kirish!$B$29),0)</f>
        <v>0</v>
      </c>
      <c r="CM100" s="46">
        <f>IF(AND(CM87=1,CM$4=Parametrlar!$J$8),CM92*12*(1+Kirish!$D$53)/Kirish!$D$54*(1-Kirish!$B$29),0)</f>
        <v>0</v>
      </c>
      <c r="CN100" s="46">
        <f>IF(AND(CN87=1,CN$4=Parametrlar!$J$8),CN92*12*(1+Kirish!$D$53)/Kirish!$D$54*(1-Kirish!$B$29),0)</f>
        <v>0</v>
      </c>
      <c r="CO100" s="46">
        <f>IF(AND(CO87=1,CO$4=Parametrlar!$J$8),CO92*12*(1+Kirish!$D$53)/Kirish!$D$54*(1-Kirish!$B$29),0)</f>
        <v>0</v>
      </c>
      <c r="CP100" s="46">
        <f>IF(AND(CP87=1,CP$4=Parametrlar!$J$8),CP92*12*(1+Kirish!$D$53)/Kirish!$D$54*(1-Kirish!$B$29),0)</f>
        <v>0</v>
      </c>
      <c r="CQ100" s="46">
        <f>IF(AND(CQ87=1,CQ$4=Parametrlar!$J$8),CQ92*12*(1+Kirish!$D$53)/Kirish!$D$54*(1-Kirish!$B$29),0)</f>
        <v>0</v>
      </c>
      <c r="CR100" s="46">
        <f>IF(AND(CR87=1,CR$4=Parametrlar!$J$8),CR92*12*(1+Kirish!$D$53)/Kirish!$D$54*(1-Kirish!$B$29),0)</f>
        <v>0</v>
      </c>
      <c r="CS100" s="46">
        <f>IF(AND(CS87=1,CS$4=Parametrlar!$J$8),CS92*12*(1+Kirish!$D$53)/Kirish!$D$54*(1-Kirish!$B$29),0)</f>
        <v>0</v>
      </c>
      <c r="CT100" s="46">
        <f>IF(AND(CT87=1,CT$4=Parametrlar!$J$8),CT92*12*(1+Kirish!$D$53)/Kirish!$D$54*(1-Kirish!$B$29),0)</f>
        <v>0</v>
      </c>
      <c r="CU100" s="46">
        <f>IF(AND(CU87=1,CU$4=Parametrlar!$J$8),CU92*12*(1+Kirish!$D$53)/Kirish!$D$54*(1-Kirish!$B$29),0)</f>
        <v>0</v>
      </c>
      <c r="CV100" s="46">
        <f>IF(AND(CV87=1,CV$4=Parametrlar!$J$8),CV92*12*(1+Kirish!$D$53)/Kirish!$D$54*(1-Kirish!$B$29),0)</f>
        <v>0</v>
      </c>
      <c r="CW100" s="46">
        <f>IF(AND(CW87=1,CW$4=Parametrlar!$J$8),CW92*12*(1+Kirish!$D$53)/Kirish!$D$54*(1-Kirish!$B$29),0)</f>
        <v>0</v>
      </c>
      <c r="CX100" s="46">
        <f>IF(AND(CX87=1,CX$4=Parametrlar!$J$8),CX92*12*(1+Kirish!$D$53)/Kirish!$D$54*(1-Kirish!$B$29),0)</f>
        <v>0</v>
      </c>
      <c r="CY100" s="46">
        <f>IF(AND(CY87=1,CY$4=Parametrlar!$J$8),CY92*12*(1+Kirish!$D$53)/Kirish!$D$54*(1-Kirish!$B$29),0)</f>
        <v>0</v>
      </c>
      <c r="CZ100" s="46">
        <f>IF(AND(CZ87=1,CZ$4=Parametrlar!$J$8),CZ92*12*(1+Kirish!$D$53)/Kirish!$D$54*(1-Kirish!$B$29),0)</f>
        <v>0</v>
      </c>
      <c r="DA100" s="46">
        <f>IF(AND(DA87=1,DA$4=Parametrlar!$J$8),DA92*12*(1+Kirish!$D$53)/Kirish!$D$54*(1-Kirish!$B$29),0)</f>
        <v>0</v>
      </c>
      <c r="DB100" s="46">
        <f>IF(AND(DB87=1,DB$4=Parametrlar!$J$8),DB92*12*(1+Kirish!$D$53)/Kirish!$D$54*(1-Kirish!$B$29),0)</f>
        <v>0</v>
      </c>
      <c r="DC100" s="46">
        <f>IF(AND(DC87=1,DC$4=Parametrlar!$J$8),DC92*12*(1+Kirish!$D$53)/Kirish!$D$54*(1-Kirish!$B$29),0)</f>
        <v>0</v>
      </c>
      <c r="DD100" s="46">
        <f>IF(AND(DD87=1,DD$4=Parametrlar!$J$8),DD92*12*(1+Kirish!$D$53)/Kirish!$D$54*(1-Kirish!$B$29),0)</f>
        <v>0</v>
      </c>
      <c r="DE100" s="46">
        <f>IF(AND(DE87=1,DE$4=Parametrlar!$J$8),DE92*12*(1+Kirish!$D$53)/Kirish!$D$54*(1-Kirish!$B$29),0)</f>
        <v>0</v>
      </c>
      <c r="DF100" s="46">
        <f>IF(AND(DF87=1,DF$4=Parametrlar!$J$8),DF92*12*(1+Kirish!$D$53)/Kirish!$D$54*(1-Kirish!$B$29),0)</f>
        <v>0</v>
      </c>
      <c r="DG100" s="46">
        <f>IF(AND(DG87=1,DG$4=Parametrlar!$J$8),DG92*12*(1+Kirish!$D$53)/Kirish!$D$54*(1-Kirish!$B$29),0)</f>
        <v>0</v>
      </c>
      <c r="DH100" s="46">
        <f>IF(AND(DH87=1,DH$4=Parametrlar!$J$8),DH92*12*(1+Kirish!$D$53)/Kirish!$D$54*(1-Kirish!$B$29),0)</f>
        <v>0</v>
      </c>
      <c r="DI100" s="46">
        <f>IF(AND(DI87=1,DI$4=Parametrlar!$J$8),DI92*12*(1+Kirish!$D$53)/Kirish!$D$54*(1-Kirish!$B$29),0)</f>
        <v>0</v>
      </c>
      <c r="DJ100" s="46">
        <f>IF(AND(DJ87=1,DJ$4=Parametrlar!$J$8),DJ92*12*(1+Kirish!$D$53)/Kirish!$D$54*(1-Kirish!$B$29),0)</f>
        <v>0</v>
      </c>
      <c r="DK100" s="46">
        <f>IF(AND(DK87=1,DK$4=Parametrlar!$J$8),DK92*12*(1+Kirish!$D$53)/Kirish!$D$54*(1-Kirish!$B$29),0)</f>
        <v>0</v>
      </c>
      <c r="DL100" s="46">
        <f>IF(AND(DL87=1,DL$4=Parametrlar!$J$8),DL92*12*(1+Kirish!$D$53)/Kirish!$D$54*(1-Kirish!$B$29),0)</f>
        <v>0</v>
      </c>
      <c r="DM100" s="46">
        <f>IF(AND(DM87=1,DM$4=Parametrlar!$J$8),DM92*12*(1+Kirish!$D$53)/Kirish!$D$54*(1-Kirish!$B$29),0)</f>
        <v>0</v>
      </c>
      <c r="DN100" s="46">
        <f>IF(AND(DN87=1,DN$4=Parametrlar!$J$8),DN92*12*(1+Kirish!$D$53)/Kirish!$D$54*(1-Kirish!$B$29),0)</f>
        <v>0</v>
      </c>
      <c r="DO100" s="46">
        <f>IF(AND(DO87=1,DO$4=Parametrlar!$J$8),DO92*12*(1+Kirish!$D$53)/Kirish!$D$54*(1-Kirish!$B$29),0)</f>
        <v>0</v>
      </c>
      <c r="DP100" s="46">
        <f>IF(AND(DP87=1,DP$4=Parametrlar!$J$8),DP92*12*(1+Kirish!$D$53)/Kirish!$D$54*(1-Kirish!$B$29),0)</f>
        <v>0</v>
      </c>
      <c r="DQ100" s="46">
        <f>IF(AND(DQ87=1,DQ$4=Parametrlar!$J$8),DQ92*12*(1+Kirish!$D$53)/Kirish!$D$54*(1-Kirish!$B$29),0)</f>
        <v>0</v>
      </c>
      <c r="DR100" s="46">
        <f>IF(AND(DR87=1,DR$4=Parametrlar!$J$8),DR92*12*(1+Kirish!$D$53)/Kirish!$D$54*(1-Kirish!$B$29),0)</f>
        <v>0</v>
      </c>
      <c r="DS100" s="46">
        <f>IF(AND(DS87=1,DS$4=Parametrlar!$J$8),DS92*12*(1+Kirish!$D$53)/Kirish!$D$54*(1-Kirish!$B$29),0)</f>
        <v>0</v>
      </c>
      <c r="DT100" s="46">
        <f>IF(AND(DT87=1,DT$4=Parametrlar!$J$8),DT92*12*(1+Kirish!$D$53)/Kirish!$D$54*(1-Kirish!$B$29),0)</f>
        <v>0</v>
      </c>
      <c r="DU100" s="46">
        <f>IF(AND(DU87=1,DU$4=Parametrlar!$J$8),DU92*12*(1+Kirish!$D$53)/Kirish!$D$54*(1-Kirish!$B$29),0)</f>
        <v>0</v>
      </c>
      <c r="DV100" s="46">
        <f>IF(AND(DV87=1,DV$4=Parametrlar!$J$8),DV92*12*(1+Kirish!$D$53)/Kirish!$D$54*(1-Kirish!$B$29),0)</f>
        <v>0</v>
      </c>
      <c r="DW100" s="46">
        <f>IF(AND(DW87=1,DW$4=Parametrlar!$J$8),DW92*12*(1+Kirish!$D$53)/Kirish!$D$54*(1-Kirish!$B$29),0)</f>
        <v>0</v>
      </c>
      <c r="DX100" s="46">
        <f>IF(AND(DX87=1,DX$4=Parametrlar!$J$8),DX92*12*(1+Kirish!$D$53)/Kirish!$D$54*(1-Kirish!$B$29),0)</f>
        <v>0</v>
      </c>
      <c r="DY100" s="46">
        <f>IF(AND(DY87=1,DY$4=Parametrlar!$J$8),DY92*12*(1+Kirish!$D$53)/Kirish!$D$54*(1-Kirish!$B$29),0)</f>
        <v>0</v>
      </c>
      <c r="DZ100" s="46">
        <f>IF(AND(DZ87=1,DZ$4=Parametrlar!$J$8),DZ92*12*(1+Kirish!$D$53)/Kirish!$D$54*(1-Kirish!$B$29),0)</f>
        <v>0</v>
      </c>
      <c r="EA100" s="46">
        <f>IF(AND(EA87=1,EA$4=Parametrlar!$J$8),EA92*12*(1+Kirish!$D$53)/Kirish!$D$54*(1-Kirish!$B$29),0)</f>
        <v>0</v>
      </c>
      <c r="EB100" s="46">
        <f>IF(AND(EB87=1,EB$4=Parametrlar!$J$8),EB92*12*(1+Kirish!$D$53)/Kirish!$D$54*(1-Kirish!$B$29),0)</f>
        <v>0</v>
      </c>
      <c r="EC100" s="46">
        <f>IF(AND(EC87=1,EC$4=Parametrlar!$J$8),EC92*12*(1+Kirish!$D$53)/Kirish!$D$54*(1-Kirish!$B$29),0)</f>
        <v>0</v>
      </c>
      <c r="ED100" s="46">
        <f>IF(AND(ED87=1,ED$4=Parametrlar!$J$8),ED92*12*(1+Kirish!$D$53)/Kirish!$D$54*(1-Kirish!$B$29),0)</f>
        <v>0</v>
      </c>
      <c r="EE100" s="46">
        <f>IF(AND(EE87=1,EE$4=Parametrlar!$J$8),EE92*12*(1+Kirish!$D$53)/Kirish!$D$54*(1-Kirish!$B$29),0)</f>
        <v>0</v>
      </c>
      <c r="EF100" s="46">
        <f>IF(AND(EF87=1,EF$4=Parametrlar!$J$8),EF92*12*(1+Kirish!$D$53)/Kirish!$D$54*(1-Kirish!$B$29),0)</f>
        <v>0</v>
      </c>
      <c r="EG100" s="46">
        <f>IF(AND(EG87=1,EG$4=Parametrlar!$J$8),EG92*12*(1+Kirish!$D$53)/Kirish!$D$54*(1-Kirish!$B$29),0)</f>
        <v>0</v>
      </c>
      <c r="EH100" s="46">
        <f>IF(AND(EH87=1,EH$4=Parametrlar!$J$8),EH92*12*(1+Kirish!$D$53)/Kirish!$D$54*(1-Kirish!$B$29),0)</f>
        <v>1797858.8059184959</v>
      </c>
      <c r="EI100" s="46">
        <f>IF(AND(EI87=1,EI$4=Parametrlar!$J$8),EI92*12*(1+Kirish!$D$53)/Kirish!$D$54*(1-Kirish!$B$29),0)</f>
        <v>0</v>
      </c>
      <c r="EJ100" s="46">
        <f>IF(AND(EJ87=1,EJ$4=Parametrlar!$J$8),EJ92*12*(1+Kirish!$D$53)/Kirish!$D$54*(1-Kirish!$B$29),0)</f>
        <v>0</v>
      </c>
      <c r="EK100" s="46">
        <f>IF(AND(EK87=1,EK$4=Parametrlar!$J$8),EK92*12*(1+Kirish!$D$53)/Kirish!$D$54*(1-Kirish!$B$29),0)</f>
        <v>0</v>
      </c>
      <c r="EL100" s="46">
        <f>IF(AND(EL87=1,EL$4=Parametrlar!$J$8),EL92*12*(1+Kirish!$D$53)/Kirish!$D$54*(1-Kirish!$B$29),0)</f>
        <v>0</v>
      </c>
      <c r="EM100" s="46">
        <f>IF(AND(EM87=1,EM$4=Parametrlar!$J$8),EM92*12*(1+Kirish!$D$53)/Kirish!$D$54*(1-Kirish!$B$29),0)</f>
        <v>0</v>
      </c>
      <c r="EN100" s="46">
        <f>IF(AND(EN87=1,EN$4=Parametrlar!$J$8),EN92*12*(1+Kirish!$D$53)/Kirish!$D$54*(1-Kirish!$B$29),0)</f>
        <v>0</v>
      </c>
      <c r="EO100" s="46">
        <f>IF(AND(EO87=1,EO$4=Parametrlar!$J$8),EO92*12*(1+Kirish!$D$53)/Kirish!$D$54*(1-Kirish!$B$29),0)</f>
        <v>0</v>
      </c>
      <c r="EP100" s="46">
        <f>IF(AND(EP87=1,EP$4=Parametrlar!$J$8),EP92*12*(1+Kirish!$D$53)/Kirish!$D$54*(1-Kirish!$B$29),0)</f>
        <v>0</v>
      </c>
      <c r="EQ100" s="46">
        <f>IF(AND(EQ87=1,EQ$4=Parametrlar!$J$8),EQ92*12*(1+Kirish!$D$53)/Kirish!$D$54*(1-Kirish!$B$29),0)</f>
        <v>0</v>
      </c>
      <c r="ER100" s="46">
        <f>IF(AND(ER87=1,ER$4=Parametrlar!$J$8),ER92*12*(1+Kirish!$D$53)/Kirish!$D$54*(1-Kirish!$B$29),0)</f>
        <v>0</v>
      </c>
      <c r="ES100" s="46">
        <f>IF(AND(ES87=1,ES$4=Parametrlar!$J$8),ES92*12*(1+Kirish!$D$53)/Kirish!$D$54*(1-Kirish!$B$29),0)</f>
        <v>0</v>
      </c>
      <c r="ET100" s="46">
        <f>IF(AND(ET87=1,ET$4=Parametrlar!$J$8),ET92*12*(1+Kirish!$D$53)/Kirish!$D$54*(1-Kirish!$B$29),0)</f>
        <v>0</v>
      </c>
      <c r="EU100" s="46">
        <f>IF(AND(EU87=1,EU$4=Parametrlar!$J$8),EU92*12*(1+Kirish!$D$53)/Kirish!$D$54*(1-Kirish!$B$29),0)</f>
        <v>0</v>
      </c>
      <c r="EV100" s="46">
        <f>IF(AND(EV87=1,EV$4=Parametrlar!$J$8),EV92*12*(1+Kirish!$D$53)/Kirish!$D$54*(1-Kirish!$B$29),0)</f>
        <v>0</v>
      </c>
      <c r="EW100" s="46">
        <f>IF(AND(EW87=1,EW$4=Parametrlar!$J$8),EW92*12*(1+Kirish!$D$53)/Kirish!$D$54*(1-Kirish!$B$29),0)</f>
        <v>0</v>
      </c>
      <c r="EX100" s="46">
        <f>IF(AND(EX87=1,EX$4=Parametrlar!$J$8),EX92*12*(1+Kirish!$D$53)/Kirish!$D$54*(1-Kirish!$B$29),0)</f>
        <v>0</v>
      </c>
      <c r="EY100" s="46">
        <f>IF(AND(EY87=1,EY$4=Parametrlar!$J$8),EY92*12*(1+Kirish!$D$53)/Kirish!$D$54*(1-Kirish!$B$29),0)</f>
        <v>0</v>
      </c>
      <c r="EZ100" s="46">
        <f>IF(AND(EZ87=1,EZ$4=Parametrlar!$J$8),EZ92*12*(1+Kirish!$D$53)/Kirish!$D$54*(1-Kirish!$B$29),0)</f>
        <v>0</v>
      </c>
      <c r="FA100" s="46">
        <f>IF(AND(FA87=1,FA$4=Parametrlar!$J$8),FA92*12*(1+Kirish!$D$53)/Kirish!$D$54*(1-Kirish!$B$29),0)</f>
        <v>0</v>
      </c>
      <c r="FB100" s="46">
        <f>IF(AND(FB87=1,FB$4=Parametrlar!$J$8),FB92*12*(1+Kirish!$D$53)/Kirish!$D$54*(1-Kirish!$B$29),0)</f>
        <v>0</v>
      </c>
      <c r="FC100" s="46">
        <f>IF(AND(FC87=1,FC$4=Parametrlar!$J$8),FC92*12*(1+Kirish!$D$53)/Kirish!$D$54*(1-Kirish!$B$29),0)</f>
        <v>0</v>
      </c>
      <c r="FD100" s="46">
        <f>IF(AND(FD87=1,FD$4=Parametrlar!$J$8),FD92*12*(1+Kirish!$D$53)/Kirish!$D$54*(1-Kirish!$B$29),0)</f>
        <v>0</v>
      </c>
      <c r="FE100" s="46">
        <f>IF(AND(FE87=1,FE$4=Parametrlar!$J$8),FE92*12*(1+Kirish!$D$53)/Kirish!$D$54*(1-Kirish!$B$29),0)</f>
        <v>0</v>
      </c>
      <c r="FF100" s="46">
        <f>IF(AND(FF87=1,FF$4=Parametrlar!$J$8),FF92*12*(1+Kirish!$D$53)/Kirish!$D$54*(1-Kirish!$B$29),0)</f>
        <v>0</v>
      </c>
      <c r="FG100" s="46">
        <f>IF(AND(FG87=1,FG$4=Parametrlar!$J$8),FG92*12*(1+Kirish!$D$53)/Kirish!$D$54*(1-Kirish!$B$29),0)</f>
        <v>0</v>
      </c>
      <c r="FH100" s="46">
        <f>IF(AND(FH87=1,FH$4=Parametrlar!$J$8),FH92*12*(1+Kirish!$D$53)/Kirish!$D$54*(1-Kirish!$B$29),0)</f>
        <v>0</v>
      </c>
      <c r="FI100" s="46">
        <f>IF(AND(FI87=1,FI$4=Parametrlar!$J$8),FI92*12*(1+Kirish!$D$53)/Kirish!$D$54*(1-Kirish!$B$29),0)</f>
        <v>0</v>
      </c>
      <c r="FJ100" s="46">
        <f>IF(AND(FJ87=1,FJ$4=Parametrlar!$J$8),FJ92*12*(1+Kirish!$D$53)/Kirish!$D$54*(1-Kirish!$B$29),0)</f>
        <v>0</v>
      </c>
      <c r="FK100" s="46">
        <f>IF(AND(FK87=1,FK$4=Parametrlar!$J$8),FK92*12*(1+Kirish!$D$53)/Kirish!$D$54*(1-Kirish!$B$29),0)</f>
        <v>0</v>
      </c>
      <c r="FL100" s="46">
        <f>IF(AND(FL87=1,FL$4=Parametrlar!$J$8),FL92*12*(1+Kirish!$D$53)/Kirish!$D$54*(1-Kirish!$B$29),0)</f>
        <v>0</v>
      </c>
      <c r="FM100" s="46">
        <f>IF(AND(FM87=1,FM$4=Parametrlar!$J$8),FM92*12*(1+Kirish!$D$53)/Kirish!$D$54*(1-Kirish!$B$29),0)</f>
        <v>0</v>
      </c>
      <c r="FN100" s="46">
        <f>IF(AND(FN87=1,FN$4=Parametrlar!$J$8),FN92*12*(1+Kirish!$D$53)/Kirish!$D$54*(1-Kirish!$B$29),0)</f>
        <v>0</v>
      </c>
      <c r="FO100" s="46">
        <f>IF(AND(FO87=1,FO$4=Parametrlar!$J$8),FO92*12*(1+Kirish!$D$53)/Kirish!$D$54*(1-Kirish!$B$29),0)</f>
        <v>0</v>
      </c>
      <c r="FP100" s="46">
        <f>IF(AND(FP87=1,FP$4=Parametrlar!$J$8),FP92*12*(1+Kirish!$D$53)/Kirish!$D$54*(1-Kirish!$B$29),0)</f>
        <v>0</v>
      </c>
    </row>
    <row r="101" spans="1:172" x14ac:dyDescent="0.2">
      <c r="A101" s="42" t="s">
        <v>16</v>
      </c>
      <c r="C101" s="45">
        <f>SUM(D101:FP101)</f>
        <v>1604843.9915666399</v>
      </c>
      <c r="D101" s="46">
        <f>IF(AND(D87=1,D$4=Parametrlar!$J$8),D100-MAX(0,D100-(Parametrlar!$J$23-SUM($D97:D97)))*Kirish!$B$28,0)</f>
        <v>0</v>
      </c>
      <c r="E101" s="46">
        <f>IF(AND(E87=1,E$4=Parametrlar!$J$8),E100-MAX(0,E100-(Parametrlar!$J$23-SUM($D97:E97)))*Kirish!$B$28,0)</f>
        <v>0</v>
      </c>
      <c r="F101" s="46">
        <f>IF(AND(F87=1,F$4=Parametrlar!$J$8),F100-MAX(0,F100-(Parametrlar!$J$23-SUM($D97:F97)))*Kirish!$B$28,0)</f>
        <v>0</v>
      </c>
      <c r="G101" s="46">
        <f>IF(AND(G87=1,G$4=Parametrlar!$J$8),G100-MAX(0,G100-(Parametrlar!$J$23-SUM($D97:G97)))*Kirish!$B$28,0)</f>
        <v>0</v>
      </c>
      <c r="H101" s="46">
        <f>IF(AND(H87=1,H$4=Parametrlar!$J$8),H100-MAX(0,H100-(Parametrlar!$J$23-SUM($D97:H97)))*Kirish!$B$28,0)</f>
        <v>0</v>
      </c>
      <c r="I101" s="46">
        <f>IF(AND(I87=1,I$4=Parametrlar!$J$8),I100-MAX(0,I100-(Parametrlar!$J$23-SUM($D97:I97)))*Kirish!$B$28,0)</f>
        <v>0</v>
      </c>
      <c r="J101" s="46">
        <f>IF(AND(J87=1,J$4=Parametrlar!$J$8),J100-MAX(0,J100-(Parametrlar!$J$23-SUM($D97:J97)))*Kirish!$B$28,0)</f>
        <v>0</v>
      </c>
      <c r="K101" s="46">
        <f>IF(AND(K87=1,K$4=Parametrlar!$J$8),K100-MAX(0,K100-(Parametrlar!$J$23-SUM($D97:K97)))*Kirish!$B$28,0)</f>
        <v>0</v>
      </c>
      <c r="L101" s="46">
        <f>IF(AND(L87=1,L$4=Parametrlar!$J$8),L100-MAX(0,L100-(Parametrlar!$J$23-SUM($D97:L97)))*Kirish!$B$28,0)</f>
        <v>0</v>
      </c>
      <c r="M101" s="46">
        <f>IF(AND(M87=1,M$4=Parametrlar!$J$8),M100-MAX(0,M100-(Parametrlar!$J$23-SUM($D97:M97)))*Kirish!$B$28,0)</f>
        <v>0</v>
      </c>
      <c r="N101" s="46">
        <f>IF(AND(N87=1,N$4=Parametrlar!$J$8),N100-MAX(0,N100-(Parametrlar!$J$23-SUM($D97:N97)))*Kirish!$B$28,0)</f>
        <v>0</v>
      </c>
      <c r="O101" s="46">
        <f>IF(AND(O87=1,O$4=Parametrlar!$J$8),O100-MAX(0,O100-(Parametrlar!$J$23-SUM($D97:O97)))*Kirish!$B$28,0)</f>
        <v>0</v>
      </c>
      <c r="P101" s="46">
        <f>IF(AND(P87=1,P$4=Parametrlar!$J$8),P100-MAX(0,P100-(Parametrlar!$J$23-SUM($D97:P97)))*Kirish!$B$28,0)</f>
        <v>0</v>
      </c>
      <c r="Q101" s="46">
        <f>IF(AND(Q87=1,Q$4=Parametrlar!$J$8),Q100-MAX(0,Q100-(Parametrlar!$J$23-SUM($D97:Q97)))*Kirish!$B$28,0)</f>
        <v>0</v>
      </c>
      <c r="R101" s="46">
        <f>IF(AND(R87=1,R$4=Parametrlar!$J$8),R100-MAX(0,R100-(Parametrlar!$J$23-SUM($D97:R97)))*Kirish!$B$28,0)</f>
        <v>0</v>
      </c>
      <c r="S101" s="46">
        <f>IF(AND(S87=1,S$4=Parametrlar!$J$8),S100-MAX(0,S100-(Parametrlar!$J$23-SUM($D97:S97)))*Kirish!$B$28,0)</f>
        <v>0</v>
      </c>
      <c r="T101" s="46">
        <f>IF(AND(T87=1,T$4=Parametrlar!$J$8),T100-MAX(0,T100-(Parametrlar!$J$23-SUM($D97:T97)))*Kirish!$B$28,0)</f>
        <v>0</v>
      </c>
      <c r="U101" s="46">
        <f>IF(AND(U87=1,U$4=Parametrlar!$J$8),U100-MAX(0,U100-(Parametrlar!$J$23-SUM($D97:U97)))*Kirish!$B$28,0)</f>
        <v>0</v>
      </c>
      <c r="V101" s="46">
        <f>IF(AND(V87=1,V$4=Parametrlar!$J$8),V100-MAX(0,V100-(Parametrlar!$J$23-SUM($D97:V97)))*Kirish!$B$28,0)</f>
        <v>0</v>
      </c>
      <c r="W101" s="46">
        <f>IF(AND(W87=1,W$4=Parametrlar!$J$8),W100-MAX(0,W100-(Parametrlar!$J$23-SUM($D97:W97)))*Kirish!$B$28,0)</f>
        <v>0</v>
      </c>
      <c r="X101" s="46">
        <f>IF(AND(X87=1,X$4=Parametrlar!$J$8),X100-MAX(0,X100-(Parametrlar!$J$23-SUM($D97:X97)))*Kirish!$B$28,0)</f>
        <v>0</v>
      </c>
      <c r="Y101" s="46">
        <f>IF(AND(Y87=1,Y$4=Parametrlar!$J$8),Y100-MAX(0,Y100-(Parametrlar!$J$23-SUM($D97:Y97)))*Kirish!$B$28,0)</f>
        <v>0</v>
      </c>
      <c r="Z101" s="46">
        <f>IF(AND(Z87=1,Z$4=Parametrlar!$J$8),Z100-MAX(0,Z100-(Parametrlar!$J$23-SUM($D97:Z97)))*Kirish!$B$28,0)</f>
        <v>0</v>
      </c>
      <c r="AA101" s="46">
        <f>IF(AND(AA87=1,AA$4=Parametrlar!$J$8),AA100-MAX(0,AA100-(Parametrlar!$J$23-SUM($D97:AA97)))*Kirish!$B$28,0)</f>
        <v>0</v>
      </c>
      <c r="AB101" s="46">
        <f>IF(AND(AB87=1,AB$4=Parametrlar!$J$8),AB100-MAX(0,AB100-(Parametrlar!$J$23-SUM($D97:AB97)))*Kirish!$B$28,0)</f>
        <v>0</v>
      </c>
      <c r="AC101" s="46">
        <f>IF(AND(AC87=1,AC$4=Parametrlar!$J$8),AC100-MAX(0,AC100-(Parametrlar!$J$23-SUM($D97:AC97)))*Kirish!$B$28,0)</f>
        <v>0</v>
      </c>
      <c r="AD101" s="46">
        <f>IF(AND(AD87=1,AD$4=Parametrlar!$J$8),AD100-MAX(0,AD100-(Parametrlar!$J$23-SUM($D97:AD97)))*Kirish!$B$28,0)</f>
        <v>0</v>
      </c>
      <c r="AE101" s="46">
        <f>IF(AND(AE87=1,AE$4=Parametrlar!$J$8),AE100-MAX(0,AE100-(Parametrlar!$J$23-SUM($D97:AE97)))*Kirish!$B$28,0)</f>
        <v>0</v>
      </c>
      <c r="AF101" s="46">
        <f>IF(AND(AF87=1,AF$4=Parametrlar!$J$8),AF100-MAX(0,AF100-(Parametrlar!$J$23-SUM($D97:AF97)))*Kirish!$B$28,0)</f>
        <v>0</v>
      </c>
      <c r="AG101" s="46">
        <f>IF(AND(AG87=1,AG$4=Parametrlar!$J$8),AG100-MAX(0,AG100-(Parametrlar!$J$23-SUM($D97:AG97)))*Kirish!$B$28,0)</f>
        <v>0</v>
      </c>
      <c r="AH101" s="46">
        <f>IF(AND(AH87=1,AH$4=Parametrlar!$J$8),AH100-MAX(0,AH100-(Parametrlar!$J$23-SUM($D97:AH97)))*Kirish!$B$28,0)</f>
        <v>0</v>
      </c>
      <c r="AI101" s="46">
        <f>IF(AND(AI87=1,AI$4=Parametrlar!$J$8),AI100-MAX(0,AI100-(Parametrlar!$J$23-SUM($D97:AI97)))*Kirish!$B$28,0)</f>
        <v>0</v>
      </c>
      <c r="AJ101" s="46">
        <f>IF(AND(AJ87=1,AJ$4=Parametrlar!$J$8),AJ100-MAX(0,AJ100-(Parametrlar!$J$23-SUM($D97:AJ97)))*Kirish!$B$28,0)</f>
        <v>0</v>
      </c>
      <c r="AK101" s="46">
        <f>IF(AND(AK87=1,AK$4=Parametrlar!$J$8),AK100-MAX(0,AK100-(Parametrlar!$J$23-SUM($D97:AK97)))*Kirish!$B$28,0)</f>
        <v>0</v>
      </c>
      <c r="AL101" s="46">
        <f>IF(AND(AL87=1,AL$4=Parametrlar!$J$8),AL100-MAX(0,AL100-(Parametrlar!$J$23-SUM($D97:AL97)))*Kirish!$B$28,0)</f>
        <v>0</v>
      </c>
      <c r="AM101" s="46">
        <f>IF(AND(AM87=1,AM$4=Parametrlar!$J$8),AM100-MAX(0,AM100-(Parametrlar!$J$23-SUM($D97:AM97)))*Kirish!$B$28,0)</f>
        <v>0</v>
      </c>
      <c r="AN101" s="46">
        <f>IF(AND(AN87=1,AN$4=Parametrlar!$J$8),AN100-MAX(0,AN100-(Parametrlar!$J$23-SUM($D97:AN97)))*Kirish!$B$28,0)</f>
        <v>0</v>
      </c>
      <c r="AO101" s="46">
        <f>IF(AND(AO87=1,AO$4=Parametrlar!$J$8),AO100-MAX(0,AO100-(Parametrlar!$J$23-SUM($D97:AO97)))*Kirish!$B$28,0)</f>
        <v>0</v>
      </c>
      <c r="AP101" s="46">
        <f>IF(AND(AP87=1,AP$4=Parametrlar!$J$8),AP100-MAX(0,AP100-(Parametrlar!$J$23-SUM($D97:AP97)))*Kirish!$B$28,0)</f>
        <v>0</v>
      </c>
      <c r="AQ101" s="46">
        <f>IF(AND(AQ87=1,AQ$4=Parametrlar!$J$8),AQ100-MAX(0,AQ100-(Parametrlar!$J$23-SUM($D97:AQ97)))*Kirish!$B$28,0)</f>
        <v>0</v>
      </c>
      <c r="AR101" s="46">
        <f>IF(AND(AR87=1,AR$4=Parametrlar!$J$8),AR100-MAX(0,AR100-(Parametrlar!$J$23-SUM($D97:AR97)))*Kirish!$B$28,0)</f>
        <v>0</v>
      </c>
      <c r="AS101" s="46">
        <f>IF(AND(AS87=1,AS$4=Parametrlar!$J$8),AS100-MAX(0,AS100-(Parametrlar!$J$23-SUM($D97:AS97)))*Kirish!$B$28,0)</f>
        <v>0</v>
      </c>
      <c r="AT101" s="46">
        <f>IF(AND(AT87=1,AT$4=Parametrlar!$J$8),AT100-MAX(0,AT100-(Parametrlar!$J$23-SUM($D97:AT97)))*Kirish!$B$28,0)</f>
        <v>0</v>
      </c>
      <c r="AU101" s="46">
        <f>IF(AND(AU87=1,AU$4=Parametrlar!$J$8),AU100-MAX(0,AU100-(Parametrlar!$J$23-SUM($D97:AU97)))*Kirish!$B$28,0)</f>
        <v>0</v>
      </c>
      <c r="AV101" s="46">
        <f>IF(AND(AV87=1,AV$4=Parametrlar!$J$8),AV100-MAX(0,AV100-(Parametrlar!$J$23-SUM($D97:AV97)))*Kirish!$B$28,0)</f>
        <v>0</v>
      </c>
      <c r="AW101" s="46">
        <f>IF(AND(AW87=1,AW$4=Parametrlar!$J$8),AW100-MAX(0,AW100-(Parametrlar!$J$23-SUM($D97:AW97)))*Kirish!$B$28,0)</f>
        <v>0</v>
      </c>
      <c r="AX101" s="46">
        <f>IF(AND(AX87=1,AX$4=Parametrlar!$J$8),AX100-MAX(0,AX100-(Parametrlar!$J$23-SUM($D97:AX97)))*Kirish!$B$28,0)</f>
        <v>0</v>
      </c>
      <c r="AY101" s="46">
        <f>IF(AND(AY87=1,AY$4=Parametrlar!$J$8),AY100-MAX(0,AY100-(Parametrlar!$J$23-SUM($D97:AY97)))*Kirish!$B$28,0)</f>
        <v>0</v>
      </c>
      <c r="AZ101" s="46">
        <f>IF(AND(AZ87=1,AZ$4=Parametrlar!$J$8),AZ100-MAX(0,AZ100-(Parametrlar!$J$23-SUM($D97:AZ97)))*Kirish!$B$28,0)</f>
        <v>0</v>
      </c>
      <c r="BA101" s="46">
        <f>IF(AND(BA87=1,BA$4=Parametrlar!$J$8),BA100-MAX(0,BA100-(Parametrlar!$J$23-SUM($D97:BA97)))*Kirish!$B$28,0)</f>
        <v>0</v>
      </c>
      <c r="BB101" s="46">
        <f>IF(AND(BB87=1,BB$4=Parametrlar!$J$8),BB100-MAX(0,BB100-(Parametrlar!$J$23-SUM($D97:BB97)))*Kirish!$B$28,0)</f>
        <v>0</v>
      </c>
      <c r="BC101" s="46">
        <f>IF(AND(BC87=1,BC$4=Parametrlar!$J$8),BC100-MAX(0,BC100-(Parametrlar!$J$23-SUM($D97:BC97)))*Kirish!$B$28,0)</f>
        <v>0</v>
      </c>
      <c r="BD101" s="46">
        <f>IF(AND(BD87=1,BD$4=Parametrlar!$J$8),BD100-MAX(0,BD100-(Parametrlar!$J$23-SUM($D97:BD97)))*Kirish!$B$28,0)</f>
        <v>0</v>
      </c>
      <c r="BE101" s="46">
        <f>IF(AND(BE87=1,BE$4=Parametrlar!$J$8),BE100-MAX(0,BE100-(Parametrlar!$J$23-SUM($D97:BE97)))*Kirish!$B$28,0)</f>
        <v>0</v>
      </c>
      <c r="BF101" s="46">
        <f>IF(AND(BF87=1,BF$4=Parametrlar!$J$8),BF100-MAX(0,BF100-(Parametrlar!$J$23-SUM($D97:BF97)))*Kirish!$B$28,0)</f>
        <v>0</v>
      </c>
      <c r="BG101" s="46">
        <f>IF(AND(BG87=1,BG$4=Parametrlar!$J$8),BG100-MAX(0,BG100-(Parametrlar!$J$23-SUM($D97:BG97)))*Kirish!$B$28,0)</f>
        <v>0</v>
      </c>
      <c r="BH101" s="46">
        <f>IF(AND(BH87=1,BH$4=Parametrlar!$J$8),BH100-MAX(0,BH100-(Parametrlar!$J$23-SUM($D97:BH97)))*Kirish!$B$28,0)</f>
        <v>0</v>
      </c>
      <c r="BI101" s="46">
        <f>IF(AND(BI87=1,BI$4=Parametrlar!$J$8),BI100-MAX(0,BI100-(Parametrlar!$J$23-SUM($D97:BI97)))*Kirish!$B$28,0)</f>
        <v>0</v>
      </c>
      <c r="BJ101" s="46">
        <f>IF(AND(BJ87=1,BJ$4=Parametrlar!$J$8),BJ100-MAX(0,BJ100-(Parametrlar!$J$23-SUM($D97:BJ97)))*Kirish!$B$28,0)</f>
        <v>0</v>
      </c>
      <c r="BK101" s="46">
        <f>IF(AND(BK87=1,BK$4=Parametrlar!$J$8),BK100-MAX(0,BK100-(Parametrlar!$J$23-SUM($D97:BK97)))*Kirish!$B$28,0)</f>
        <v>0</v>
      </c>
      <c r="BL101" s="46">
        <f>IF(AND(BL87=1,BL$4=Parametrlar!$J$8),BL100-MAX(0,BL100-(Parametrlar!$J$23-SUM($D97:BL97)))*Kirish!$B$28,0)</f>
        <v>0</v>
      </c>
      <c r="BM101" s="46">
        <f>IF(AND(BM87=1,BM$4=Parametrlar!$J$8),BM100-MAX(0,BM100-(Parametrlar!$J$23-SUM($D97:BM97)))*Kirish!$B$28,0)</f>
        <v>0</v>
      </c>
      <c r="BN101" s="46">
        <f>IF(AND(BN87=1,BN$4=Parametrlar!$J$8),BN100-MAX(0,BN100-(Parametrlar!$J$23-SUM($D97:BN97)))*Kirish!$B$28,0)</f>
        <v>0</v>
      </c>
      <c r="BO101" s="46">
        <f>IF(AND(BO87=1,BO$4=Parametrlar!$J$8),BO100-MAX(0,BO100-(Parametrlar!$J$23-SUM($D97:BO97)))*Kirish!$B$28,0)</f>
        <v>0</v>
      </c>
      <c r="BP101" s="46">
        <f>IF(AND(BP87=1,BP$4=Parametrlar!$J$8),BP100-MAX(0,BP100-(Parametrlar!$J$23-SUM($D97:BP97)))*Kirish!$B$28,0)</f>
        <v>0</v>
      </c>
      <c r="BQ101" s="46">
        <f>IF(AND(BQ87=1,BQ$4=Parametrlar!$J$8),BQ100-MAX(0,BQ100-(Parametrlar!$J$23-SUM($D97:BQ97)))*Kirish!$B$28,0)</f>
        <v>0</v>
      </c>
      <c r="BR101" s="46">
        <f>IF(AND(BR87=1,BR$4=Parametrlar!$J$8),BR100-MAX(0,BR100-(Parametrlar!$J$23-SUM($D97:BR97)))*Kirish!$B$28,0)</f>
        <v>0</v>
      </c>
      <c r="BS101" s="46">
        <f>IF(AND(BS87=1,BS$4=Parametrlar!$J$8),BS100-MAX(0,BS100-(Parametrlar!$J$23-SUM($D97:BS97)))*Kirish!$B$28,0)</f>
        <v>0</v>
      </c>
      <c r="BT101" s="46">
        <f>IF(AND(BT87=1,BT$4=Parametrlar!$J$8),BT100-MAX(0,BT100-(Parametrlar!$J$23-SUM($D97:BT97)))*Kirish!$B$28,0)</f>
        <v>0</v>
      </c>
      <c r="BU101" s="46">
        <f>IF(AND(BU87=1,BU$4=Parametrlar!$J$8),BU100-MAX(0,BU100-(Parametrlar!$J$23-SUM($D97:BU97)))*Kirish!$B$28,0)</f>
        <v>0</v>
      </c>
      <c r="BV101" s="46">
        <f>IF(AND(BV87=1,BV$4=Parametrlar!$J$8),BV100-MAX(0,BV100-(Parametrlar!$J$23-SUM($D97:BV97)))*Kirish!$B$28,0)</f>
        <v>0</v>
      </c>
      <c r="BW101" s="46">
        <f>IF(AND(BW87=1,BW$4=Parametrlar!$J$8),BW100-MAX(0,BW100-(Parametrlar!$J$23-SUM($D97:BW97)))*Kirish!$B$28,0)</f>
        <v>0</v>
      </c>
      <c r="BX101" s="46">
        <f>IF(AND(BX87=1,BX$4=Parametrlar!$J$8),BX100-MAX(0,BX100-(Parametrlar!$J$23-SUM($D97:BX97)))*Kirish!$B$28,0)</f>
        <v>0</v>
      </c>
      <c r="BY101" s="46">
        <f>IF(AND(BY87=1,BY$4=Parametrlar!$J$8),BY100-MAX(0,BY100-(Parametrlar!$J$23-SUM($D97:BY97)))*Kirish!$B$28,0)</f>
        <v>0</v>
      </c>
      <c r="BZ101" s="46">
        <f>IF(AND(BZ87=1,BZ$4=Parametrlar!$J$8),BZ100-MAX(0,BZ100-(Parametrlar!$J$23-SUM($D97:BZ97)))*Kirish!$B$28,0)</f>
        <v>0</v>
      </c>
      <c r="CA101" s="46">
        <f>IF(AND(CA87=1,CA$4=Parametrlar!$J$8),CA100-MAX(0,CA100-(Parametrlar!$J$23-SUM($D97:CA97)))*Kirish!$B$28,0)</f>
        <v>0</v>
      </c>
      <c r="CB101" s="46">
        <f>IF(AND(CB87=1,CB$4=Parametrlar!$J$8),CB100-MAX(0,CB100-(Parametrlar!$J$23-SUM($D97:CB97)))*Kirish!$B$28,0)</f>
        <v>0</v>
      </c>
      <c r="CC101" s="46">
        <f>IF(AND(CC87=1,CC$4=Parametrlar!$J$8),CC100-MAX(0,CC100-(Parametrlar!$J$23-SUM($D97:CC97)))*Kirish!$B$28,0)</f>
        <v>0</v>
      </c>
      <c r="CD101" s="46">
        <f>IF(AND(CD87=1,CD$4=Parametrlar!$J$8),CD100-MAX(0,CD100-(Parametrlar!$J$23-SUM($D97:CD97)))*Kirish!$B$28,0)</f>
        <v>0</v>
      </c>
      <c r="CE101" s="46">
        <f>IF(AND(CE87=1,CE$4=Parametrlar!$J$8),CE100-MAX(0,CE100-(Parametrlar!$J$23-SUM($D97:CE97)))*Kirish!$B$28,0)</f>
        <v>0</v>
      </c>
      <c r="CF101" s="46">
        <f>IF(AND(CF87=1,CF$4=Parametrlar!$J$8),CF100-MAX(0,CF100-(Parametrlar!$J$23-SUM($D97:CF97)))*Kirish!$B$28,0)</f>
        <v>0</v>
      </c>
      <c r="CG101" s="46">
        <f>IF(AND(CG87=1,CG$4=Parametrlar!$J$8),CG100-MAX(0,CG100-(Parametrlar!$J$23-SUM($D97:CG97)))*Kirish!$B$28,0)</f>
        <v>0</v>
      </c>
      <c r="CH101" s="46">
        <f>IF(AND(CH87=1,CH$4=Parametrlar!$J$8),CH100-MAX(0,CH100-(Parametrlar!$J$23-SUM($D97:CH97)))*Kirish!$B$28,0)</f>
        <v>0</v>
      </c>
      <c r="CI101" s="46">
        <f>IF(AND(CI87=1,CI$4=Parametrlar!$J$8),CI100-MAX(0,CI100-(Parametrlar!$J$23-SUM($D97:CI97)))*Kirish!$B$28,0)</f>
        <v>0</v>
      </c>
      <c r="CJ101" s="46">
        <f>IF(AND(CJ87=1,CJ$4=Parametrlar!$J$8),CJ100-MAX(0,CJ100-(Parametrlar!$J$23-SUM($D97:CJ97)))*Kirish!$B$28,0)</f>
        <v>0</v>
      </c>
      <c r="CK101" s="46">
        <f>IF(AND(CK87=1,CK$4=Parametrlar!$J$8),CK100-MAX(0,CK100-(Parametrlar!$J$23-SUM($D97:CK97)))*Kirish!$B$28,0)</f>
        <v>0</v>
      </c>
      <c r="CL101" s="46">
        <f>IF(AND(CL87=1,CL$4=Parametrlar!$J$8),CL100-MAX(0,CL100-(Parametrlar!$J$23-SUM($D97:CL97)))*Kirish!$B$28,0)</f>
        <v>0</v>
      </c>
      <c r="CM101" s="46">
        <f>IF(AND(CM87=1,CM$4=Parametrlar!$J$8),CM100-MAX(0,CM100-(Parametrlar!$J$23-SUM($D97:CM97)))*Kirish!$B$28,0)</f>
        <v>0</v>
      </c>
      <c r="CN101" s="46">
        <f>IF(AND(CN87=1,CN$4=Parametrlar!$J$8),CN100-MAX(0,CN100-(Parametrlar!$J$23-SUM($D97:CN97)))*Kirish!$B$28,0)</f>
        <v>0</v>
      </c>
      <c r="CO101" s="46">
        <f>IF(AND(CO87=1,CO$4=Parametrlar!$J$8),CO100-MAX(0,CO100-(Parametrlar!$J$23-SUM($D97:CO97)))*Kirish!$B$28,0)</f>
        <v>0</v>
      </c>
      <c r="CP101" s="46">
        <f>IF(AND(CP87=1,CP$4=Parametrlar!$J$8),CP100-MAX(0,CP100-(Parametrlar!$J$23-SUM($D97:CP97)))*Kirish!$B$28,0)</f>
        <v>0</v>
      </c>
      <c r="CQ101" s="46">
        <f>IF(AND(CQ87=1,CQ$4=Parametrlar!$J$8),CQ100-MAX(0,CQ100-(Parametrlar!$J$23-SUM($D97:CQ97)))*Kirish!$B$28,0)</f>
        <v>0</v>
      </c>
      <c r="CR101" s="46">
        <f>IF(AND(CR87=1,CR$4=Parametrlar!$J$8),CR100-MAX(0,CR100-(Parametrlar!$J$23-SUM($D97:CR97)))*Kirish!$B$28,0)</f>
        <v>0</v>
      </c>
      <c r="CS101" s="46">
        <f>IF(AND(CS87=1,CS$4=Parametrlar!$J$8),CS100-MAX(0,CS100-(Parametrlar!$J$23-SUM($D97:CS97)))*Kirish!$B$28,0)</f>
        <v>0</v>
      </c>
      <c r="CT101" s="46">
        <f>IF(AND(CT87=1,CT$4=Parametrlar!$J$8),CT100-MAX(0,CT100-(Parametrlar!$J$23-SUM($D97:CT97)))*Kirish!$B$28,0)</f>
        <v>0</v>
      </c>
      <c r="CU101" s="46">
        <f>IF(AND(CU87=1,CU$4=Parametrlar!$J$8),CU100-MAX(0,CU100-(Parametrlar!$J$23-SUM($D97:CU97)))*Kirish!$B$28,0)</f>
        <v>0</v>
      </c>
      <c r="CV101" s="46">
        <f>IF(AND(CV87=1,CV$4=Parametrlar!$J$8),CV100-MAX(0,CV100-(Parametrlar!$J$23-SUM($D97:CV97)))*Kirish!$B$28,0)</f>
        <v>0</v>
      </c>
      <c r="CW101" s="46">
        <f>IF(AND(CW87=1,CW$4=Parametrlar!$J$8),CW100-MAX(0,CW100-(Parametrlar!$J$23-SUM($D97:CW97)))*Kirish!$B$28,0)</f>
        <v>0</v>
      </c>
      <c r="CX101" s="46">
        <f>IF(AND(CX87=1,CX$4=Parametrlar!$J$8),CX100-MAX(0,CX100-(Parametrlar!$J$23-SUM($D97:CX97)))*Kirish!$B$28,0)</f>
        <v>0</v>
      </c>
      <c r="CY101" s="46">
        <f>IF(AND(CY87=1,CY$4=Parametrlar!$J$8),CY100-MAX(0,CY100-(Parametrlar!$J$23-SUM($D97:CY97)))*Kirish!$B$28,0)</f>
        <v>0</v>
      </c>
      <c r="CZ101" s="46">
        <f>IF(AND(CZ87=1,CZ$4=Parametrlar!$J$8),CZ100-MAX(0,CZ100-(Parametrlar!$J$23-SUM($D97:CZ97)))*Kirish!$B$28,0)</f>
        <v>0</v>
      </c>
      <c r="DA101" s="46">
        <f>IF(AND(DA87=1,DA$4=Parametrlar!$J$8),DA100-MAX(0,DA100-(Parametrlar!$J$23-SUM($D97:DA97)))*Kirish!$B$28,0)</f>
        <v>0</v>
      </c>
      <c r="DB101" s="46">
        <f>IF(AND(DB87=1,DB$4=Parametrlar!$J$8),DB100-MAX(0,DB100-(Parametrlar!$J$23-SUM($D97:DB97)))*Kirish!$B$28,0)</f>
        <v>0</v>
      </c>
      <c r="DC101" s="46">
        <f>IF(AND(DC87=1,DC$4=Parametrlar!$J$8),DC100-MAX(0,DC100-(Parametrlar!$J$23-SUM($D97:DC97)))*Kirish!$B$28,0)</f>
        <v>0</v>
      </c>
      <c r="DD101" s="46">
        <f>IF(AND(DD87=1,DD$4=Parametrlar!$J$8),DD100-MAX(0,DD100-(Parametrlar!$J$23-SUM($D97:DD97)))*Kirish!$B$28,0)</f>
        <v>0</v>
      </c>
      <c r="DE101" s="46">
        <f>IF(AND(DE87=1,DE$4=Parametrlar!$J$8),DE100-MAX(0,DE100-(Parametrlar!$J$23-SUM($D97:DE97)))*Kirish!$B$28,0)</f>
        <v>0</v>
      </c>
      <c r="DF101" s="46">
        <f>IF(AND(DF87=1,DF$4=Parametrlar!$J$8),DF100-MAX(0,DF100-(Parametrlar!$J$23-SUM($D97:DF97)))*Kirish!$B$28,0)</f>
        <v>0</v>
      </c>
      <c r="DG101" s="46">
        <f>IF(AND(DG87=1,DG$4=Parametrlar!$J$8),DG100-MAX(0,DG100-(Parametrlar!$J$23-SUM($D97:DG97)))*Kirish!$B$28,0)</f>
        <v>0</v>
      </c>
      <c r="DH101" s="46">
        <f>IF(AND(DH87=1,DH$4=Parametrlar!$J$8),DH100-MAX(0,DH100-(Parametrlar!$J$23-SUM($D97:DH97)))*Kirish!$B$28,0)</f>
        <v>0</v>
      </c>
      <c r="DI101" s="46">
        <f>IF(AND(DI87=1,DI$4=Parametrlar!$J$8),DI100-MAX(0,DI100-(Parametrlar!$J$23-SUM($D97:DI97)))*Kirish!$B$28,0)</f>
        <v>0</v>
      </c>
      <c r="DJ101" s="46">
        <f>IF(AND(DJ87=1,DJ$4=Parametrlar!$J$8),DJ100-MAX(0,DJ100-(Parametrlar!$J$23-SUM($D97:DJ97)))*Kirish!$B$28,0)</f>
        <v>0</v>
      </c>
      <c r="DK101" s="46">
        <f>IF(AND(DK87=1,DK$4=Parametrlar!$J$8),DK100-MAX(0,DK100-(Parametrlar!$J$23-SUM($D97:DK97)))*Kirish!$B$28,0)</f>
        <v>0</v>
      </c>
      <c r="DL101" s="46">
        <f>IF(AND(DL87=1,DL$4=Parametrlar!$J$8),DL100-MAX(0,DL100-(Parametrlar!$J$23-SUM($D97:DL97)))*Kirish!$B$28,0)</f>
        <v>0</v>
      </c>
      <c r="DM101" s="46">
        <f>IF(AND(DM87=1,DM$4=Parametrlar!$J$8),DM100-MAX(0,DM100-(Parametrlar!$J$23-SUM($D97:DM97)))*Kirish!$B$28,0)</f>
        <v>0</v>
      </c>
      <c r="DN101" s="46">
        <f>IF(AND(DN87=1,DN$4=Parametrlar!$J$8),DN100-MAX(0,DN100-(Parametrlar!$J$23-SUM($D97:DN97)))*Kirish!$B$28,0)</f>
        <v>0</v>
      </c>
      <c r="DO101" s="46">
        <f>IF(AND(DO87=1,DO$4=Parametrlar!$J$8),DO100-MAX(0,DO100-(Parametrlar!$J$23-SUM($D97:DO97)))*Kirish!$B$28,0)</f>
        <v>0</v>
      </c>
      <c r="DP101" s="46">
        <f>IF(AND(DP87=1,DP$4=Parametrlar!$J$8),DP100-MAX(0,DP100-(Parametrlar!$J$23-SUM($D97:DP97)))*Kirish!$B$28,0)</f>
        <v>0</v>
      </c>
      <c r="DQ101" s="46">
        <f>IF(AND(DQ87=1,DQ$4=Parametrlar!$J$8),DQ100-MAX(0,DQ100-(Parametrlar!$J$23-SUM($D97:DQ97)))*Kirish!$B$28,0)</f>
        <v>0</v>
      </c>
      <c r="DR101" s="46">
        <f>IF(AND(DR87=1,DR$4=Parametrlar!$J$8),DR100-MAX(0,DR100-(Parametrlar!$J$23-SUM($D97:DR97)))*Kirish!$B$28,0)</f>
        <v>0</v>
      </c>
      <c r="DS101" s="46">
        <f>IF(AND(DS87=1,DS$4=Parametrlar!$J$8),DS100-MAX(0,DS100-(Parametrlar!$J$23-SUM($D97:DS97)))*Kirish!$B$28,0)</f>
        <v>0</v>
      </c>
      <c r="DT101" s="46">
        <f>IF(AND(DT87=1,DT$4=Parametrlar!$J$8),DT100-MAX(0,DT100-(Parametrlar!$J$23-SUM($D97:DT97)))*Kirish!$B$28,0)</f>
        <v>0</v>
      </c>
      <c r="DU101" s="46">
        <f>IF(AND(DU87=1,DU$4=Parametrlar!$J$8),DU100-MAX(0,DU100-(Parametrlar!$J$23-SUM($D97:DU97)))*Kirish!$B$28,0)</f>
        <v>0</v>
      </c>
      <c r="DV101" s="46">
        <f>IF(AND(DV87=1,DV$4=Parametrlar!$J$8),DV100-MAX(0,DV100-(Parametrlar!$J$23-SUM($D97:DV97)))*Kirish!$B$28,0)</f>
        <v>0</v>
      </c>
      <c r="DW101" s="46">
        <f>IF(AND(DW87=1,DW$4=Parametrlar!$J$8),DW100-MAX(0,DW100-(Parametrlar!$J$23-SUM($D97:DW97)))*Kirish!$B$28,0)</f>
        <v>0</v>
      </c>
      <c r="DX101" s="46">
        <f>IF(AND(DX87=1,DX$4=Parametrlar!$J$8),DX100-MAX(0,DX100-(Parametrlar!$J$23-SUM($D97:DX97)))*Kirish!$B$28,0)</f>
        <v>0</v>
      </c>
      <c r="DY101" s="46">
        <f>IF(AND(DY87=1,DY$4=Parametrlar!$J$8),DY100-MAX(0,DY100-(Parametrlar!$J$23-SUM($D97:DY97)))*Kirish!$B$28,0)</f>
        <v>0</v>
      </c>
      <c r="DZ101" s="46">
        <f>IF(AND(DZ87=1,DZ$4=Parametrlar!$J$8),DZ100-MAX(0,DZ100-(Parametrlar!$J$23-SUM($D97:DZ97)))*Kirish!$B$28,0)</f>
        <v>0</v>
      </c>
      <c r="EA101" s="46">
        <f>IF(AND(EA87=1,EA$4=Parametrlar!$J$8),EA100-MAX(0,EA100-(Parametrlar!$J$23-SUM($D97:EA97)))*Kirish!$B$28,0)</f>
        <v>0</v>
      </c>
      <c r="EB101" s="46">
        <f>IF(AND(EB87=1,EB$4=Parametrlar!$J$8),EB100-MAX(0,EB100-(Parametrlar!$J$23-SUM($D97:EB97)))*Kirish!$B$28,0)</f>
        <v>0</v>
      </c>
      <c r="EC101" s="46">
        <f>IF(AND(EC87=1,EC$4=Parametrlar!$J$8),EC100-MAX(0,EC100-(Parametrlar!$J$23-SUM($D97:EC97)))*Kirish!$B$28,0)</f>
        <v>0</v>
      </c>
      <c r="ED101" s="46">
        <f>IF(AND(ED87=1,ED$4=Parametrlar!$J$8),ED100-MAX(0,ED100-(Parametrlar!$J$23-SUM($D97:ED97)))*Kirish!$B$28,0)</f>
        <v>0</v>
      </c>
      <c r="EE101" s="46">
        <f>IF(AND(EE87=1,EE$4=Parametrlar!$J$8),EE100-MAX(0,EE100-(Parametrlar!$J$23-SUM($D97:EE97)))*Kirish!$B$28,0)</f>
        <v>0</v>
      </c>
      <c r="EF101" s="46">
        <f>IF(AND(EF87=1,EF$4=Parametrlar!$J$8),EF100-MAX(0,EF100-(Parametrlar!$J$23-SUM($D97:EF97)))*Kirish!$B$28,0)</f>
        <v>0</v>
      </c>
      <c r="EG101" s="46">
        <f>IF(AND(EG87=1,EG$4=Parametrlar!$J$8),EG100-MAX(0,EG100-(Parametrlar!$J$23-SUM($D97:EG97)))*Kirish!$B$28,0)</f>
        <v>0</v>
      </c>
      <c r="EH101" s="46">
        <f>IF(AND(EH87=1,EH$4=Parametrlar!$J$8),EH100-MAX(0,EH100-(Parametrlar!$J$23-SUM($D97:EH97)))*Kirish!$B$28,0)</f>
        <v>1604843.9915666399</v>
      </c>
      <c r="EI101" s="46">
        <f>IF(AND(EI87=1,EI$4=Parametrlar!$J$8),EI100-MAX(0,EI100-(Parametrlar!$J$23-SUM($D97:EI97)))*Kirish!$B$28,0)</f>
        <v>0</v>
      </c>
      <c r="EJ101" s="46">
        <f>IF(AND(EJ87=1,EJ$4=Parametrlar!$J$8),EJ100-MAX(0,EJ100-(Parametrlar!$J$23-SUM($D97:EJ97)))*Kirish!$B$28,0)</f>
        <v>0</v>
      </c>
      <c r="EK101" s="46">
        <f>IF(AND(EK87=1,EK$4=Parametrlar!$J$8),EK100-MAX(0,EK100-(Parametrlar!$J$23-SUM($D97:EK97)))*Kirish!$B$28,0)</f>
        <v>0</v>
      </c>
      <c r="EL101" s="46">
        <f>IF(AND(EL87=1,EL$4=Parametrlar!$J$8),EL100-MAX(0,EL100-(Parametrlar!$J$23-SUM($D97:EL97)))*Kirish!$B$28,0)</f>
        <v>0</v>
      </c>
      <c r="EM101" s="46">
        <f>IF(AND(EM87=1,EM$4=Parametrlar!$J$8),EM100-MAX(0,EM100-(Parametrlar!$J$23-SUM($D97:EM97)))*Kirish!$B$28,0)</f>
        <v>0</v>
      </c>
      <c r="EN101" s="46">
        <f>IF(AND(EN87=1,EN$4=Parametrlar!$J$8),EN100-MAX(0,EN100-(Parametrlar!$J$23-SUM($D97:EN97)))*Kirish!$B$28,0)</f>
        <v>0</v>
      </c>
      <c r="EO101" s="46">
        <f>IF(AND(EO87=1,EO$4=Parametrlar!$J$8),EO100-MAX(0,EO100-(Parametrlar!$J$23-SUM($D97:EO97)))*Kirish!$B$28,0)</f>
        <v>0</v>
      </c>
      <c r="EP101" s="46">
        <f>IF(AND(EP87=1,EP$4=Parametrlar!$J$8),EP100-MAX(0,EP100-(Parametrlar!$J$23-SUM($D97:EP97)))*Kirish!$B$28,0)</f>
        <v>0</v>
      </c>
      <c r="EQ101" s="46">
        <f>IF(AND(EQ87=1,EQ$4=Parametrlar!$J$8),EQ100-MAX(0,EQ100-(Parametrlar!$J$23-SUM($D97:EQ97)))*Kirish!$B$28,0)</f>
        <v>0</v>
      </c>
      <c r="ER101" s="46">
        <f>IF(AND(ER87=1,ER$4=Parametrlar!$J$8),ER100-MAX(0,ER100-(Parametrlar!$J$23-SUM($D97:ER97)))*Kirish!$B$28,0)</f>
        <v>0</v>
      </c>
      <c r="ES101" s="46">
        <f>IF(AND(ES87=1,ES$4=Parametrlar!$J$8),ES100-MAX(0,ES100-(Parametrlar!$J$23-SUM($D97:ES97)))*Kirish!$B$28,0)</f>
        <v>0</v>
      </c>
      <c r="ET101" s="46">
        <f>IF(AND(ET87=1,ET$4=Parametrlar!$J$8),ET100-MAX(0,ET100-(Parametrlar!$J$23-SUM($D97:ET97)))*Kirish!$B$28,0)</f>
        <v>0</v>
      </c>
      <c r="EU101" s="46">
        <f>IF(AND(EU87=1,EU$4=Parametrlar!$J$8),EU100-MAX(0,EU100-(Parametrlar!$J$23-SUM($D97:EU97)))*Kirish!$B$28,0)</f>
        <v>0</v>
      </c>
      <c r="EV101" s="46">
        <f>IF(AND(EV87=1,EV$4=Parametrlar!$J$8),EV100-MAX(0,EV100-(Parametrlar!$J$23-SUM($D97:EV97)))*Kirish!$B$28,0)</f>
        <v>0</v>
      </c>
      <c r="EW101" s="46">
        <f>IF(AND(EW87=1,EW$4=Parametrlar!$J$8),EW100-MAX(0,EW100-(Parametrlar!$J$23-SUM($D97:EW97)))*Kirish!$B$28,0)</f>
        <v>0</v>
      </c>
      <c r="EX101" s="46">
        <f>IF(AND(EX87=1,EX$4=Parametrlar!$J$8),EX100-MAX(0,EX100-(Parametrlar!$J$23-SUM($D97:EX97)))*Kirish!$B$28,0)</f>
        <v>0</v>
      </c>
      <c r="EY101" s="46">
        <f>IF(AND(EY87=1,EY$4=Parametrlar!$J$8),EY100-MAX(0,EY100-(Parametrlar!$J$23-SUM($D97:EY97)))*Kirish!$B$28,0)</f>
        <v>0</v>
      </c>
      <c r="EZ101" s="46">
        <f>IF(AND(EZ87=1,EZ$4=Parametrlar!$J$8),EZ100-MAX(0,EZ100-(Parametrlar!$J$23-SUM($D97:EZ97)))*Kirish!$B$28,0)</f>
        <v>0</v>
      </c>
      <c r="FA101" s="46">
        <f>IF(AND(FA87=1,FA$4=Parametrlar!$J$8),FA100-MAX(0,FA100-(Parametrlar!$J$23-SUM($D97:FA97)))*Kirish!$B$28,0)</f>
        <v>0</v>
      </c>
      <c r="FB101" s="46">
        <f>IF(AND(FB87=1,FB$4=Parametrlar!$J$8),FB100-MAX(0,FB100-(Parametrlar!$J$23-SUM($D97:FB97)))*Kirish!$B$28,0)</f>
        <v>0</v>
      </c>
      <c r="FC101" s="46">
        <f>IF(AND(FC87=1,FC$4=Parametrlar!$J$8),FC100-MAX(0,FC100-(Parametrlar!$J$23-SUM($D97:FC97)))*Kirish!$B$28,0)</f>
        <v>0</v>
      </c>
      <c r="FD101" s="46">
        <f>IF(AND(FD87=1,FD$4=Parametrlar!$J$8),FD100-MAX(0,FD100-(Parametrlar!$J$23-SUM($D97:FD97)))*Kirish!$B$28,0)</f>
        <v>0</v>
      </c>
      <c r="FE101" s="46">
        <f>IF(AND(FE87=1,FE$4=Parametrlar!$J$8),FE100-MAX(0,FE100-(Parametrlar!$J$23-SUM($D97:FE97)))*Kirish!$B$28,0)</f>
        <v>0</v>
      </c>
      <c r="FF101" s="46">
        <f>IF(AND(FF87=1,FF$4=Parametrlar!$J$8),FF100-MAX(0,FF100-(Parametrlar!$J$23-SUM($D97:FF97)))*Kirish!$B$28,0)</f>
        <v>0</v>
      </c>
      <c r="FG101" s="46">
        <f>IF(AND(FG87=1,FG$4=Parametrlar!$J$8),FG100-MAX(0,FG100-(Parametrlar!$J$23-SUM($D97:FG97)))*Kirish!$B$28,0)</f>
        <v>0</v>
      </c>
      <c r="FH101" s="46">
        <f>IF(AND(FH87=1,FH$4=Parametrlar!$J$8),FH100-MAX(0,FH100-(Parametrlar!$J$23-SUM($D97:FH97)))*Kirish!$B$28,0)</f>
        <v>0</v>
      </c>
      <c r="FI101" s="46">
        <f>IF(AND(FI87=1,FI$4=Parametrlar!$J$8),FI100-MAX(0,FI100-(Parametrlar!$J$23-SUM($D97:FI97)))*Kirish!$B$28,0)</f>
        <v>0</v>
      </c>
      <c r="FJ101" s="46">
        <f>IF(AND(FJ87=1,FJ$4=Parametrlar!$J$8),FJ100-MAX(0,FJ100-(Parametrlar!$J$23-SUM($D97:FJ97)))*Kirish!$B$28,0)</f>
        <v>0</v>
      </c>
      <c r="FK101" s="46">
        <f>IF(AND(FK87=1,FK$4=Parametrlar!$J$8),FK100-MAX(0,FK100-(Parametrlar!$J$23-SUM($D97:FK97)))*Kirish!$B$28,0)</f>
        <v>0</v>
      </c>
      <c r="FL101" s="46">
        <f>IF(AND(FL87=1,FL$4=Parametrlar!$J$8),FL100-MAX(0,FL100-(Parametrlar!$J$23-SUM($D97:FL97)))*Kirish!$B$28,0)</f>
        <v>0</v>
      </c>
      <c r="FM101" s="46">
        <f>IF(AND(FM87=1,FM$4=Parametrlar!$J$8),FM100-MAX(0,FM100-(Parametrlar!$J$23-SUM($D97:FM97)))*Kirish!$B$28,0)</f>
        <v>0</v>
      </c>
      <c r="FN101" s="46">
        <f>IF(AND(FN87=1,FN$4=Parametrlar!$J$8),FN100-MAX(0,FN100-(Parametrlar!$J$23-SUM($D97:FN97)))*Kirish!$B$28,0)</f>
        <v>0</v>
      </c>
      <c r="FO101" s="46">
        <f>IF(AND(FO87=1,FO$4=Parametrlar!$J$8),FO100-MAX(0,FO100-(Parametrlar!$J$23-SUM($D97:FO97)))*Kirish!$B$28,0)</f>
        <v>0</v>
      </c>
      <c r="FP101" s="46">
        <f>IF(AND(FP87=1,FP$4=Parametrlar!$J$8),FP100-MAX(0,FP100-(Parametrlar!$J$23-SUM($D97:FP97)))*Kirish!$B$28,0)</f>
        <v>0</v>
      </c>
    </row>
    <row r="102" spans="1:172" x14ac:dyDescent="0.2">
      <c r="A102" s="35" t="s">
        <v>249</v>
      </c>
      <c r="C102" s="45">
        <f>SUM(D102:FP102)</f>
        <v>2550642.6884588972</v>
      </c>
      <c r="D102" s="45">
        <f t="shared" ref="D102:AI102" si="120">-D85-D82-D83-D84+D79-D80-D81+D99+D101</f>
        <v>-800000</v>
      </c>
      <c r="E102" s="45">
        <f t="shared" si="120"/>
        <v>-55372.767679146193</v>
      </c>
      <c r="F102" s="45">
        <f t="shared" si="120"/>
        <v>-18190.42440887777</v>
      </c>
      <c r="G102" s="45">
        <f t="shared" si="120"/>
        <v>19604.403036415482</v>
      </c>
      <c r="H102" s="45">
        <f t="shared" si="120"/>
        <v>58011.714656733653</v>
      </c>
      <c r="I102" s="45">
        <f t="shared" si="120"/>
        <v>97031.510452076676</v>
      </c>
      <c r="J102" s="45">
        <f t="shared" si="120"/>
        <v>101752.19244602579</v>
      </c>
      <c r="K102" s="45">
        <f t="shared" si="120"/>
        <v>106472.87443997494</v>
      </c>
      <c r="L102" s="45">
        <f t="shared" si="120"/>
        <v>111193.5564339241</v>
      </c>
      <c r="M102" s="45">
        <f t="shared" si="120"/>
        <v>115914.23842787321</v>
      </c>
      <c r="N102" s="45">
        <f t="shared" si="120"/>
        <v>120634.92042182236</v>
      </c>
      <c r="O102" s="45">
        <f t="shared" si="120"/>
        <v>125355.60241577151</v>
      </c>
      <c r="P102" s="45">
        <f t="shared" si="120"/>
        <v>111809.61774305395</v>
      </c>
      <c r="Q102" s="45">
        <f t="shared" si="120"/>
        <v>-40151.125538616929</v>
      </c>
      <c r="R102" s="45">
        <f t="shared" si="120"/>
        <v>-79962.59691523487</v>
      </c>
      <c r="S102" s="45">
        <f t="shared" si="120"/>
        <v>78458.097626198971</v>
      </c>
      <c r="T102" s="45">
        <f t="shared" si="120"/>
        <v>40332.229898031663</v>
      </c>
      <c r="U102" s="45">
        <f t="shared" si="120"/>
        <v>-497.20167182722764</v>
      </c>
      <c r="V102" s="45">
        <f t="shared" si="120"/>
        <v>322.29066000652119</v>
      </c>
      <c r="W102" s="45">
        <f t="shared" si="120"/>
        <v>1141.7829918402683</v>
      </c>
      <c r="X102" s="45">
        <f t="shared" si="120"/>
        <v>1961.2753236740125</v>
      </c>
      <c r="Y102" s="45">
        <f t="shared" si="120"/>
        <v>2769.8564346815979</v>
      </c>
      <c r="Z102" s="45">
        <f t="shared" si="120"/>
        <v>3466.4249167402827</v>
      </c>
      <c r="AA102" s="45">
        <f t="shared" si="120"/>
        <v>4162.9933987989689</v>
      </c>
      <c r="AB102" s="45">
        <f t="shared" si="120"/>
        <v>4859.5618808576537</v>
      </c>
      <c r="AC102" s="45">
        <f t="shared" si="120"/>
        <v>6100.4006641909864</v>
      </c>
      <c r="AD102" s="45">
        <f t="shared" si="120"/>
        <v>6100.4006641909864</v>
      </c>
      <c r="AE102" s="45">
        <f t="shared" si="120"/>
        <v>6372.3595484189036</v>
      </c>
      <c r="AF102" s="45">
        <f t="shared" si="120"/>
        <v>6372.3595484189036</v>
      </c>
      <c r="AG102" s="45">
        <f t="shared" si="120"/>
        <v>6372.3595484189036</v>
      </c>
      <c r="AH102" s="45">
        <f t="shared" si="120"/>
        <v>6372.3595484189036</v>
      </c>
      <c r="AI102" s="45">
        <f t="shared" si="120"/>
        <v>6372.3595484189036</v>
      </c>
      <c r="AJ102" s="45">
        <f t="shared" ref="AJ102:BO102" si="121">-AJ85-AJ82-AJ83-AJ84+AJ79-AJ80-AJ81+AJ99+AJ101</f>
        <v>6372.3595484189036</v>
      </c>
      <c r="AK102" s="45">
        <f t="shared" si="121"/>
        <v>6372.3595484189036</v>
      </c>
      <c r="AL102" s="45">
        <f t="shared" si="121"/>
        <v>6372.3595484189036</v>
      </c>
      <c r="AM102" s="45">
        <f t="shared" si="121"/>
        <v>6372.3595484189036</v>
      </c>
      <c r="AN102" s="45">
        <f t="shared" si="121"/>
        <v>6372.3595484189036</v>
      </c>
      <c r="AO102" s="45">
        <f t="shared" si="121"/>
        <v>6372.3595484189036</v>
      </c>
      <c r="AP102" s="45">
        <f t="shared" si="121"/>
        <v>6372.3595484189036</v>
      </c>
      <c r="AQ102" s="45">
        <f t="shared" si="121"/>
        <v>6655.19678801594</v>
      </c>
      <c r="AR102" s="45">
        <f t="shared" si="121"/>
        <v>6655.19678801594</v>
      </c>
      <c r="AS102" s="45">
        <f t="shared" si="121"/>
        <v>6655.19678801594</v>
      </c>
      <c r="AT102" s="45">
        <f t="shared" si="121"/>
        <v>6655.19678801594</v>
      </c>
      <c r="AU102" s="45">
        <f t="shared" si="121"/>
        <v>6655.19678801594</v>
      </c>
      <c r="AV102" s="45">
        <f t="shared" si="121"/>
        <v>6655.19678801594</v>
      </c>
      <c r="AW102" s="45">
        <f t="shared" si="121"/>
        <v>6655.19678801594</v>
      </c>
      <c r="AX102" s="45">
        <f t="shared" si="121"/>
        <v>6655.19678801594</v>
      </c>
      <c r="AY102" s="45">
        <f t="shared" si="121"/>
        <v>6655.19678801594</v>
      </c>
      <c r="AZ102" s="45">
        <f t="shared" si="121"/>
        <v>6655.19678801594</v>
      </c>
      <c r="BA102" s="45">
        <f t="shared" si="121"/>
        <v>6655.19678801594</v>
      </c>
      <c r="BB102" s="45">
        <f t="shared" si="121"/>
        <v>6655.19678801594</v>
      </c>
      <c r="BC102" s="45">
        <f t="shared" si="121"/>
        <v>6949.3475171968548</v>
      </c>
      <c r="BD102" s="45">
        <f t="shared" si="121"/>
        <v>6949.3475171968548</v>
      </c>
      <c r="BE102" s="45">
        <f t="shared" si="121"/>
        <v>6949.3475171968548</v>
      </c>
      <c r="BF102" s="45">
        <f t="shared" si="121"/>
        <v>6949.3475171968548</v>
      </c>
      <c r="BG102" s="45">
        <f t="shared" si="121"/>
        <v>6949.3475171968548</v>
      </c>
      <c r="BH102" s="45">
        <f t="shared" si="121"/>
        <v>6949.3475171968548</v>
      </c>
      <c r="BI102" s="45">
        <f t="shared" si="121"/>
        <v>6949.3475171968548</v>
      </c>
      <c r="BJ102" s="45">
        <f t="shared" si="121"/>
        <v>6949.3475171968548</v>
      </c>
      <c r="BK102" s="45">
        <f t="shared" si="121"/>
        <v>6949.3475171968548</v>
      </c>
      <c r="BL102" s="45">
        <f t="shared" si="121"/>
        <v>6949.3475171968548</v>
      </c>
      <c r="BM102" s="45">
        <f t="shared" si="121"/>
        <v>6949.3475171968548</v>
      </c>
      <c r="BN102" s="45">
        <f t="shared" si="121"/>
        <v>6949.3475171968548</v>
      </c>
      <c r="BO102" s="45">
        <f t="shared" si="121"/>
        <v>7255.2642755450088</v>
      </c>
      <c r="BP102" s="45">
        <f t="shared" ref="BP102:CU102" si="122">-BP85-BP82-BP83-BP84+BP79-BP80-BP81+BP99+BP101</f>
        <v>7255.2642755450088</v>
      </c>
      <c r="BQ102" s="45">
        <f t="shared" si="122"/>
        <v>7255.2642755450088</v>
      </c>
      <c r="BR102" s="45">
        <f t="shared" si="122"/>
        <v>7255.2642755450088</v>
      </c>
      <c r="BS102" s="45">
        <f t="shared" si="122"/>
        <v>7255.2642755450088</v>
      </c>
      <c r="BT102" s="45">
        <f t="shared" si="122"/>
        <v>7255.2642755450088</v>
      </c>
      <c r="BU102" s="45">
        <f t="shared" si="122"/>
        <v>7255.2642755450088</v>
      </c>
      <c r="BV102" s="45">
        <f t="shared" si="122"/>
        <v>7255.2642755450088</v>
      </c>
      <c r="BW102" s="45">
        <f t="shared" si="122"/>
        <v>7255.2642755450088</v>
      </c>
      <c r="BX102" s="45">
        <f t="shared" si="122"/>
        <v>7255.2642755450088</v>
      </c>
      <c r="BY102" s="45">
        <f t="shared" si="122"/>
        <v>7255.2642755450088</v>
      </c>
      <c r="BZ102" s="45">
        <f t="shared" si="122"/>
        <v>7255.2642755450088</v>
      </c>
      <c r="CA102" s="45">
        <f t="shared" si="122"/>
        <v>7573.4177042270867</v>
      </c>
      <c r="CB102" s="45">
        <f t="shared" si="122"/>
        <v>7573.4177042270867</v>
      </c>
      <c r="CC102" s="45">
        <f t="shared" si="122"/>
        <v>7573.4177042270867</v>
      </c>
      <c r="CD102" s="45">
        <f t="shared" si="122"/>
        <v>7573.4177042270867</v>
      </c>
      <c r="CE102" s="45">
        <f t="shared" si="122"/>
        <v>7573.4177042270867</v>
      </c>
      <c r="CF102" s="45">
        <f t="shared" si="122"/>
        <v>7573.4177042270867</v>
      </c>
      <c r="CG102" s="45">
        <f t="shared" si="122"/>
        <v>7573.4177042270867</v>
      </c>
      <c r="CH102" s="45">
        <f t="shared" si="122"/>
        <v>7573.4177042270867</v>
      </c>
      <c r="CI102" s="45">
        <f t="shared" si="122"/>
        <v>7573.4177042270867</v>
      </c>
      <c r="CJ102" s="45">
        <f t="shared" si="122"/>
        <v>7573.4177042270867</v>
      </c>
      <c r="CK102" s="45">
        <f t="shared" si="122"/>
        <v>7573.4177042270867</v>
      </c>
      <c r="CL102" s="45">
        <f t="shared" si="122"/>
        <v>7573.4177042270867</v>
      </c>
      <c r="CM102" s="45">
        <f t="shared" si="122"/>
        <v>7904.2972700564496</v>
      </c>
      <c r="CN102" s="45">
        <f t="shared" si="122"/>
        <v>7904.2972700564496</v>
      </c>
      <c r="CO102" s="45">
        <f t="shared" si="122"/>
        <v>7904.2972700564496</v>
      </c>
      <c r="CP102" s="45">
        <f t="shared" si="122"/>
        <v>7904.2972700564496</v>
      </c>
      <c r="CQ102" s="45">
        <f t="shared" si="122"/>
        <v>7904.2972700564496</v>
      </c>
      <c r="CR102" s="45">
        <f t="shared" si="122"/>
        <v>7904.2972700564496</v>
      </c>
      <c r="CS102" s="45">
        <f t="shared" si="122"/>
        <v>7904.2972700564496</v>
      </c>
      <c r="CT102" s="45">
        <f t="shared" si="122"/>
        <v>7904.2972700564496</v>
      </c>
      <c r="CU102" s="45">
        <f t="shared" si="122"/>
        <v>7904.2972700564496</v>
      </c>
      <c r="CV102" s="45">
        <f t="shared" ref="CV102:EA102" si="123">-CV85-CV82-CV83-CV84+CV79-CV80-CV81+CV99+CV101</f>
        <v>7904.2972700564496</v>
      </c>
      <c r="CW102" s="45">
        <f t="shared" si="123"/>
        <v>7904.2972700564496</v>
      </c>
      <c r="CX102" s="45">
        <f t="shared" si="123"/>
        <v>7904.2972700564496</v>
      </c>
      <c r="CY102" s="45">
        <f t="shared" si="123"/>
        <v>8248.412018518984</v>
      </c>
      <c r="CZ102" s="45">
        <f t="shared" si="123"/>
        <v>8248.412018518984</v>
      </c>
      <c r="DA102" s="45">
        <f t="shared" si="123"/>
        <v>8248.412018518984</v>
      </c>
      <c r="DB102" s="45">
        <f t="shared" si="123"/>
        <v>8248.412018518984</v>
      </c>
      <c r="DC102" s="45">
        <f t="shared" si="123"/>
        <v>8248.412018518984</v>
      </c>
      <c r="DD102" s="45">
        <f t="shared" si="123"/>
        <v>8248.412018518984</v>
      </c>
      <c r="DE102" s="45">
        <f t="shared" si="123"/>
        <v>8248.412018518984</v>
      </c>
      <c r="DF102" s="45">
        <f t="shared" si="123"/>
        <v>8248.412018518984</v>
      </c>
      <c r="DG102" s="45">
        <f t="shared" si="123"/>
        <v>8248.412018518984</v>
      </c>
      <c r="DH102" s="45">
        <f t="shared" si="123"/>
        <v>8248.412018518984</v>
      </c>
      <c r="DI102" s="45">
        <f t="shared" si="123"/>
        <v>8248.412018518984</v>
      </c>
      <c r="DJ102" s="45">
        <f t="shared" si="123"/>
        <v>8248.412018518984</v>
      </c>
      <c r="DK102" s="45">
        <f t="shared" si="123"/>
        <v>8606.2913569200246</v>
      </c>
      <c r="DL102" s="45">
        <f t="shared" si="123"/>
        <v>8606.2913569200246</v>
      </c>
      <c r="DM102" s="45">
        <f t="shared" si="123"/>
        <v>8606.2913569200246</v>
      </c>
      <c r="DN102" s="45">
        <f t="shared" si="123"/>
        <v>8606.2913569200246</v>
      </c>
      <c r="DO102" s="45">
        <f t="shared" si="123"/>
        <v>8606.2913569200246</v>
      </c>
      <c r="DP102" s="45">
        <f t="shared" si="123"/>
        <v>8606.2913569200246</v>
      </c>
      <c r="DQ102" s="45">
        <f t="shared" si="123"/>
        <v>8606.2913569200246</v>
      </c>
      <c r="DR102" s="45">
        <f t="shared" si="123"/>
        <v>8606.2913569200246</v>
      </c>
      <c r="DS102" s="45">
        <f t="shared" si="123"/>
        <v>8606.2913569200246</v>
      </c>
      <c r="DT102" s="45">
        <f t="shared" si="123"/>
        <v>8606.2913569200246</v>
      </c>
      <c r="DU102" s="45">
        <f t="shared" si="123"/>
        <v>8606.2913569200246</v>
      </c>
      <c r="DV102" s="45">
        <f t="shared" si="123"/>
        <v>8606.2913569200246</v>
      </c>
      <c r="DW102" s="45">
        <f t="shared" si="123"/>
        <v>8978.4858688571039</v>
      </c>
      <c r="DX102" s="45">
        <f t="shared" si="123"/>
        <v>8978.4858688571039</v>
      </c>
      <c r="DY102" s="45">
        <f t="shared" si="123"/>
        <v>8978.4858688571039</v>
      </c>
      <c r="DZ102" s="45">
        <f t="shared" si="123"/>
        <v>8978.4858688571039</v>
      </c>
      <c r="EA102" s="45">
        <f t="shared" si="123"/>
        <v>8978.4858688571039</v>
      </c>
      <c r="EB102" s="45">
        <f t="shared" ref="EB102:FG102" si="124">-EB85-EB82-EB83-EB84+EB79-EB80-EB81+EB99+EB101</f>
        <v>8978.4858688571039</v>
      </c>
      <c r="EC102" s="45">
        <f t="shared" si="124"/>
        <v>8978.4858688571039</v>
      </c>
      <c r="ED102" s="45">
        <f t="shared" si="124"/>
        <v>8978.4858688571039</v>
      </c>
      <c r="EE102" s="45">
        <f t="shared" si="124"/>
        <v>8978.4858688571039</v>
      </c>
      <c r="EF102" s="45">
        <f t="shared" si="124"/>
        <v>8978.4858688571039</v>
      </c>
      <c r="EG102" s="45">
        <f t="shared" si="124"/>
        <v>8978.4858688571039</v>
      </c>
      <c r="EH102" s="45">
        <f t="shared" si="124"/>
        <v>1613822.4774354969</v>
      </c>
      <c r="EI102" s="45">
        <f t="shared" si="124"/>
        <v>0</v>
      </c>
      <c r="EJ102" s="45">
        <f t="shared" si="124"/>
        <v>0</v>
      </c>
      <c r="EK102" s="45">
        <f t="shared" si="124"/>
        <v>0</v>
      </c>
      <c r="EL102" s="45">
        <f t="shared" si="124"/>
        <v>0</v>
      </c>
      <c r="EM102" s="45">
        <f t="shared" si="124"/>
        <v>0</v>
      </c>
      <c r="EN102" s="45">
        <f t="shared" si="124"/>
        <v>0</v>
      </c>
      <c r="EO102" s="45">
        <f t="shared" si="124"/>
        <v>0</v>
      </c>
      <c r="EP102" s="45">
        <f t="shared" si="124"/>
        <v>0</v>
      </c>
      <c r="EQ102" s="45">
        <f t="shared" si="124"/>
        <v>0</v>
      </c>
      <c r="ER102" s="45">
        <f t="shared" si="124"/>
        <v>0</v>
      </c>
      <c r="ES102" s="45">
        <f t="shared" si="124"/>
        <v>0</v>
      </c>
      <c r="ET102" s="45">
        <f t="shared" si="124"/>
        <v>0</v>
      </c>
      <c r="EU102" s="45">
        <f t="shared" si="124"/>
        <v>0</v>
      </c>
      <c r="EV102" s="45">
        <f t="shared" si="124"/>
        <v>0</v>
      </c>
      <c r="EW102" s="45">
        <f t="shared" si="124"/>
        <v>0</v>
      </c>
      <c r="EX102" s="45">
        <f t="shared" si="124"/>
        <v>0</v>
      </c>
      <c r="EY102" s="45">
        <f t="shared" si="124"/>
        <v>0</v>
      </c>
      <c r="EZ102" s="45">
        <f t="shared" si="124"/>
        <v>0</v>
      </c>
      <c r="FA102" s="45">
        <f t="shared" si="124"/>
        <v>0</v>
      </c>
      <c r="FB102" s="45">
        <f t="shared" si="124"/>
        <v>0</v>
      </c>
      <c r="FC102" s="45">
        <f t="shared" si="124"/>
        <v>0</v>
      </c>
      <c r="FD102" s="45">
        <f t="shared" si="124"/>
        <v>0</v>
      </c>
      <c r="FE102" s="45">
        <f t="shared" si="124"/>
        <v>0</v>
      </c>
      <c r="FF102" s="45">
        <f t="shared" si="124"/>
        <v>0</v>
      </c>
      <c r="FG102" s="45">
        <f t="shared" si="124"/>
        <v>0</v>
      </c>
      <c r="FH102" s="45">
        <f t="shared" ref="FH102:GM102" si="125">-FH85-FH82-FH83-FH84+FH79-FH80-FH81+FH99+FH101</f>
        <v>0</v>
      </c>
      <c r="FI102" s="45">
        <f t="shared" si="125"/>
        <v>0</v>
      </c>
      <c r="FJ102" s="45">
        <f t="shared" si="125"/>
        <v>0</v>
      </c>
      <c r="FK102" s="45">
        <f t="shared" si="125"/>
        <v>0</v>
      </c>
      <c r="FL102" s="45">
        <f t="shared" si="125"/>
        <v>0</v>
      </c>
      <c r="FM102" s="45">
        <f t="shared" si="125"/>
        <v>0</v>
      </c>
      <c r="FN102" s="45">
        <f t="shared" si="125"/>
        <v>0</v>
      </c>
      <c r="FO102" s="45">
        <f t="shared" si="125"/>
        <v>0</v>
      </c>
      <c r="FP102" s="45">
        <f t="shared" si="125"/>
        <v>0</v>
      </c>
    </row>
    <row r="103" spans="1:172" x14ac:dyDescent="0.2">
      <c r="A103" s="42" t="s">
        <v>250</v>
      </c>
      <c r="D103" s="46">
        <f>D102</f>
        <v>-800000</v>
      </c>
      <c r="E103" s="46">
        <f t="shared" ref="E103:AJ103" si="126">D103+E102</f>
        <v>-855372.76767914614</v>
      </c>
      <c r="F103" s="46">
        <f t="shared" si="126"/>
        <v>-873563.19208802388</v>
      </c>
      <c r="G103" s="46">
        <f t="shared" si="126"/>
        <v>-853958.78905160842</v>
      </c>
      <c r="H103" s="46">
        <f t="shared" si="126"/>
        <v>-795947.07439487474</v>
      </c>
      <c r="I103" s="46">
        <f t="shared" si="126"/>
        <v>-698915.56394279806</v>
      </c>
      <c r="J103" s="46">
        <f t="shared" si="126"/>
        <v>-597163.37149677228</v>
      </c>
      <c r="K103" s="46">
        <f t="shared" si="126"/>
        <v>-490690.49705679732</v>
      </c>
      <c r="L103" s="46">
        <f t="shared" si="126"/>
        <v>-379496.94062287326</v>
      </c>
      <c r="M103" s="46">
        <f t="shared" si="126"/>
        <v>-263582.70219500002</v>
      </c>
      <c r="N103" s="46">
        <f t="shared" si="126"/>
        <v>-142947.78177317767</v>
      </c>
      <c r="O103" s="46">
        <f t="shared" si="126"/>
        <v>-17592.179357406159</v>
      </c>
      <c r="P103" s="46">
        <f t="shared" si="126"/>
        <v>94217.438385647794</v>
      </c>
      <c r="Q103" s="46">
        <f t="shared" si="126"/>
        <v>54066.312847030866</v>
      </c>
      <c r="R103" s="46">
        <f t="shared" si="126"/>
        <v>-25896.284068204004</v>
      </c>
      <c r="S103" s="46">
        <f t="shared" si="126"/>
        <v>52561.813557994967</v>
      </c>
      <c r="T103" s="46">
        <f t="shared" si="126"/>
        <v>92894.043456026629</v>
      </c>
      <c r="U103" s="46">
        <f t="shared" si="126"/>
        <v>92396.841784199409</v>
      </c>
      <c r="V103" s="46">
        <f t="shared" si="126"/>
        <v>92719.132444205927</v>
      </c>
      <c r="W103" s="46">
        <f t="shared" si="126"/>
        <v>93860.915436046198</v>
      </c>
      <c r="X103" s="46">
        <f t="shared" si="126"/>
        <v>95822.190759720208</v>
      </c>
      <c r="Y103" s="46">
        <f t="shared" si="126"/>
        <v>98592.047194401806</v>
      </c>
      <c r="Z103" s="46">
        <f t="shared" si="126"/>
        <v>102058.47211114209</v>
      </c>
      <c r="AA103" s="46">
        <f t="shared" si="126"/>
        <v>106221.46550994106</v>
      </c>
      <c r="AB103" s="46">
        <f t="shared" si="126"/>
        <v>111081.02739079871</v>
      </c>
      <c r="AC103" s="46">
        <f t="shared" si="126"/>
        <v>117181.42805498969</v>
      </c>
      <c r="AD103" s="46">
        <f t="shared" si="126"/>
        <v>123281.82871918067</v>
      </c>
      <c r="AE103" s="46">
        <f t="shared" si="126"/>
        <v>129654.18826759957</v>
      </c>
      <c r="AF103" s="46">
        <f t="shared" si="126"/>
        <v>136026.54781601849</v>
      </c>
      <c r="AG103" s="46">
        <f t="shared" si="126"/>
        <v>142398.90736443739</v>
      </c>
      <c r="AH103" s="46">
        <f t="shared" si="126"/>
        <v>148771.26691285628</v>
      </c>
      <c r="AI103" s="46">
        <f t="shared" si="126"/>
        <v>155143.62646127518</v>
      </c>
      <c r="AJ103" s="46">
        <f t="shared" si="126"/>
        <v>161515.98600969408</v>
      </c>
      <c r="AK103" s="46">
        <f t="shared" ref="AK103:BP103" si="127">AJ103+AK102</f>
        <v>167888.34555811298</v>
      </c>
      <c r="AL103" s="46">
        <f t="shared" si="127"/>
        <v>174260.70510653188</v>
      </c>
      <c r="AM103" s="46">
        <f t="shared" si="127"/>
        <v>180633.06465495078</v>
      </c>
      <c r="AN103" s="46">
        <f t="shared" si="127"/>
        <v>187005.42420336968</v>
      </c>
      <c r="AO103" s="46">
        <f t="shared" si="127"/>
        <v>193377.78375178858</v>
      </c>
      <c r="AP103" s="46">
        <f t="shared" si="127"/>
        <v>199750.14330020748</v>
      </c>
      <c r="AQ103" s="46">
        <f t="shared" si="127"/>
        <v>206405.34008822343</v>
      </c>
      <c r="AR103" s="46">
        <f t="shared" si="127"/>
        <v>213060.53687623938</v>
      </c>
      <c r="AS103" s="46">
        <f t="shared" si="127"/>
        <v>219715.73366425533</v>
      </c>
      <c r="AT103" s="46">
        <f t="shared" si="127"/>
        <v>226370.93045227128</v>
      </c>
      <c r="AU103" s="46">
        <f t="shared" si="127"/>
        <v>233026.12724028723</v>
      </c>
      <c r="AV103" s="46">
        <f t="shared" si="127"/>
        <v>239681.32402830318</v>
      </c>
      <c r="AW103" s="46">
        <f t="shared" si="127"/>
        <v>246336.52081631913</v>
      </c>
      <c r="AX103" s="46">
        <f t="shared" si="127"/>
        <v>252991.71760433508</v>
      </c>
      <c r="AY103" s="46">
        <f t="shared" si="127"/>
        <v>259646.91439235103</v>
      </c>
      <c r="AZ103" s="46">
        <f t="shared" si="127"/>
        <v>266302.11118036695</v>
      </c>
      <c r="BA103" s="46">
        <f t="shared" si="127"/>
        <v>272957.3079683829</v>
      </c>
      <c r="BB103" s="46">
        <f t="shared" si="127"/>
        <v>279612.50475639885</v>
      </c>
      <c r="BC103" s="46">
        <f t="shared" si="127"/>
        <v>286561.85227359569</v>
      </c>
      <c r="BD103" s="46">
        <f t="shared" si="127"/>
        <v>293511.19979079254</v>
      </c>
      <c r="BE103" s="46">
        <f t="shared" si="127"/>
        <v>300460.54730798939</v>
      </c>
      <c r="BF103" s="46">
        <f t="shared" si="127"/>
        <v>307409.89482518623</v>
      </c>
      <c r="BG103" s="46">
        <f t="shared" si="127"/>
        <v>314359.24234238308</v>
      </c>
      <c r="BH103" s="46">
        <f t="shared" si="127"/>
        <v>321308.58985957992</v>
      </c>
      <c r="BI103" s="46">
        <f t="shared" si="127"/>
        <v>328257.93737677677</v>
      </c>
      <c r="BJ103" s="46">
        <f t="shared" si="127"/>
        <v>335207.28489397361</v>
      </c>
      <c r="BK103" s="46">
        <f t="shared" si="127"/>
        <v>342156.63241117046</v>
      </c>
      <c r="BL103" s="46">
        <f t="shared" si="127"/>
        <v>349105.97992836731</v>
      </c>
      <c r="BM103" s="46">
        <f t="shared" si="127"/>
        <v>356055.32744556415</v>
      </c>
      <c r="BN103" s="46">
        <f t="shared" si="127"/>
        <v>363004.674962761</v>
      </c>
      <c r="BO103" s="46">
        <f t="shared" si="127"/>
        <v>370259.93923830602</v>
      </c>
      <c r="BP103" s="46">
        <f t="shared" si="127"/>
        <v>377515.20351385104</v>
      </c>
      <c r="BQ103" s="46">
        <f t="shared" ref="BQ103:CV103" si="128">BP103+BQ102</f>
        <v>384770.46778939606</v>
      </c>
      <c r="BR103" s="46">
        <f t="shared" si="128"/>
        <v>392025.73206494108</v>
      </c>
      <c r="BS103" s="46">
        <f t="shared" si="128"/>
        <v>399280.9963404861</v>
      </c>
      <c r="BT103" s="46">
        <f t="shared" si="128"/>
        <v>406536.26061603113</v>
      </c>
      <c r="BU103" s="46">
        <f t="shared" si="128"/>
        <v>413791.52489157615</v>
      </c>
      <c r="BV103" s="46">
        <f t="shared" si="128"/>
        <v>421046.78916712117</v>
      </c>
      <c r="BW103" s="46">
        <f t="shared" si="128"/>
        <v>428302.05344266619</v>
      </c>
      <c r="BX103" s="46">
        <f t="shared" si="128"/>
        <v>435557.31771821121</v>
      </c>
      <c r="BY103" s="46">
        <f t="shared" si="128"/>
        <v>442812.58199375623</v>
      </c>
      <c r="BZ103" s="46">
        <f t="shared" si="128"/>
        <v>450067.84626930126</v>
      </c>
      <c r="CA103" s="46">
        <f t="shared" si="128"/>
        <v>457641.26397352834</v>
      </c>
      <c r="CB103" s="46">
        <f t="shared" si="128"/>
        <v>465214.68167775543</v>
      </c>
      <c r="CC103" s="46">
        <f t="shared" si="128"/>
        <v>472788.09938198252</v>
      </c>
      <c r="CD103" s="46">
        <f t="shared" si="128"/>
        <v>480361.51708620961</v>
      </c>
      <c r="CE103" s="46">
        <f t="shared" si="128"/>
        <v>487934.9347904367</v>
      </c>
      <c r="CF103" s="46">
        <f t="shared" si="128"/>
        <v>495508.35249466379</v>
      </c>
      <c r="CG103" s="46">
        <f t="shared" si="128"/>
        <v>503081.77019889088</v>
      </c>
      <c r="CH103" s="46">
        <f t="shared" si="128"/>
        <v>510655.18790311797</v>
      </c>
      <c r="CI103" s="46">
        <f t="shared" si="128"/>
        <v>518228.60560734506</v>
      </c>
      <c r="CJ103" s="46">
        <f t="shared" si="128"/>
        <v>525802.02331157215</v>
      </c>
      <c r="CK103" s="46">
        <f t="shared" si="128"/>
        <v>533375.44101579918</v>
      </c>
      <c r="CL103" s="46">
        <f t="shared" si="128"/>
        <v>540948.85872002621</v>
      </c>
      <c r="CM103" s="46">
        <f t="shared" si="128"/>
        <v>548853.15599008265</v>
      </c>
      <c r="CN103" s="46">
        <f t="shared" si="128"/>
        <v>556757.4532601391</v>
      </c>
      <c r="CO103" s="46">
        <f t="shared" si="128"/>
        <v>564661.75053019554</v>
      </c>
      <c r="CP103" s="46">
        <f t="shared" si="128"/>
        <v>572566.04780025198</v>
      </c>
      <c r="CQ103" s="46">
        <f t="shared" si="128"/>
        <v>580470.34507030842</v>
      </c>
      <c r="CR103" s="46">
        <f t="shared" si="128"/>
        <v>588374.64234036487</v>
      </c>
      <c r="CS103" s="46">
        <f t="shared" si="128"/>
        <v>596278.93961042131</v>
      </c>
      <c r="CT103" s="46">
        <f t="shared" si="128"/>
        <v>604183.23688047775</v>
      </c>
      <c r="CU103" s="46">
        <f t="shared" si="128"/>
        <v>612087.53415053419</v>
      </c>
      <c r="CV103" s="46">
        <f t="shared" si="128"/>
        <v>619991.83142059064</v>
      </c>
      <c r="CW103" s="46">
        <f t="shared" ref="CW103:EB103" si="129">CV103+CW102</f>
        <v>627896.12869064708</v>
      </c>
      <c r="CX103" s="46">
        <f t="shared" si="129"/>
        <v>635800.42596070352</v>
      </c>
      <c r="CY103" s="46">
        <f t="shared" si="129"/>
        <v>644048.83797922253</v>
      </c>
      <c r="CZ103" s="46">
        <f t="shared" si="129"/>
        <v>652297.24999774154</v>
      </c>
      <c r="DA103" s="46">
        <f t="shared" si="129"/>
        <v>660545.66201626055</v>
      </c>
      <c r="DB103" s="46">
        <f t="shared" si="129"/>
        <v>668794.07403477957</v>
      </c>
      <c r="DC103" s="46">
        <f t="shared" si="129"/>
        <v>677042.48605329858</v>
      </c>
      <c r="DD103" s="46">
        <f t="shared" si="129"/>
        <v>685290.89807181759</v>
      </c>
      <c r="DE103" s="46">
        <f t="shared" si="129"/>
        <v>693539.3100903366</v>
      </c>
      <c r="DF103" s="46">
        <f t="shared" si="129"/>
        <v>701787.72210885561</v>
      </c>
      <c r="DG103" s="46">
        <f t="shared" si="129"/>
        <v>710036.13412737462</v>
      </c>
      <c r="DH103" s="46">
        <f t="shared" si="129"/>
        <v>718284.54614589363</v>
      </c>
      <c r="DI103" s="46">
        <f t="shared" si="129"/>
        <v>726532.95816441264</v>
      </c>
      <c r="DJ103" s="46">
        <f t="shared" si="129"/>
        <v>734781.37018293166</v>
      </c>
      <c r="DK103" s="46">
        <f t="shared" si="129"/>
        <v>743387.66153985169</v>
      </c>
      <c r="DL103" s="46">
        <f t="shared" si="129"/>
        <v>751993.95289677172</v>
      </c>
      <c r="DM103" s="46">
        <f t="shared" si="129"/>
        <v>760600.24425369175</v>
      </c>
      <c r="DN103" s="46">
        <f t="shared" si="129"/>
        <v>769206.53561061178</v>
      </c>
      <c r="DO103" s="46">
        <f t="shared" si="129"/>
        <v>777812.82696753182</v>
      </c>
      <c r="DP103" s="46">
        <f t="shared" si="129"/>
        <v>786419.11832445185</v>
      </c>
      <c r="DQ103" s="46">
        <f t="shared" si="129"/>
        <v>795025.40968137188</v>
      </c>
      <c r="DR103" s="46">
        <f t="shared" si="129"/>
        <v>803631.70103829191</v>
      </c>
      <c r="DS103" s="46">
        <f t="shared" si="129"/>
        <v>812237.99239521194</v>
      </c>
      <c r="DT103" s="46">
        <f t="shared" si="129"/>
        <v>820844.28375213197</v>
      </c>
      <c r="DU103" s="46">
        <f t="shared" si="129"/>
        <v>829450.57510905201</v>
      </c>
      <c r="DV103" s="46">
        <f t="shared" si="129"/>
        <v>838056.86646597204</v>
      </c>
      <c r="DW103" s="46">
        <f t="shared" si="129"/>
        <v>847035.35233482916</v>
      </c>
      <c r="DX103" s="46">
        <f t="shared" si="129"/>
        <v>856013.83820368629</v>
      </c>
      <c r="DY103" s="46">
        <f t="shared" si="129"/>
        <v>864992.32407254342</v>
      </c>
      <c r="DZ103" s="46">
        <f t="shared" si="129"/>
        <v>873970.80994140054</v>
      </c>
      <c r="EA103" s="46">
        <f t="shared" si="129"/>
        <v>882949.29581025767</v>
      </c>
      <c r="EB103" s="46">
        <f t="shared" si="129"/>
        <v>891927.78167911479</v>
      </c>
      <c r="EC103" s="46">
        <f t="shared" ref="EC103:FH103" si="130">EB103+EC102</f>
        <v>900906.26754797192</v>
      </c>
      <c r="ED103" s="46">
        <f t="shared" si="130"/>
        <v>909884.75341682904</v>
      </c>
      <c r="EE103" s="46">
        <f t="shared" si="130"/>
        <v>918863.23928568617</v>
      </c>
      <c r="EF103" s="46">
        <f t="shared" si="130"/>
        <v>927841.7251545433</v>
      </c>
      <c r="EG103" s="46">
        <f t="shared" si="130"/>
        <v>936820.21102340042</v>
      </c>
      <c r="EH103" s="46">
        <f t="shared" si="130"/>
        <v>2550642.6884588972</v>
      </c>
      <c r="EI103" s="46">
        <f t="shared" si="130"/>
        <v>2550642.6884588972</v>
      </c>
      <c r="EJ103" s="46">
        <f t="shared" si="130"/>
        <v>2550642.6884588972</v>
      </c>
      <c r="EK103" s="46">
        <f t="shared" si="130"/>
        <v>2550642.6884588972</v>
      </c>
      <c r="EL103" s="46">
        <f t="shared" si="130"/>
        <v>2550642.6884588972</v>
      </c>
      <c r="EM103" s="46">
        <f t="shared" si="130"/>
        <v>2550642.6884588972</v>
      </c>
      <c r="EN103" s="46">
        <f t="shared" si="130"/>
        <v>2550642.6884588972</v>
      </c>
      <c r="EO103" s="46">
        <f t="shared" si="130"/>
        <v>2550642.6884588972</v>
      </c>
      <c r="EP103" s="46">
        <f t="shared" si="130"/>
        <v>2550642.6884588972</v>
      </c>
      <c r="EQ103" s="46">
        <f t="shared" si="130"/>
        <v>2550642.6884588972</v>
      </c>
      <c r="ER103" s="46">
        <f t="shared" si="130"/>
        <v>2550642.6884588972</v>
      </c>
      <c r="ES103" s="46">
        <f t="shared" si="130"/>
        <v>2550642.6884588972</v>
      </c>
      <c r="ET103" s="46">
        <f t="shared" si="130"/>
        <v>2550642.6884588972</v>
      </c>
      <c r="EU103" s="46">
        <f t="shared" si="130"/>
        <v>2550642.6884588972</v>
      </c>
      <c r="EV103" s="46">
        <f t="shared" si="130"/>
        <v>2550642.6884588972</v>
      </c>
      <c r="EW103" s="46">
        <f t="shared" si="130"/>
        <v>2550642.6884588972</v>
      </c>
      <c r="EX103" s="46">
        <f t="shared" si="130"/>
        <v>2550642.6884588972</v>
      </c>
      <c r="EY103" s="46">
        <f t="shared" si="130"/>
        <v>2550642.6884588972</v>
      </c>
      <c r="EZ103" s="46">
        <f t="shared" si="130"/>
        <v>2550642.6884588972</v>
      </c>
      <c r="FA103" s="46">
        <f t="shared" si="130"/>
        <v>2550642.6884588972</v>
      </c>
      <c r="FB103" s="46">
        <f t="shared" si="130"/>
        <v>2550642.6884588972</v>
      </c>
      <c r="FC103" s="46">
        <f t="shared" si="130"/>
        <v>2550642.6884588972</v>
      </c>
      <c r="FD103" s="46">
        <f t="shared" si="130"/>
        <v>2550642.6884588972</v>
      </c>
      <c r="FE103" s="46">
        <f t="shared" si="130"/>
        <v>2550642.6884588972</v>
      </c>
      <c r="FF103" s="46">
        <f t="shared" si="130"/>
        <v>2550642.6884588972</v>
      </c>
      <c r="FG103" s="46">
        <f t="shared" si="130"/>
        <v>2550642.6884588972</v>
      </c>
      <c r="FH103" s="46">
        <f t="shared" si="130"/>
        <v>2550642.6884588972</v>
      </c>
      <c r="FI103" s="46">
        <f t="shared" ref="FI103:GN103" si="131">FH103+FI102</f>
        <v>2550642.6884588972</v>
      </c>
      <c r="FJ103" s="46">
        <f t="shared" si="131"/>
        <v>2550642.6884588972</v>
      </c>
      <c r="FK103" s="46">
        <f t="shared" si="131"/>
        <v>2550642.6884588972</v>
      </c>
      <c r="FL103" s="46">
        <f t="shared" si="131"/>
        <v>2550642.6884588972</v>
      </c>
      <c r="FM103" s="46">
        <f t="shared" si="131"/>
        <v>2550642.6884588972</v>
      </c>
      <c r="FN103" s="46">
        <f t="shared" si="131"/>
        <v>2550642.6884588972</v>
      </c>
      <c r="FO103" s="46">
        <f t="shared" si="131"/>
        <v>2550642.6884588972</v>
      </c>
      <c r="FP103" s="46">
        <f t="shared" si="131"/>
        <v>2550642.6884588972</v>
      </c>
    </row>
    <row r="104" spans="1:172" x14ac:dyDescent="0.2">
      <c r="A104" s="42" t="s">
        <v>251</v>
      </c>
      <c r="C104" s="45">
        <f>SUM(D104:FP104)</f>
        <v>816263.93988201336</v>
      </c>
      <c r="D104" s="46">
        <f>D102/(1+Kirish!$B$32)^(D$4/12)</f>
        <v>-800000</v>
      </c>
      <c r="E104" s="46">
        <f>E102/(1+Kirish!$B$32)^(E$4/12)</f>
        <v>-54811.669153014918</v>
      </c>
      <c r="F104" s="46">
        <f>F102/(1+Kirish!$B$32)^(F$4/12)</f>
        <v>-17823.640939988829</v>
      </c>
      <c r="G104" s="46">
        <f>G102/(1+Kirish!$B$32)^(G$4/12)</f>
        <v>19014.460669258111</v>
      </c>
      <c r="H104" s="46">
        <f>H102/(1+Kirish!$B$32)^(H$4/12)</f>
        <v>55695.856583815228</v>
      </c>
      <c r="I104" s="46">
        <f>I102/(1+Kirish!$B$32)^(I$4/12)</f>
        <v>92213.981491187151</v>
      </c>
      <c r="J104" s="46">
        <f>J102/(1+Kirish!$B$32)^(J$4/12)</f>
        <v>95720.410837760297</v>
      </c>
      <c r="K104" s="46">
        <f>K102/(1+Kirish!$B$32)^(K$4/12)</f>
        <v>99146.309562789116</v>
      </c>
      <c r="L104" s="46">
        <f>L102/(1+Kirish!$B$32)^(L$4/12)</f>
        <v>102492.94967798071</v>
      </c>
      <c r="M104" s="46">
        <f>M102/(1+Kirish!$B$32)^(M$4/12)</f>
        <v>105761.5856850478</v>
      </c>
      <c r="N104" s="46">
        <f>N102/(1+Kirish!$B$32)^(N$4/12)</f>
        <v>108953.45479996013</v>
      </c>
      <c r="O104" s="46">
        <f>O102/(1+Kirish!$B$32)^(O$4/12)</f>
        <v>112069.77717444887</v>
      </c>
      <c r="P104" s="46">
        <f>P102/(1+Kirish!$B$32)^(P$4/12)</f>
        <v>98946.564374384034</v>
      </c>
      <c r="Q104" s="46">
        <f>Q102/(1+Kirish!$B$32)^(Q$4/12)</f>
        <v>-35171.920032054462</v>
      </c>
      <c r="R104" s="46">
        <f>R102/(1+Kirish!$B$32)^(R$4/12)</f>
        <v>-69336.51979825327</v>
      </c>
      <c r="S104" s="46">
        <f>S102/(1+Kirish!$B$32)^(S$4/12)</f>
        <v>67342.575092666171</v>
      </c>
      <c r="T104" s="46">
        <f>T102/(1+Kirish!$B$32)^(T$4/12)</f>
        <v>34267.385954475889</v>
      </c>
      <c r="U104" s="46">
        <f>U102/(1+Kirish!$B$32)^(U$4/12)</f>
        <v>-418.15579389659314</v>
      </c>
      <c r="V104" s="46">
        <f>V102/(1+Kirish!$B$32)^(V$4/12)</f>
        <v>268.30579606482956</v>
      </c>
      <c r="W104" s="46">
        <f>W102/(1+Kirish!$B$32)^(W$4/12)</f>
        <v>940.89833618411103</v>
      </c>
      <c r="X104" s="46">
        <f>X102/(1+Kirish!$B$32)^(X$4/12)</f>
        <v>1599.8324139015908</v>
      </c>
      <c r="Y104" s="46">
        <f>Y102/(1+Kirish!$B$32)^(Y$4/12)</f>
        <v>2236.5055667965357</v>
      </c>
      <c r="Z104" s="46">
        <f>Z102/(1+Kirish!$B$32)^(Z$4/12)</f>
        <v>2770.5839756046444</v>
      </c>
      <c r="AA104" s="46">
        <f>AA102/(1+Kirish!$B$32)^(AA$4/12)</f>
        <v>3293.6089860494872</v>
      </c>
      <c r="AB104" s="46">
        <f>AB102/(1+Kirish!$B$32)^(AB$4/12)</f>
        <v>3805.7497696433979</v>
      </c>
      <c r="AC104" s="46">
        <f>AC102/(1+Kirish!$B$32)^(AC$4/12)</f>
        <v>4729.0975122251848</v>
      </c>
      <c r="AD104" s="46">
        <f>AD102/(1+Kirish!$B$32)^(AD$4/12)</f>
        <v>4681.1770315402382</v>
      </c>
      <c r="AE104" s="46">
        <f>AE102/(1+Kirish!$B$32)^(AE$4/12)</f>
        <v>4840.3166547902001</v>
      </c>
      <c r="AF104" s="46">
        <f>AF102/(1+Kirish!$B$32)^(AF$4/12)</f>
        <v>4791.2691779375255</v>
      </c>
      <c r="AG104" s="46">
        <f>AG102/(1+Kirish!$B$32)^(AG$4/12)</f>
        <v>4742.718704722668</v>
      </c>
      <c r="AH104" s="46">
        <f>AH102/(1+Kirish!$B$32)^(AH$4/12)</f>
        <v>4694.6601989514766</v>
      </c>
      <c r="AI104" s="46">
        <f>AI102/(1+Kirish!$B$32)^(AI$4/12)</f>
        <v>4647.088675462126</v>
      </c>
      <c r="AJ104" s="46">
        <f>AJ102/(1+Kirish!$B$32)^(AJ$4/12)</f>
        <v>4599.9991996080034</v>
      </c>
      <c r="AK104" s="46">
        <f>AK102/(1+Kirish!$B$32)^(AK$4/12)</f>
        <v>4553.386886745825</v>
      </c>
      <c r="AL104" s="46">
        <f>AL102/(1+Kirish!$B$32)^(AL$4/12)</f>
        <v>4507.2469017289532</v>
      </c>
      <c r="AM104" s="46">
        <f>AM102/(1+Kirish!$B$32)^(AM$4/12)</f>
        <v>4461.5744584058384</v>
      </c>
      <c r="AN104" s="46">
        <f>AN102/(1+Kirish!$B$32)^(AN$4/12)</f>
        <v>4416.3648191235452</v>
      </c>
      <c r="AO104" s="46">
        <f>AO102/(1+Kirish!$B$32)^(AO$4/12)</f>
        <v>4371.6132942363129</v>
      </c>
      <c r="AP104" s="46">
        <f>AP102/(1+Kirish!$B$32)^(AP$4/12)</f>
        <v>4327.3152416190942</v>
      </c>
      <c r="AQ104" s="46">
        <f>AQ102/(1+Kirish!$B$32)^(AQ$4/12)</f>
        <v>4473.5877485647579</v>
      </c>
      <c r="AR104" s="46">
        <f>AR102/(1+Kirish!$B$32)^(AR$4/12)</f>
        <v>4428.2563772527192</v>
      </c>
      <c r="AS104" s="46">
        <f>AS102/(1+Kirish!$B$32)^(AS$4/12)</f>
        <v>4383.3843538601877</v>
      </c>
      <c r="AT104" s="46">
        <f>AT102/(1+Kirish!$B$32)^(AT$4/12)</f>
        <v>4338.9670237626697</v>
      </c>
      <c r="AU104" s="46">
        <f>AU102/(1+Kirish!$B$32)^(AU$4/12)</f>
        <v>4294.9997795015106</v>
      </c>
      <c r="AV104" s="46">
        <f>AV102/(1+Kirish!$B$32)^(AV$4/12)</f>
        <v>4251.4780603059571</v>
      </c>
      <c r="AW104" s="46">
        <f>AW102/(1+Kirish!$B$32)^(AW$4/12)</f>
        <v>4208.3973516200613</v>
      </c>
      <c r="AX104" s="46">
        <f>AX102/(1+Kirish!$B$32)^(AX$4/12)</f>
        <v>4165.7531846343809</v>
      </c>
      <c r="AY104" s="46">
        <f>AY102/(1+Kirish!$B$32)^(AY$4/12)</f>
        <v>4123.5411358224292</v>
      </c>
      <c r="AZ104" s="46">
        <f>AZ102/(1+Kirish!$B$32)^(AZ$4/12)</f>
        <v>4081.7568264818119</v>
      </c>
      <c r="BA104" s="46">
        <f>BA102/(1+Kirish!$B$32)^(BA$4/12)</f>
        <v>4040.3959222800204</v>
      </c>
      <c r="BB104" s="46">
        <f>BB102/(1+Kirish!$B$32)^(BB$4/12)</f>
        <v>3999.4541328048317</v>
      </c>
      <c r="BC104" s="46">
        <f>BC102/(1+Kirish!$B$32)^(BC$4/12)</f>
        <v>4133.9064586182703</v>
      </c>
      <c r="BD104" s="46">
        <f>BD102/(1+Kirish!$B$32)^(BD$4/12)</f>
        <v>4092.0171162878382</v>
      </c>
      <c r="BE104" s="46">
        <f>BE102/(1+Kirish!$B$32)^(BE$4/12)</f>
        <v>4050.5522434074146</v>
      </c>
      <c r="BF104" s="46">
        <f>BF102/(1+Kirish!$B$32)^(BF$4/12)</f>
        <v>4009.5075387799893</v>
      </c>
      <c r="BG104" s="46">
        <f>BG102/(1+Kirish!$B$32)^(BG$4/12)</f>
        <v>3968.8787447930681</v>
      </c>
      <c r="BH104" s="46">
        <f>BH102/(1+Kirish!$B$32)^(BH$4/12)</f>
        <v>3928.6616469770274</v>
      </c>
      <c r="BI104" s="46">
        <f>BI102/(1+Kirish!$B$32)^(BI$4/12)</f>
        <v>3888.8520735679413</v>
      </c>
      <c r="BJ104" s="46">
        <f>BJ102/(1+Kirish!$B$32)^(BJ$4/12)</f>
        <v>3849.4458950748394</v>
      </c>
      <c r="BK104" s="46">
        <f>BK102/(1+Kirish!$B$32)^(BK$4/12)</f>
        <v>3810.4390238513511</v>
      </c>
      <c r="BL104" s="46">
        <f>BL102/(1+Kirish!$B$32)^(BL$4/12)</f>
        <v>3771.8274136716918</v>
      </c>
      <c r="BM104" s="46">
        <f>BM102/(1+Kirish!$B$32)^(BM$4/12)</f>
        <v>3733.6070593109371</v>
      </c>
      <c r="BN104" s="46">
        <f>BN102/(1+Kirish!$B$32)^(BN$4/12)</f>
        <v>3695.7739961295624</v>
      </c>
      <c r="BO104" s="46">
        <f>BO102/(1+Kirish!$B$32)^(BO$4/12)</f>
        <v>3819.3671469179189</v>
      </c>
      <c r="BP104" s="46">
        <f>BP102/(1+Kirish!$B$32)^(BP$4/12)</f>
        <v>3780.6650670560716</v>
      </c>
      <c r="BQ104" s="46">
        <f>BQ102/(1+Kirish!$B$32)^(BQ$4/12)</f>
        <v>3742.3551597526653</v>
      </c>
      <c r="BR104" s="46">
        <f>BR102/(1+Kirish!$B$32)^(BR$4/12)</f>
        <v>3704.4334510787498</v>
      </c>
      <c r="BS104" s="46">
        <f>BS102/(1+Kirish!$B$32)^(BS$4/12)</f>
        <v>3666.896007373648</v>
      </c>
      <c r="BT104" s="46">
        <f>BT102/(1+Kirish!$B$32)^(BT$4/12)</f>
        <v>3629.7389348369093</v>
      </c>
      <c r="BU104" s="46">
        <f>BU102/(1+Kirish!$B$32)^(BU$4/12)</f>
        <v>3592.9583791244077</v>
      </c>
      <c r="BV104" s="46">
        <f>BV102/(1+Kirish!$B$32)^(BV$4/12)</f>
        <v>3556.5505249485195</v>
      </c>
      <c r="BW104" s="46">
        <f>BW102/(1+Kirish!$B$32)^(BW$4/12)</f>
        <v>3520.5115956823638</v>
      </c>
      <c r="BX104" s="46">
        <f>BX102/(1+Kirish!$B$32)^(BX$4/12)</f>
        <v>3484.837852968049</v>
      </c>
      <c r="BY104" s="46">
        <f>BY102/(1+Kirish!$B$32)^(BY$4/12)</f>
        <v>3449.5255963288846</v>
      </c>
      <c r="BZ104" s="46">
        <f>BZ102/(1+Kirish!$B$32)^(BZ$4/12)</f>
        <v>3414.5711627855312</v>
      </c>
      <c r="CA104" s="46">
        <f>CA102/(1+Kirish!$B$32)^(CA$4/12)</f>
        <v>3528.1873522689202</v>
      </c>
      <c r="CB104" s="46">
        <f>CB102/(1+Kirish!$B$32)^(CB$4/12)</f>
        <v>3492.4358302437963</v>
      </c>
      <c r="CC104" s="46">
        <f>CC102/(1+Kirish!$B$32)^(CC$4/12)</f>
        <v>3457.0465824403882</v>
      </c>
      <c r="CD104" s="46">
        <f>CD102/(1+Kirish!$B$32)^(CD$4/12)</f>
        <v>3422.0159378929789</v>
      </c>
      <c r="CE104" s="46">
        <f>CE102/(1+Kirish!$B$32)^(CE$4/12)</f>
        <v>3387.3402628341619</v>
      </c>
      <c r="CF104" s="46">
        <f>CF102/(1+Kirish!$B$32)^(CF$4/12)</f>
        <v>3353.0159603179063</v>
      </c>
      <c r="CG104" s="46">
        <f>CG102/(1+Kirish!$B$32)^(CG$4/12)</f>
        <v>3319.0394698464434</v>
      </c>
      <c r="CH104" s="46">
        <f>CH102/(1+Kirish!$B$32)^(CH$4/12)</f>
        <v>3285.4072670009341</v>
      </c>
      <c r="CI104" s="46">
        <f>CI102/(1+Kirish!$B$32)^(CI$4/12)</f>
        <v>3252.1158630758696</v>
      </c>
      <c r="CJ104" s="46">
        <f>CJ102/(1+Kirish!$B$32)^(CJ$4/12)</f>
        <v>3219.1618047171946</v>
      </c>
      <c r="CK104" s="46">
        <f>CK102/(1+Kirish!$B$32)^(CK$4/12)</f>
        <v>3186.5416735640752</v>
      </c>
      <c r="CL104" s="46">
        <f>CL102/(1+Kirish!$B$32)^(CL$4/12)</f>
        <v>3154.2520858943217</v>
      </c>
      <c r="CM104" s="46">
        <f>CM102/(1+Kirish!$B$32)^(CM$4/12)</f>
        <v>3258.7012699942679</v>
      </c>
      <c r="CN104" s="46">
        <f>CN102/(1+Kirish!$B$32)^(CN$4/12)</f>
        <v>3225.6804809614582</v>
      </c>
      <c r="CO104" s="46">
        <f>CO102/(1+Kirish!$B$32)^(CO$4/12)</f>
        <v>3192.9942953236841</v>
      </c>
      <c r="CP104" s="46">
        <f>CP102/(1+Kirish!$B$32)^(CP$4/12)</f>
        <v>3160.6393225068496</v>
      </c>
      <c r="CQ104" s="46">
        <f>CQ102/(1+Kirish!$B$32)^(CQ$4/12)</f>
        <v>3128.612206293928</v>
      </c>
      <c r="CR104" s="46">
        <f>CR102/(1+Kirish!$B$32)^(CR$4/12)</f>
        <v>3096.9096244768198</v>
      </c>
      <c r="CS104" s="46">
        <f>CS102/(1+Kirish!$B$32)^(CS$4/12)</f>
        <v>3065.528288511739</v>
      </c>
      <c r="CT104" s="46">
        <f>CT102/(1+Kirish!$B$32)^(CT$4/12)</f>
        <v>3034.4649431780822</v>
      </c>
      <c r="CU104" s="46">
        <f>CU102/(1+Kirish!$B$32)^(CU$4/12)</f>
        <v>3003.7163662407688</v>
      </c>
      <c r="CV104" s="46">
        <f>CV102/(1+Kirish!$B$32)^(CV$4/12)</f>
        <v>2973.2793681159887</v>
      </c>
      <c r="CW104" s="46">
        <f>CW102/(1+Kirish!$B$32)^(CW$4/12)</f>
        <v>2943.1507915403458</v>
      </c>
      <c r="CX104" s="46">
        <f>CX102/(1+Kirish!$B$32)^(CX$4/12)</f>
        <v>2913.3275112433553</v>
      </c>
      <c r="CY104" s="46">
        <f>CY102/(1+Kirish!$B$32)^(CY$4/12)</f>
        <v>3009.3533724106092</v>
      </c>
      <c r="CZ104" s="46">
        <f>CZ102/(1+Kirish!$B$32)^(CZ$4/12)</f>
        <v>2978.8592538638909</v>
      </c>
      <c r="DA104" s="46">
        <f>DA102/(1+Kirish!$B$32)^(DA$4/12)</f>
        <v>2948.6741356740167</v>
      </c>
      <c r="DB104" s="46">
        <f>DB102/(1+Kirish!$B$32)^(DB$4/12)</f>
        <v>2918.7948867053724</v>
      </c>
      <c r="DC104" s="46">
        <f>DC102/(1+Kirish!$B$32)^(DC$4/12)</f>
        <v>2889.2184075504997</v>
      </c>
      <c r="DD104" s="46">
        <f>DD102/(1+Kirish!$B$32)^(DD$4/12)</f>
        <v>2859.9416302085856</v>
      </c>
      <c r="DE104" s="46">
        <f>DE102/(1+Kirish!$B$32)^(DE$4/12)</f>
        <v>2830.9615177672154</v>
      </c>
      <c r="DF104" s="46">
        <f>DF102/(1+Kirish!$B$32)^(DF$4/12)</f>
        <v>2802.2750640873546</v>
      </c>
      <c r="DG104" s="46">
        <f>DG102/(1+Kirish!$B$32)^(DG$4/12)</f>
        <v>2773.8792934915141</v>
      </c>
      <c r="DH104" s="46">
        <f>DH102/(1+Kirish!$B$32)^(DH$4/12)</f>
        <v>2745.771260455082</v>
      </c>
      <c r="DI104" s="46">
        <f>DI102/(1+Kirish!$B$32)^(DI$4/12)</f>
        <v>2717.9480493007804</v>
      </c>
      <c r="DJ104" s="46">
        <f>DJ102/(1+Kirish!$B$32)^(DJ$4/12)</f>
        <v>2690.4067738962217</v>
      </c>
      <c r="DK104" s="46">
        <f>DK102/(1+Kirish!$B$32)^(DK$4/12)</f>
        <v>2778.6922024331589</v>
      </c>
      <c r="DL104" s="46">
        <f>DL102/(1+Kirish!$B$32)^(DL$4/12)</f>
        <v>2750.535399645335</v>
      </c>
      <c r="DM104" s="46">
        <f>DM102/(1+Kirish!$B$32)^(DM$4/12)</f>
        <v>2722.6639129290575</v>
      </c>
      <c r="DN104" s="46">
        <f>DN102/(1+Kirish!$B$32)^(DN$4/12)</f>
        <v>2695.074851144258</v>
      </c>
      <c r="DO104" s="46">
        <f>DO102/(1+Kirish!$B$32)^(DO$4/12)</f>
        <v>2667.7653524471211</v>
      </c>
      <c r="DP104" s="46">
        <f>DP102/(1+Kirish!$B$32)^(DP$4/12)</f>
        <v>2640.7325839932182</v>
      </c>
      <c r="DQ104" s="46">
        <f>DQ102/(1+Kirish!$B$32)^(DQ$4/12)</f>
        <v>2613.9737416436519</v>
      </c>
      <c r="DR104" s="46">
        <f>DR102/(1+Kirish!$B$32)^(DR$4/12)</f>
        <v>2587.4860496741849</v>
      </c>
      <c r="DS104" s="46">
        <f>DS102/(1+Kirish!$B$32)^(DS$4/12)</f>
        <v>2561.2667604873059</v>
      </c>
      <c r="DT104" s="46">
        <f>DT102/(1+Kirish!$B$32)^(DT$4/12)</f>
        <v>2535.3131543272216</v>
      </c>
      <c r="DU104" s="46">
        <f>DU102/(1+Kirish!$B$32)^(DU$4/12)</f>
        <v>2509.6225389977299</v>
      </c>
      <c r="DV104" s="46">
        <f>DV102/(1+Kirish!$B$32)^(DV$4/12)</f>
        <v>2484.1922495829613</v>
      </c>
      <c r="DW104" s="46">
        <f>DW102/(1+Kirish!$B$32)^(DW$4/12)</f>
        <v>2565.36436505747</v>
      </c>
      <c r="DX104" s="46">
        <f>DX102/(1+Kirish!$B$32)^(DX$4/12)</f>
        <v>2539.3692374062011</v>
      </c>
      <c r="DY104" s="46">
        <f>DY102/(1+Kirish!$B$32)^(DY$4/12)</f>
        <v>2513.6375213274996</v>
      </c>
      <c r="DZ104" s="46">
        <f>DZ102/(1+Kirish!$B$32)^(DZ$4/12)</f>
        <v>2488.1665476420667</v>
      </c>
      <c r="EA104" s="46">
        <f>EA102/(1+Kirish!$B$32)^(EA$4/12)</f>
        <v>2462.9536742177011</v>
      </c>
      <c r="EB104" s="46">
        <f>EB102/(1+Kirish!$B$32)^(EB$4/12)</f>
        <v>2437.9962856952275</v>
      </c>
      <c r="EC104" s="46">
        <f>EC102/(1+Kirish!$B$32)^(EC$4/12)</f>
        <v>2413.2917932171986</v>
      </c>
      <c r="ED104" s="46">
        <f>ED102/(1+Kirish!$B$32)^(ED$4/12)</f>
        <v>2388.8376341593548</v>
      </c>
      <c r="EE104" s="46">
        <f>EE102/(1+Kirish!$B$32)^(EE$4/12)</f>
        <v>2364.6312718647987</v>
      </c>
      <c r="EF104" s="46">
        <f>EF102/(1+Kirish!$B$32)^(EF$4/12)</f>
        <v>2340.6701953808633</v>
      </c>
      <c r="EG104" s="46">
        <f>EG102/(1+Kirish!$B$32)^(EG$4/12)</f>
        <v>2316.9519191986478</v>
      </c>
      <c r="EH104" s="46">
        <f>EH102/(1+Kirish!$B$32)^(EH$4/12)</f>
        <v>412236.53066152375</v>
      </c>
      <c r="EI104" s="46">
        <f>EI102/(1+Kirish!$B$32)^(EI$4/12)</f>
        <v>0</v>
      </c>
      <c r="EJ104" s="46">
        <f>EJ102/(1+Kirish!$B$32)^(EJ$4/12)</f>
        <v>0</v>
      </c>
      <c r="EK104" s="46">
        <f>EK102/(1+Kirish!$B$32)^(EK$4/12)</f>
        <v>0</v>
      </c>
      <c r="EL104" s="46">
        <f>EL102/(1+Kirish!$B$32)^(EL$4/12)</f>
        <v>0</v>
      </c>
      <c r="EM104" s="46">
        <f>EM102/(1+Kirish!$B$32)^(EM$4/12)</f>
        <v>0</v>
      </c>
      <c r="EN104" s="46">
        <f>EN102/(1+Kirish!$B$32)^(EN$4/12)</f>
        <v>0</v>
      </c>
      <c r="EO104" s="46">
        <f>EO102/(1+Kirish!$B$32)^(EO$4/12)</f>
        <v>0</v>
      </c>
      <c r="EP104" s="46">
        <f>EP102/(1+Kirish!$B$32)^(EP$4/12)</f>
        <v>0</v>
      </c>
      <c r="EQ104" s="46">
        <f>EQ102/(1+Kirish!$B$32)^(EQ$4/12)</f>
        <v>0</v>
      </c>
      <c r="ER104" s="46">
        <f>ER102/(1+Kirish!$B$32)^(ER$4/12)</f>
        <v>0</v>
      </c>
      <c r="ES104" s="46">
        <f>ES102/(1+Kirish!$B$32)^(ES$4/12)</f>
        <v>0</v>
      </c>
      <c r="ET104" s="46">
        <f>ET102/(1+Kirish!$B$32)^(ET$4/12)</f>
        <v>0</v>
      </c>
      <c r="EU104" s="46">
        <f>EU102/(1+Kirish!$B$32)^(EU$4/12)</f>
        <v>0</v>
      </c>
      <c r="EV104" s="46">
        <f>EV102/(1+Kirish!$B$32)^(EV$4/12)</f>
        <v>0</v>
      </c>
      <c r="EW104" s="46">
        <f>EW102/(1+Kirish!$B$32)^(EW$4/12)</f>
        <v>0</v>
      </c>
      <c r="EX104" s="46">
        <f>EX102/(1+Kirish!$B$32)^(EX$4/12)</f>
        <v>0</v>
      </c>
      <c r="EY104" s="46">
        <f>EY102/(1+Kirish!$B$32)^(EY$4/12)</f>
        <v>0</v>
      </c>
      <c r="EZ104" s="46">
        <f>EZ102/(1+Kirish!$B$32)^(EZ$4/12)</f>
        <v>0</v>
      </c>
      <c r="FA104" s="46">
        <f>FA102/(1+Kirish!$B$32)^(FA$4/12)</f>
        <v>0</v>
      </c>
      <c r="FB104" s="46">
        <f>FB102/(1+Kirish!$B$32)^(FB$4/12)</f>
        <v>0</v>
      </c>
      <c r="FC104" s="46">
        <f>FC102/(1+Kirish!$B$32)^(FC$4/12)</f>
        <v>0</v>
      </c>
      <c r="FD104" s="46">
        <f>FD102/(1+Kirish!$B$32)^(FD$4/12)</f>
        <v>0</v>
      </c>
      <c r="FE104" s="46">
        <f>FE102/(1+Kirish!$B$32)^(FE$4/12)</f>
        <v>0</v>
      </c>
      <c r="FF104" s="46">
        <f>FF102/(1+Kirish!$B$32)^(FF$4/12)</f>
        <v>0</v>
      </c>
      <c r="FG104" s="46">
        <f>FG102/(1+Kirish!$B$32)^(FG$4/12)</f>
        <v>0</v>
      </c>
      <c r="FH104" s="46">
        <f>FH102/(1+Kirish!$B$32)^(FH$4/12)</f>
        <v>0</v>
      </c>
      <c r="FI104" s="46">
        <f>FI102/(1+Kirish!$B$32)^(FI$4/12)</f>
        <v>0</v>
      </c>
      <c r="FJ104" s="46">
        <f>FJ102/(1+Kirish!$B$32)^(FJ$4/12)</f>
        <v>0</v>
      </c>
      <c r="FK104" s="46">
        <f>FK102/(1+Kirish!$B$32)^(FK$4/12)</f>
        <v>0</v>
      </c>
      <c r="FL104" s="46">
        <f>FL102/(1+Kirish!$B$32)^(FL$4/12)</f>
        <v>0</v>
      </c>
      <c r="FM104" s="46">
        <f>FM102/(1+Kirish!$B$32)^(FM$4/12)</f>
        <v>0</v>
      </c>
      <c r="FN104" s="46">
        <f>FN102/(1+Kirish!$B$32)^(FN$4/12)</f>
        <v>0</v>
      </c>
      <c r="FO104" s="46">
        <f>FO102/(1+Kirish!$B$32)^(FO$4/12)</f>
        <v>0</v>
      </c>
      <c r="FP104" s="46">
        <f>FP102/(1+Kirish!$B$32)^(FP$4/12)</f>
        <v>0</v>
      </c>
    </row>
    <row r="105" spans="1:172" x14ac:dyDescent="0.2">
      <c r="A105" s="42" t="s">
        <v>252</v>
      </c>
      <c r="D105" s="47">
        <f t="shared" ref="D105:AI105" si="132">IF(D103&lt;-0.000001,D$4,-1)</f>
        <v>0</v>
      </c>
      <c r="E105" s="47">
        <f t="shared" si="132"/>
        <v>1</v>
      </c>
      <c r="F105" s="47">
        <f t="shared" si="132"/>
        <v>2</v>
      </c>
      <c r="G105" s="47">
        <f t="shared" si="132"/>
        <v>3</v>
      </c>
      <c r="H105" s="47">
        <f t="shared" si="132"/>
        <v>4</v>
      </c>
      <c r="I105" s="47">
        <f t="shared" si="132"/>
        <v>5</v>
      </c>
      <c r="J105" s="47">
        <f t="shared" si="132"/>
        <v>6</v>
      </c>
      <c r="K105" s="47">
        <f t="shared" si="132"/>
        <v>7</v>
      </c>
      <c r="L105" s="47">
        <f t="shared" si="132"/>
        <v>8</v>
      </c>
      <c r="M105" s="47">
        <f t="shared" si="132"/>
        <v>9</v>
      </c>
      <c r="N105" s="47">
        <f t="shared" si="132"/>
        <v>10</v>
      </c>
      <c r="O105" s="47">
        <f t="shared" si="132"/>
        <v>11</v>
      </c>
      <c r="P105" s="47">
        <f t="shared" si="132"/>
        <v>-1</v>
      </c>
      <c r="Q105" s="47">
        <f t="shared" si="132"/>
        <v>-1</v>
      </c>
      <c r="R105" s="47">
        <f t="shared" si="132"/>
        <v>14</v>
      </c>
      <c r="S105" s="47">
        <f t="shared" si="132"/>
        <v>-1</v>
      </c>
      <c r="T105" s="47">
        <f t="shared" si="132"/>
        <v>-1</v>
      </c>
      <c r="U105" s="47">
        <f t="shared" si="132"/>
        <v>-1</v>
      </c>
      <c r="V105" s="47">
        <f t="shared" si="132"/>
        <v>-1</v>
      </c>
      <c r="W105" s="47">
        <f t="shared" si="132"/>
        <v>-1</v>
      </c>
      <c r="X105" s="47">
        <f t="shared" si="132"/>
        <v>-1</v>
      </c>
      <c r="Y105" s="47">
        <f t="shared" si="132"/>
        <v>-1</v>
      </c>
      <c r="Z105" s="47">
        <f t="shared" si="132"/>
        <v>-1</v>
      </c>
      <c r="AA105" s="47">
        <f t="shared" si="132"/>
        <v>-1</v>
      </c>
      <c r="AB105" s="47">
        <f t="shared" si="132"/>
        <v>-1</v>
      </c>
      <c r="AC105" s="47">
        <f t="shared" si="132"/>
        <v>-1</v>
      </c>
      <c r="AD105" s="47">
        <f t="shared" si="132"/>
        <v>-1</v>
      </c>
      <c r="AE105" s="47">
        <f t="shared" si="132"/>
        <v>-1</v>
      </c>
      <c r="AF105" s="47">
        <f t="shared" si="132"/>
        <v>-1</v>
      </c>
      <c r="AG105" s="47">
        <f t="shared" si="132"/>
        <v>-1</v>
      </c>
      <c r="AH105" s="47">
        <f t="shared" si="132"/>
        <v>-1</v>
      </c>
      <c r="AI105" s="47">
        <f t="shared" si="132"/>
        <v>-1</v>
      </c>
      <c r="AJ105" s="47">
        <f t="shared" ref="AJ105:BO105" si="133">IF(AJ103&lt;-0.000001,AJ$4,-1)</f>
        <v>-1</v>
      </c>
      <c r="AK105" s="47">
        <f t="shared" si="133"/>
        <v>-1</v>
      </c>
      <c r="AL105" s="47">
        <f t="shared" si="133"/>
        <v>-1</v>
      </c>
      <c r="AM105" s="47">
        <f t="shared" si="133"/>
        <v>-1</v>
      </c>
      <c r="AN105" s="47">
        <f t="shared" si="133"/>
        <v>-1</v>
      </c>
      <c r="AO105" s="47">
        <f t="shared" si="133"/>
        <v>-1</v>
      </c>
      <c r="AP105" s="47">
        <f t="shared" si="133"/>
        <v>-1</v>
      </c>
      <c r="AQ105" s="47">
        <f t="shared" si="133"/>
        <v>-1</v>
      </c>
      <c r="AR105" s="47">
        <f t="shared" si="133"/>
        <v>-1</v>
      </c>
      <c r="AS105" s="47">
        <f t="shared" si="133"/>
        <v>-1</v>
      </c>
      <c r="AT105" s="47">
        <f t="shared" si="133"/>
        <v>-1</v>
      </c>
      <c r="AU105" s="47">
        <f t="shared" si="133"/>
        <v>-1</v>
      </c>
      <c r="AV105" s="47">
        <f t="shared" si="133"/>
        <v>-1</v>
      </c>
      <c r="AW105" s="47">
        <f t="shared" si="133"/>
        <v>-1</v>
      </c>
      <c r="AX105" s="47">
        <f t="shared" si="133"/>
        <v>-1</v>
      </c>
      <c r="AY105" s="47">
        <f t="shared" si="133"/>
        <v>-1</v>
      </c>
      <c r="AZ105" s="47">
        <f t="shared" si="133"/>
        <v>-1</v>
      </c>
      <c r="BA105" s="47">
        <f t="shared" si="133"/>
        <v>-1</v>
      </c>
      <c r="BB105" s="47">
        <f t="shared" si="133"/>
        <v>-1</v>
      </c>
      <c r="BC105" s="47">
        <f t="shared" si="133"/>
        <v>-1</v>
      </c>
      <c r="BD105" s="47">
        <f t="shared" si="133"/>
        <v>-1</v>
      </c>
      <c r="BE105" s="47">
        <f t="shared" si="133"/>
        <v>-1</v>
      </c>
      <c r="BF105" s="47">
        <f t="shared" si="133"/>
        <v>-1</v>
      </c>
      <c r="BG105" s="47">
        <f t="shared" si="133"/>
        <v>-1</v>
      </c>
      <c r="BH105" s="47">
        <f t="shared" si="133"/>
        <v>-1</v>
      </c>
      <c r="BI105" s="47">
        <f t="shared" si="133"/>
        <v>-1</v>
      </c>
      <c r="BJ105" s="47">
        <f t="shared" si="133"/>
        <v>-1</v>
      </c>
      <c r="BK105" s="47">
        <f t="shared" si="133"/>
        <v>-1</v>
      </c>
      <c r="BL105" s="47">
        <f t="shared" si="133"/>
        <v>-1</v>
      </c>
      <c r="BM105" s="47">
        <f t="shared" si="133"/>
        <v>-1</v>
      </c>
      <c r="BN105" s="47">
        <f t="shared" si="133"/>
        <v>-1</v>
      </c>
      <c r="BO105" s="47">
        <f t="shared" si="133"/>
        <v>-1</v>
      </c>
      <c r="BP105" s="47">
        <f t="shared" ref="BP105:CU105" si="134">IF(BP103&lt;-0.000001,BP$4,-1)</f>
        <v>-1</v>
      </c>
      <c r="BQ105" s="47">
        <f t="shared" si="134"/>
        <v>-1</v>
      </c>
      <c r="BR105" s="47">
        <f t="shared" si="134"/>
        <v>-1</v>
      </c>
      <c r="BS105" s="47">
        <f t="shared" si="134"/>
        <v>-1</v>
      </c>
      <c r="BT105" s="47">
        <f t="shared" si="134"/>
        <v>-1</v>
      </c>
      <c r="BU105" s="47">
        <f t="shared" si="134"/>
        <v>-1</v>
      </c>
      <c r="BV105" s="47">
        <f t="shared" si="134"/>
        <v>-1</v>
      </c>
      <c r="BW105" s="47">
        <f t="shared" si="134"/>
        <v>-1</v>
      </c>
      <c r="BX105" s="47">
        <f t="shared" si="134"/>
        <v>-1</v>
      </c>
      <c r="BY105" s="47">
        <f t="shared" si="134"/>
        <v>-1</v>
      </c>
      <c r="BZ105" s="47">
        <f t="shared" si="134"/>
        <v>-1</v>
      </c>
      <c r="CA105" s="47">
        <f t="shared" si="134"/>
        <v>-1</v>
      </c>
      <c r="CB105" s="47">
        <f t="shared" si="134"/>
        <v>-1</v>
      </c>
      <c r="CC105" s="47">
        <f t="shared" si="134"/>
        <v>-1</v>
      </c>
      <c r="CD105" s="47">
        <f t="shared" si="134"/>
        <v>-1</v>
      </c>
      <c r="CE105" s="47">
        <f t="shared" si="134"/>
        <v>-1</v>
      </c>
      <c r="CF105" s="47">
        <f t="shared" si="134"/>
        <v>-1</v>
      </c>
      <c r="CG105" s="47">
        <f t="shared" si="134"/>
        <v>-1</v>
      </c>
      <c r="CH105" s="47">
        <f t="shared" si="134"/>
        <v>-1</v>
      </c>
      <c r="CI105" s="47">
        <f t="shared" si="134"/>
        <v>-1</v>
      </c>
      <c r="CJ105" s="47">
        <f t="shared" si="134"/>
        <v>-1</v>
      </c>
      <c r="CK105" s="47">
        <f t="shared" si="134"/>
        <v>-1</v>
      </c>
      <c r="CL105" s="47">
        <f t="shared" si="134"/>
        <v>-1</v>
      </c>
      <c r="CM105" s="47">
        <f t="shared" si="134"/>
        <v>-1</v>
      </c>
      <c r="CN105" s="47">
        <f t="shared" si="134"/>
        <v>-1</v>
      </c>
      <c r="CO105" s="47">
        <f t="shared" si="134"/>
        <v>-1</v>
      </c>
      <c r="CP105" s="47">
        <f t="shared" si="134"/>
        <v>-1</v>
      </c>
      <c r="CQ105" s="47">
        <f t="shared" si="134"/>
        <v>-1</v>
      </c>
      <c r="CR105" s="47">
        <f t="shared" si="134"/>
        <v>-1</v>
      </c>
      <c r="CS105" s="47">
        <f t="shared" si="134"/>
        <v>-1</v>
      </c>
      <c r="CT105" s="47">
        <f t="shared" si="134"/>
        <v>-1</v>
      </c>
      <c r="CU105" s="47">
        <f t="shared" si="134"/>
        <v>-1</v>
      </c>
      <c r="CV105" s="47">
        <f t="shared" ref="CV105:EA105" si="135">IF(CV103&lt;-0.000001,CV$4,-1)</f>
        <v>-1</v>
      </c>
      <c r="CW105" s="47">
        <f t="shared" si="135"/>
        <v>-1</v>
      </c>
      <c r="CX105" s="47">
        <f t="shared" si="135"/>
        <v>-1</v>
      </c>
      <c r="CY105" s="47">
        <f t="shared" si="135"/>
        <v>-1</v>
      </c>
      <c r="CZ105" s="47">
        <f t="shared" si="135"/>
        <v>-1</v>
      </c>
      <c r="DA105" s="47">
        <f t="shared" si="135"/>
        <v>-1</v>
      </c>
      <c r="DB105" s="47">
        <f t="shared" si="135"/>
        <v>-1</v>
      </c>
      <c r="DC105" s="47">
        <f t="shared" si="135"/>
        <v>-1</v>
      </c>
      <c r="DD105" s="47">
        <f t="shared" si="135"/>
        <v>-1</v>
      </c>
      <c r="DE105" s="47">
        <f t="shared" si="135"/>
        <v>-1</v>
      </c>
      <c r="DF105" s="47">
        <f t="shared" si="135"/>
        <v>-1</v>
      </c>
      <c r="DG105" s="47">
        <f t="shared" si="135"/>
        <v>-1</v>
      </c>
      <c r="DH105" s="47">
        <f t="shared" si="135"/>
        <v>-1</v>
      </c>
      <c r="DI105" s="47">
        <f t="shared" si="135"/>
        <v>-1</v>
      </c>
      <c r="DJ105" s="47">
        <f t="shared" si="135"/>
        <v>-1</v>
      </c>
      <c r="DK105" s="47">
        <f t="shared" si="135"/>
        <v>-1</v>
      </c>
      <c r="DL105" s="47">
        <f t="shared" si="135"/>
        <v>-1</v>
      </c>
      <c r="DM105" s="47">
        <f t="shared" si="135"/>
        <v>-1</v>
      </c>
      <c r="DN105" s="47">
        <f t="shared" si="135"/>
        <v>-1</v>
      </c>
      <c r="DO105" s="47">
        <f t="shared" si="135"/>
        <v>-1</v>
      </c>
      <c r="DP105" s="47">
        <f t="shared" si="135"/>
        <v>-1</v>
      </c>
      <c r="DQ105" s="47">
        <f t="shared" si="135"/>
        <v>-1</v>
      </c>
      <c r="DR105" s="47">
        <f t="shared" si="135"/>
        <v>-1</v>
      </c>
      <c r="DS105" s="47">
        <f t="shared" si="135"/>
        <v>-1</v>
      </c>
      <c r="DT105" s="47">
        <f t="shared" si="135"/>
        <v>-1</v>
      </c>
      <c r="DU105" s="47">
        <f t="shared" si="135"/>
        <v>-1</v>
      </c>
      <c r="DV105" s="47">
        <f t="shared" si="135"/>
        <v>-1</v>
      </c>
      <c r="DW105" s="47">
        <f t="shared" si="135"/>
        <v>-1</v>
      </c>
      <c r="DX105" s="47">
        <f t="shared" si="135"/>
        <v>-1</v>
      </c>
      <c r="DY105" s="47">
        <f t="shared" si="135"/>
        <v>-1</v>
      </c>
      <c r="DZ105" s="47">
        <f t="shared" si="135"/>
        <v>-1</v>
      </c>
      <c r="EA105" s="47">
        <f t="shared" si="135"/>
        <v>-1</v>
      </c>
      <c r="EB105" s="47">
        <f t="shared" ref="EB105:FG105" si="136">IF(EB103&lt;-0.000001,EB$4,-1)</f>
        <v>-1</v>
      </c>
      <c r="EC105" s="47">
        <f t="shared" si="136"/>
        <v>-1</v>
      </c>
      <c r="ED105" s="47">
        <f t="shared" si="136"/>
        <v>-1</v>
      </c>
      <c r="EE105" s="47">
        <f t="shared" si="136"/>
        <v>-1</v>
      </c>
      <c r="EF105" s="47">
        <f t="shared" si="136"/>
        <v>-1</v>
      </c>
      <c r="EG105" s="47">
        <f t="shared" si="136"/>
        <v>-1</v>
      </c>
      <c r="EH105" s="47">
        <f t="shared" si="136"/>
        <v>-1</v>
      </c>
      <c r="EI105" s="47">
        <f t="shared" si="136"/>
        <v>-1</v>
      </c>
      <c r="EJ105" s="47">
        <f t="shared" si="136"/>
        <v>-1</v>
      </c>
      <c r="EK105" s="47">
        <f t="shared" si="136"/>
        <v>-1</v>
      </c>
      <c r="EL105" s="47">
        <f t="shared" si="136"/>
        <v>-1</v>
      </c>
      <c r="EM105" s="47">
        <f t="shared" si="136"/>
        <v>-1</v>
      </c>
      <c r="EN105" s="47">
        <f t="shared" si="136"/>
        <v>-1</v>
      </c>
      <c r="EO105" s="47">
        <f t="shared" si="136"/>
        <v>-1</v>
      </c>
      <c r="EP105" s="47">
        <f t="shared" si="136"/>
        <v>-1</v>
      </c>
      <c r="EQ105" s="47">
        <f t="shared" si="136"/>
        <v>-1</v>
      </c>
      <c r="ER105" s="47">
        <f t="shared" si="136"/>
        <v>-1</v>
      </c>
      <c r="ES105" s="47">
        <f t="shared" si="136"/>
        <v>-1</v>
      </c>
      <c r="ET105" s="47">
        <f t="shared" si="136"/>
        <v>-1</v>
      </c>
      <c r="EU105" s="47">
        <f t="shared" si="136"/>
        <v>-1</v>
      </c>
      <c r="EV105" s="47">
        <f t="shared" si="136"/>
        <v>-1</v>
      </c>
      <c r="EW105" s="47">
        <f t="shared" si="136"/>
        <v>-1</v>
      </c>
      <c r="EX105" s="47">
        <f t="shared" si="136"/>
        <v>-1</v>
      </c>
      <c r="EY105" s="47">
        <f t="shared" si="136"/>
        <v>-1</v>
      </c>
      <c r="EZ105" s="47">
        <f t="shared" si="136"/>
        <v>-1</v>
      </c>
      <c r="FA105" s="47">
        <f t="shared" si="136"/>
        <v>-1</v>
      </c>
      <c r="FB105" s="47">
        <f t="shared" si="136"/>
        <v>-1</v>
      </c>
      <c r="FC105" s="47">
        <f t="shared" si="136"/>
        <v>-1</v>
      </c>
      <c r="FD105" s="47">
        <f t="shared" si="136"/>
        <v>-1</v>
      </c>
      <c r="FE105" s="47">
        <f t="shared" si="136"/>
        <v>-1</v>
      </c>
      <c r="FF105" s="47">
        <f t="shared" si="136"/>
        <v>-1</v>
      </c>
      <c r="FG105" s="47">
        <f t="shared" si="136"/>
        <v>-1</v>
      </c>
      <c r="FH105" s="47">
        <f t="shared" ref="FH105:FP105" si="137">IF(FH103&lt;-0.000001,FH$4,-1)</f>
        <v>-1</v>
      </c>
      <c r="FI105" s="47">
        <f t="shared" si="137"/>
        <v>-1</v>
      </c>
      <c r="FJ105" s="47">
        <f t="shared" si="137"/>
        <v>-1</v>
      </c>
      <c r="FK105" s="47">
        <f t="shared" si="137"/>
        <v>-1</v>
      </c>
      <c r="FL105" s="47">
        <f t="shared" si="137"/>
        <v>-1</v>
      </c>
      <c r="FM105" s="47">
        <f t="shared" si="137"/>
        <v>-1</v>
      </c>
      <c r="FN105" s="47">
        <f t="shared" si="137"/>
        <v>-1</v>
      </c>
      <c r="FO105" s="47">
        <f t="shared" si="137"/>
        <v>-1</v>
      </c>
      <c r="FP105" s="47">
        <f t="shared" si="137"/>
        <v>-1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46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58" customWidth="1"/>
    <col min="2" max="3" width="18" customWidth="1"/>
    <col min="4" max="4" width="64" customWidth="1"/>
    <col min="5" max="41" width="11" customWidth="1"/>
  </cols>
  <sheetData>
    <row r="1" spans="1:4" ht="20" x14ac:dyDescent="0.2">
      <c r="A1" s="1" t="s">
        <v>257</v>
      </c>
    </row>
    <row r="2" spans="1:4" ht="30" customHeight="1" x14ac:dyDescent="0.2">
      <c r="A2" s="60" t="s">
        <v>258</v>
      </c>
      <c r="B2" s="61"/>
      <c r="C2" s="61"/>
      <c r="D2" s="61"/>
    </row>
    <row r="4" spans="1:4" x14ac:dyDescent="0.2">
      <c r="A4" s="3" t="s">
        <v>259</v>
      </c>
      <c r="B4" s="3" t="s">
        <v>260</v>
      </c>
      <c r="C4" s="3" t="s">
        <v>261</v>
      </c>
      <c r="D4" s="3" t="s">
        <v>262</v>
      </c>
    </row>
    <row r="5" spans="1:4" x14ac:dyDescent="0.2">
      <c r="A5" s="4" t="s">
        <v>263</v>
      </c>
      <c r="B5" s="22">
        <v>1400</v>
      </c>
      <c r="C5" s="21">
        <v>1400</v>
      </c>
      <c r="D5" s="19" t="s">
        <v>264</v>
      </c>
    </row>
    <row r="6" spans="1:4" ht="26" x14ac:dyDescent="0.2">
      <c r="A6" s="4" t="s">
        <v>265</v>
      </c>
      <c r="B6" s="27">
        <v>458.73</v>
      </c>
      <c r="C6" s="48">
        <v>458.73</v>
      </c>
      <c r="D6" s="19" t="s">
        <v>266</v>
      </c>
    </row>
    <row r="7" spans="1:4" x14ac:dyDescent="0.2">
      <c r="A7" s="4" t="s">
        <v>267</v>
      </c>
      <c r="B7" s="27">
        <v>337.9</v>
      </c>
      <c r="C7" s="48">
        <v>337.9</v>
      </c>
      <c r="D7" s="19" t="s">
        <v>268</v>
      </c>
    </row>
    <row r="8" spans="1:4" ht="26" x14ac:dyDescent="0.2">
      <c r="A8" s="4" t="s">
        <v>269</v>
      </c>
      <c r="B8" s="26">
        <v>25</v>
      </c>
      <c r="C8" s="24">
        <v>17</v>
      </c>
      <c r="D8" s="19" t="s">
        <v>270</v>
      </c>
    </row>
    <row r="9" spans="1:4" x14ac:dyDescent="0.2">
      <c r="A9" s="4" t="s">
        <v>271</v>
      </c>
      <c r="B9" s="22">
        <v>0</v>
      </c>
      <c r="C9" s="21">
        <v>130</v>
      </c>
      <c r="D9" s="19" t="s">
        <v>272</v>
      </c>
    </row>
    <row r="10" spans="1:4" x14ac:dyDescent="0.2">
      <c r="A10" s="4" t="s">
        <v>273</v>
      </c>
      <c r="B10" s="20">
        <v>0</v>
      </c>
      <c r="C10" s="23">
        <v>0.1</v>
      </c>
      <c r="D10" s="19" t="s">
        <v>274</v>
      </c>
    </row>
    <row r="11" spans="1:4" x14ac:dyDescent="0.2">
      <c r="A11" s="4" t="s">
        <v>275</v>
      </c>
      <c r="B11" s="26">
        <v>0</v>
      </c>
      <c r="C11" s="24">
        <v>1</v>
      </c>
      <c r="D11" s="19" t="s">
        <v>276</v>
      </c>
    </row>
    <row r="12" spans="1:4" x14ac:dyDescent="0.2">
      <c r="A12" s="4" t="s">
        <v>277</v>
      </c>
      <c r="B12" s="20">
        <v>0</v>
      </c>
      <c r="C12" s="23">
        <v>0.03</v>
      </c>
      <c r="D12" s="19"/>
    </row>
    <row r="13" spans="1:4" ht="39" x14ac:dyDescent="0.2">
      <c r="A13" s="4" t="s">
        <v>278</v>
      </c>
      <c r="B13" s="20">
        <v>0</v>
      </c>
      <c r="C13" s="23">
        <v>1.4999999999999999E-2</v>
      </c>
      <c r="D13" s="19" t="s">
        <v>105</v>
      </c>
    </row>
    <row r="14" spans="1:4" ht="26" x14ac:dyDescent="0.2">
      <c r="A14" s="4" t="s">
        <v>279</v>
      </c>
      <c r="B14" s="20">
        <v>0</v>
      </c>
      <c r="C14" s="23">
        <v>0.12</v>
      </c>
      <c r="D14" s="19" t="s">
        <v>280</v>
      </c>
    </row>
    <row r="15" spans="1:4" ht="26" x14ac:dyDescent="0.2">
      <c r="A15" s="4" t="s">
        <v>281</v>
      </c>
      <c r="B15" s="22">
        <v>2500</v>
      </c>
      <c r="C15" s="21">
        <v>1470</v>
      </c>
      <c r="D15" s="19" t="s">
        <v>282</v>
      </c>
    </row>
    <row r="16" spans="1:4" x14ac:dyDescent="0.2">
      <c r="A16" s="4" t="s">
        <v>283</v>
      </c>
      <c r="B16" s="20">
        <v>0</v>
      </c>
      <c r="C16" s="23">
        <v>0.03</v>
      </c>
      <c r="D16" s="19"/>
    </row>
    <row r="17" spans="1:4" x14ac:dyDescent="0.2">
      <c r="A17" s="4" t="s">
        <v>284</v>
      </c>
      <c r="B17" s="20">
        <v>0</v>
      </c>
      <c r="C17" s="23">
        <v>0.12</v>
      </c>
      <c r="D17" s="19" t="s">
        <v>285</v>
      </c>
    </row>
    <row r="18" spans="1:4" x14ac:dyDescent="0.2">
      <c r="A18" s="4" t="s">
        <v>286</v>
      </c>
      <c r="B18" s="17">
        <v>14</v>
      </c>
      <c r="C18" s="15">
        <v>20</v>
      </c>
      <c r="D18" s="19" t="s">
        <v>287</v>
      </c>
    </row>
    <row r="19" spans="1:4" x14ac:dyDescent="0.2">
      <c r="A19" s="4" t="s">
        <v>288</v>
      </c>
      <c r="B19" s="20">
        <v>0.5</v>
      </c>
      <c r="C19" s="23">
        <v>0.5</v>
      </c>
      <c r="D19" s="19" t="s">
        <v>289</v>
      </c>
    </row>
    <row r="20" spans="1:4" x14ac:dyDescent="0.2">
      <c r="A20" s="4" t="s">
        <v>290</v>
      </c>
      <c r="B20" s="20">
        <v>0.25</v>
      </c>
      <c r="C20" s="23">
        <v>0.25</v>
      </c>
      <c r="D20" s="19"/>
    </row>
    <row r="22" spans="1:4" x14ac:dyDescent="0.2">
      <c r="A22" s="3" t="s">
        <v>291</v>
      </c>
      <c r="B22" s="3" t="s">
        <v>260</v>
      </c>
      <c r="C22" s="3" t="s">
        <v>261</v>
      </c>
      <c r="D22" s="3" t="s">
        <v>292</v>
      </c>
    </row>
    <row r="23" spans="1:4" x14ac:dyDescent="0.2">
      <c r="A23" s="4" t="s">
        <v>293</v>
      </c>
      <c r="B23" s="5">
        <f>B$5*B$6</f>
        <v>642222</v>
      </c>
      <c r="C23" s="5">
        <f>C$5*C$6</f>
        <v>642222</v>
      </c>
      <c r="D23" s="19" t="s">
        <v>294</v>
      </c>
    </row>
    <row r="24" spans="1:4" x14ac:dyDescent="0.2">
      <c r="A24" s="4" t="s">
        <v>295</v>
      </c>
      <c r="B24" s="5">
        <f>B$9*B$7</f>
        <v>0</v>
      </c>
      <c r="C24" s="5">
        <f>C$9*C$7</f>
        <v>43927</v>
      </c>
      <c r="D24" s="19"/>
    </row>
    <row r="25" spans="1:4" x14ac:dyDescent="0.2">
      <c r="A25" s="4" t="s">
        <v>296</v>
      </c>
      <c r="B25" s="5">
        <f>B23+B24</f>
        <v>642222</v>
      </c>
      <c r="C25" s="5">
        <f>C23+C24</f>
        <v>686149</v>
      </c>
      <c r="D25" s="19"/>
    </row>
    <row r="26" spans="1:4" x14ac:dyDescent="0.2">
      <c r="A26" s="4" t="s">
        <v>297</v>
      </c>
      <c r="B26" s="5">
        <f>B$7*B$8*12</f>
        <v>101370</v>
      </c>
      <c r="C26" s="5">
        <f>C$7*C$8*12</f>
        <v>68931.599999999991</v>
      </c>
      <c r="D26" s="19" t="s">
        <v>298</v>
      </c>
    </row>
    <row r="27" spans="1:4" ht="26" x14ac:dyDescent="0.2">
      <c r="A27" s="4" t="s">
        <v>299</v>
      </c>
      <c r="B27" s="12">
        <f>B$8*12/B$5</f>
        <v>0.21428571428571427</v>
      </c>
      <c r="C27" s="12">
        <f>C$8*12/C$5</f>
        <v>0.14571428571428571</v>
      </c>
      <c r="D27" s="19" t="s">
        <v>300</v>
      </c>
    </row>
    <row r="28" spans="1:4" x14ac:dyDescent="0.2">
      <c r="A28" s="4" t="s">
        <v>301</v>
      </c>
      <c r="B28" s="12">
        <f>B26/B23</f>
        <v>0.15784261517045509</v>
      </c>
      <c r="C28" s="12">
        <f>C26/C23</f>
        <v>0.10733297831590943</v>
      </c>
      <c r="D28" s="19" t="s">
        <v>302</v>
      </c>
    </row>
    <row r="29" spans="1:4" x14ac:dyDescent="0.2">
      <c r="A29" s="4" t="s">
        <v>303</v>
      </c>
      <c r="B29" s="12">
        <f>B26/(B$15*B$6)</f>
        <v>8.8391864495454844E-2</v>
      </c>
      <c r="C29" s="12">
        <f>C26/(C$15*C$6)</f>
        <v>0.10222188411038995</v>
      </c>
      <c r="D29" s="19" t="s">
        <v>304</v>
      </c>
    </row>
    <row r="30" spans="1:4" x14ac:dyDescent="0.2">
      <c r="A30" s="4" t="s">
        <v>305</v>
      </c>
      <c r="B30" s="10">
        <f>B23/B26</f>
        <v>6.3354246818585382</v>
      </c>
      <c r="C30" s="10">
        <f>C23/C26</f>
        <v>9.3168010027331452</v>
      </c>
      <c r="D30" s="19" t="s">
        <v>306</v>
      </c>
    </row>
    <row r="31" spans="1:4" x14ac:dyDescent="0.2">
      <c r="A31" s="4" t="s">
        <v>307</v>
      </c>
      <c r="B31" s="5">
        <f>B26*(1-B$10)</f>
        <v>101370</v>
      </c>
      <c r="C31" s="5">
        <f>C26*(1-C$10)</f>
        <v>62038.439999999995</v>
      </c>
      <c r="D31" s="19"/>
    </row>
    <row r="32" spans="1:4" x14ac:dyDescent="0.2">
      <c r="A32" s="4" t="s">
        <v>308</v>
      </c>
      <c r="B32" s="5">
        <f>B$11*B$6*12+B31*B$12+B23/(1+Kirish!$B$13)*B$13</f>
        <v>0</v>
      </c>
      <c r="C32" s="5">
        <f>C$11*C$6*12+C31*C$12+C23/(1+Kirish!$B$13)*C$13</f>
        <v>15967.100699999999</v>
      </c>
      <c r="D32" s="19"/>
    </row>
    <row r="33" spans="1:41" x14ac:dyDescent="0.2">
      <c r="A33" s="4" t="s">
        <v>309</v>
      </c>
      <c r="B33" s="5">
        <f>MAX(0,B31-B32)*B$14</f>
        <v>0</v>
      </c>
      <c r="C33" s="5">
        <f>MAX(0,C31-C32)*C$14</f>
        <v>5528.560715999999</v>
      </c>
      <c r="D33" s="19"/>
    </row>
    <row r="34" spans="1:41" x14ac:dyDescent="0.2">
      <c r="A34" s="6" t="s">
        <v>310</v>
      </c>
      <c r="B34" s="49">
        <f>B31-B32-B33</f>
        <v>101370</v>
      </c>
      <c r="C34" s="49">
        <f>C31-C32-C33</f>
        <v>40542.778583999992</v>
      </c>
      <c r="D34" s="19"/>
    </row>
    <row r="35" spans="1:41" x14ac:dyDescent="0.2">
      <c r="A35" s="6" t="s">
        <v>311</v>
      </c>
      <c r="B35" s="8">
        <f>B34/B25</f>
        <v>0.15784261517045509</v>
      </c>
      <c r="C35" s="8">
        <f>C34/C25</f>
        <v>5.9087426468595002E-2</v>
      </c>
      <c r="D35" s="19" t="s">
        <v>312</v>
      </c>
    </row>
    <row r="36" spans="1:41" x14ac:dyDescent="0.2">
      <c r="A36" s="4" t="s">
        <v>313</v>
      </c>
      <c r="B36" s="10">
        <f>IF(B34&gt;0,B25/B34,"—")</f>
        <v>6.3354246818585382</v>
      </c>
      <c r="C36" s="10">
        <f>IF(C34&gt;0,C25/C34,"—")</f>
        <v>16.924074371922433</v>
      </c>
      <c r="D36" s="19"/>
    </row>
    <row r="37" spans="1:41" x14ac:dyDescent="0.2">
      <c r="A37" s="4" t="s">
        <v>314</v>
      </c>
      <c r="B37" s="12">
        <f>(B$15-B$5)/B$5</f>
        <v>0.7857142857142857</v>
      </c>
      <c r="C37" s="12">
        <f>(C$15-C$5)/C$5</f>
        <v>0.05</v>
      </c>
      <c r="D37" s="19" t="s">
        <v>315</v>
      </c>
    </row>
    <row r="38" spans="1:41" x14ac:dyDescent="0.2">
      <c r="A38" s="4" t="s">
        <v>316</v>
      </c>
      <c r="B38" s="5">
        <f>B$15*B$6*(1-B$16)-MAX(0,B$15*B$6*(1-B$16)-B23)*B$17</f>
        <v>1146825</v>
      </c>
      <c r="C38" s="5">
        <f>C$15*C$6*(1-C$16)-MAX(0,C$15*C$6*(1-C$16)-C23)*C$17</f>
        <v>652677.37416000001</v>
      </c>
      <c r="D38" s="19"/>
    </row>
    <row r="39" spans="1:41" x14ac:dyDescent="0.2">
      <c r="A39" s="6" t="s">
        <v>317</v>
      </c>
      <c r="B39" s="8">
        <f>(B38-B23)/B23</f>
        <v>0.7857142857142857</v>
      </c>
      <c r="C39" s="8">
        <f>(C38-C23)/C23</f>
        <v>1.628000000000001E-2</v>
      </c>
      <c r="D39" s="19"/>
    </row>
    <row r="40" spans="1:41" x14ac:dyDescent="0.2">
      <c r="A40" s="4" t="s">
        <v>318</v>
      </c>
      <c r="B40" s="12">
        <f>(B38/B23)^(12/B$18)-1</f>
        <v>0.64376161264401399</v>
      </c>
      <c r="C40" s="12">
        <f>(C38/C23)^(12/C$18)-1</f>
        <v>9.7364346877855112E-3</v>
      </c>
      <c r="D40" s="19" t="s">
        <v>319</v>
      </c>
    </row>
    <row r="42" spans="1:41" ht="16" x14ac:dyDescent="0.2">
      <c r="A42" s="14" t="s">
        <v>320</v>
      </c>
    </row>
    <row r="43" spans="1:41" x14ac:dyDescent="0.2">
      <c r="A43" s="35" t="s">
        <v>321</v>
      </c>
      <c r="E43" s="37">
        <v>0</v>
      </c>
      <c r="F43" s="37">
        <v>1</v>
      </c>
      <c r="G43" s="37">
        <v>2</v>
      </c>
      <c r="H43" s="37">
        <v>3</v>
      </c>
      <c r="I43" s="37">
        <v>4</v>
      </c>
      <c r="J43" s="37">
        <v>5</v>
      </c>
      <c r="K43" s="37">
        <v>6</v>
      </c>
      <c r="L43" s="37">
        <v>7</v>
      </c>
      <c r="M43" s="37">
        <v>8</v>
      </c>
      <c r="N43" s="37">
        <v>9</v>
      </c>
      <c r="O43" s="37">
        <v>10</v>
      </c>
      <c r="P43" s="37">
        <v>11</v>
      </c>
      <c r="Q43" s="37">
        <v>12</v>
      </c>
      <c r="R43" s="37">
        <v>13</v>
      </c>
      <c r="S43" s="37">
        <v>14</v>
      </c>
      <c r="T43" s="37">
        <v>15</v>
      </c>
      <c r="U43" s="37">
        <v>16</v>
      </c>
      <c r="V43" s="37">
        <v>17</v>
      </c>
      <c r="W43" s="37">
        <v>18</v>
      </c>
      <c r="X43" s="37">
        <v>19</v>
      </c>
      <c r="Y43" s="37">
        <v>20</v>
      </c>
      <c r="Z43" s="37">
        <v>21</v>
      </c>
      <c r="AA43" s="37">
        <v>22</v>
      </c>
      <c r="AB43" s="37">
        <v>23</v>
      </c>
      <c r="AC43" s="37">
        <v>24</v>
      </c>
      <c r="AD43" s="37">
        <v>25</v>
      </c>
      <c r="AE43" s="37">
        <v>26</v>
      </c>
      <c r="AF43" s="37">
        <v>27</v>
      </c>
      <c r="AG43" s="37">
        <v>28</v>
      </c>
      <c r="AH43" s="37">
        <v>29</v>
      </c>
      <c r="AI43" s="37">
        <v>30</v>
      </c>
      <c r="AJ43" s="37">
        <v>31</v>
      </c>
      <c r="AK43" s="37">
        <v>32</v>
      </c>
      <c r="AL43" s="37">
        <v>33</v>
      </c>
      <c r="AM43" s="37">
        <v>34</v>
      </c>
      <c r="AN43" s="37">
        <v>35</v>
      </c>
      <c r="AO43" s="37">
        <v>36</v>
      </c>
    </row>
    <row r="44" spans="1:41" x14ac:dyDescent="0.2">
      <c r="A44" s="42" t="s">
        <v>322</v>
      </c>
      <c r="E44" s="46">
        <f t="shared" ref="E44:AO44" si="0">-IF(E$43=0,$B$23*$B$19,0)-IF(E$43=2,$B$23*$B$20,0)-IF(E$43=4,$B$23*(1-$B$19-$B$20),0)+IF(E$43=$B$18,$B$38,0)</f>
        <v>-321111</v>
      </c>
      <c r="F44" s="46">
        <f t="shared" si="0"/>
        <v>0</v>
      </c>
      <c r="G44" s="46">
        <f t="shared" si="0"/>
        <v>-160555.5</v>
      </c>
      <c r="H44" s="46">
        <f t="shared" si="0"/>
        <v>0</v>
      </c>
      <c r="I44" s="46">
        <f t="shared" si="0"/>
        <v>-160555.5</v>
      </c>
      <c r="J44" s="46">
        <f t="shared" si="0"/>
        <v>0</v>
      </c>
      <c r="K44" s="46">
        <f t="shared" si="0"/>
        <v>0</v>
      </c>
      <c r="L44" s="46">
        <f t="shared" si="0"/>
        <v>0</v>
      </c>
      <c r="M44" s="46">
        <f t="shared" si="0"/>
        <v>0</v>
      </c>
      <c r="N44" s="46">
        <f t="shared" si="0"/>
        <v>0</v>
      </c>
      <c r="O44" s="46">
        <f t="shared" si="0"/>
        <v>0</v>
      </c>
      <c r="P44" s="46">
        <f t="shared" si="0"/>
        <v>0</v>
      </c>
      <c r="Q44" s="46">
        <f t="shared" si="0"/>
        <v>0</v>
      </c>
      <c r="R44" s="46">
        <f t="shared" si="0"/>
        <v>0</v>
      </c>
      <c r="S44" s="46">
        <f t="shared" si="0"/>
        <v>1146825</v>
      </c>
      <c r="T44" s="46">
        <f t="shared" si="0"/>
        <v>0</v>
      </c>
      <c r="U44" s="46">
        <f t="shared" si="0"/>
        <v>0</v>
      </c>
      <c r="V44" s="46">
        <f t="shared" si="0"/>
        <v>0</v>
      </c>
      <c r="W44" s="46">
        <f t="shared" si="0"/>
        <v>0</v>
      </c>
      <c r="X44" s="46">
        <f t="shared" si="0"/>
        <v>0</v>
      </c>
      <c r="Y44" s="46">
        <f t="shared" si="0"/>
        <v>0</v>
      </c>
      <c r="Z44" s="46">
        <f t="shared" si="0"/>
        <v>0</v>
      </c>
      <c r="AA44" s="46">
        <f t="shared" si="0"/>
        <v>0</v>
      </c>
      <c r="AB44" s="46">
        <f t="shared" si="0"/>
        <v>0</v>
      </c>
      <c r="AC44" s="46">
        <f t="shared" si="0"/>
        <v>0</v>
      </c>
      <c r="AD44" s="46">
        <f t="shared" si="0"/>
        <v>0</v>
      </c>
      <c r="AE44" s="46">
        <f t="shared" si="0"/>
        <v>0</v>
      </c>
      <c r="AF44" s="46">
        <f t="shared" si="0"/>
        <v>0</v>
      </c>
      <c r="AG44" s="46">
        <f t="shared" si="0"/>
        <v>0</v>
      </c>
      <c r="AH44" s="46">
        <f t="shared" si="0"/>
        <v>0</v>
      </c>
      <c r="AI44" s="46">
        <f t="shared" si="0"/>
        <v>0</v>
      </c>
      <c r="AJ44" s="46">
        <f t="shared" si="0"/>
        <v>0</v>
      </c>
      <c r="AK44" s="46">
        <f t="shared" si="0"/>
        <v>0</v>
      </c>
      <c r="AL44" s="46">
        <f t="shared" si="0"/>
        <v>0</v>
      </c>
      <c r="AM44" s="46">
        <f t="shared" si="0"/>
        <v>0</v>
      </c>
      <c r="AN44" s="46">
        <f t="shared" si="0"/>
        <v>0</v>
      </c>
      <c r="AO44" s="46">
        <f t="shared" si="0"/>
        <v>0</v>
      </c>
    </row>
    <row r="45" spans="1:41" x14ac:dyDescent="0.2">
      <c r="A45" s="42" t="s">
        <v>323</v>
      </c>
      <c r="E45" s="46">
        <f t="shared" ref="E45:AO45" si="1">-IF(E$43=0,$C$23*$C$19,0)-IF(E$43=2,$C$23*$C$20,0)-IF(E$43=4,$C$23*(1-$C$19-$C$20),0)+IF(E$43=$C$18,$C$38,0)</f>
        <v>-321111</v>
      </c>
      <c r="F45" s="46">
        <f t="shared" si="1"/>
        <v>0</v>
      </c>
      <c r="G45" s="46">
        <f t="shared" si="1"/>
        <v>-160555.5</v>
      </c>
      <c r="H45" s="46">
        <f t="shared" si="1"/>
        <v>0</v>
      </c>
      <c r="I45" s="46">
        <f t="shared" si="1"/>
        <v>-160555.5</v>
      </c>
      <c r="J45" s="46">
        <f t="shared" si="1"/>
        <v>0</v>
      </c>
      <c r="K45" s="46">
        <f t="shared" si="1"/>
        <v>0</v>
      </c>
      <c r="L45" s="46">
        <f t="shared" si="1"/>
        <v>0</v>
      </c>
      <c r="M45" s="46">
        <f t="shared" si="1"/>
        <v>0</v>
      </c>
      <c r="N45" s="46">
        <f t="shared" si="1"/>
        <v>0</v>
      </c>
      <c r="O45" s="46">
        <f t="shared" si="1"/>
        <v>0</v>
      </c>
      <c r="P45" s="46">
        <f t="shared" si="1"/>
        <v>0</v>
      </c>
      <c r="Q45" s="46">
        <f t="shared" si="1"/>
        <v>0</v>
      </c>
      <c r="R45" s="46">
        <f t="shared" si="1"/>
        <v>0</v>
      </c>
      <c r="S45" s="46">
        <f t="shared" si="1"/>
        <v>0</v>
      </c>
      <c r="T45" s="46">
        <f t="shared" si="1"/>
        <v>0</v>
      </c>
      <c r="U45" s="46">
        <f t="shared" si="1"/>
        <v>0</v>
      </c>
      <c r="V45" s="46">
        <f t="shared" si="1"/>
        <v>0</v>
      </c>
      <c r="W45" s="46">
        <f t="shared" si="1"/>
        <v>0</v>
      </c>
      <c r="X45" s="46">
        <f t="shared" si="1"/>
        <v>0</v>
      </c>
      <c r="Y45" s="46">
        <f t="shared" si="1"/>
        <v>652677.37416000001</v>
      </c>
      <c r="Z45" s="46">
        <f t="shared" si="1"/>
        <v>0</v>
      </c>
      <c r="AA45" s="46">
        <f t="shared" si="1"/>
        <v>0</v>
      </c>
      <c r="AB45" s="46">
        <f t="shared" si="1"/>
        <v>0</v>
      </c>
      <c r="AC45" s="46">
        <f t="shared" si="1"/>
        <v>0</v>
      </c>
      <c r="AD45" s="46">
        <f t="shared" si="1"/>
        <v>0</v>
      </c>
      <c r="AE45" s="46">
        <f t="shared" si="1"/>
        <v>0</v>
      </c>
      <c r="AF45" s="46">
        <f t="shared" si="1"/>
        <v>0</v>
      </c>
      <c r="AG45" s="46">
        <f t="shared" si="1"/>
        <v>0</v>
      </c>
      <c r="AH45" s="46">
        <f t="shared" si="1"/>
        <v>0</v>
      </c>
      <c r="AI45" s="46">
        <f t="shared" si="1"/>
        <v>0</v>
      </c>
      <c r="AJ45" s="46">
        <f t="shared" si="1"/>
        <v>0</v>
      </c>
      <c r="AK45" s="46">
        <f t="shared" si="1"/>
        <v>0</v>
      </c>
      <c r="AL45" s="46">
        <f t="shared" si="1"/>
        <v>0</v>
      </c>
      <c r="AM45" s="46">
        <f t="shared" si="1"/>
        <v>0</v>
      </c>
      <c r="AN45" s="46">
        <f t="shared" si="1"/>
        <v>0</v>
      </c>
      <c r="AO45" s="46">
        <f t="shared" si="1"/>
        <v>0</v>
      </c>
    </row>
    <row r="46" spans="1:41" x14ac:dyDescent="0.2">
      <c r="A46" s="6" t="s">
        <v>324</v>
      </c>
      <c r="B46" s="8">
        <f>IFERROR((1+IRR(E44:AO44,0.03))^12-1,"—")</f>
        <v>0.73994078022369147</v>
      </c>
      <c r="C46" s="8">
        <f>IFERROR((1+IRR(E45:AO45,0.03))^12-1,"—")</f>
        <v>1.0529331276276199E-2</v>
      </c>
      <c r="D46" s="16" t="s">
        <v>325</v>
      </c>
    </row>
  </sheetData>
  <mergeCells count="1">
    <mergeCell ref="A2:D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1"/>
  <sheetViews>
    <sheetView workbookViewId="0"/>
  </sheetViews>
  <sheetFormatPr baseColWidth="10" defaultColWidth="8.83203125" defaultRowHeight="15" x14ac:dyDescent="0.2"/>
  <cols>
    <col min="1" max="1" width="50" customWidth="1"/>
    <col min="2" max="4" width="18" customWidth="1"/>
    <col min="5" max="5" width="60" customWidth="1"/>
  </cols>
  <sheetData>
    <row r="1" spans="1:5" ht="20" x14ac:dyDescent="0.2">
      <c r="A1" s="1" t="s">
        <v>326</v>
      </c>
    </row>
    <row r="2" spans="1:5" ht="32" customHeight="1" x14ac:dyDescent="0.2">
      <c r="A2" s="60" t="s">
        <v>327</v>
      </c>
      <c r="B2" s="61"/>
      <c r="C2" s="61"/>
      <c r="D2" s="61"/>
      <c r="E2" s="61"/>
    </row>
    <row r="4" spans="1:5" ht="28" x14ac:dyDescent="0.2">
      <c r="A4" s="3" t="s">
        <v>328</v>
      </c>
      <c r="B4" s="3" t="s">
        <v>329</v>
      </c>
      <c r="C4" s="3" t="s">
        <v>330</v>
      </c>
      <c r="D4" s="3" t="s">
        <v>331</v>
      </c>
      <c r="E4" s="3" t="s">
        <v>262</v>
      </c>
    </row>
    <row r="5" spans="1:5" ht="26" x14ac:dyDescent="0.2">
      <c r="A5" s="4" t="s">
        <v>332</v>
      </c>
      <c r="B5" s="27">
        <v>294.10000000000002</v>
      </c>
      <c r="C5" s="27">
        <v>182.28</v>
      </c>
      <c r="D5" s="27">
        <v>111.82</v>
      </c>
      <c r="E5" s="19" t="s">
        <v>333</v>
      </c>
    </row>
    <row r="6" spans="1:5" x14ac:dyDescent="0.2">
      <c r="A6" s="4" t="s">
        <v>334</v>
      </c>
      <c r="B6" s="26">
        <v>20</v>
      </c>
      <c r="C6" s="26">
        <v>20</v>
      </c>
      <c r="D6" s="26">
        <v>20</v>
      </c>
      <c r="E6" s="19" t="s">
        <v>335</v>
      </c>
    </row>
    <row r="7" spans="1:5" x14ac:dyDescent="0.2">
      <c r="A7" s="4" t="s">
        <v>336</v>
      </c>
      <c r="B7" s="26">
        <v>0</v>
      </c>
      <c r="C7" s="26">
        <v>0</v>
      </c>
      <c r="D7" s="26">
        <v>0</v>
      </c>
      <c r="E7" s="19" t="s">
        <v>91</v>
      </c>
    </row>
    <row r="8" spans="1:5" ht="26" x14ac:dyDescent="0.2">
      <c r="A8" s="4" t="s">
        <v>337</v>
      </c>
      <c r="B8" s="22">
        <v>90000</v>
      </c>
      <c r="C8" s="22">
        <v>0</v>
      </c>
      <c r="D8" s="22">
        <v>60000</v>
      </c>
      <c r="E8" s="19" t="s">
        <v>338</v>
      </c>
    </row>
    <row r="9" spans="1:5" x14ac:dyDescent="0.2">
      <c r="A9" s="4" t="s">
        <v>339</v>
      </c>
      <c r="B9" s="20">
        <v>0.12</v>
      </c>
      <c r="C9" s="20">
        <v>0</v>
      </c>
      <c r="D9" s="20">
        <v>0.08</v>
      </c>
      <c r="E9" s="19" t="s">
        <v>340</v>
      </c>
    </row>
    <row r="10" spans="1:5" x14ac:dyDescent="0.2">
      <c r="A10" s="6" t="s">
        <v>341</v>
      </c>
      <c r="B10" s="7">
        <f>B5*B6*(1+Kirish!$B$13)+B5*B7</f>
        <v>6587.8400000000011</v>
      </c>
      <c r="C10" s="7">
        <f>C5*C6*(1+Kirish!$B$13)+C5*C7</f>
        <v>4083.0720000000001</v>
      </c>
      <c r="D10" s="7">
        <f>D5*D6*(1+Kirish!$B$13)+D5*D7</f>
        <v>2504.768</v>
      </c>
    </row>
    <row r="11" spans="1:5" x14ac:dyDescent="0.2">
      <c r="A11" s="6" t="s">
        <v>342</v>
      </c>
      <c r="B11" s="8">
        <f>IF(B8&gt;0,B10/B8,"—")</f>
        <v>7.3198222222222234E-2</v>
      </c>
      <c r="C11" s="8" t="str">
        <f>IF(C8&gt;0,C10/C8,"—")</f>
        <v>—</v>
      </c>
      <c r="D11" s="8">
        <f>IF(D8&gt;0,D10/D8,"—")</f>
        <v>4.1746133333333331E-2</v>
      </c>
    </row>
    <row r="12" spans="1:5" x14ac:dyDescent="0.2">
      <c r="A12" s="6" t="s">
        <v>343</v>
      </c>
      <c r="B12" s="7">
        <f>IF(B9&gt;0,B10/B9,"—")</f>
        <v>54898.666666666679</v>
      </c>
      <c r="C12" s="7" t="str">
        <f>IF(C9&gt;0,C10/C9,"—")</f>
        <v>—</v>
      </c>
      <c r="D12" s="7">
        <f>IF(D9&gt;0,D10/D9,"—")</f>
        <v>31309.599999999999</v>
      </c>
    </row>
    <row r="14" spans="1:5" ht="16" x14ac:dyDescent="0.2">
      <c r="A14" s="14" t="s">
        <v>344</v>
      </c>
    </row>
    <row r="15" spans="1:5" x14ac:dyDescent="0.2">
      <c r="A15" s="4" t="s">
        <v>345</v>
      </c>
      <c r="B15" s="27">
        <v>337.9</v>
      </c>
    </row>
    <row r="16" spans="1:5" x14ac:dyDescent="0.2">
      <c r="A16" s="4" t="s">
        <v>346</v>
      </c>
      <c r="B16" s="26">
        <v>17</v>
      </c>
    </row>
    <row r="17" spans="1:2" x14ac:dyDescent="0.2">
      <c r="A17" s="4" t="s">
        <v>347</v>
      </c>
      <c r="B17" s="26">
        <v>4</v>
      </c>
    </row>
    <row r="18" spans="1:2" x14ac:dyDescent="0.2">
      <c r="A18" s="4" t="s">
        <v>348</v>
      </c>
      <c r="B18" s="27">
        <v>8</v>
      </c>
    </row>
    <row r="19" spans="1:2" x14ac:dyDescent="0.2">
      <c r="A19" s="6" t="s">
        <v>349</v>
      </c>
      <c r="B19" s="50">
        <f>INT(B15/B18)</f>
        <v>42</v>
      </c>
    </row>
    <row r="20" spans="1:2" x14ac:dyDescent="0.2">
      <c r="A20" s="6" t="s">
        <v>350</v>
      </c>
      <c r="B20" s="7">
        <f>B15*(B16*(1+Kirish!$B$13)+B17)</f>
        <v>7785.2160000000003</v>
      </c>
    </row>
    <row r="21" spans="1:2" x14ac:dyDescent="0.2">
      <c r="A21" s="6" t="s">
        <v>351</v>
      </c>
      <c r="B21" s="7">
        <f>B20/B19</f>
        <v>185.36228571428572</v>
      </c>
    </row>
  </sheetData>
  <mergeCells count="1">
    <mergeCell ref="A2:E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"/>
  <sheetViews>
    <sheetView workbookViewId="0"/>
  </sheetViews>
  <sheetFormatPr baseColWidth="10" defaultColWidth="8.83203125" defaultRowHeight="15" x14ac:dyDescent="0.2"/>
  <cols>
    <col min="1" max="1" width="46" customWidth="1"/>
    <col min="2" max="5" width="14" customWidth="1"/>
    <col min="6" max="6" width="60" customWidth="1"/>
  </cols>
  <sheetData>
    <row r="1" spans="1:6" ht="20" x14ac:dyDescent="0.2">
      <c r="A1" s="1" t="s">
        <v>352</v>
      </c>
    </row>
    <row r="3" spans="1:6" ht="16" x14ac:dyDescent="0.2">
      <c r="A3" s="14" t="s">
        <v>353</v>
      </c>
    </row>
    <row r="4" spans="1:6" ht="28" x14ac:dyDescent="0.2">
      <c r="A4" s="3" t="s">
        <v>172</v>
      </c>
      <c r="B4" s="3" t="s">
        <v>354</v>
      </c>
      <c r="C4" s="3" t="s">
        <v>355</v>
      </c>
      <c r="D4" s="3" t="s">
        <v>356</v>
      </c>
      <c r="E4" s="3" t="s">
        <v>357</v>
      </c>
      <c r="F4" s="3" t="s">
        <v>262</v>
      </c>
    </row>
    <row r="5" spans="1:6" x14ac:dyDescent="0.2">
      <c r="A5" s="4" t="s">
        <v>180</v>
      </c>
      <c r="B5" s="51">
        <v>438.92</v>
      </c>
      <c r="C5" s="33">
        <f>40.54+76.8+14.1+20.35+17.61+15.6</f>
        <v>184.99999999999997</v>
      </c>
      <c r="D5" s="33">
        <f>183.84+37.05+33.03</f>
        <v>253.92</v>
      </c>
      <c r="E5" s="51">
        <v>253.9</v>
      </c>
      <c r="F5" s="19" t="s">
        <v>358</v>
      </c>
    </row>
    <row r="6" spans="1:6" x14ac:dyDescent="0.2">
      <c r="A6" s="4" t="s">
        <v>182</v>
      </c>
      <c r="B6" s="51">
        <v>461.15</v>
      </c>
      <c r="C6" s="33">
        <f>58.8+41.66+30.49+12.6+12.2+11.3</f>
        <v>167.04999999999998</v>
      </c>
      <c r="D6" s="33">
        <f>36.01+75.81+182.28</f>
        <v>294.10000000000002</v>
      </c>
      <c r="E6" s="51">
        <v>294.10000000000002</v>
      </c>
      <c r="F6" s="19" t="s">
        <v>359</v>
      </c>
    </row>
    <row r="7" spans="1:6" ht="26" x14ac:dyDescent="0.2">
      <c r="A7" s="4" t="s">
        <v>360</v>
      </c>
      <c r="B7" s="51">
        <v>500.39</v>
      </c>
      <c r="C7" s="33">
        <f>41.66+81.57+18.6+18.07</f>
        <v>159.89999999999998</v>
      </c>
      <c r="D7" s="33">
        <f>36.01+74.39+92.44+46.96+90.69</f>
        <v>340.49</v>
      </c>
      <c r="E7" s="51">
        <v>337.9</v>
      </c>
      <c r="F7" s="19" t="s">
        <v>361</v>
      </c>
    </row>
    <row r="8" spans="1:6" x14ac:dyDescent="0.2">
      <c r="A8" s="16" t="s">
        <v>362</v>
      </c>
      <c r="B8" s="52">
        <f>ROUND(B5-C5-D5,2)</f>
        <v>0</v>
      </c>
      <c r="C8" s="52">
        <f>ROUND(B6-C6-D6,2)</f>
        <v>0</v>
      </c>
      <c r="D8" s="52">
        <f>ROUND(B7-C7-D7,2)</f>
        <v>0</v>
      </c>
    </row>
    <row r="9" spans="1:6" x14ac:dyDescent="0.2">
      <c r="A9" s="6" t="s">
        <v>363</v>
      </c>
      <c r="B9" s="53">
        <f>B5+B6+6*B7</f>
        <v>3902.41</v>
      </c>
      <c r="F9" s="16" t="s">
        <v>364</v>
      </c>
    </row>
    <row r="10" spans="1:6" x14ac:dyDescent="0.2">
      <c r="A10" s="6" t="s">
        <v>365</v>
      </c>
      <c r="B10" s="53">
        <f>E5+E6+6*E7</f>
        <v>2575.3999999999996</v>
      </c>
      <c r="F10" s="16" t="s">
        <v>366</v>
      </c>
    </row>
    <row r="11" spans="1:6" x14ac:dyDescent="0.2">
      <c r="A11" s="6" t="s">
        <v>367</v>
      </c>
      <c r="B11" s="53">
        <f>D5+D6+6*D7</f>
        <v>2590.96</v>
      </c>
      <c r="F11" s="16" t="s">
        <v>368</v>
      </c>
    </row>
    <row r="12" spans="1:6" x14ac:dyDescent="0.2">
      <c r="A12" s="6" t="s">
        <v>369</v>
      </c>
      <c r="B12" s="8">
        <f>B10/B9</f>
        <v>0.65995115838674046</v>
      </c>
      <c r="F12" s="16" t="s">
        <v>370</v>
      </c>
    </row>
    <row r="13" spans="1:6" x14ac:dyDescent="0.2">
      <c r="A13" s="6" t="s">
        <v>371</v>
      </c>
      <c r="B13" s="53">
        <f>D7+81.57</f>
        <v>422.06</v>
      </c>
    </row>
    <row r="14" spans="1:6" x14ac:dyDescent="0.2">
      <c r="A14" s="6" t="s">
        <v>372</v>
      </c>
      <c r="B14" s="53">
        <f>B7-41.66</f>
        <v>458.73</v>
      </c>
      <c r="F14" s="16" t="s">
        <v>373</v>
      </c>
    </row>
    <row r="16" spans="1:6" ht="16" x14ac:dyDescent="0.2">
      <c r="A16" s="14" t="s">
        <v>374</v>
      </c>
    </row>
    <row r="17" spans="1:6" x14ac:dyDescent="0.2">
      <c r="A17" s="3" t="s">
        <v>172</v>
      </c>
      <c r="B17" s="3" t="s">
        <v>375</v>
      </c>
      <c r="C17" s="3" t="s">
        <v>376</v>
      </c>
      <c r="D17" s="3" t="s">
        <v>377</v>
      </c>
      <c r="E17" s="3" t="s">
        <v>378</v>
      </c>
      <c r="F17" s="3" t="s">
        <v>262</v>
      </c>
    </row>
    <row r="18" spans="1:6" x14ac:dyDescent="0.2">
      <c r="A18" s="4" t="s">
        <v>180</v>
      </c>
      <c r="B18" s="54">
        <v>-3.6</v>
      </c>
      <c r="C18" s="54">
        <v>-0.3</v>
      </c>
      <c r="D18" s="32">
        <f>C18-B18</f>
        <v>3.3000000000000003</v>
      </c>
      <c r="E18" s="32">
        <f>0-B18</f>
        <v>3.6</v>
      </c>
    </row>
    <row r="19" spans="1:6" x14ac:dyDescent="0.2">
      <c r="A19" s="4" t="s">
        <v>182</v>
      </c>
      <c r="B19" s="54">
        <v>0</v>
      </c>
      <c r="C19" s="54">
        <v>4.2</v>
      </c>
      <c r="D19" s="32">
        <f>C19-B19</f>
        <v>4.2</v>
      </c>
      <c r="E19" s="32">
        <f>4.5-B19</f>
        <v>4.5</v>
      </c>
    </row>
    <row r="20" spans="1:6" x14ac:dyDescent="0.2">
      <c r="A20" s="4" t="s">
        <v>184</v>
      </c>
      <c r="B20" s="54">
        <v>4.5</v>
      </c>
      <c r="C20" s="54">
        <v>7.8</v>
      </c>
      <c r="D20" s="32">
        <f>C20-B20</f>
        <v>3.3</v>
      </c>
      <c r="E20" s="32">
        <f>8.1-B20</f>
        <v>3.5999999999999996</v>
      </c>
    </row>
    <row r="21" spans="1:6" x14ac:dyDescent="0.2">
      <c r="A21" s="4" t="s">
        <v>190</v>
      </c>
      <c r="B21" s="54">
        <v>22.5</v>
      </c>
      <c r="C21" s="54">
        <v>25.8</v>
      </c>
      <c r="D21" s="32">
        <f>C21-B21</f>
        <v>3.3000000000000007</v>
      </c>
      <c r="E21" s="32">
        <f>26.1-B21</f>
        <v>3.6000000000000014</v>
      </c>
    </row>
    <row r="22" spans="1:6" ht="48" customHeight="1" x14ac:dyDescent="0.2">
      <c r="A22" s="62" t="s">
        <v>379</v>
      </c>
      <c r="B22" s="61"/>
      <c r="C22" s="61"/>
      <c r="D22" s="61"/>
      <c r="E22" s="61"/>
      <c r="F22" s="61"/>
    </row>
    <row r="24" spans="1:6" ht="16" x14ac:dyDescent="0.2">
      <c r="A24" s="14" t="s">
        <v>380</v>
      </c>
    </row>
    <row r="25" spans="1:6" x14ac:dyDescent="0.2">
      <c r="A25" s="3" t="s">
        <v>381</v>
      </c>
      <c r="B25" s="3" t="s">
        <v>382</v>
      </c>
      <c r="C25" s="3"/>
      <c r="D25" s="3"/>
      <c r="E25" s="3"/>
      <c r="F25" s="3" t="s">
        <v>383</v>
      </c>
    </row>
    <row r="26" spans="1:6" ht="26" x14ac:dyDescent="0.2">
      <c r="A26" s="4" t="s">
        <v>384</v>
      </c>
      <c r="B26" s="55">
        <f>Investor!B37</f>
        <v>0.7857142857142857</v>
      </c>
      <c r="F26" s="19" t="s">
        <v>385</v>
      </c>
    </row>
    <row r="27" spans="1:6" x14ac:dyDescent="0.2">
      <c r="A27" s="4" t="s">
        <v>386</v>
      </c>
      <c r="B27" s="55">
        <f>Investor!B40</f>
        <v>0.64376161264401399</v>
      </c>
      <c r="F27" s="19" t="s">
        <v>387</v>
      </c>
    </row>
    <row r="28" spans="1:6" x14ac:dyDescent="0.2">
      <c r="A28" s="4" t="s">
        <v>388</v>
      </c>
      <c r="B28" s="55">
        <f>Investor!B27</f>
        <v>0.21428571428571427</v>
      </c>
      <c r="F28" s="19" t="s">
        <v>389</v>
      </c>
    </row>
    <row r="29" spans="1:6" x14ac:dyDescent="0.2">
      <c r="A29" s="4" t="s">
        <v>390</v>
      </c>
      <c r="B29" s="55">
        <f>Investor!B28</f>
        <v>0.15784261517045509</v>
      </c>
      <c r="F29" s="19" t="s">
        <v>391</v>
      </c>
    </row>
    <row r="30" spans="1:6" x14ac:dyDescent="0.2">
      <c r="A30" s="4" t="s">
        <v>392</v>
      </c>
      <c r="B30" s="55">
        <f>Investor!B29</f>
        <v>8.8391864495454844E-2</v>
      </c>
      <c r="F30" s="19" t="s">
        <v>393</v>
      </c>
    </row>
    <row r="31" spans="1:6" x14ac:dyDescent="0.2">
      <c r="A31" s="4" t="s">
        <v>394</v>
      </c>
      <c r="B31" s="56">
        <f>Investor!B30</f>
        <v>6.3354246818585382</v>
      </c>
      <c r="F31" s="19" t="s">
        <v>395</v>
      </c>
    </row>
    <row r="32" spans="1:6" x14ac:dyDescent="0.2">
      <c r="A32" s="4" t="s">
        <v>396</v>
      </c>
      <c r="B32" s="55">
        <f>Investor!C35</f>
        <v>5.9087426468595002E-2</v>
      </c>
      <c r="F32" s="19" t="s">
        <v>397</v>
      </c>
    </row>
    <row r="33" spans="1:6" x14ac:dyDescent="0.2">
      <c r="A33" s="4" t="s">
        <v>398</v>
      </c>
      <c r="B33" s="55">
        <f>Investor!C39</f>
        <v>1.628000000000001E-2</v>
      </c>
      <c r="F33" s="19" t="s">
        <v>399</v>
      </c>
    </row>
    <row r="35" spans="1:6" ht="16" x14ac:dyDescent="0.2">
      <c r="A35" s="14" t="s">
        <v>400</v>
      </c>
    </row>
    <row r="36" spans="1:6" ht="30" customHeight="1" x14ac:dyDescent="0.2">
      <c r="A36" s="63" t="s">
        <v>401</v>
      </c>
      <c r="B36" s="61"/>
      <c r="C36" s="61"/>
      <c r="D36" s="61"/>
      <c r="E36" s="61"/>
      <c r="F36" s="61"/>
    </row>
    <row r="37" spans="1:6" ht="30" customHeight="1" x14ac:dyDescent="0.2">
      <c r="A37" s="63" t="s">
        <v>402</v>
      </c>
      <c r="B37" s="61"/>
      <c r="C37" s="61"/>
      <c r="D37" s="61"/>
      <c r="E37" s="61"/>
      <c r="F37" s="61"/>
    </row>
    <row r="38" spans="1:6" ht="30" customHeight="1" x14ac:dyDescent="0.2">
      <c r="A38" s="63" t="s">
        <v>403</v>
      </c>
      <c r="B38" s="61"/>
      <c r="C38" s="61"/>
      <c r="D38" s="61"/>
      <c r="E38" s="61"/>
      <c r="F38" s="61"/>
    </row>
    <row r="39" spans="1:6" ht="30" customHeight="1" x14ac:dyDescent="0.2">
      <c r="A39" s="63" t="s">
        <v>404</v>
      </c>
      <c r="B39" s="61"/>
      <c r="C39" s="61"/>
      <c r="D39" s="61"/>
      <c r="E39" s="61"/>
      <c r="F39" s="61"/>
    </row>
    <row r="40" spans="1:6" ht="30" customHeight="1" x14ac:dyDescent="0.2">
      <c r="A40" s="63" t="s">
        <v>405</v>
      </c>
      <c r="B40" s="61"/>
      <c r="C40" s="61"/>
      <c r="D40" s="61"/>
      <c r="E40" s="61"/>
      <c r="F40" s="61"/>
    </row>
    <row r="41" spans="1:6" ht="30" customHeight="1" x14ac:dyDescent="0.2">
      <c r="A41" s="63" t="s">
        <v>406</v>
      </c>
      <c r="B41" s="61"/>
      <c r="C41" s="61"/>
      <c r="D41" s="61"/>
      <c r="E41" s="61"/>
      <c r="F41" s="61"/>
    </row>
    <row r="42" spans="1:6" ht="30" customHeight="1" x14ac:dyDescent="0.2">
      <c r="A42" s="63" t="s">
        <v>407</v>
      </c>
      <c r="B42" s="61"/>
      <c r="C42" s="61"/>
      <c r="D42" s="61"/>
      <c r="E42" s="61"/>
      <c r="F42" s="61"/>
    </row>
  </sheetData>
  <mergeCells count="8">
    <mergeCell ref="A22:F22"/>
    <mergeCell ref="A40:F40"/>
    <mergeCell ref="A39:F39"/>
    <mergeCell ref="A38:F38"/>
    <mergeCell ref="A41:F41"/>
    <mergeCell ref="A42:F42"/>
    <mergeCell ref="A36:F36"/>
    <mergeCell ref="A37:F37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8.83203125" defaultRowHeight="15" x14ac:dyDescent="0.2"/>
  <cols>
    <col min="1" max="1" width="130" customWidth="1"/>
  </cols>
  <sheetData>
    <row r="1" spans="1:1" ht="21" x14ac:dyDescent="0.2">
      <c r="A1" s="58" t="s">
        <v>408</v>
      </c>
    </row>
    <row r="2" spans="1:1" x14ac:dyDescent="0.2">
      <c r="A2" s="57" t="s">
        <v>409</v>
      </c>
    </row>
    <row r="3" spans="1:1" x14ac:dyDescent="0.2">
      <c r="A3" s="57"/>
    </row>
    <row r="4" spans="1:1" ht="17" x14ac:dyDescent="0.2">
      <c r="A4" s="59" t="s">
        <v>410</v>
      </c>
    </row>
    <row r="5" spans="1:1" x14ac:dyDescent="0.2">
      <c r="A5" s="57" t="s">
        <v>411</v>
      </c>
    </row>
    <row r="6" spans="1:1" ht="28" x14ac:dyDescent="0.2">
      <c r="A6" s="57" t="s">
        <v>412</v>
      </c>
    </row>
    <row r="7" spans="1:1" x14ac:dyDescent="0.2">
      <c r="A7" s="57" t="s">
        <v>413</v>
      </c>
    </row>
    <row r="8" spans="1:1" ht="28" x14ac:dyDescent="0.2">
      <c r="A8" s="57" t="s">
        <v>414</v>
      </c>
    </row>
    <row r="9" spans="1:1" x14ac:dyDescent="0.2">
      <c r="A9" s="57"/>
    </row>
    <row r="10" spans="1:1" ht="17" x14ac:dyDescent="0.2">
      <c r="A10" s="59" t="s">
        <v>415</v>
      </c>
    </row>
    <row r="11" spans="1:1" x14ac:dyDescent="0.2">
      <c r="A11" s="57" t="s">
        <v>416</v>
      </c>
    </row>
    <row r="12" spans="1:1" ht="28" x14ac:dyDescent="0.2">
      <c r="A12" s="57" t="s">
        <v>417</v>
      </c>
    </row>
    <row r="13" spans="1:1" ht="28" x14ac:dyDescent="0.2">
      <c r="A13" s="57" t="s">
        <v>418</v>
      </c>
    </row>
    <row r="14" spans="1:1" x14ac:dyDescent="0.2">
      <c r="A14" s="57" t="s">
        <v>419</v>
      </c>
    </row>
    <row r="15" spans="1:1" x14ac:dyDescent="0.2">
      <c r="A15" s="57" t="s">
        <v>420</v>
      </c>
    </row>
    <row r="16" spans="1:1" x14ac:dyDescent="0.2">
      <c r="A16" s="57"/>
    </row>
    <row r="17" spans="1:1" ht="17" x14ac:dyDescent="0.2">
      <c r="A17" s="59" t="s">
        <v>421</v>
      </c>
    </row>
    <row r="18" spans="1:1" ht="28" x14ac:dyDescent="0.2">
      <c r="A18" s="57" t="s">
        <v>422</v>
      </c>
    </row>
    <row r="19" spans="1:1" x14ac:dyDescent="0.2">
      <c r="A19" s="57" t="s">
        <v>423</v>
      </c>
    </row>
    <row r="20" spans="1:1" x14ac:dyDescent="0.2">
      <c r="A20" s="57" t="s">
        <v>424</v>
      </c>
    </row>
    <row r="22" spans="1:1" ht="16" x14ac:dyDescent="0.2">
      <c r="A22" s="14" t="s">
        <v>425</v>
      </c>
    </row>
    <row r="23" spans="1:1" x14ac:dyDescent="0.2">
      <c r="A23" s="57" t="s">
        <v>426</v>
      </c>
    </row>
    <row r="24" spans="1:1" x14ac:dyDescent="0.2">
      <c r="A24" s="57" t="s">
        <v>427</v>
      </c>
    </row>
    <row r="25" spans="1:1" x14ac:dyDescent="0.2">
      <c r="A25" s="57" t="s">
        <v>428</v>
      </c>
    </row>
    <row r="26" spans="1:1" x14ac:dyDescent="0.2">
      <c r="A26" s="57" t="s">
        <v>429</v>
      </c>
    </row>
    <row r="27" spans="1:1" x14ac:dyDescent="0.2">
      <c r="A27" s="57" t="s">
        <v>430</v>
      </c>
    </row>
    <row r="28" spans="1:1" ht="28" x14ac:dyDescent="0.2">
      <c r="A28" s="57" t="s">
        <v>431</v>
      </c>
    </row>
    <row r="29" spans="1:1" ht="42" x14ac:dyDescent="0.2">
      <c r="A29" s="57" t="s">
        <v>432</v>
      </c>
    </row>
    <row r="30" spans="1:1" x14ac:dyDescent="0.2">
      <c r="A30" s="57" t="s">
        <v>433</v>
      </c>
    </row>
    <row r="31" spans="1:1" ht="28" x14ac:dyDescent="0.2">
      <c r="A31" s="57" t="s">
        <v>434</v>
      </c>
    </row>
    <row r="32" spans="1:1" x14ac:dyDescent="0.2">
      <c r="A32" s="57" t="s">
        <v>435</v>
      </c>
    </row>
    <row r="33" spans="1:1" x14ac:dyDescent="0.2">
      <c r="A33" s="57" t="s">
        <v>436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Natijalar</vt:lpstr>
      <vt:lpstr>Kirish</vt:lpstr>
      <vt:lpstr>Parametrlar</vt:lpstr>
      <vt:lpstr>Hisob_A_Sotish</vt:lpstr>
      <vt:lpstr>Hisob_B_Ijara</vt:lpstr>
      <vt:lpstr>Hisob_C_Gibrid</vt:lpstr>
      <vt:lpstr>Investor</vt:lpstr>
      <vt:lpstr>Operator</vt:lpstr>
      <vt:lpstr>Tekshiruv</vt:lpstr>
      <vt:lpstr>Izohlar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Botanica BC — moliyaviy model</dc:title>
  <dc:creator>Botanica BC</dc:creator>
  <cp:lastModifiedBy>Office</cp:lastModifiedBy>
  <dcterms:created xsi:type="dcterms:W3CDTF">2026-09-19T06:14:44Z</dcterms:created>
  <dcterms:modified xsi:type="dcterms:W3CDTF">2026-09-19T06:14:53Z</dcterms:modified>
</cp:coreProperties>
</file>